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080" yWindow="150" windowWidth="15135" windowHeight="8130" activeTab="1"/>
  </bookViews>
  <sheets>
    <sheet name="2011" sheetId="1" r:id="rId1"/>
    <sheet name="201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5" i="2"/>
  <c r="C5"/>
  <c r="E4" l="1"/>
  <c r="E65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C65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B65"/>
  <c r="B66" s="1"/>
  <c r="F64"/>
  <c r="D64"/>
  <c r="E45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45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B45"/>
  <c r="B46" s="1"/>
  <c r="F44"/>
  <c r="D44"/>
  <c r="C74" i="1"/>
  <c r="C72"/>
  <c r="C70"/>
  <c r="E68"/>
  <c r="C69"/>
  <c r="C67"/>
  <c r="C68"/>
  <c r="C66"/>
  <c r="C64"/>
  <c r="C63"/>
  <c r="E62"/>
  <c r="C62"/>
  <c r="E60"/>
  <c r="C60"/>
  <c r="E55"/>
  <c r="C55"/>
  <c r="C54"/>
  <c r="E53"/>
  <c r="C53"/>
  <c r="C50"/>
  <c r="E50"/>
  <c r="E49"/>
  <c r="C49"/>
  <c r="E36"/>
  <c r="F36"/>
  <c r="D36"/>
  <c r="F18"/>
  <c r="D18"/>
  <c r="E17"/>
  <c r="C17"/>
  <c r="F17"/>
  <c r="C48"/>
  <c r="E43"/>
  <c r="C43"/>
  <c r="B67" i="2" l="1"/>
  <c r="F66"/>
  <c r="D66"/>
  <c r="D65"/>
  <c r="F65"/>
  <c r="B47"/>
  <c r="F46"/>
  <c r="D46"/>
  <c r="D45"/>
  <c r="F45"/>
  <c r="D17" i="1"/>
  <c r="B68" i="2" l="1"/>
  <c r="F67"/>
  <c r="D67"/>
  <c r="B48"/>
  <c r="F47"/>
  <c r="D47"/>
  <c r="B69" l="1"/>
  <c r="F68"/>
  <c r="D68"/>
  <c r="B49"/>
  <c r="F48"/>
  <c r="D48"/>
  <c r="B70" l="1"/>
  <c r="F69"/>
  <c r="D69"/>
  <c r="B50"/>
  <c r="F49"/>
  <c r="D49"/>
  <c r="B71" l="1"/>
  <c r="F70"/>
  <c r="D70"/>
  <c r="B51"/>
  <c r="F50"/>
  <c r="D50"/>
  <c r="E25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C25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B25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F38" s="1"/>
  <c r="C61" i="1"/>
  <c r="C65" s="1"/>
  <c r="C71" s="1"/>
  <c r="C73" s="1"/>
  <c r="C75" s="1"/>
  <c r="E61"/>
  <c r="E63" s="1"/>
  <c r="E64" s="1"/>
  <c r="E65" s="1"/>
  <c r="E66" s="1"/>
  <c r="E67" s="1"/>
  <c r="E69" s="1"/>
  <c r="E70" s="1"/>
  <c r="E71" s="1"/>
  <c r="E72" s="1"/>
  <c r="E73" s="1"/>
  <c r="E74" s="1"/>
  <c r="E75" s="1"/>
  <c r="D60"/>
  <c r="E41"/>
  <c r="E42" s="1"/>
  <c r="E44" s="1"/>
  <c r="E45" s="1"/>
  <c r="E46" s="1"/>
  <c r="E47" s="1"/>
  <c r="E48" s="1"/>
  <c r="E51" s="1"/>
  <c r="E52" s="1"/>
  <c r="E54" s="1"/>
  <c r="C6" i="2"/>
  <c r="C7" s="1"/>
  <c r="C8" s="1"/>
  <c r="C9" s="1"/>
  <c r="C10" s="1"/>
  <c r="C11" s="1"/>
  <c r="C12" s="1"/>
  <c r="C13" s="1"/>
  <c r="C14" s="1"/>
  <c r="C15" s="1"/>
  <c r="C16" s="1"/>
  <c r="C17" s="1"/>
  <c r="C18" s="1"/>
  <c r="B5"/>
  <c r="B6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D4"/>
  <c r="B72" l="1"/>
  <c r="F71"/>
  <c r="D71"/>
  <c r="B52"/>
  <c r="F51"/>
  <c r="D51"/>
  <c r="D38"/>
  <c r="F55" i="1"/>
  <c r="F62"/>
  <c r="D62"/>
  <c r="F60"/>
  <c r="D61"/>
  <c r="F61"/>
  <c r="B7" i="2"/>
  <c r="F6"/>
  <c r="D6"/>
  <c r="F4"/>
  <c r="D5"/>
  <c r="F5"/>
  <c r="D25"/>
  <c r="F25"/>
  <c r="D24"/>
  <c r="F24"/>
  <c r="C42" i="1"/>
  <c r="C44" s="1"/>
  <c r="C45" s="1"/>
  <c r="E22"/>
  <c r="F22" s="1"/>
  <c r="C22"/>
  <c r="D22" s="1"/>
  <c r="B73" i="2" l="1"/>
  <c r="F72"/>
  <c r="D72"/>
  <c r="B53"/>
  <c r="F52"/>
  <c r="D52"/>
  <c r="C23" i="1"/>
  <c r="C24" s="1"/>
  <c r="C25" s="1"/>
  <c r="C26" s="1"/>
  <c r="E23"/>
  <c r="E24" s="1"/>
  <c r="F63"/>
  <c r="D63"/>
  <c r="B8" i="2"/>
  <c r="F7"/>
  <c r="D7"/>
  <c r="F26"/>
  <c r="D26"/>
  <c r="D42" i="1"/>
  <c r="F42"/>
  <c r="D41"/>
  <c r="F41"/>
  <c r="E25"/>
  <c r="D23"/>
  <c r="C27"/>
  <c r="C4"/>
  <c r="C5" s="1"/>
  <c r="C6" s="1"/>
  <c r="E3"/>
  <c r="F3" s="1"/>
  <c r="D3"/>
  <c r="B74" i="2" l="1"/>
  <c r="F73"/>
  <c r="D73"/>
  <c r="B54"/>
  <c r="F53"/>
  <c r="D53"/>
  <c r="C28" i="1"/>
  <c r="C29" s="1"/>
  <c r="C30" s="1"/>
  <c r="C31" s="1"/>
  <c r="C32" s="1"/>
  <c r="C33" s="1"/>
  <c r="C34" s="1"/>
  <c r="C35" s="1"/>
  <c r="E26"/>
  <c r="E27" s="1"/>
  <c r="E28" s="1"/>
  <c r="E29" s="1"/>
  <c r="F64"/>
  <c r="D64"/>
  <c r="B9" i="2"/>
  <c r="F8"/>
  <c r="D8"/>
  <c r="D27"/>
  <c r="F27"/>
  <c r="F43" i="1"/>
  <c r="D43"/>
  <c r="D24"/>
  <c r="F24"/>
  <c r="E6"/>
  <c r="C7"/>
  <c r="E5"/>
  <c r="E4"/>
  <c r="F4" s="1"/>
  <c r="D5"/>
  <c r="D4"/>
  <c r="B75" i="2" l="1"/>
  <c r="F74"/>
  <c r="D74"/>
  <c r="B55"/>
  <c r="F54"/>
  <c r="D54"/>
  <c r="E30" i="1"/>
  <c r="E31" s="1"/>
  <c r="E32" s="1"/>
  <c r="E33" s="1"/>
  <c r="E34" s="1"/>
  <c r="E35" s="1"/>
  <c r="F65"/>
  <c r="D65"/>
  <c r="B10" i="2"/>
  <c r="F9"/>
  <c r="D9"/>
  <c r="F28"/>
  <c r="D28"/>
  <c r="D44" i="1"/>
  <c r="F44"/>
  <c r="D25"/>
  <c r="F25"/>
  <c r="E7"/>
  <c r="C8"/>
  <c r="F5"/>
  <c r="B76" i="2" l="1"/>
  <c r="F75"/>
  <c r="D75"/>
  <c r="B56"/>
  <c r="F55"/>
  <c r="D55"/>
  <c r="F66" i="1"/>
  <c r="D66"/>
  <c r="B11" i="2"/>
  <c r="F10"/>
  <c r="D10"/>
  <c r="D29"/>
  <c r="F29"/>
  <c r="F45" i="1"/>
  <c r="C46"/>
  <c r="D45"/>
  <c r="D26"/>
  <c r="F26"/>
  <c r="C9"/>
  <c r="E8"/>
  <c r="F6"/>
  <c r="D6"/>
  <c r="F7"/>
  <c r="B77" i="2" l="1"/>
  <c r="F76"/>
  <c r="D76"/>
  <c r="B57"/>
  <c r="F56"/>
  <c r="D56"/>
  <c r="F67" i="1"/>
  <c r="D67"/>
  <c r="B12" i="2"/>
  <c r="F11"/>
  <c r="D11"/>
  <c r="F30"/>
  <c r="D30"/>
  <c r="C47" i="1"/>
  <c r="D46"/>
  <c r="F46"/>
  <c r="D27"/>
  <c r="F27"/>
  <c r="E9"/>
  <c r="C10"/>
  <c r="E10" s="1"/>
  <c r="C11"/>
  <c r="D7"/>
  <c r="F8"/>
  <c r="B78" i="2" l="1"/>
  <c r="F77"/>
  <c r="D77"/>
  <c r="B58"/>
  <c r="F57"/>
  <c r="D57"/>
  <c r="C12" i="1"/>
  <c r="E12" s="1"/>
  <c r="E11"/>
  <c r="F68"/>
  <c r="D68"/>
  <c r="B13" i="2"/>
  <c r="F12"/>
  <c r="D12"/>
  <c r="D31"/>
  <c r="F31"/>
  <c r="F47" i="1"/>
  <c r="D47"/>
  <c r="D28"/>
  <c r="F28"/>
  <c r="D8"/>
  <c r="F78" i="2" l="1"/>
  <c r="F79" s="1"/>
  <c r="D78"/>
  <c r="D79" s="1"/>
  <c r="F58"/>
  <c r="F59" s="1"/>
  <c r="D58"/>
  <c r="D59" s="1"/>
  <c r="F69" i="1"/>
  <c r="D69"/>
  <c r="B14" i="2"/>
  <c r="F13"/>
  <c r="D13"/>
  <c r="F32"/>
  <c r="D32"/>
  <c r="D48" i="1"/>
  <c r="F48"/>
  <c r="D29"/>
  <c r="F29"/>
  <c r="C13"/>
  <c r="E13" s="1"/>
  <c r="D9"/>
  <c r="F9"/>
  <c r="F70" l="1"/>
  <c r="D70"/>
  <c r="B15" i="2"/>
  <c r="F14"/>
  <c r="D14"/>
  <c r="D33"/>
  <c r="F33"/>
  <c r="F49" i="1"/>
  <c r="D49"/>
  <c r="D30"/>
  <c r="F30"/>
  <c r="C14"/>
  <c r="E14" s="1"/>
  <c r="D10"/>
  <c r="F10"/>
  <c r="F71" l="1"/>
  <c r="D71"/>
  <c r="B16" i="2"/>
  <c r="F15"/>
  <c r="D15"/>
  <c r="F34"/>
  <c r="D34"/>
  <c r="C51" i="1"/>
  <c r="D50"/>
  <c r="F50"/>
  <c r="D31"/>
  <c r="F31"/>
  <c r="C15"/>
  <c r="E15" s="1"/>
  <c r="F11"/>
  <c r="D11"/>
  <c r="F72" l="1"/>
  <c r="D72"/>
  <c r="B17" i="2"/>
  <c r="B18" s="1"/>
  <c r="F16"/>
  <c r="D16"/>
  <c r="D35"/>
  <c r="F35"/>
  <c r="F51" i="1"/>
  <c r="C52"/>
  <c r="D51"/>
  <c r="D32"/>
  <c r="F32"/>
  <c r="C16"/>
  <c r="E16" s="1"/>
  <c r="F12"/>
  <c r="D12"/>
  <c r="F18" i="2" l="1"/>
  <c r="D18"/>
  <c r="F75" i="1"/>
  <c r="D75"/>
  <c r="F73"/>
  <c r="D73"/>
  <c r="F17" i="2"/>
  <c r="F19" s="1"/>
  <c r="D17"/>
  <c r="D19" s="1"/>
  <c r="F36"/>
  <c r="D36"/>
  <c r="D52" i="1"/>
  <c r="F52"/>
  <c r="D33"/>
  <c r="F33"/>
  <c r="D13"/>
  <c r="F13"/>
  <c r="F74" l="1"/>
  <c r="F76" s="1"/>
  <c r="D74"/>
  <c r="D76" s="1"/>
  <c r="D37" i="2"/>
  <c r="D39" s="1"/>
  <c r="F37"/>
  <c r="F39" s="1"/>
  <c r="F53" i="1"/>
  <c r="D55"/>
  <c r="D53"/>
  <c r="D34"/>
  <c r="F34"/>
  <c r="D14"/>
  <c r="F14"/>
  <c r="D54" l="1"/>
  <c r="D56" s="1"/>
  <c r="F54"/>
  <c r="F56" s="1"/>
  <c r="D35"/>
  <c r="D37" s="1"/>
  <c r="F35"/>
  <c r="F15"/>
  <c r="D15"/>
  <c r="F16" l="1"/>
  <c r="D16"/>
  <c r="F23"/>
  <c r="F37" s="1"/>
</calcChain>
</file>

<file path=xl/sharedStrings.xml><?xml version="1.0" encoding="utf-8"?>
<sst xmlns="http://schemas.openxmlformats.org/spreadsheetml/2006/main" count="71" uniqueCount="15">
  <si>
    <t>Milk per Cow</t>
  </si>
  <si>
    <t xml:space="preserve">  Milk Wt</t>
  </si>
  <si>
    <t xml:space="preserve">    Milking</t>
  </si>
  <si>
    <t xml:space="preserve">  per cow</t>
  </si>
  <si>
    <t xml:space="preserve">  w/ Dries</t>
  </si>
  <si>
    <t>Last Year</t>
  </si>
  <si>
    <t>November, 2011</t>
  </si>
  <si>
    <t>December, 2011</t>
  </si>
  <si>
    <t>October, 2011</t>
  </si>
  <si>
    <t>January, 2012</t>
  </si>
  <si>
    <t>February, 2012</t>
  </si>
  <si>
    <t>September, 2011</t>
  </si>
  <si>
    <t>Ave</t>
  </si>
  <si>
    <t>March, 2012</t>
  </si>
  <si>
    <t>April, 2012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</si>
</sst>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0" fontId="4" fillId="0" borderId="0" xfId="0" applyFont="1"/>
    <xf numFmtId="17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76393168245278E-2"/>
          <c:y val="4.6503437790737255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per cow</c:v>
          </c:tx>
          <c:val>
            <c:numRef>
              <c:f>'2011'!$D$3:$D$18</c:f>
              <c:numCache>
                <c:formatCode>General</c:formatCode>
                <c:ptCount val="16"/>
                <c:pt idx="0">
                  <c:v>38.186131386861312</c:v>
                </c:pt>
                <c:pt idx="1">
                  <c:v>40.57692307692308</c:v>
                </c:pt>
                <c:pt idx="2">
                  <c:v>41.630769230769232</c:v>
                </c:pt>
                <c:pt idx="3">
                  <c:v>41.31818181818182</c:v>
                </c:pt>
                <c:pt idx="4">
                  <c:v>39.29296875</c:v>
                </c:pt>
                <c:pt idx="5">
                  <c:v>39.326771653543304</c:v>
                </c:pt>
                <c:pt idx="6">
                  <c:v>40.334645669291341</c:v>
                </c:pt>
                <c:pt idx="7">
                  <c:v>43.611538461538458</c:v>
                </c:pt>
                <c:pt idx="8">
                  <c:v>42.815384615384616</c:v>
                </c:pt>
                <c:pt idx="9">
                  <c:v>44.723076923076924</c:v>
                </c:pt>
                <c:pt idx="10">
                  <c:v>44.069230769230771</c:v>
                </c:pt>
                <c:pt idx="11">
                  <c:v>44.46153846153846</c:v>
                </c:pt>
                <c:pt idx="12">
                  <c:v>45.823076923076925</c:v>
                </c:pt>
                <c:pt idx="13">
                  <c:v>44.984615384615381</c:v>
                </c:pt>
                <c:pt idx="14">
                  <c:v>45.596153846153847</c:v>
                </c:pt>
                <c:pt idx="15">
                  <c:v>42.450067131345691</c:v>
                </c:pt>
              </c:numCache>
            </c:numRef>
          </c:val>
        </c:ser>
        <c:ser>
          <c:idx val="1"/>
          <c:order val="1"/>
          <c:tx>
            <c:v>per all cows</c:v>
          </c:tx>
          <c:val>
            <c:numRef>
              <c:f>'2011'!$F$3:$F$18</c:f>
              <c:numCache>
                <c:formatCode>General</c:formatCode>
                <c:ptCount val="16"/>
                <c:pt idx="0">
                  <c:v>33.110759493670884</c:v>
                </c:pt>
                <c:pt idx="1">
                  <c:v>33.38607594936709</c:v>
                </c:pt>
                <c:pt idx="2">
                  <c:v>34.253164556962027</c:v>
                </c:pt>
                <c:pt idx="3">
                  <c:v>34.518987341772153</c:v>
                </c:pt>
                <c:pt idx="4">
                  <c:v>32.659090909090907</c:v>
                </c:pt>
                <c:pt idx="5">
                  <c:v>32.643790849673202</c:v>
                </c:pt>
                <c:pt idx="6">
                  <c:v>33.480392156862742</c:v>
                </c:pt>
                <c:pt idx="7">
                  <c:v>37.055555555555557</c:v>
                </c:pt>
                <c:pt idx="8">
                  <c:v>36.37908496732026</c:v>
                </c:pt>
                <c:pt idx="9">
                  <c:v>38.25</c:v>
                </c:pt>
                <c:pt idx="10">
                  <c:v>37.690789473684212</c:v>
                </c:pt>
                <c:pt idx="11">
                  <c:v>38.026315789473685</c:v>
                </c:pt>
                <c:pt idx="12">
                  <c:v>39.190789473684212</c:v>
                </c:pt>
                <c:pt idx="13">
                  <c:v>38.473684210526315</c:v>
                </c:pt>
                <c:pt idx="14">
                  <c:v>38.996710526315788</c:v>
                </c:pt>
                <c:pt idx="15">
                  <c:v>35.874346083597267</c:v>
                </c:pt>
              </c:numCache>
            </c:numRef>
          </c:val>
        </c:ser>
        <c:axId val="78291712"/>
        <c:axId val="78294016"/>
      </c:barChart>
      <c:catAx>
        <c:axId val="78291712"/>
        <c:scaling>
          <c:orientation val="minMax"/>
        </c:scaling>
        <c:axPos val="b"/>
        <c:tickLblPos val="nextTo"/>
        <c:crossAx val="78294016"/>
        <c:crosses val="autoZero"/>
        <c:auto val="1"/>
        <c:lblAlgn val="ctr"/>
        <c:lblOffset val="100"/>
      </c:catAx>
      <c:valAx>
        <c:axId val="7829401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829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189"/>
          <c:y val="0.41450150143335834"/>
          <c:w val="0.16666552550496408"/>
          <c:h val="0.13896571285937984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'2012'!$D$63:$D$79</c:f>
              <c:numCache>
                <c:formatCode>General</c:formatCode>
                <c:ptCount val="17"/>
                <c:pt idx="0">
                  <c:v>43.8</c:v>
                </c:pt>
                <c:pt idx="1">
                  <c:v>47.826086956521742</c:v>
                </c:pt>
                <c:pt idx="2">
                  <c:v>47.826086956521742</c:v>
                </c:pt>
                <c:pt idx="3">
                  <c:v>47.826086956521742</c:v>
                </c:pt>
                <c:pt idx="4">
                  <c:v>47.826086956521742</c:v>
                </c:pt>
                <c:pt idx="5">
                  <c:v>47.826086956521742</c:v>
                </c:pt>
                <c:pt idx="6">
                  <c:v>47.826086956521742</c:v>
                </c:pt>
                <c:pt idx="7">
                  <c:v>47.826086956521742</c:v>
                </c:pt>
                <c:pt idx="8">
                  <c:v>47.826086956521742</c:v>
                </c:pt>
                <c:pt idx="9">
                  <c:v>47.826086956521742</c:v>
                </c:pt>
                <c:pt idx="10">
                  <c:v>47.826086956521742</c:v>
                </c:pt>
                <c:pt idx="11">
                  <c:v>47.826086956521742</c:v>
                </c:pt>
                <c:pt idx="12">
                  <c:v>47.826086956521742</c:v>
                </c:pt>
                <c:pt idx="13">
                  <c:v>47.826086956521742</c:v>
                </c:pt>
                <c:pt idx="14">
                  <c:v>47.826086956521742</c:v>
                </c:pt>
                <c:pt idx="15">
                  <c:v>47.826086956521742</c:v>
                </c:pt>
                <c:pt idx="16">
                  <c:v>47.826086956521742</c:v>
                </c:pt>
              </c:numCache>
            </c:numRef>
          </c:val>
        </c:ser>
        <c:ser>
          <c:idx val="1"/>
          <c:order val="1"/>
          <c:val>
            <c:numRef>
              <c:f>'2012'!$F$63:$F$79</c:f>
              <c:numCache>
                <c:formatCode>General</c:formatCode>
                <c:ptCount val="17"/>
                <c:pt idx="0">
                  <c:v>38.299999999999997</c:v>
                </c:pt>
                <c:pt idx="1">
                  <c:v>39.855072463768117</c:v>
                </c:pt>
                <c:pt idx="2">
                  <c:v>39.855072463768117</c:v>
                </c:pt>
                <c:pt idx="3">
                  <c:v>39.855072463768117</c:v>
                </c:pt>
                <c:pt idx="4">
                  <c:v>39.855072463768117</c:v>
                </c:pt>
                <c:pt idx="5">
                  <c:v>39.855072463768117</c:v>
                </c:pt>
                <c:pt idx="6">
                  <c:v>39.855072463768117</c:v>
                </c:pt>
                <c:pt idx="7">
                  <c:v>39.855072463768117</c:v>
                </c:pt>
                <c:pt idx="8">
                  <c:v>39.855072463768117</c:v>
                </c:pt>
                <c:pt idx="9">
                  <c:v>39.855072463768117</c:v>
                </c:pt>
                <c:pt idx="10">
                  <c:v>39.855072463768117</c:v>
                </c:pt>
                <c:pt idx="11">
                  <c:v>39.855072463768117</c:v>
                </c:pt>
                <c:pt idx="12">
                  <c:v>39.855072463768117</c:v>
                </c:pt>
                <c:pt idx="13">
                  <c:v>39.855072463768117</c:v>
                </c:pt>
                <c:pt idx="14">
                  <c:v>39.855072463768117</c:v>
                </c:pt>
                <c:pt idx="15">
                  <c:v>39.855072463768117</c:v>
                </c:pt>
                <c:pt idx="16">
                  <c:v>39.855072463768117</c:v>
                </c:pt>
              </c:numCache>
            </c:numRef>
          </c:val>
        </c:ser>
        <c:axId val="120066048"/>
        <c:axId val="120067584"/>
      </c:barChart>
      <c:catAx>
        <c:axId val="120066048"/>
        <c:scaling>
          <c:orientation val="minMax"/>
        </c:scaling>
        <c:axPos val="b"/>
        <c:tickLblPos val="nextTo"/>
        <c:crossAx val="120067584"/>
        <c:crosses val="autoZero"/>
        <c:auto val="1"/>
        <c:lblAlgn val="ctr"/>
        <c:lblOffset val="100"/>
      </c:catAx>
      <c:valAx>
        <c:axId val="120067584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120066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256"/>
          <c:y val="0.41450150143335834"/>
          <c:w val="0.16666552550496408"/>
          <c:h val="0.12962661925323818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'2011'!$D$21:$D$37</c:f>
              <c:numCache>
                <c:formatCode>General</c:formatCode>
                <c:ptCount val="17"/>
                <c:pt idx="0">
                  <c:v>44.3</c:v>
                </c:pt>
                <c:pt idx="1">
                  <c:v>44.46153846153846</c:v>
                </c:pt>
                <c:pt idx="2">
                  <c:v>46.392307692307689</c:v>
                </c:pt>
                <c:pt idx="3">
                  <c:v>44.780303030303031</c:v>
                </c:pt>
                <c:pt idx="4">
                  <c:v>44.403225806451616</c:v>
                </c:pt>
                <c:pt idx="5">
                  <c:v>45.060483870967744</c:v>
                </c:pt>
                <c:pt idx="6">
                  <c:v>46.133064516129032</c:v>
                </c:pt>
                <c:pt idx="7">
                  <c:v>46.609756097560975</c:v>
                </c:pt>
                <c:pt idx="8">
                  <c:v>46.270161290322584</c:v>
                </c:pt>
                <c:pt idx="9">
                  <c:v>46.126016260162601</c:v>
                </c:pt>
                <c:pt idx="10">
                  <c:v>45.41393442622951</c:v>
                </c:pt>
                <c:pt idx="11">
                  <c:v>44.950819672131146</c:v>
                </c:pt>
                <c:pt idx="12">
                  <c:v>46.48770491803279</c:v>
                </c:pt>
                <c:pt idx="13">
                  <c:v>44.98770491803279</c:v>
                </c:pt>
                <c:pt idx="14">
                  <c:v>45.805555555555557</c:v>
                </c:pt>
                <c:pt idx="15">
                  <c:v>44.448412698412696</c:v>
                </c:pt>
                <c:pt idx="16">
                  <c:v>45.488732614275882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'2011'!$F$21:$F$37</c:f>
              <c:numCache>
                <c:formatCode>General</c:formatCode>
                <c:ptCount val="17"/>
                <c:pt idx="0">
                  <c:v>37.1</c:v>
                </c:pt>
                <c:pt idx="1">
                  <c:v>38.278145695364238</c:v>
                </c:pt>
                <c:pt idx="2">
                  <c:v>39.940397350993379</c:v>
                </c:pt>
                <c:pt idx="3">
                  <c:v>38.888157894736842</c:v>
                </c:pt>
                <c:pt idx="4">
                  <c:v>36.223684210526315</c:v>
                </c:pt>
                <c:pt idx="5">
                  <c:v>37.25</c:v>
                </c:pt>
                <c:pt idx="6">
                  <c:v>38.136666666666663</c:v>
                </c:pt>
                <c:pt idx="7">
                  <c:v>38.736486486486484</c:v>
                </c:pt>
                <c:pt idx="8">
                  <c:v>38.766891891891895</c:v>
                </c:pt>
                <c:pt idx="9">
                  <c:v>38.859589041095887</c:v>
                </c:pt>
                <c:pt idx="10">
                  <c:v>37.948630136986303</c:v>
                </c:pt>
                <c:pt idx="11">
                  <c:v>37.561643835616437</c:v>
                </c:pt>
                <c:pt idx="12">
                  <c:v>38.845890410958901</c:v>
                </c:pt>
                <c:pt idx="13">
                  <c:v>37.592465753424655</c:v>
                </c:pt>
                <c:pt idx="14">
                  <c:v>39.530821917808218</c:v>
                </c:pt>
                <c:pt idx="15">
                  <c:v>38.359589041095887</c:v>
                </c:pt>
                <c:pt idx="16">
                  <c:v>38.327937355576815</c:v>
                </c:pt>
              </c:numCache>
            </c:numRef>
          </c:val>
        </c:ser>
        <c:axId val="80305152"/>
        <c:axId val="80376576"/>
      </c:barChart>
      <c:catAx>
        <c:axId val="80305152"/>
        <c:scaling>
          <c:orientation val="minMax"/>
        </c:scaling>
        <c:axPos val="b"/>
        <c:tickLblPos val="nextTo"/>
        <c:crossAx val="80376576"/>
        <c:crosses val="autoZero"/>
        <c:auto val="1"/>
        <c:lblAlgn val="ctr"/>
        <c:lblOffset val="100"/>
      </c:catAx>
      <c:valAx>
        <c:axId val="8037657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8030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211"/>
          <c:y val="0.41450150143335834"/>
          <c:w val="0.16666552550496408"/>
          <c:h val="0.12962661925323835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'2011'!$D$40:$D$56</c:f>
              <c:numCache>
                <c:formatCode>General</c:formatCode>
                <c:ptCount val="17"/>
                <c:pt idx="0">
                  <c:v>38.5</c:v>
                </c:pt>
                <c:pt idx="1">
                  <c:v>45.535714285714285</c:v>
                </c:pt>
                <c:pt idx="2">
                  <c:v>44.722222222222221</c:v>
                </c:pt>
                <c:pt idx="3">
                  <c:v>45.099137931034484</c:v>
                </c:pt>
                <c:pt idx="4">
                  <c:v>48.577586206896555</c:v>
                </c:pt>
                <c:pt idx="5">
                  <c:v>47.724137931034484</c:v>
                </c:pt>
                <c:pt idx="6">
                  <c:v>45.663793103448278</c:v>
                </c:pt>
                <c:pt idx="7">
                  <c:v>46.413793103448278</c:v>
                </c:pt>
                <c:pt idx="8">
                  <c:v>47.611111111111114</c:v>
                </c:pt>
                <c:pt idx="9">
                  <c:v>46.182203389830505</c:v>
                </c:pt>
                <c:pt idx="10">
                  <c:v>41.583333333333336</c:v>
                </c:pt>
                <c:pt idx="11">
                  <c:v>43.162500000000001</c:v>
                </c:pt>
                <c:pt idx="12">
                  <c:v>42.858333333333334</c:v>
                </c:pt>
                <c:pt idx="13">
                  <c:v>42.185950413223139</c:v>
                </c:pt>
                <c:pt idx="14">
                  <c:v>40.028225806451616</c:v>
                </c:pt>
                <c:pt idx="15">
                  <c:v>44.039682539682538</c:v>
                </c:pt>
                <c:pt idx="16">
                  <c:v>44.759181647384274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'2011'!$F$40:$F$56</c:f>
              <c:numCache>
                <c:formatCode>General</c:formatCode>
                <c:ptCount val="17"/>
                <c:pt idx="0">
                  <c:v>35.5</c:v>
                </c:pt>
                <c:pt idx="1">
                  <c:v>39.297945205479451</c:v>
                </c:pt>
                <c:pt idx="2">
                  <c:v>39.405594405594407</c:v>
                </c:pt>
                <c:pt idx="3">
                  <c:v>37.36785714285714</c:v>
                </c:pt>
                <c:pt idx="4">
                  <c:v>40.25</c:v>
                </c:pt>
                <c:pt idx="5">
                  <c:v>39.542857142857144</c:v>
                </c:pt>
                <c:pt idx="6">
                  <c:v>37.835714285714289</c:v>
                </c:pt>
                <c:pt idx="7">
                  <c:v>38.457142857142856</c:v>
                </c:pt>
                <c:pt idx="8">
                  <c:v>39.789285714285711</c:v>
                </c:pt>
                <c:pt idx="9">
                  <c:v>39.205035971223019</c:v>
                </c:pt>
                <c:pt idx="10">
                  <c:v>35.642857142857146</c:v>
                </c:pt>
                <c:pt idx="11">
                  <c:v>36.996428571428574</c:v>
                </c:pt>
                <c:pt idx="12">
                  <c:v>36.735714285714288</c:v>
                </c:pt>
                <c:pt idx="13">
                  <c:v>36.202127659574465</c:v>
                </c:pt>
                <c:pt idx="14">
                  <c:v>35.202127659574465</c:v>
                </c:pt>
                <c:pt idx="15">
                  <c:v>38.804195804195807</c:v>
                </c:pt>
                <c:pt idx="16">
                  <c:v>38.048992256566592</c:v>
                </c:pt>
              </c:numCache>
            </c:numRef>
          </c:val>
        </c:ser>
        <c:axId val="80405248"/>
        <c:axId val="80406784"/>
      </c:barChart>
      <c:catAx>
        <c:axId val="80405248"/>
        <c:scaling>
          <c:orientation val="minMax"/>
        </c:scaling>
        <c:axPos val="b"/>
        <c:tickLblPos val="nextTo"/>
        <c:crossAx val="80406784"/>
        <c:crosses val="autoZero"/>
        <c:auto val="1"/>
        <c:lblAlgn val="ctr"/>
        <c:lblOffset val="100"/>
      </c:catAx>
      <c:valAx>
        <c:axId val="80406784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8040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233"/>
          <c:y val="0.41450150143335834"/>
          <c:w val="0.16666552550496408"/>
          <c:h val="0.12962661925323829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'2011'!$D$59:$D$76</c:f>
              <c:numCache>
                <c:formatCode>General</c:formatCode>
                <c:ptCount val="18"/>
                <c:pt idx="0">
                  <c:v>40.700000000000003</c:v>
                </c:pt>
                <c:pt idx="1">
                  <c:v>44.46</c:v>
                </c:pt>
                <c:pt idx="2">
                  <c:v>45.356000000000002</c:v>
                </c:pt>
                <c:pt idx="3">
                  <c:v>44.359375</c:v>
                </c:pt>
                <c:pt idx="4">
                  <c:v>44.902439024390247</c:v>
                </c:pt>
                <c:pt idx="5">
                  <c:v>46.760683760683762</c:v>
                </c:pt>
                <c:pt idx="6">
                  <c:v>43.064102564102562</c:v>
                </c:pt>
                <c:pt idx="7">
                  <c:v>47.456140350877192</c:v>
                </c:pt>
                <c:pt idx="8">
                  <c:v>46.732456140350877</c:v>
                </c:pt>
                <c:pt idx="9">
                  <c:v>46.517857142857146</c:v>
                </c:pt>
                <c:pt idx="10">
                  <c:v>48.504504504504503</c:v>
                </c:pt>
                <c:pt idx="11">
                  <c:v>46.4375</c:v>
                </c:pt>
                <c:pt idx="12">
                  <c:v>48.151785714285715</c:v>
                </c:pt>
                <c:pt idx="13">
                  <c:v>46.026548672566371</c:v>
                </c:pt>
                <c:pt idx="14">
                  <c:v>48.415929203539825</c:v>
                </c:pt>
                <c:pt idx="15">
                  <c:v>48.151785714285715</c:v>
                </c:pt>
                <c:pt idx="16">
                  <c:v>46.517857142857146</c:v>
                </c:pt>
                <c:pt idx="17">
                  <c:v>46.36343530845631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'2011'!$F$59:$F$76</c:f>
              <c:numCache>
                <c:formatCode>General</c:formatCode>
                <c:ptCount val="18"/>
                <c:pt idx="0">
                  <c:v>34</c:v>
                </c:pt>
                <c:pt idx="1">
                  <c:v>39.137323943661968</c:v>
                </c:pt>
                <c:pt idx="2">
                  <c:v>39.926056338028168</c:v>
                </c:pt>
                <c:pt idx="3">
                  <c:v>40.557142857142857</c:v>
                </c:pt>
                <c:pt idx="4">
                  <c:v>39.450000000000003</c:v>
                </c:pt>
                <c:pt idx="5">
                  <c:v>39.078571428571429</c:v>
                </c:pt>
                <c:pt idx="6">
                  <c:v>35.989285714285714</c:v>
                </c:pt>
                <c:pt idx="7">
                  <c:v>38.642857142857146</c:v>
                </c:pt>
                <c:pt idx="8">
                  <c:v>38.053571428571431</c:v>
                </c:pt>
                <c:pt idx="9">
                  <c:v>37.753623188405797</c:v>
                </c:pt>
                <c:pt idx="10">
                  <c:v>39.014492753623188</c:v>
                </c:pt>
                <c:pt idx="11">
                  <c:v>37.688405797101453</c:v>
                </c:pt>
                <c:pt idx="12">
                  <c:v>39.079710144927539</c:v>
                </c:pt>
                <c:pt idx="13">
                  <c:v>37.688405797101453</c:v>
                </c:pt>
                <c:pt idx="14">
                  <c:v>39.644927536231883</c:v>
                </c:pt>
                <c:pt idx="15">
                  <c:v>39.079710144927539</c:v>
                </c:pt>
                <c:pt idx="16">
                  <c:v>37.753623188405797</c:v>
                </c:pt>
                <c:pt idx="17">
                  <c:v>38.658606712740209</c:v>
                </c:pt>
              </c:numCache>
            </c:numRef>
          </c:val>
        </c:ser>
        <c:axId val="38188160"/>
        <c:axId val="38189696"/>
      </c:barChart>
      <c:catAx>
        <c:axId val="38188160"/>
        <c:scaling>
          <c:orientation val="minMax"/>
        </c:scaling>
        <c:axPos val="b"/>
        <c:tickLblPos val="nextTo"/>
        <c:crossAx val="38189696"/>
        <c:crosses val="autoZero"/>
        <c:auto val="1"/>
        <c:lblAlgn val="ctr"/>
        <c:lblOffset val="100"/>
      </c:catAx>
      <c:valAx>
        <c:axId val="3818969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38188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256"/>
          <c:y val="0.41450150143335834"/>
          <c:w val="0.16666552550496408"/>
          <c:h val="0.12962661925323818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'2011'!$D$3:$D$76</c:f>
              <c:numCache>
                <c:formatCode>General</c:formatCode>
                <c:ptCount val="74"/>
                <c:pt idx="0">
                  <c:v>38.186131386861312</c:v>
                </c:pt>
                <c:pt idx="1">
                  <c:v>40.57692307692308</c:v>
                </c:pt>
                <c:pt idx="2">
                  <c:v>41.630769230769232</c:v>
                </c:pt>
                <c:pt idx="3">
                  <c:v>41.31818181818182</c:v>
                </c:pt>
                <c:pt idx="4">
                  <c:v>39.29296875</c:v>
                </c:pt>
                <c:pt idx="5">
                  <c:v>39.326771653543304</c:v>
                </c:pt>
                <c:pt idx="6">
                  <c:v>40.334645669291341</c:v>
                </c:pt>
                <c:pt idx="7">
                  <c:v>43.611538461538458</c:v>
                </c:pt>
                <c:pt idx="8">
                  <c:v>42.815384615384616</c:v>
                </c:pt>
                <c:pt idx="9">
                  <c:v>44.723076923076924</c:v>
                </c:pt>
                <c:pt idx="10">
                  <c:v>44.069230769230771</c:v>
                </c:pt>
                <c:pt idx="11">
                  <c:v>44.46153846153846</c:v>
                </c:pt>
                <c:pt idx="12">
                  <c:v>45.823076923076925</c:v>
                </c:pt>
                <c:pt idx="13">
                  <c:v>44.984615384615381</c:v>
                </c:pt>
                <c:pt idx="14">
                  <c:v>45.596153846153847</c:v>
                </c:pt>
                <c:pt idx="15">
                  <c:v>42.450067131345691</c:v>
                </c:pt>
                <c:pt idx="16">
                  <c:v>0</c:v>
                </c:pt>
                <c:pt idx="17">
                  <c:v>0</c:v>
                </c:pt>
                <c:pt idx="18">
                  <c:v>44.3</c:v>
                </c:pt>
                <c:pt idx="19">
                  <c:v>44.46153846153846</c:v>
                </c:pt>
                <c:pt idx="20">
                  <c:v>46.392307692307689</c:v>
                </c:pt>
                <c:pt idx="21">
                  <c:v>44.780303030303031</c:v>
                </c:pt>
                <c:pt idx="22">
                  <c:v>44.403225806451616</c:v>
                </c:pt>
                <c:pt idx="23">
                  <c:v>45.060483870967744</c:v>
                </c:pt>
                <c:pt idx="24">
                  <c:v>46.133064516129032</c:v>
                </c:pt>
                <c:pt idx="25">
                  <c:v>46.609756097560975</c:v>
                </c:pt>
                <c:pt idx="26">
                  <c:v>46.270161290322584</c:v>
                </c:pt>
                <c:pt idx="27">
                  <c:v>46.126016260162601</c:v>
                </c:pt>
                <c:pt idx="28">
                  <c:v>45.41393442622951</c:v>
                </c:pt>
                <c:pt idx="29">
                  <c:v>44.950819672131146</c:v>
                </c:pt>
                <c:pt idx="30">
                  <c:v>46.48770491803279</c:v>
                </c:pt>
                <c:pt idx="31">
                  <c:v>44.98770491803279</c:v>
                </c:pt>
                <c:pt idx="32">
                  <c:v>45.805555555555557</c:v>
                </c:pt>
                <c:pt idx="33">
                  <c:v>44.448412698412696</c:v>
                </c:pt>
                <c:pt idx="34">
                  <c:v>45.488732614275882</c:v>
                </c:pt>
                <c:pt idx="35">
                  <c:v>0</c:v>
                </c:pt>
                <c:pt idx="36">
                  <c:v>0</c:v>
                </c:pt>
                <c:pt idx="37">
                  <c:v>38.5</c:v>
                </c:pt>
                <c:pt idx="38">
                  <c:v>45.535714285714285</c:v>
                </c:pt>
                <c:pt idx="39">
                  <c:v>44.722222222222221</c:v>
                </c:pt>
                <c:pt idx="40">
                  <c:v>45.099137931034484</c:v>
                </c:pt>
                <c:pt idx="41">
                  <c:v>48.577586206896555</c:v>
                </c:pt>
                <c:pt idx="42">
                  <c:v>47.724137931034484</c:v>
                </c:pt>
                <c:pt idx="43">
                  <c:v>45.663793103448278</c:v>
                </c:pt>
                <c:pt idx="44">
                  <c:v>46.413793103448278</c:v>
                </c:pt>
                <c:pt idx="45">
                  <c:v>47.611111111111114</c:v>
                </c:pt>
                <c:pt idx="46">
                  <c:v>46.182203389830505</c:v>
                </c:pt>
                <c:pt idx="47">
                  <c:v>41.583333333333336</c:v>
                </c:pt>
                <c:pt idx="48">
                  <c:v>43.162500000000001</c:v>
                </c:pt>
                <c:pt idx="49">
                  <c:v>42.858333333333334</c:v>
                </c:pt>
                <c:pt idx="50">
                  <c:v>42.185950413223139</c:v>
                </c:pt>
                <c:pt idx="51">
                  <c:v>40.028225806451616</c:v>
                </c:pt>
                <c:pt idx="52">
                  <c:v>44.039682539682538</c:v>
                </c:pt>
                <c:pt idx="53">
                  <c:v>44.759181647384274</c:v>
                </c:pt>
                <c:pt idx="54">
                  <c:v>0</c:v>
                </c:pt>
                <c:pt idx="55">
                  <c:v>0</c:v>
                </c:pt>
                <c:pt idx="56">
                  <c:v>40.700000000000003</c:v>
                </c:pt>
                <c:pt idx="57">
                  <c:v>44.46</c:v>
                </c:pt>
                <c:pt idx="58">
                  <c:v>45.356000000000002</c:v>
                </c:pt>
                <c:pt idx="59">
                  <c:v>44.359375</c:v>
                </c:pt>
                <c:pt idx="60">
                  <c:v>44.902439024390247</c:v>
                </c:pt>
                <c:pt idx="61">
                  <c:v>46.760683760683762</c:v>
                </c:pt>
                <c:pt idx="62">
                  <c:v>43.064102564102562</c:v>
                </c:pt>
                <c:pt idx="63">
                  <c:v>47.456140350877192</c:v>
                </c:pt>
                <c:pt idx="64">
                  <c:v>46.732456140350877</c:v>
                </c:pt>
                <c:pt idx="65">
                  <c:v>46.517857142857146</c:v>
                </c:pt>
                <c:pt idx="66">
                  <c:v>48.504504504504503</c:v>
                </c:pt>
                <c:pt idx="67">
                  <c:v>46.4375</c:v>
                </c:pt>
                <c:pt idx="68">
                  <c:v>48.151785714285715</c:v>
                </c:pt>
                <c:pt idx="69">
                  <c:v>46.026548672566371</c:v>
                </c:pt>
                <c:pt idx="70">
                  <c:v>48.415929203539825</c:v>
                </c:pt>
                <c:pt idx="71">
                  <c:v>48.151785714285715</c:v>
                </c:pt>
                <c:pt idx="72">
                  <c:v>46.517857142857146</c:v>
                </c:pt>
                <c:pt idx="73">
                  <c:v>46.36343530845631</c:v>
                </c:pt>
              </c:numCache>
            </c:numRef>
          </c:val>
        </c:ser>
        <c:axId val="43730816"/>
        <c:axId val="43732352"/>
      </c:barChart>
      <c:catAx>
        <c:axId val="43730816"/>
        <c:scaling>
          <c:orientation val="minMax"/>
        </c:scaling>
        <c:axPos val="b"/>
        <c:tickLblPos val="nextTo"/>
        <c:crossAx val="43732352"/>
        <c:crosses val="autoZero"/>
        <c:auto val="1"/>
        <c:lblAlgn val="ctr"/>
        <c:lblOffset val="100"/>
      </c:catAx>
      <c:valAx>
        <c:axId val="43732352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4373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'2012'!$D$23:$D$39</c:f>
              <c:numCache>
                <c:formatCode>General</c:formatCode>
                <c:ptCount val="17"/>
                <c:pt idx="0">
                  <c:v>43.9</c:v>
                </c:pt>
                <c:pt idx="1">
                  <c:v>47.826086956521742</c:v>
                </c:pt>
                <c:pt idx="2">
                  <c:v>47.826086956521742</c:v>
                </c:pt>
                <c:pt idx="3">
                  <c:v>47.826086956521742</c:v>
                </c:pt>
                <c:pt idx="4">
                  <c:v>47.826086956521742</c:v>
                </c:pt>
                <c:pt idx="5">
                  <c:v>47.826086956521742</c:v>
                </c:pt>
                <c:pt idx="6">
                  <c:v>47.826086956521742</c:v>
                </c:pt>
                <c:pt idx="7">
                  <c:v>47.826086956521742</c:v>
                </c:pt>
                <c:pt idx="8">
                  <c:v>47.826086956521742</c:v>
                </c:pt>
                <c:pt idx="9">
                  <c:v>47.826086956521742</c:v>
                </c:pt>
                <c:pt idx="10">
                  <c:v>47.826086956521742</c:v>
                </c:pt>
                <c:pt idx="11">
                  <c:v>47.826086956521742</c:v>
                </c:pt>
                <c:pt idx="12">
                  <c:v>47.826086956521742</c:v>
                </c:pt>
                <c:pt idx="13">
                  <c:v>47.826086956521742</c:v>
                </c:pt>
                <c:pt idx="14">
                  <c:v>47.826086956521742</c:v>
                </c:pt>
                <c:pt idx="15">
                  <c:v>47.826086956521742</c:v>
                </c:pt>
                <c:pt idx="16">
                  <c:v>47.826086956521742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'2012'!$F$23:$F$39</c:f>
              <c:numCache>
                <c:formatCode>General</c:formatCode>
                <c:ptCount val="17"/>
                <c:pt idx="0">
                  <c:v>35.700000000000003</c:v>
                </c:pt>
                <c:pt idx="1">
                  <c:v>39.855072463768117</c:v>
                </c:pt>
                <c:pt idx="2">
                  <c:v>39.855072463768117</c:v>
                </c:pt>
                <c:pt idx="3">
                  <c:v>39.855072463768117</c:v>
                </c:pt>
                <c:pt idx="4">
                  <c:v>39.855072463768117</c:v>
                </c:pt>
                <c:pt idx="5">
                  <c:v>39.855072463768117</c:v>
                </c:pt>
                <c:pt idx="6">
                  <c:v>39.855072463768117</c:v>
                </c:pt>
                <c:pt idx="7">
                  <c:v>39.855072463768117</c:v>
                </c:pt>
                <c:pt idx="8">
                  <c:v>39.855072463768117</c:v>
                </c:pt>
                <c:pt idx="9">
                  <c:v>39.855072463768117</c:v>
                </c:pt>
                <c:pt idx="10">
                  <c:v>39.855072463768117</c:v>
                </c:pt>
                <c:pt idx="11">
                  <c:v>39.855072463768117</c:v>
                </c:pt>
                <c:pt idx="12">
                  <c:v>39.855072463768117</c:v>
                </c:pt>
                <c:pt idx="13">
                  <c:v>39.855072463768117</c:v>
                </c:pt>
                <c:pt idx="14">
                  <c:v>39.855072463768117</c:v>
                </c:pt>
                <c:pt idx="15">
                  <c:v>39.855072463768117</c:v>
                </c:pt>
                <c:pt idx="16">
                  <c:v>39.855072463768117</c:v>
                </c:pt>
              </c:numCache>
            </c:numRef>
          </c:val>
        </c:ser>
        <c:axId val="80912768"/>
        <c:axId val="80914304"/>
      </c:barChart>
      <c:catAx>
        <c:axId val="80912768"/>
        <c:scaling>
          <c:orientation val="minMax"/>
        </c:scaling>
        <c:axPos val="b"/>
        <c:tickLblPos val="nextTo"/>
        <c:crossAx val="80914304"/>
        <c:crosses val="autoZero"/>
        <c:auto val="1"/>
        <c:lblAlgn val="ctr"/>
        <c:lblOffset val="100"/>
      </c:catAx>
      <c:valAx>
        <c:axId val="80914304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8091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233"/>
          <c:y val="0.41450150143335834"/>
          <c:w val="0.16666552550496408"/>
          <c:h val="0.12962661925323829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'2012'!$D$3:$D$19</c:f>
              <c:numCache>
                <c:formatCode>General</c:formatCode>
                <c:ptCount val="17"/>
                <c:pt idx="0">
                  <c:v>42.7</c:v>
                </c:pt>
                <c:pt idx="1">
                  <c:v>47.433035714285715</c:v>
                </c:pt>
                <c:pt idx="2">
                  <c:v>47.86036036036036</c:v>
                </c:pt>
                <c:pt idx="3">
                  <c:v>47.86036036036036</c:v>
                </c:pt>
                <c:pt idx="4">
                  <c:v>47.86036036036036</c:v>
                </c:pt>
                <c:pt idx="5">
                  <c:v>47.86036036036036</c:v>
                </c:pt>
                <c:pt idx="6">
                  <c:v>47.86036036036036</c:v>
                </c:pt>
                <c:pt idx="7">
                  <c:v>47.86036036036036</c:v>
                </c:pt>
                <c:pt idx="8">
                  <c:v>47.86036036036036</c:v>
                </c:pt>
                <c:pt idx="9">
                  <c:v>47.86036036036036</c:v>
                </c:pt>
                <c:pt idx="10">
                  <c:v>47.86036036036036</c:v>
                </c:pt>
                <c:pt idx="11">
                  <c:v>47.86036036036036</c:v>
                </c:pt>
                <c:pt idx="12">
                  <c:v>47.86036036036036</c:v>
                </c:pt>
                <c:pt idx="13">
                  <c:v>47.86036036036036</c:v>
                </c:pt>
                <c:pt idx="14">
                  <c:v>47.86036036036036</c:v>
                </c:pt>
                <c:pt idx="15">
                  <c:v>47.86036036036036</c:v>
                </c:pt>
                <c:pt idx="16">
                  <c:v>47.831872050622039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'2012'!$F$3:$F$19</c:f>
              <c:numCache>
                <c:formatCode>General</c:formatCode>
                <c:ptCount val="17"/>
                <c:pt idx="0">
                  <c:v>35</c:v>
                </c:pt>
                <c:pt idx="1">
                  <c:v>38.496376811594203</c:v>
                </c:pt>
                <c:pt idx="2">
                  <c:v>38.777372262773724</c:v>
                </c:pt>
                <c:pt idx="3">
                  <c:v>38.777372262773724</c:v>
                </c:pt>
                <c:pt idx="4">
                  <c:v>38.777372262773724</c:v>
                </c:pt>
                <c:pt idx="5">
                  <c:v>38.777372262773724</c:v>
                </c:pt>
                <c:pt idx="6">
                  <c:v>38.777372262773724</c:v>
                </c:pt>
                <c:pt idx="7">
                  <c:v>38.777372262773724</c:v>
                </c:pt>
                <c:pt idx="8">
                  <c:v>38.777372262773724</c:v>
                </c:pt>
                <c:pt idx="9">
                  <c:v>38.777372262773724</c:v>
                </c:pt>
                <c:pt idx="10">
                  <c:v>38.777372262773724</c:v>
                </c:pt>
                <c:pt idx="11">
                  <c:v>38.777372262773724</c:v>
                </c:pt>
                <c:pt idx="12">
                  <c:v>38.777372262773724</c:v>
                </c:pt>
                <c:pt idx="13">
                  <c:v>38.777372262773724</c:v>
                </c:pt>
                <c:pt idx="14">
                  <c:v>38.777372262773724</c:v>
                </c:pt>
                <c:pt idx="15">
                  <c:v>38.777372262773724</c:v>
                </c:pt>
                <c:pt idx="16">
                  <c:v>38.758639232695096</c:v>
                </c:pt>
              </c:numCache>
            </c:numRef>
          </c:val>
        </c:ser>
        <c:axId val="80947072"/>
        <c:axId val="80948608"/>
      </c:barChart>
      <c:catAx>
        <c:axId val="80947072"/>
        <c:scaling>
          <c:orientation val="minMax"/>
        </c:scaling>
        <c:axPos val="b"/>
        <c:tickLblPos val="nextTo"/>
        <c:crossAx val="80948608"/>
        <c:crosses val="autoZero"/>
        <c:auto val="1"/>
        <c:lblAlgn val="ctr"/>
        <c:lblOffset val="100"/>
      </c:catAx>
      <c:valAx>
        <c:axId val="80948608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8094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256"/>
          <c:y val="0.41450150143335834"/>
          <c:w val="0.16666552550496408"/>
          <c:h val="0.12962661925323818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'2012'!$D$43:$D$58</c:f>
              <c:numCache>
                <c:formatCode>General</c:formatCode>
                <c:ptCount val="16"/>
                <c:pt idx="0">
                  <c:v>43.8</c:v>
                </c:pt>
                <c:pt idx="1">
                  <c:v>47.826086956521742</c:v>
                </c:pt>
                <c:pt idx="2">
                  <c:v>47.826086956521742</c:v>
                </c:pt>
                <c:pt idx="3">
                  <c:v>47.826086956521742</c:v>
                </c:pt>
                <c:pt idx="4">
                  <c:v>47.826086956521742</c:v>
                </c:pt>
                <c:pt idx="5">
                  <c:v>47.826086956521742</c:v>
                </c:pt>
                <c:pt idx="6">
                  <c:v>47.826086956521742</c:v>
                </c:pt>
                <c:pt idx="7">
                  <c:v>47.826086956521742</c:v>
                </c:pt>
                <c:pt idx="8">
                  <c:v>47.826086956521742</c:v>
                </c:pt>
                <c:pt idx="9">
                  <c:v>47.826086956521742</c:v>
                </c:pt>
                <c:pt idx="10">
                  <c:v>47.826086956521742</c:v>
                </c:pt>
                <c:pt idx="11">
                  <c:v>47.826086956521742</c:v>
                </c:pt>
                <c:pt idx="12">
                  <c:v>47.826086956521742</c:v>
                </c:pt>
                <c:pt idx="13">
                  <c:v>47.826086956521742</c:v>
                </c:pt>
                <c:pt idx="14">
                  <c:v>47.826086956521742</c:v>
                </c:pt>
                <c:pt idx="15">
                  <c:v>47.826086956521742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'2012'!$F$43:$F$58</c:f>
              <c:numCache>
                <c:formatCode>General</c:formatCode>
                <c:ptCount val="16"/>
                <c:pt idx="0">
                  <c:v>38.9</c:v>
                </c:pt>
                <c:pt idx="1">
                  <c:v>39.855072463768117</c:v>
                </c:pt>
                <c:pt idx="2">
                  <c:v>39.855072463768117</c:v>
                </c:pt>
                <c:pt idx="3">
                  <c:v>39.855072463768117</c:v>
                </c:pt>
                <c:pt idx="4">
                  <c:v>39.855072463768117</c:v>
                </c:pt>
                <c:pt idx="5">
                  <c:v>39.855072463768117</c:v>
                </c:pt>
                <c:pt idx="6">
                  <c:v>39.855072463768117</c:v>
                </c:pt>
                <c:pt idx="7">
                  <c:v>39.855072463768117</c:v>
                </c:pt>
                <c:pt idx="8">
                  <c:v>39.855072463768117</c:v>
                </c:pt>
                <c:pt idx="9">
                  <c:v>39.855072463768117</c:v>
                </c:pt>
                <c:pt idx="10">
                  <c:v>39.855072463768117</c:v>
                </c:pt>
                <c:pt idx="11">
                  <c:v>39.855072463768117</c:v>
                </c:pt>
                <c:pt idx="12">
                  <c:v>39.855072463768117</c:v>
                </c:pt>
                <c:pt idx="13">
                  <c:v>39.855072463768117</c:v>
                </c:pt>
                <c:pt idx="14">
                  <c:v>39.855072463768117</c:v>
                </c:pt>
                <c:pt idx="15">
                  <c:v>39.855072463768117</c:v>
                </c:pt>
              </c:numCache>
            </c:numRef>
          </c:val>
        </c:ser>
        <c:axId val="98104448"/>
        <c:axId val="98105984"/>
      </c:barChart>
      <c:catAx>
        <c:axId val="98104448"/>
        <c:scaling>
          <c:orientation val="minMax"/>
        </c:scaling>
        <c:axPos val="b"/>
        <c:tickLblPos val="nextTo"/>
        <c:crossAx val="98105984"/>
        <c:crosses val="autoZero"/>
        <c:auto val="1"/>
        <c:lblAlgn val="ctr"/>
        <c:lblOffset val="100"/>
      </c:catAx>
      <c:valAx>
        <c:axId val="98105984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9810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256"/>
          <c:y val="0.41450150143335834"/>
          <c:w val="0.16666552550496408"/>
          <c:h val="0.12962661925323818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'2012'!$D$3:$D$79</c:f>
              <c:numCache>
                <c:formatCode>General</c:formatCode>
                <c:ptCount val="77"/>
                <c:pt idx="0">
                  <c:v>42.7</c:v>
                </c:pt>
                <c:pt idx="1">
                  <c:v>47.433035714285715</c:v>
                </c:pt>
                <c:pt idx="2">
                  <c:v>47.86036036036036</c:v>
                </c:pt>
                <c:pt idx="3">
                  <c:v>47.86036036036036</c:v>
                </c:pt>
                <c:pt idx="4">
                  <c:v>47.86036036036036</c:v>
                </c:pt>
                <c:pt idx="5">
                  <c:v>47.86036036036036</c:v>
                </c:pt>
                <c:pt idx="6">
                  <c:v>47.86036036036036</c:v>
                </c:pt>
                <c:pt idx="7">
                  <c:v>47.86036036036036</c:v>
                </c:pt>
                <c:pt idx="8">
                  <c:v>47.86036036036036</c:v>
                </c:pt>
                <c:pt idx="9">
                  <c:v>47.86036036036036</c:v>
                </c:pt>
                <c:pt idx="10">
                  <c:v>47.86036036036036</c:v>
                </c:pt>
                <c:pt idx="11">
                  <c:v>47.86036036036036</c:v>
                </c:pt>
                <c:pt idx="12">
                  <c:v>47.86036036036036</c:v>
                </c:pt>
                <c:pt idx="13">
                  <c:v>47.86036036036036</c:v>
                </c:pt>
                <c:pt idx="14">
                  <c:v>47.86036036036036</c:v>
                </c:pt>
                <c:pt idx="15">
                  <c:v>47.86036036036036</c:v>
                </c:pt>
                <c:pt idx="16">
                  <c:v>47.831872050622039</c:v>
                </c:pt>
                <c:pt idx="18">
                  <c:v>0</c:v>
                </c:pt>
                <c:pt idx="19">
                  <c:v>0</c:v>
                </c:pt>
                <c:pt idx="20">
                  <c:v>43.9</c:v>
                </c:pt>
                <c:pt idx="21">
                  <c:v>47.826086956521742</c:v>
                </c:pt>
                <c:pt idx="22">
                  <c:v>47.826086956521742</c:v>
                </c:pt>
                <c:pt idx="23">
                  <c:v>47.826086956521742</c:v>
                </c:pt>
                <c:pt idx="24">
                  <c:v>47.826086956521742</c:v>
                </c:pt>
                <c:pt idx="25">
                  <c:v>47.826086956521742</c:v>
                </c:pt>
                <c:pt idx="26">
                  <c:v>47.826086956521742</c:v>
                </c:pt>
                <c:pt idx="27">
                  <c:v>47.826086956521742</c:v>
                </c:pt>
                <c:pt idx="28">
                  <c:v>47.826086956521742</c:v>
                </c:pt>
                <c:pt idx="29">
                  <c:v>47.826086956521742</c:v>
                </c:pt>
                <c:pt idx="30">
                  <c:v>47.826086956521742</c:v>
                </c:pt>
                <c:pt idx="31">
                  <c:v>47.826086956521742</c:v>
                </c:pt>
                <c:pt idx="32">
                  <c:v>47.826086956521742</c:v>
                </c:pt>
                <c:pt idx="33">
                  <c:v>47.826086956521742</c:v>
                </c:pt>
                <c:pt idx="34">
                  <c:v>47.826086956521742</c:v>
                </c:pt>
                <c:pt idx="35">
                  <c:v>47.826086956521742</c:v>
                </c:pt>
                <c:pt idx="36">
                  <c:v>47.826086956521742</c:v>
                </c:pt>
                <c:pt idx="38">
                  <c:v>0</c:v>
                </c:pt>
                <c:pt idx="39">
                  <c:v>0</c:v>
                </c:pt>
                <c:pt idx="40">
                  <c:v>43.8</c:v>
                </c:pt>
                <c:pt idx="41">
                  <c:v>47.826086956521742</c:v>
                </c:pt>
                <c:pt idx="42">
                  <c:v>47.826086956521742</c:v>
                </c:pt>
                <c:pt idx="43">
                  <c:v>47.826086956521742</c:v>
                </c:pt>
                <c:pt idx="44">
                  <c:v>47.826086956521742</c:v>
                </c:pt>
                <c:pt idx="45">
                  <c:v>47.826086956521742</c:v>
                </c:pt>
                <c:pt idx="46">
                  <c:v>47.826086956521742</c:v>
                </c:pt>
                <c:pt idx="47">
                  <c:v>47.826086956521742</c:v>
                </c:pt>
                <c:pt idx="48">
                  <c:v>47.826086956521742</c:v>
                </c:pt>
                <c:pt idx="49">
                  <c:v>47.826086956521742</c:v>
                </c:pt>
                <c:pt idx="50">
                  <c:v>47.826086956521742</c:v>
                </c:pt>
                <c:pt idx="51">
                  <c:v>47.826086956521742</c:v>
                </c:pt>
                <c:pt idx="52">
                  <c:v>47.826086956521742</c:v>
                </c:pt>
                <c:pt idx="53">
                  <c:v>47.826086956521742</c:v>
                </c:pt>
                <c:pt idx="54">
                  <c:v>47.826086956521742</c:v>
                </c:pt>
                <c:pt idx="55">
                  <c:v>47.826086956521742</c:v>
                </c:pt>
                <c:pt idx="56">
                  <c:v>47.826086956521742</c:v>
                </c:pt>
                <c:pt idx="58">
                  <c:v>0</c:v>
                </c:pt>
                <c:pt idx="59">
                  <c:v>0</c:v>
                </c:pt>
                <c:pt idx="60">
                  <c:v>43.8</c:v>
                </c:pt>
                <c:pt idx="61">
                  <c:v>47.826086956521742</c:v>
                </c:pt>
                <c:pt idx="62">
                  <c:v>47.826086956521742</c:v>
                </c:pt>
                <c:pt idx="63">
                  <c:v>47.826086956521742</c:v>
                </c:pt>
                <c:pt idx="64">
                  <c:v>47.826086956521742</c:v>
                </c:pt>
                <c:pt idx="65">
                  <c:v>47.826086956521742</c:v>
                </c:pt>
                <c:pt idx="66">
                  <c:v>47.826086956521742</c:v>
                </c:pt>
                <c:pt idx="67">
                  <c:v>47.826086956521742</c:v>
                </c:pt>
                <c:pt idx="68">
                  <c:v>47.826086956521742</c:v>
                </c:pt>
                <c:pt idx="69">
                  <c:v>47.826086956521742</c:v>
                </c:pt>
                <c:pt idx="70">
                  <c:v>47.826086956521742</c:v>
                </c:pt>
                <c:pt idx="71">
                  <c:v>47.826086956521742</c:v>
                </c:pt>
                <c:pt idx="72">
                  <c:v>47.826086956521742</c:v>
                </c:pt>
                <c:pt idx="73">
                  <c:v>47.826086956521742</c:v>
                </c:pt>
                <c:pt idx="74">
                  <c:v>47.826086956521742</c:v>
                </c:pt>
                <c:pt idx="75">
                  <c:v>47.826086956521742</c:v>
                </c:pt>
                <c:pt idx="76">
                  <c:v>47.826086956521742</c:v>
                </c:pt>
              </c:numCache>
            </c:numRef>
          </c:val>
        </c:ser>
        <c:axId val="119684480"/>
        <c:axId val="119805056"/>
      </c:barChart>
      <c:catAx>
        <c:axId val="119684480"/>
        <c:scaling>
          <c:orientation val="minMax"/>
        </c:scaling>
        <c:axPos val="b"/>
        <c:tickLblPos val="nextTo"/>
        <c:crossAx val="119805056"/>
        <c:crosses val="autoZero"/>
        <c:auto val="1"/>
        <c:lblAlgn val="ctr"/>
        <c:lblOffset val="100"/>
      </c:catAx>
      <c:valAx>
        <c:axId val="11980505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11968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2</xdr:row>
      <xdr:rowOff>19050</xdr:rowOff>
    </xdr:from>
    <xdr:to>
      <xdr:col>14</xdr:col>
      <xdr:colOff>400051</xdr:colOff>
      <xdr:row>10</xdr:row>
      <xdr:rowOff>200026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19051</xdr:colOff>
      <xdr:row>20</xdr:row>
      <xdr:rowOff>19049</xdr:rowOff>
    </xdr:from>
    <xdr:to>
      <xdr:col>14</xdr:col>
      <xdr:colOff>400051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42</xdr:row>
      <xdr:rowOff>95250</xdr:rowOff>
    </xdr:from>
    <xdr:to>
      <xdr:col>14</xdr:col>
      <xdr:colOff>400050</xdr:colOff>
      <xdr:row>53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63</xdr:row>
      <xdr:rowOff>114300</xdr:rowOff>
    </xdr:from>
    <xdr:to>
      <xdr:col>14</xdr:col>
      <xdr:colOff>419100</xdr:colOff>
      <xdr:row>74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76</xdr:row>
      <xdr:rowOff>228600</xdr:rowOff>
    </xdr:from>
    <xdr:to>
      <xdr:col>11</xdr:col>
      <xdr:colOff>495300</xdr:colOff>
      <xdr:row>82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22</xdr:row>
      <xdr:rowOff>28574</xdr:rowOff>
    </xdr:from>
    <xdr:to>
      <xdr:col>14</xdr:col>
      <xdr:colOff>352426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85725</xdr:rowOff>
    </xdr:from>
    <xdr:to>
      <xdr:col>14</xdr:col>
      <xdr:colOff>419100</xdr:colOff>
      <xdr:row>13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666751</xdr:colOff>
      <xdr:row>42</xdr:row>
      <xdr:rowOff>28574</xdr:rowOff>
    </xdr:from>
    <xdr:to>
      <xdr:col>14</xdr:col>
      <xdr:colOff>352426</xdr:colOff>
      <xdr:row>49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80</xdr:row>
      <xdr:rowOff>85725</xdr:rowOff>
    </xdr:from>
    <xdr:to>
      <xdr:col>11</xdr:col>
      <xdr:colOff>333375</xdr:colOff>
      <xdr:row>86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666751</xdr:colOff>
      <xdr:row>62</xdr:row>
      <xdr:rowOff>28574</xdr:rowOff>
    </xdr:from>
    <xdr:to>
      <xdr:col>14</xdr:col>
      <xdr:colOff>352426</xdr:colOff>
      <xdr:row>69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topLeftCell="A64" workbookViewId="0">
      <selection activeCell="B75" sqref="B75:F75"/>
    </sheetView>
  </sheetViews>
  <sheetFormatPr defaultRowHeight="18.75"/>
  <cols>
    <col min="1" max="1" width="5.42578125" style="1" customWidth="1"/>
    <col min="2" max="2" width="10.5703125" style="1" customWidth="1"/>
    <col min="3" max="4" width="11.42578125" style="1" customWidth="1"/>
    <col min="5" max="5" width="10.85546875" style="1" customWidth="1"/>
    <col min="6" max="6" width="10.42578125" style="1" customWidth="1"/>
    <col min="7" max="15" width="9.140625" style="1"/>
  </cols>
  <sheetData>
    <row r="1" spans="1:6">
      <c r="A1" s="6" t="s">
        <v>11</v>
      </c>
      <c r="D1" s="1" t="s">
        <v>0</v>
      </c>
    </row>
    <row r="2" spans="1:6"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</row>
    <row r="3" spans="1:6">
      <c r="A3" s="1">
        <v>2</v>
      </c>
      <c r="B3" s="1">
        <v>10463</v>
      </c>
      <c r="C3" s="1">
        <v>137</v>
      </c>
      <c r="D3" s="1">
        <f t="shared" ref="D3:D17" si="0">(B3/2)/C3</f>
        <v>38.186131386861312</v>
      </c>
      <c r="E3" s="1">
        <f>C3+21</f>
        <v>158</v>
      </c>
      <c r="F3" s="1">
        <f t="shared" ref="F3:F17" si="1">(B3/2)/E3</f>
        <v>33.110759493670884</v>
      </c>
    </row>
    <row r="4" spans="1:6">
      <c r="A4" s="1">
        <v>4</v>
      </c>
      <c r="B4" s="1">
        <v>10550</v>
      </c>
      <c r="C4" s="1">
        <f>C3+1+(-8)</f>
        <v>130</v>
      </c>
      <c r="D4" s="1">
        <f t="shared" si="0"/>
        <v>40.57692307692308</v>
      </c>
      <c r="E4" s="1">
        <f t="shared" ref="E4:E5" si="2">C4+28</f>
        <v>158</v>
      </c>
      <c r="F4" s="1">
        <f t="shared" si="1"/>
        <v>33.38607594936709</v>
      </c>
    </row>
    <row r="5" spans="1:6">
      <c r="A5" s="1">
        <v>6</v>
      </c>
      <c r="B5" s="1">
        <v>10824</v>
      </c>
      <c r="C5" s="1">
        <f>C4</f>
        <v>130</v>
      </c>
      <c r="D5" s="1">
        <f t="shared" si="0"/>
        <v>41.630769230769232</v>
      </c>
      <c r="E5" s="1">
        <f t="shared" si="2"/>
        <v>158</v>
      </c>
      <c r="F5" s="1">
        <f t="shared" si="1"/>
        <v>34.253164556962027</v>
      </c>
    </row>
    <row r="6" spans="1:6">
      <c r="A6" s="1">
        <v>8</v>
      </c>
      <c r="B6" s="1">
        <v>10908</v>
      </c>
      <c r="C6" s="1">
        <f>C5+2</f>
        <v>132</v>
      </c>
      <c r="D6" s="1">
        <f t="shared" si="0"/>
        <v>41.31818181818182</v>
      </c>
      <c r="E6" s="1">
        <f>C6+26</f>
        <v>158</v>
      </c>
      <c r="F6" s="1">
        <f t="shared" si="1"/>
        <v>34.518987341772153</v>
      </c>
    </row>
    <row r="7" spans="1:6">
      <c r="A7" s="1">
        <v>10</v>
      </c>
      <c r="B7" s="1">
        <v>10059</v>
      </c>
      <c r="C7" s="1">
        <f>C6-4</f>
        <v>128</v>
      </c>
      <c r="D7" s="1">
        <f t="shared" si="0"/>
        <v>39.29296875</v>
      </c>
      <c r="E7" s="1">
        <f>C7+26</f>
        <v>154</v>
      </c>
      <c r="F7" s="1">
        <f t="shared" si="1"/>
        <v>32.659090909090907</v>
      </c>
    </row>
    <row r="8" spans="1:6">
      <c r="A8" s="1">
        <v>12</v>
      </c>
      <c r="B8" s="1">
        <v>9989</v>
      </c>
      <c r="C8" s="1">
        <f>C7-1</f>
        <v>127</v>
      </c>
      <c r="D8" s="1">
        <f t="shared" si="0"/>
        <v>39.326771653543304</v>
      </c>
      <c r="E8" s="1">
        <f>C8+26</f>
        <v>153</v>
      </c>
      <c r="F8" s="1">
        <f t="shared" si="1"/>
        <v>32.643790849673202</v>
      </c>
    </row>
    <row r="9" spans="1:6">
      <c r="A9" s="1">
        <v>14</v>
      </c>
      <c r="B9" s="1">
        <v>10245</v>
      </c>
      <c r="C9" s="1">
        <f>C8</f>
        <v>127</v>
      </c>
      <c r="D9" s="1">
        <f t="shared" si="0"/>
        <v>40.334645669291341</v>
      </c>
      <c r="E9" s="1">
        <f>C9+26</f>
        <v>153</v>
      </c>
      <c r="F9" s="1">
        <f t="shared" si="1"/>
        <v>33.480392156862742</v>
      </c>
    </row>
    <row r="10" spans="1:6">
      <c r="A10" s="1">
        <v>16</v>
      </c>
      <c r="B10" s="1">
        <v>11339</v>
      </c>
      <c r="C10" s="1">
        <f>C9+3</f>
        <v>130</v>
      </c>
      <c r="D10" s="1">
        <f t="shared" si="0"/>
        <v>43.611538461538458</v>
      </c>
      <c r="E10" s="1">
        <f>C10+23</f>
        <v>153</v>
      </c>
      <c r="F10" s="1">
        <f t="shared" si="1"/>
        <v>37.055555555555557</v>
      </c>
    </row>
    <row r="11" spans="1:6">
      <c r="A11" s="1">
        <v>18</v>
      </c>
      <c r="B11" s="1">
        <v>11132</v>
      </c>
      <c r="C11" s="1">
        <f t="shared" ref="C11:C16" si="3">C10</f>
        <v>130</v>
      </c>
      <c r="D11" s="1">
        <f t="shared" si="0"/>
        <v>42.815384615384616</v>
      </c>
      <c r="E11" s="3">
        <f>C11+23</f>
        <v>153</v>
      </c>
      <c r="F11" s="1">
        <f t="shared" si="1"/>
        <v>36.37908496732026</v>
      </c>
    </row>
    <row r="12" spans="1:6">
      <c r="A12" s="1">
        <v>20</v>
      </c>
      <c r="B12" s="1">
        <v>11628</v>
      </c>
      <c r="C12" s="1">
        <f>C11+2+(-2)</f>
        <v>130</v>
      </c>
      <c r="D12" s="1">
        <f t="shared" si="0"/>
        <v>44.723076923076924</v>
      </c>
      <c r="E12" s="3">
        <f>C12+23+(-1)</f>
        <v>152</v>
      </c>
      <c r="F12" s="1">
        <f t="shared" si="1"/>
        <v>38.25</v>
      </c>
    </row>
    <row r="13" spans="1:6">
      <c r="A13" s="1">
        <v>22</v>
      </c>
      <c r="B13" s="1">
        <v>11458</v>
      </c>
      <c r="C13" s="1">
        <f t="shared" si="3"/>
        <v>130</v>
      </c>
      <c r="D13" s="1">
        <f t="shared" si="0"/>
        <v>44.069230769230771</v>
      </c>
      <c r="E13" s="3">
        <f>C13+22</f>
        <v>152</v>
      </c>
      <c r="F13" s="1">
        <f t="shared" si="1"/>
        <v>37.690789473684212</v>
      </c>
    </row>
    <row r="14" spans="1:6">
      <c r="A14" s="1">
        <v>24</v>
      </c>
      <c r="B14" s="1">
        <v>11560</v>
      </c>
      <c r="C14" s="1">
        <f t="shared" si="3"/>
        <v>130</v>
      </c>
      <c r="D14" s="1">
        <f t="shared" si="0"/>
        <v>44.46153846153846</v>
      </c>
      <c r="E14" s="3">
        <f>C14+22</f>
        <v>152</v>
      </c>
      <c r="F14" s="1">
        <f t="shared" si="1"/>
        <v>38.026315789473685</v>
      </c>
    </row>
    <row r="15" spans="1:6">
      <c r="A15" s="1">
        <v>26</v>
      </c>
      <c r="B15" s="1">
        <v>11914</v>
      </c>
      <c r="C15" s="1">
        <f t="shared" si="3"/>
        <v>130</v>
      </c>
      <c r="D15" s="1">
        <f t="shared" si="0"/>
        <v>45.823076923076925</v>
      </c>
      <c r="E15" s="3">
        <f>C15+22</f>
        <v>152</v>
      </c>
      <c r="F15" s="1">
        <f t="shared" si="1"/>
        <v>39.190789473684212</v>
      </c>
    </row>
    <row r="16" spans="1:6">
      <c r="A16" s="1">
        <v>28</v>
      </c>
      <c r="B16" s="1">
        <v>11696</v>
      </c>
      <c r="C16" s="1">
        <f t="shared" si="3"/>
        <v>130</v>
      </c>
      <c r="D16" s="1">
        <f t="shared" si="0"/>
        <v>44.984615384615381</v>
      </c>
      <c r="E16" s="3">
        <f>C16+22</f>
        <v>152</v>
      </c>
      <c r="F16" s="1">
        <f t="shared" si="1"/>
        <v>38.473684210526315</v>
      </c>
    </row>
    <row r="17" spans="1:6">
      <c r="A17" s="1">
        <v>30</v>
      </c>
      <c r="B17" s="1">
        <v>11855</v>
      </c>
      <c r="C17" s="1">
        <f>C16</f>
        <v>130</v>
      </c>
      <c r="D17" s="1">
        <f t="shared" si="0"/>
        <v>45.596153846153847</v>
      </c>
      <c r="E17" s="3">
        <f>C16+22</f>
        <v>152</v>
      </c>
      <c r="F17" s="1">
        <f t="shared" si="1"/>
        <v>38.996710526315788</v>
      </c>
    </row>
    <row r="18" spans="1:6">
      <c r="A18" s="1" t="s">
        <v>12</v>
      </c>
      <c r="D18" s="1">
        <f>SUM(D3:D17)/15</f>
        <v>42.450067131345691</v>
      </c>
      <c r="E18" s="3"/>
      <c r="F18" s="1">
        <f>SUM(F3:F17)/15</f>
        <v>35.874346083597267</v>
      </c>
    </row>
    <row r="19" spans="1:6">
      <c r="A19" s="1" t="s">
        <v>8</v>
      </c>
      <c r="D19" s="1" t="s">
        <v>0</v>
      </c>
    </row>
    <row r="20" spans="1:6">
      <c r="B20" s="1" t="s">
        <v>1</v>
      </c>
      <c r="C20" s="1" t="s">
        <v>2</v>
      </c>
      <c r="D20" s="1" t="s">
        <v>3</v>
      </c>
      <c r="E20" s="1" t="s">
        <v>4</v>
      </c>
      <c r="F20" s="1" t="s">
        <v>3</v>
      </c>
    </row>
    <row r="21" spans="1:6">
      <c r="A21" s="4" t="s">
        <v>5</v>
      </c>
      <c r="B21" s="3"/>
      <c r="C21" s="3"/>
      <c r="D21" s="3">
        <v>44.3</v>
      </c>
      <c r="E21" s="3"/>
      <c r="F21" s="3">
        <v>37.1</v>
      </c>
    </row>
    <row r="22" spans="1:6">
      <c r="A22" s="3">
        <v>2</v>
      </c>
      <c r="B22" s="3">
        <v>11560</v>
      </c>
      <c r="C22" s="3">
        <f>130+2+(-2)</f>
        <v>130</v>
      </c>
      <c r="D22" s="3">
        <f t="shared" ref="D22" si="4">(B22/2)/C22</f>
        <v>44.46153846153846</v>
      </c>
      <c r="E22" s="3">
        <f>130+19+(2)</f>
        <v>151</v>
      </c>
      <c r="F22" s="3">
        <f t="shared" ref="F22" si="5">(B22/2)/E22</f>
        <v>38.278145695364238</v>
      </c>
    </row>
    <row r="23" spans="1:6">
      <c r="A23" s="3">
        <v>4</v>
      </c>
      <c r="B23" s="3">
        <v>12062</v>
      </c>
      <c r="C23" s="3">
        <f>C22</f>
        <v>130</v>
      </c>
      <c r="D23" s="3">
        <f t="shared" ref="D23:D35" si="6">(B23/2)/C23</f>
        <v>46.392307692307689</v>
      </c>
      <c r="E23" s="3">
        <f>E22</f>
        <v>151</v>
      </c>
      <c r="F23" s="3">
        <f t="shared" ref="F23:F35" si="7">(B23/2)/E23</f>
        <v>39.940397350993379</v>
      </c>
    </row>
    <row r="24" spans="1:6">
      <c r="A24" s="3">
        <v>6</v>
      </c>
      <c r="B24" s="3">
        <v>11822</v>
      </c>
      <c r="C24" s="5">
        <f>C23+1+1</f>
        <v>132</v>
      </c>
      <c r="D24" s="3">
        <f t="shared" si="6"/>
        <v>44.780303030303031</v>
      </c>
      <c r="E24" s="3">
        <f>E23+1</f>
        <v>152</v>
      </c>
      <c r="F24" s="3">
        <f t="shared" si="7"/>
        <v>38.888157894736842</v>
      </c>
    </row>
    <row r="25" spans="1:6">
      <c r="A25" s="3">
        <v>8</v>
      </c>
      <c r="B25" s="3">
        <v>11012</v>
      </c>
      <c r="C25" s="3">
        <f>C24+(-8)</f>
        <v>124</v>
      </c>
      <c r="D25" s="3">
        <f t="shared" si="6"/>
        <v>44.403225806451616</v>
      </c>
      <c r="E25" s="3">
        <f>E24</f>
        <v>152</v>
      </c>
      <c r="F25" s="3">
        <f t="shared" si="7"/>
        <v>36.223684210526315</v>
      </c>
    </row>
    <row r="26" spans="1:6">
      <c r="A26" s="3">
        <v>10</v>
      </c>
      <c r="B26" s="3">
        <v>11175</v>
      </c>
      <c r="C26" s="3">
        <f>C25+(-2)+2</f>
        <v>124</v>
      </c>
      <c r="D26" s="3">
        <f t="shared" si="6"/>
        <v>45.060483870967744</v>
      </c>
      <c r="E26" s="3">
        <f>E25+(-2)</f>
        <v>150</v>
      </c>
      <c r="F26" s="3">
        <f t="shared" si="7"/>
        <v>37.25</v>
      </c>
    </row>
    <row r="27" spans="1:6">
      <c r="A27" s="3">
        <v>12</v>
      </c>
      <c r="B27" s="3">
        <v>11441</v>
      </c>
      <c r="C27" s="3">
        <f t="shared" ref="C27" si="8">C26</f>
        <v>124</v>
      </c>
      <c r="D27" s="3">
        <f t="shared" si="6"/>
        <v>46.133064516129032</v>
      </c>
      <c r="E27" s="3">
        <f t="shared" ref="E27:E35" si="9">E26</f>
        <v>150</v>
      </c>
      <c r="F27" s="3">
        <f t="shared" si="7"/>
        <v>38.136666666666663</v>
      </c>
    </row>
    <row r="28" spans="1:6">
      <c r="A28" s="3">
        <v>14</v>
      </c>
      <c r="B28" s="3">
        <v>11466</v>
      </c>
      <c r="C28" s="3">
        <f>C27+(-1)</f>
        <v>123</v>
      </c>
      <c r="D28" s="3">
        <f t="shared" si="6"/>
        <v>46.609756097560975</v>
      </c>
      <c r="E28" s="3">
        <f>E27+(-2)</f>
        <v>148</v>
      </c>
      <c r="F28" s="3">
        <f t="shared" si="7"/>
        <v>38.736486486486484</v>
      </c>
    </row>
    <row r="29" spans="1:6">
      <c r="A29" s="3">
        <v>16</v>
      </c>
      <c r="B29" s="3">
        <v>11475</v>
      </c>
      <c r="C29" s="3">
        <f>C28+1</f>
        <v>124</v>
      </c>
      <c r="D29" s="3">
        <f t="shared" si="6"/>
        <v>46.270161290322584</v>
      </c>
      <c r="E29" s="3">
        <f t="shared" si="9"/>
        <v>148</v>
      </c>
      <c r="F29" s="3">
        <f t="shared" si="7"/>
        <v>38.766891891891895</v>
      </c>
    </row>
    <row r="30" spans="1:6">
      <c r="A30" s="3">
        <v>18</v>
      </c>
      <c r="B30" s="3">
        <v>11347</v>
      </c>
      <c r="C30" s="3">
        <f>C29+(-1)</f>
        <v>123</v>
      </c>
      <c r="D30" s="3">
        <f t="shared" si="6"/>
        <v>46.126016260162601</v>
      </c>
      <c r="E30" s="3">
        <f>E29+(-2)</f>
        <v>146</v>
      </c>
      <c r="F30" s="3">
        <f t="shared" si="7"/>
        <v>38.859589041095887</v>
      </c>
    </row>
    <row r="31" spans="1:6">
      <c r="A31" s="3">
        <v>20</v>
      </c>
      <c r="B31" s="3">
        <v>11081</v>
      </c>
      <c r="C31" s="3">
        <f>C30+(-1)</f>
        <v>122</v>
      </c>
      <c r="D31" s="3">
        <f t="shared" si="6"/>
        <v>45.41393442622951</v>
      </c>
      <c r="E31" s="3">
        <f t="shared" si="9"/>
        <v>146</v>
      </c>
      <c r="F31" s="3">
        <f t="shared" si="7"/>
        <v>37.948630136986303</v>
      </c>
    </row>
    <row r="32" spans="1:6">
      <c r="A32" s="3">
        <v>22</v>
      </c>
      <c r="B32" s="3">
        <v>10968</v>
      </c>
      <c r="C32" s="3">
        <f t="shared" ref="C32:C34" si="10">C31</f>
        <v>122</v>
      </c>
      <c r="D32" s="3">
        <f t="shared" si="6"/>
        <v>44.950819672131146</v>
      </c>
      <c r="E32" s="3">
        <f t="shared" si="9"/>
        <v>146</v>
      </c>
      <c r="F32" s="3">
        <f t="shared" si="7"/>
        <v>37.561643835616437</v>
      </c>
    </row>
    <row r="33" spans="1:6">
      <c r="A33" s="3">
        <v>24</v>
      </c>
      <c r="B33" s="3">
        <v>11343</v>
      </c>
      <c r="C33" s="3">
        <f t="shared" si="10"/>
        <v>122</v>
      </c>
      <c r="D33" s="3">
        <f t="shared" si="6"/>
        <v>46.48770491803279</v>
      </c>
      <c r="E33" s="3">
        <f t="shared" si="9"/>
        <v>146</v>
      </c>
      <c r="F33" s="3">
        <f t="shared" si="7"/>
        <v>38.845890410958901</v>
      </c>
    </row>
    <row r="34" spans="1:6">
      <c r="A34" s="3">
        <v>26</v>
      </c>
      <c r="B34" s="3">
        <v>10977</v>
      </c>
      <c r="C34" s="3">
        <f t="shared" si="10"/>
        <v>122</v>
      </c>
      <c r="D34" s="3">
        <f t="shared" si="6"/>
        <v>44.98770491803279</v>
      </c>
      <c r="E34" s="3">
        <f t="shared" si="9"/>
        <v>146</v>
      </c>
      <c r="F34" s="3">
        <f t="shared" si="7"/>
        <v>37.592465753424655</v>
      </c>
    </row>
    <row r="35" spans="1:6">
      <c r="A35" s="3">
        <v>28</v>
      </c>
      <c r="B35" s="3">
        <v>11543</v>
      </c>
      <c r="C35" s="3">
        <f>C34+3+1</f>
        <v>126</v>
      </c>
      <c r="D35" s="3">
        <f t="shared" si="6"/>
        <v>45.805555555555557</v>
      </c>
      <c r="E35" s="3">
        <f t="shared" si="9"/>
        <v>146</v>
      </c>
      <c r="F35" s="3">
        <f t="shared" si="7"/>
        <v>39.530821917808218</v>
      </c>
    </row>
    <row r="36" spans="1:6">
      <c r="A36" s="3">
        <v>30</v>
      </c>
      <c r="B36" s="3">
        <v>11201</v>
      </c>
      <c r="C36" s="5">
        <v>126</v>
      </c>
      <c r="D36" s="3">
        <f t="shared" ref="D36" si="11">(B36/2)/C36</f>
        <v>44.448412698412696</v>
      </c>
      <c r="E36" s="3">
        <f>E35</f>
        <v>146</v>
      </c>
      <c r="F36" s="3">
        <f t="shared" ref="F36" si="12">(B36/2)/E36</f>
        <v>38.359589041095887</v>
      </c>
    </row>
    <row r="37" spans="1:6">
      <c r="A37" s="1" t="s">
        <v>12</v>
      </c>
      <c r="B37" s="3"/>
      <c r="C37" s="5"/>
      <c r="D37" s="1">
        <f>SUM(D22:D36)/15</f>
        <v>45.488732614275882</v>
      </c>
      <c r="E37" s="3"/>
      <c r="F37" s="1">
        <f>SUM(F22:F36)/15</f>
        <v>38.327937355576815</v>
      </c>
    </row>
    <row r="38" spans="1:6">
      <c r="A38" s="1" t="s">
        <v>6</v>
      </c>
      <c r="D38" s="1" t="s">
        <v>0</v>
      </c>
    </row>
    <row r="39" spans="1:6">
      <c r="B39" s="1" t="s">
        <v>1</v>
      </c>
      <c r="C39" s="1" t="s">
        <v>2</v>
      </c>
      <c r="D39" s="1" t="s">
        <v>3</v>
      </c>
      <c r="E39" s="1" t="s">
        <v>4</v>
      </c>
      <c r="F39" s="1" t="s">
        <v>3</v>
      </c>
    </row>
    <row r="40" spans="1:6">
      <c r="A40" s="4" t="s">
        <v>5</v>
      </c>
      <c r="B40" s="3"/>
      <c r="C40" s="3"/>
      <c r="D40" s="3">
        <v>38.5</v>
      </c>
      <c r="E40" s="3"/>
      <c r="F40" s="3">
        <v>35.5</v>
      </c>
    </row>
    <row r="41" spans="1:6">
      <c r="A41" s="3">
        <v>1</v>
      </c>
      <c r="B41" s="3">
        <v>11475</v>
      </c>
      <c r="C41" s="3">
        <v>126</v>
      </c>
      <c r="D41" s="3">
        <f t="shared" ref="D41:D54" si="13">(B41/2)/C41</f>
        <v>45.535714285714285</v>
      </c>
      <c r="E41" s="3">
        <f>126+3+17</f>
        <v>146</v>
      </c>
      <c r="F41" s="3">
        <f t="shared" ref="F41:F54" si="14">(B41/2)/E41</f>
        <v>39.297945205479451</v>
      </c>
    </row>
    <row r="42" spans="1:6">
      <c r="A42" s="3">
        <v>3</v>
      </c>
      <c r="B42" s="3">
        <v>11270</v>
      </c>
      <c r="C42" s="3">
        <f>C41</f>
        <v>126</v>
      </c>
      <c r="D42" s="3">
        <f t="shared" si="13"/>
        <v>44.722222222222221</v>
      </c>
      <c r="E42" s="3">
        <f>E41+(-3)</f>
        <v>143</v>
      </c>
      <c r="F42" s="3">
        <f t="shared" si="14"/>
        <v>39.405594405594407</v>
      </c>
    </row>
    <row r="43" spans="1:6">
      <c r="A43" s="3">
        <v>5</v>
      </c>
      <c r="B43" s="3">
        <v>10463</v>
      </c>
      <c r="C43" s="3">
        <f>C42+(-8)+1+(-3)</f>
        <v>116</v>
      </c>
      <c r="D43" s="3">
        <f t="shared" si="13"/>
        <v>45.099137931034484</v>
      </c>
      <c r="E43" s="3">
        <f>E42+(-3)</f>
        <v>140</v>
      </c>
      <c r="F43" s="3">
        <f t="shared" si="14"/>
        <v>37.36785714285714</v>
      </c>
    </row>
    <row r="44" spans="1:6">
      <c r="A44" s="3">
        <v>7</v>
      </c>
      <c r="B44" s="3">
        <v>11270</v>
      </c>
      <c r="C44" s="3">
        <f>C43</f>
        <v>116</v>
      </c>
      <c r="D44" s="3">
        <f t="shared" si="13"/>
        <v>48.577586206896555</v>
      </c>
      <c r="E44" s="3">
        <f>E43</f>
        <v>140</v>
      </c>
      <c r="F44" s="3">
        <f t="shared" si="14"/>
        <v>40.25</v>
      </c>
    </row>
    <row r="45" spans="1:6">
      <c r="A45" s="3">
        <v>9</v>
      </c>
      <c r="B45" s="3">
        <v>11072</v>
      </c>
      <c r="C45" s="3">
        <f>C44</f>
        <v>116</v>
      </c>
      <c r="D45" s="3">
        <f t="shared" si="13"/>
        <v>47.724137931034484</v>
      </c>
      <c r="E45" s="3">
        <f>E44</f>
        <v>140</v>
      </c>
      <c r="F45" s="3">
        <f t="shared" si="14"/>
        <v>39.542857142857144</v>
      </c>
    </row>
    <row r="46" spans="1:6">
      <c r="A46" s="3">
        <v>11</v>
      </c>
      <c r="B46" s="3">
        <v>10594</v>
      </c>
      <c r="C46" s="3">
        <f t="shared" ref="C46" si="15">C45</f>
        <v>116</v>
      </c>
      <c r="D46" s="3">
        <f t="shared" si="13"/>
        <v>45.663793103448278</v>
      </c>
      <c r="E46" s="3">
        <f t="shared" ref="E46" si="16">E45</f>
        <v>140</v>
      </c>
      <c r="F46" s="3">
        <f t="shared" si="14"/>
        <v>37.835714285714289</v>
      </c>
    </row>
    <row r="47" spans="1:6">
      <c r="A47" s="3">
        <v>13</v>
      </c>
      <c r="B47" s="3">
        <v>10768</v>
      </c>
      <c r="C47" s="3">
        <f t="shared" ref="C47" si="17">C46</f>
        <v>116</v>
      </c>
      <c r="D47" s="3">
        <f t="shared" si="13"/>
        <v>46.413793103448278</v>
      </c>
      <c r="E47" s="3">
        <f t="shared" ref="E47" si="18">E46</f>
        <v>140</v>
      </c>
      <c r="F47" s="3">
        <f t="shared" si="14"/>
        <v>38.457142857142856</v>
      </c>
    </row>
    <row r="48" spans="1:6">
      <c r="A48" s="3">
        <v>15</v>
      </c>
      <c r="B48" s="3">
        <v>11141</v>
      </c>
      <c r="C48" s="3">
        <f>C47+1</f>
        <v>117</v>
      </c>
      <c r="D48" s="3">
        <f t="shared" si="13"/>
        <v>47.611111111111114</v>
      </c>
      <c r="E48" s="3">
        <f t="shared" ref="E48" si="19">E47</f>
        <v>140</v>
      </c>
      <c r="F48" s="3">
        <f t="shared" si="14"/>
        <v>39.789285714285711</v>
      </c>
    </row>
    <row r="49" spans="1:15">
      <c r="A49" s="3">
        <v>17</v>
      </c>
      <c r="B49" s="3">
        <v>10899</v>
      </c>
      <c r="C49" s="3">
        <f>C48+2+(-1)</f>
        <v>118</v>
      </c>
      <c r="D49" s="3">
        <f t="shared" si="13"/>
        <v>46.182203389830505</v>
      </c>
      <c r="E49" s="3">
        <f>E48+(-1)</f>
        <v>139</v>
      </c>
      <c r="F49" s="3">
        <f t="shared" si="14"/>
        <v>39.205035971223019</v>
      </c>
    </row>
    <row r="50" spans="1:15">
      <c r="A50" s="3">
        <v>19</v>
      </c>
      <c r="B50" s="3">
        <v>9980</v>
      </c>
      <c r="C50" s="3">
        <f>C49+1+1</f>
        <v>120</v>
      </c>
      <c r="D50" s="3">
        <f t="shared" si="13"/>
        <v>41.583333333333336</v>
      </c>
      <c r="E50" s="3">
        <f>E49+1</f>
        <v>140</v>
      </c>
      <c r="F50" s="3">
        <f t="shared" si="14"/>
        <v>35.642857142857146</v>
      </c>
    </row>
    <row r="51" spans="1:15" s="7" customFormat="1">
      <c r="A51" s="3">
        <v>21</v>
      </c>
      <c r="B51" s="3">
        <v>10359</v>
      </c>
      <c r="C51" s="3">
        <f t="shared" ref="C50:C54" si="20">C50</f>
        <v>120</v>
      </c>
      <c r="D51" s="3">
        <f t="shared" si="13"/>
        <v>43.162500000000001</v>
      </c>
      <c r="E51" s="3">
        <f t="shared" ref="E51" si="21">E50</f>
        <v>140</v>
      </c>
      <c r="F51" s="3">
        <f t="shared" si="14"/>
        <v>36.996428571428574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23</v>
      </c>
      <c r="B52" s="3">
        <v>10286</v>
      </c>
      <c r="C52" s="3">
        <f t="shared" si="20"/>
        <v>120</v>
      </c>
      <c r="D52" s="3">
        <f t="shared" si="13"/>
        <v>42.858333333333334</v>
      </c>
      <c r="E52" s="3">
        <f t="shared" ref="E52" si="22">E51</f>
        <v>140</v>
      </c>
      <c r="F52" s="3">
        <f t="shared" si="14"/>
        <v>36.735714285714288</v>
      </c>
    </row>
    <row r="53" spans="1:15">
      <c r="A53" s="3">
        <v>25</v>
      </c>
      <c r="B53" s="3">
        <v>10209</v>
      </c>
      <c r="C53" s="3">
        <f>C52+1</f>
        <v>121</v>
      </c>
      <c r="D53" s="3">
        <f t="shared" si="13"/>
        <v>42.185950413223139</v>
      </c>
      <c r="E53" s="3">
        <f>E52+1</f>
        <v>141</v>
      </c>
      <c r="F53" s="3">
        <f t="shared" si="14"/>
        <v>36.202127659574465</v>
      </c>
    </row>
    <row r="54" spans="1:15">
      <c r="A54" s="3">
        <v>27</v>
      </c>
      <c r="B54" s="3">
        <v>9927</v>
      </c>
      <c r="C54" s="3">
        <f>C53+3</f>
        <v>124</v>
      </c>
      <c r="D54" s="3">
        <f t="shared" si="13"/>
        <v>40.028225806451616</v>
      </c>
      <c r="E54" s="3">
        <f t="shared" ref="E54" si="23">E53</f>
        <v>141</v>
      </c>
      <c r="F54" s="3">
        <f t="shared" si="14"/>
        <v>35.202127659574465</v>
      </c>
    </row>
    <row r="55" spans="1:15">
      <c r="A55" s="3">
        <v>29</v>
      </c>
      <c r="B55" s="3">
        <v>11098</v>
      </c>
      <c r="C55" s="3">
        <f>C54+2</f>
        <v>126</v>
      </c>
      <c r="D55" s="3">
        <f t="shared" ref="D55" si="24">(B55/2)/C55</f>
        <v>44.039682539682538</v>
      </c>
      <c r="E55" s="3">
        <f>E54+2</f>
        <v>143</v>
      </c>
      <c r="F55" s="3">
        <f t="shared" ref="F55" si="25">(B55/2)/E55</f>
        <v>38.804195804195807</v>
      </c>
    </row>
    <row r="56" spans="1:15">
      <c r="A56" s="1" t="s">
        <v>12</v>
      </c>
      <c r="B56" s="3"/>
      <c r="C56" s="5"/>
      <c r="D56" s="1">
        <f>SUM(D41:D55)/15</f>
        <v>44.759181647384274</v>
      </c>
      <c r="E56" s="3"/>
      <c r="F56" s="1">
        <f>SUM(F41:F55)/15</f>
        <v>38.048992256566592</v>
      </c>
    </row>
    <row r="57" spans="1:15">
      <c r="A57" s="1" t="s">
        <v>7</v>
      </c>
      <c r="D57" s="1" t="s">
        <v>0</v>
      </c>
    </row>
    <row r="58" spans="1:15">
      <c r="B58" s="1" t="s">
        <v>1</v>
      </c>
      <c r="C58" s="1" t="s">
        <v>2</v>
      </c>
      <c r="D58" s="1" t="s">
        <v>3</v>
      </c>
      <c r="E58" s="1" t="s">
        <v>4</v>
      </c>
      <c r="F58" s="1" t="s">
        <v>3</v>
      </c>
    </row>
    <row r="59" spans="1:15">
      <c r="A59" s="1" t="s">
        <v>5</v>
      </c>
      <c r="D59" s="1">
        <v>40.700000000000003</v>
      </c>
      <c r="F59" s="1">
        <v>34</v>
      </c>
    </row>
    <row r="60" spans="1:15">
      <c r="A60" s="1">
        <v>1</v>
      </c>
      <c r="B60" s="3">
        <v>11115</v>
      </c>
      <c r="C60" s="3">
        <f>126-1</f>
        <v>125</v>
      </c>
      <c r="D60" s="3">
        <f t="shared" ref="D60:D76" si="26">(B60/2)/C60</f>
        <v>44.46</v>
      </c>
      <c r="E60" s="3">
        <f>143-1</f>
        <v>142</v>
      </c>
      <c r="F60" s="3">
        <f t="shared" ref="F60:F76" si="27">(B60/2)/E60</f>
        <v>39.137323943661968</v>
      </c>
    </row>
    <row r="61" spans="1:15">
      <c r="A61" s="1">
        <v>3</v>
      </c>
      <c r="B61" s="3">
        <v>11339</v>
      </c>
      <c r="C61" s="3">
        <f t="shared" ref="B61:C74" si="28">C60</f>
        <v>125</v>
      </c>
      <c r="D61" s="3">
        <f t="shared" si="26"/>
        <v>45.356000000000002</v>
      </c>
      <c r="E61" s="3">
        <f t="shared" ref="E61:E74" si="29">E60</f>
        <v>142</v>
      </c>
      <c r="F61" s="3">
        <f t="shared" si="27"/>
        <v>39.926056338028168</v>
      </c>
    </row>
    <row r="62" spans="1:15">
      <c r="A62" s="1">
        <v>5</v>
      </c>
      <c r="B62" s="3">
        <v>11356</v>
      </c>
      <c r="C62" s="5">
        <f>C61+1+2</f>
        <v>128</v>
      </c>
      <c r="D62" s="3">
        <f t="shared" si="26"/>
        <v>44.359375</v>
      </c>
      <c r="E62" s="3">
        <f>126+14</f>
        <v>140</v>
      </c>
      <c r="F62" s="3">
        <f t="shared" si="27"/>
        <v>40.557142857142857</v>
      </c>
    </row>
    <row r="63" spans="1:15">
      <c r="A63" s="1">
        <v>7</v>
      </c>
      <c r="B63" s="3">
        <v>11046</v>
      </c>
      <c r="C63" s="3">
        <f>C62+2+(-7)</f>
        <v>123</v>
      </c>
      <c r="D63" s="3">
        <f t="shared" si="26"/>
        <v>44.902439024390247</v>
      </c>
      <c r="E63" s="3">
        <f t="shared" si="29"/>
        <v>140</v>
      </c>
      <c r="F63" s="3">
        <f t="shared" si="27"/>
        <v>39.450000000000003</v>
      </c>
    </row>
    <row r="64" spans="1:15">
      <c r="A64" s="1">
        <v>9</v>
      </c>
      <c r="B64" s="3">
        <v>10942</v>
      </c>
      <c r="C64" s="3">
        <f>C63+(-7)+1</f>
        <v>117</v>
      </c>
      <c r="D64" s="3">
        <f t="shared" si="26"/>
        <v>46.760683760683762</v>
      </c>
      <c r="E64" s="3">
        <f t="shared" si="29"/>
        <v>140</v>
      </c>
      <c r="F64" s="3">
        <f t="shared" si="27"/>
        <v>39.078571428571429</v>
      </c>
    </row>
    <row r="65" spans="1:6">
      <c r="A65" s="1">
        <v>11</v>
      </c>
      <c r="B65" s="3">
        <v>10077</v>
      </c>
      <c r="C65" s="3">
        <f t="shared" si="28"/>
        <v>117</v>
      </c>
      <c r="D65" s="3">
        <f t="shared" si="26"/>
        <v>43.064102564102562</v>
      </c>
      <c r="E65" s="3">
        <f t="shared" si="29"/>
        <v>140</v>
      </c>
      <c r="F65" s="3">
        <f t="shared" si="27"/>
        <v>35.989285714285714</v>
      </c>
    </row>
    <row r="66" spans="1:6">
      <c r="A66" s="1">
        <v>13</v>
      </c>
      <c r="B66" s="3">
        <v>10820</v>
      </c>
      <c r="C66" s="3">
        <f>C65+(-4)+1</f>
        <v>114</v>
      </c>
      <c r="D66" s="3">
        <f t="shared" si="26"/>
        <v>47.456140350877192</v>
      </c>
      <c r="E66" s="3">
        <f t="shared" si="29"/>
        <v>140</v>
      </c>
      <c r="F66" s="3">
        <f t="shared" si="27"/>
        <v>38.642857142857146</v>
      </c>
    </row>
    <row r="67" spans="1:6">
      <c r="A67" s="1">
        <v>15</v>
      </c>
      <c r="B67" s="3">
        <v>10655</v>
      </c>
      <c r="C67" s="3">
        <f>C66</f>
        <v>114</v>
      </c>
      <c r="D67" s="3">
        <f t="shared" si="26"/>
        <v>46.732456140350877</v>
      </c>
      <c r="E67" s="3">
        <f t="shared" si="29"/>
        <v>140</v>
      </c>
      <c r="F67" s="3">
        <f t="shared" si="27"/>
        <v>38.053571428571431</v>
      </c>
    </row>
    <row r="68" spans="1:6">
      <c r="A68" s="1">
        <v>17</v>
      </c>
      <c r="B68" s="3">
        <v>10420</v>
      </c>
      <c r="C68" s="3">
        <f>C67-2</f>
        <v>112</v>
      </c>
      <c r="D68" s="3">
        <f t="shared" si="26"/>
        <v>46.517857142857146</v>
      </c>
      <c r="E68" s="3">
        <f>E67-2</f>
        <v>138</v>
      </c>
      <c r="F68" s="3">
        <f t="shared" si="27"/>
        <v>37.753623188405797</v>
      </c>
    </row>
    <row r="69" spans="1:6">
      <c r="A69" s="3">
        <v>19</v>
      </c>
      <c r="B69" s="3">
        <v>10768</v>
      </c>
      <c r="C69" s="3">
        <f>C68-1</f>
        <v>111</v>
      </c>
      <c r="D69" s="3">
        <f t="shared" si="26"/>
        <v>48.504504504504503</v>
      </c>
      <c r="E69" s="3">
        <f t="shared" si="29"/>
        <v>138</v>
      </c>
      <c r="F69" s="3">
        <f t="shared" si="27"/>
        <v>39.014492753623188</v>
      </c>
    </row>
    <row r="70" spans="1:6">
      <c r="A70" s="3">
        <v>21</v>
      </c>
      <c r="B70" s="3">
        <v>10402</v>
      </c>
      <c r="C70" s="3">
        <f>C69+1</f>
        <v>112</v>
      </c>
      <c r="D70" s="3">
        <f t="shared" si="26"/>
        <v>46.4375</v>
      </c>
      <c r="E70" s="3">
        <f t="shared" si="29"/>
        <v>138</v>
      </c>
      <c r="F70" s="3">
        <f t="shared" si="27"/>
        <v>37.688405797101453</v>
      </c>
    </row>
    <row r="71" spans="1:6">
      <c r="A71" s="3">
        <v>23</v>
      </c>
      <c r="B71" s="3">
        <v>10786</v>
      </c>
      <c r="C71" s="3">
        <f t="shared" si="28"/>
        <v>112</v>
      </c>
      <c r="D71" s="3">
        <f t="shared" si="26"/>
        <v>48.151785714285715</v>
      </c>
      <c r="E71" s="3">
        <f t="shared" si="29"/>
        <v>138</v>
      </c>
      <c r="F71" s="3">
        <f t="shared" si="27"/>
        <v>39.079710144927539</v>
      </c>
    </row>
    <row r="72" spans="1:6">
      <c r="A72" s="3">
        <v>25</v>
      </c>
      <c r="B72" s="3">
        <v>10402</v>
      </c>
      <c r="C72" s="3">
        <f>C71+1</f>
        <v>113</v>
      </c>
      <c r="D72" s="3">
        <f t="shared" si="26"/>
        <v>46.026548672566371</v>
      </c>
      <c r="E72" s="3">
        <f t="shared" si="29"/>
        <v>138</v>
      </c>
      <c r="F72" s="3">
        <f t="shared" si="27"/>
        <v>37.688405797101453</v>
      </c>
    </row>
    <row r="73" spans="1:6">
      <c r="A73" s="1">
        <v>27</v>
      </c>
      <c r="B73" s="3">
        <v>10942</v>
      </c>
      <c r="C73" s="3">
        <f t="shared" si="28"/>
        <v>113</v>
      </c>
      <c r="D73" s="3">
        <f t="shared" si="26"/>
        <v>48.415929203539825</v>
      </c>
      <c r="E73" s="3">
        <f t="shared" si="29"/>
        <v>138</v>
      </c>
      <c r="F73" s="3">
        <f t="shared" si="27"/>
        <v>39.644927536231883</v>
      </c>
    </row>
    <row r="74" spans="1:6">
      <c r="A74" s="1">
        <v>29</v>
      </c>
      <c r="B74" s="3">
        <v>10786</v>
      </c>
      <c r="C74" s="3">
        <f>C73-1</f>
        <v>112</v>
      </c>
      <c r="D74" s="3">
        <f t="shared" si="26"/>
        <v>48.151785714285715</v>
      </c>
      <c r="E74" s="3">
        <f t="shared" si="29"/>
        <v>138</v>
      </c>
      <c r="F74" s="3">
        <f t="shared" si="27"/>
        <v>39.079710144927539</v>
      </c>
    </row>
    <row r="75" spans="1:6">
      <c r="A75" s="1">
        <v>31</v>
      </c>
      <c r="B75" s="3">
        <v>10420</v>
      </c>
      <c r="C75" s="3">
        <f>C74</f>
        <v>112</v>
      </c>
      <c r="D75" s="3">
        <f t="shared" ref="D75" si="30">(B75/2)/C75</f>
        <v>46.517857142857146</v>
      </c>
      <c r="E75" s="3">
        <f>E74</f>
        <v>138</v>
      </c>
      <c r="F75" s="3">
        <f t="shared" ref="F75" si="31">(B75/2)/E75</f>
        <v>37.753623188405797</v>
      </c>
    </row>
    <row r="76" spans="1:6">
      <c r="A76" s="1" t="s">
        <v>12</v>
      </c>
      <c r="B76" s="3"/>
      <c r="C76" s="5"/>
      <c r="D76" s="1">
        <f>SUM(D60:D75)/16</f>
        <v>46.36343530845631</v>
      </c>
      <c r="E76" s="3"/>
      <c r="F76" s="1">
        <f>SUM(F60:F75)/16</f>
        <v>38.658606712740209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9"/>
  <sheetViews>
    <sheetView tabSelected="1" workbookViewId="0">
      <selection activeCell="B5" sqref="B5"/>
    </sheetView>
  </sheetViews>
  <sheetFormatPr defaultRowHeight="18.75"/>
  <cols>
    <col min="1" max="1" width="5.42578125" style="1" customWidth="1"/>
    <col min="2" max="2" width="10.5703125" style="1" customWidth="1"/>
    <col min="3" max="4" width="11.42578125" style="1" customWidth="1"/>
    <col min="5" max="5" width="10.85546875" style="1" customWidth="1"/>
    <col min="6" max="6" width="10.42578125" style="1" customWidth="1"/>
    <col min="7" max="15" width="9.140625" style="1"/>
  </cols>
  <sheetData>
    <row r="1" spans="1:6">
      <c r="A1" s="1" t="s">
        <v>9</v>
      </c>
      <c r="D1" s="1" t="s">
        <v>0</v>
      </c>
    </row>
    <row r="2" spans="1:6"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</row>
    <row r="3" spans="1:6">
      <c r="A3" s="1" t="s">
        <v>5</v>
      </c>
      <c r="D3" s="1">
        <v>42.7</v>
      </c>
      <c r="F3" s="1">
        <v>35</v>
      </c>
    </row>
    <row r="4" spans="1:6">
      <c r="A4" s="3">
        <v>2</v>
      </c>
      <c r="B4" s="3">
        <v>10625</v>
      </c>
      <c r="C4" s="3">
        <v>112</v>
      </c>
      <c r="D4" s="3">
        <f t="shared" ref="D4:D17" si="0">(B4/2)/C4</f>
        <v>47.433035714285715</v>
      </c>
      <c r="E4" s="3">
        <f>112+26</f>
        <v>138</v>
      </c>
      <c r="F4" s="3">
        <f t="shared" ref="F4:F17" si="1">(B4/2)/E4</f>
        <v>38.496376811594203</v>
      </c>
    </row>
    <row r="5" spans="1:6">
      <c r="A5" s="3">
        <v>4</v>
      </c>
      <c r="B5" s="2">
        <f t="shared" ref="B5:B17" si="2">B4</f>
        <v>10625</v>
      </c>
      <c r="C5" s="3">
        <f>C4-1</f>
        <v>111</v>
      </c>
      <c r="D5" s="2">
        <f t="shared" si="0"/>
        <v>47.86036036036036</v>
      </c>
      <c r="E5" s="3">
        <f>E4-1</f>
        <v>137</v>
      </c>
      <c r="F5" s="2">
        <f t="shared" si="1"/>
        <v>38.777372262773724</v>
      </c>
    </row>
    <row r="6" spans="1:6">
      <c r="A6" s="3">
        <v>6</v>
      </c>
      <c r="B6" s="2">
        <f t="shared" si="2"/>
        <v>10625</v>
      </c>
      <c r="C6" s="2">
        <f t="shared" ref="C5:C17" si="3">C5</f>
        <v>111</v>
      </c>
      <c r="D6" s="2">
        <f t="shared" si="0"/>
        <v>47.86036036036036</v>
      </c>
      <c r="E6" s="2">
        <f t="shared" ref="E5:E17" si="4">E5</f>
        <v>137</v>
      </c>
      <c r="F6" s="2">
        <f t="shared" si="1"/>
        <v>38.777372262773724</v>
      </c>
    </row>
    <row r="7" spans="1:6">
      <c r="A7" s="2">
        <v>8</v>
      </c>
      <c r="B7" s="2">
        <f t="shared" si="2"/>
        <v>10625</v>
      </c>
      <c r="C7" s="2">
        <f t="shared" si="3"/>
        <v>111</v>
      </c>
      <c r="D7" s="2">
        <f t="shared" si="0"/>
        <v>47.86036036036036</v>
      </c>
      <c r="E7" s="2">
        <f t="shared" si="4"/>
        <v>137</v>
      </c>
      <c r="F7" s="2">
        <f t="shared" si="1"/>
        <v>38.777372262773724</v>
      </c>
    </row>
    <row r="8" spans="1:6">
      <c r="A8" s="2">
        <v>10</v>
      </c>
      <c r="B8" s="2">
        <f t="shared" si="2"/>
        <v>10625</v>
      </c>
      <c r="C8" s="2">
        <f t="shared" si="3"/>
        <v>111</v>
      </c>
      <c r="D8" s="2">
        <f t="shared" si="0"/>
        <v>47.86036036036036</v>
      </c>
      <c r="E8" s="2">
        <f t="shared" si="4"/>
        <v>137</v>
      </c>
      <c r="F8" s="2">
        <f t="shared" si="1"/>
        <v>38.777372262773724</v>
      </c>
    </row>
    <row r="9" spans="1:6">
      <c r="A9" s="2">
        <v>12</v>
      </c>
      <c r="B9" s="2">
        <f t="shared" si="2"/>
        <v>10625</v>
      </c>
      <c r="C9" s="2">
        <f t="shared" si="3"/>
        <v>111</v>
      </c>
      <c r="D9" s="2">
        <f t="shared" si="0"/>
        <v>47.86036036036036</v>
      </c>
      <c r="E9" s="2">
        <f t="shared" si="4"/>
        <v>137</v>
      </c>
      <c r="F9" s="2">
        <f t="shared" si="1"/>
        <v>38.777372262773724</v>
      </c>
    </row>
    <row r="10" spans="1:6">
      <c r="A10" s="2">
        <v>14</v>
      </c>
      <c r="B10" s="2">
        <f t="shared" si="2"/>
        <v>10625</v>
      </c>
      <c r="C10" s="2">
        <f t="shared" si="3"/>
        <v>111</v>
      </c>
      <c r="D10" s="2">
        <f t="shared" si="0"/>
        <v>47.86036036036036</v>
      </c>
      <c r="E10" s="2">
        <f t="shared" si="4"/>
        <v>137</v>
      </c>
      <c r="F10" s="2">
        <f t="shared" si="1"/>
        <v>38.777372262773724</v>
      </c>
    </row>
    <row r="11" spans="1:6">
      <c r="A11" s="2">
        <v>16</v>
      </c>
      <c r="B11" s="2">
        <f t="shared" si="2"/>
        <v>10625</v>
      </c>
      <c r="C11" s="2">
        <f t="shared" si="3"/>
        <v>111</v>
      </c>
      <c r="D11" s="2">
        <f t="shared" si="0"/>
        <v>47.86036036036036</v>
      </c>
      <c r="E11" s="2">
        <f t="shared" si="4"/>
        <v>137</v>
      </c>
      <c r="F11" s="2">
        <f t="shared" si="1"/>
        <v>38.777372262773724</v>
      </c>
    </row>
    <row r="12" spans="1:6">
      <c r="A12" s="2">
        <v>18</v>
      </c>
      <c r="B12" s="2">
        <f t="shared" si="2"/>
        <v>10625</v>
      </c>
      <c r="C12" s="2">
        <f t="shared" si="3"/>
        <v>111</v>
      </c>
      <c r="D12" s="2">
        <f t="shared" si="0"/>
        <v>47.86036036036036</v>
      </c>
      <c r="E12" s="2">
        <f t="shared" si="4"/>
        <v>137</v>
      </c>
      <c r="F12" s="2">
        <f t="shared" si="1"/>
        <v>38.777372262773724</v>
      </c>
    </row>
    <row r="13" spans="1:6">
      <c r="A13" s="2">
        <v>20</v>
      </c>
      <c r="B13" s="2">
        <f t="shared" si="2"/>
        <v>10625</v>
      </c>
      <c r="C13" s="2">
        <f t="shared" si="3"/>
        <v>111</v>
      </c>
      <c r="D13" s="2">
        <f t="shared" si="0"/>
        <v>47.86036036036036</v>
      </c>
      <c r="E13" s="2">
        <f t="shared" si="4"/>
        <v>137</v>
      </c>
      <c r="F13" s="2">
        <f t="shared" si="1"/>
        <v>38.777372262773724</v>
      </c>
    </row>
    <row r="14" spans="1:6">
      <c r="A14" s="2">
        <v>22</v>
      </c>
      <c r="B14" s="2">
        <f t="shared" si="2"/>
        <v>10625</v>
      </c>
      <c r="C14" s="2">
        <f t="shared" si="3"/>
        <v>111</v>
      </c>
      <c r="D14" s="2">
        <f t="shared" si="0"/>
        <v>47.86036036036036</v>
      </c>
      <c r="E14" s="2">
        <f t="shared" si="4"/>
        <v>137</v>
      </c>
      <c r="F14" s="2">
        <f t="shared" si="1"/>
        <v>38.777372262773724</v>
      </c>
    </row>
    <row r="15" spans="1:6">
      <c r="A15" s="2">
        <v>14</v>
      </c>
      <c r="B15" s="2">
        <f t="shared" si="2"/>
        <v>10625</v>
      </c>
      <c r="C15" s="2">
        <f t="shared" si="3"/>
        <v>111</v>
      </c>
      <c r="D15" s="2">
        <f t="shared" si="0"/>
        <v>47.86036036036036</v>
      </c>
      <c r="E15" s="2">
        <f t="shared" si="4"/>
        <v>137</v>
      </c>
      <c r="F15" s="2">
        <f t="shared" si="1"/>
        <v>38.777372262773724</v>
      </c>
    </row>
    <row r="16" spans="1:6">
      <c r="A16" s="2">
        <v>16</v>
      </c>
      <c r="B16" s="2">
        <f t="shared" si="2"/>
        <v>10625</v>
      </c>
      <c r="C16" s="2">
        <f t="shared" si="3"/>
        <v>111</v>
      </c>
      <c r="D16" s="2">
        <f t="shared" si="0"/>
        <v>47.86036036036036</v>
      </c>
      <c r="E16" s="2">
        <f t="shared" si="4"/>
        <v>137</v>
      </c>
      <c r="F16" s="2">
        <f t="shared" si="1"/>
        <v>38.777372262773724</v>
      </c>
    </row>
    <row r="17" spans="1:6">
      <c r="A17" s="2">
        <v>28</v>
      </c>
      <c r="B17" s="2">
        <f t="shared" si="2"/>
        <v>10625</v>
      </c>
      <c r="C17" s="2">
        <f t="shared" si="3"/>
        <v>111</v>
      </c>
      <c r="D17" s="2">
        <f t="shared" si="0"/>
        <v>47.86036036036036</v>
      </c>
      <c r="E17" s="2">
        <f t="shared" si="4"/>
        <v>137</v>
      </c>
      <c r="F17" s="2">
        <f t="shared" si="1"/>
        <v>38.777372262773724</v>
      </c>
    </row>
    <row r="18" spans="1:6">
      <c r="A18" s="2">
        <v>30</v>
      </c>
      <c r="B18" s="2">
        <f t="shared" ref="B18" si="5">B17</f>
        <v>10625</v>
      </c>
      <c r="C18" s="2">
        <f t="shared" ref="C18" si="6">C17</f>
        <v>111</v>
      </c>
      <c r="D18" s="2">
        <f t="shared" ref="D18" si="7">(B18/2)/C18</f>
        <v>47.86036036036036</v>
      </c>
      <c r="E18" s="2">
        <f t="shared" ref="E18" si="8">E17</f>
        <v>137</v>
      </c>
      <c r="F18" s="2">
        <f t="shared" ref="F18" si="9">(B18/2)/E18</f>
        <v>38.777372262773724</v>
      </c>
    </row>
    <row r="19" spans="1:6">
      <c r="A19" s="1" t="s">
        <v>12</v>
      </c>
      <c r="B19" s="3"/>
      <c r="C19" s="5"/>
      <c r="D19" s="1">
        <f>SUM(D4:D18)/15</f>
        <v>47.831872050622039</v>
      </c>
      <c r="E19" s="3"/>
      <c r="F19" s="1">
        <f>SUM(F4:F18)/15</f>
        <v>38.758639232695096</v>
      </c>
    </row>
    <row r="20" spans="1:6">
      <c r="A20" s="2"/>
      <c r="B20" s="2"/>
      <c r="C20" s="2"/>
      <c r="D20" s="2"/>
      <c r="E20" s="2"/>
      <c r="F20" s="2"/>
    </row>
    <row r="21" spans="1:6">
      <c r="A21" s="1" t="s">
        <v>10</v>
      </c>
      <c r="D21" s="1" t="s">
        <v>0</v>
      </c>
    </row>
    <row r="22" spans="1:6">
      <c r="B22" s="1" t="s">
        <v>1</v>
      </c>
      <c r="C22" s="1" t="s">
        <v>2</v>
      </c>
      <c r="D22" s="1" t="s">
        <v>3</v>
      </c>
      <c r="E22" s="1" t="s">
        <v>4</v>
      </c>
      <c r="F22" s="1" t="s">
        <v>3</v>
      </c>
    </row>
    <row r="23" spans="1:6">
      <c r="A23" s="4" t="s">
        <v>5</v>
      </c>
      <c r="B23" s="3"/>
      <c r="C23" s="3"/>
      <c r="D23" s="3">
        <v>43.9</v>
      </c>
      <c r="E23" s="3"/>
      <c r="F23" s="3">
        <v>35.700000000000003</v>
      </c>
    </row>
    <row r="24" spans="1:6">
      <c r="A24" s="1">
        <v>1</v>
      </c>
      <c r="B24" s="3">
        <v>11000</v>
      </c>
      <c r="C24" s="3">
        <v>115</v>
      </c>
      <c r="D24" s="3">
        <f t="shared" ref="D24:D38" si="10">(B24/2)/C24</f>
        <v>47.826086956521742</v>
      </c>
      <c r="E24" s="3">
        <v>138</v>
      </c>
      <c r="F24" s="3">
        <f t="shared" ref="F24:F38" si="11">(B24/2)/E24</f>
        <v>39.855072463768117</v>
      </c>
    </row>
    <row r="25" spans="1:6">
      <c r="A25" s="1">
        <v>3</v>
      </c>
      <c r="B25" s="2">
        <f t="shared" ref="B25:C38" si="12">B24</f>
        <v>11000</v>
      </c>
      <c r="C25" s="2">
        <f t="shared" si="12"/>
        <v>115</v>
      </c>
      <c r="D25" s="3">
        <f t="shared" si="10"/>
        <v>47.826086956521742</v>
      </c>
      <c r="E25" s="2">
        <f t="shared" ref="E25:E38" si="13">E24</f>
        <v>138</v>
      </c>
      <c r="F25" s="3">
        <f t="shared" si="11"/>
        <v>39.855072463768117</v>
      </c>
    </row>
    <row r="26" spans="1:6">
      <c r="A26" s="1">
        <v>5</v>
      </c>
      <c r="B26" s="2">
        <f t="shared" si="12"/>
        <v>11000</v>
      </c>
      <c r="C26" s="2">
        <f t="shared" si="12"/>
        <v>115</v>
      </c>
      <c r="D26" s="3">
        <f t="shared" si="10"/>
        <v>47.826086956521742</v>
      </c>
      <c r="E26" s="2">
        <f t="shared" si="13"/>
        <v>138</v>
      </c>
      <c r="F26" s="3">
        <f t="shared" si="11"/>
        <v>39.855072463768117</v>
      </c>
    </row>
    <row r="27" spans="1:6">
      <c r="A27" s="1">
        <v>7</v>
      </c>
      <c r="B27" s="2">
        <f t="shared" si="12"/>
        <v>11000</v>
      </c>
      <c r="C27" s="2">
        <f t="shared" si="12"/>
        <v>115</v>
      </c>
      <c r="D27" s="2">
        <f t="shared" si="10"/>
        <v>47.826086956521742</v>
      </c>
      <c r="E27" s="2">
        <f t="shared" si="13"/>
        <v>138</v>
      </c>
      <c r="F27" s="2">
        <f t="shared" si="11"/>
        <v>39.855072463768117</v>
      </c>
    </row>
    <row r="28" spans="1:6">
      <c r="A28" s="1">
        <v>9</v>
      </c>
      <c r="B28" s="2">
        <f t="shared" si="12"/>
        <v>11000</v>
      </c>
      <c r="C28" s="2">
        <f t="shared" si="12"/>
        <v>115</v>
      </c>
      <c r="D28" s="2">
        <f t="shared" si="10"/>
        <v>47.826086956521742</v>
      </c>
      <c r="E28" s="2">
        <f t="shared" si="13"/>
        <v>138</v>
      </c>
      <c r="F28" s="2">
        <f t="shared" si="11"/>
        <v>39.855072463768117</v>
      </c>
    </row>
    <row r="29" spans="1:6">
      <c r="A29" s="1">
        <v>11</v>
      </c>
      <c r="B29" s="2">
        <f t="shared" si="12"/>
        <v>11000</v>
      </c>
      <c r="C29" s="2">
        <f t="shared" si="12"/>
        <v>115</v>
      </c>
      <c r="D29" s="2">
        <f t="shared" si="10"/>
        <v>47.826086956521742</v>
      </c>
      <c r="E29" s="2">
        <f t="shared" si="13"/>
        <v>138</v>
      </c>
      <c r="F29" s="2">
        <f t="shared" si="11"/>
        <v>39.855072463768117</v>
      </c>
    </row>
    <row r="30" spans="1:6">
      <c r="A30" s="1">
        <v>13</v>
      </c>
      <c r="B30" s="2">
        <f t="shared" si="12"/>
        <v>11000</v>
      </c>
      <c r="C30" s="2">
        <f t="shared" si="12"/>
        <v>115</v>
      </c>
      <c r="D30" s="2">
        <f t="shared" si="10"/>
        <v>47.826086956521742</v>
      </c>
      <c r="E30" s="2">
        <f t="shared" si="13"/>
        <v>138</v>
      </c>
      <c r="F30" s="2">
        <f t="shared" si="11"/>
        <v>39.855072463768117</v>
      </c>
    </row>
    <row r="31" spans="1:6">
      <c r="A31" s="1">
        <v>15</v>
      </c>
      <c r="B31" s="2">
        <f t="shared" si="12"/>
        <v>11000</v>
      </c>
      <c r="C31" s="2">
        <f t="shared" si="12"/>
        <v>115</v>
      </c>
      <c r="D31" s="2">
        <f t="shared" si="10"/>
        <v>47.826086956521742</v>
      </c>
      <c r="E31" s="2">
        <f t="shared" si="13"/>
        <v>138</v>
      </c>
      <c r="F31" s="2">
        <f t="shared" si="11"/>
        <v>39.855072463768117</v>
      </c>
    </row>
    <row r="32" spans="1:6">
      <c r="A32" s="1">
        <v>17</v>
      </c>
      <c r="B32" s="2">
        <f t="shared" si="12"/>
        <v>11000</v>
      </c>
      <c r="C32" s="2">
        <f t="shared" si="12"/>
        <v>115</v>
      </c>
      <c r="D32" s="2">
        <f t="shared" si="10"/>
        <v>47.826086956521742</v>
      </c>
      <c r="E32" s="2">
        <f t="shared" si="13"/>
        <v>138</v>
      </c>
      <c r="F32" s="2">
        <f t="shared" si="11"/>
        <v>39.855072463768117</v>
      </c>
    </row>
    <row r="33" spans="1:6">
      <c r="A33" s="1">
        <v>19</v>
      </c>
      <c r="B33" s="2">
        <f t="shared" si="12"/>
        <v>11000</v>
      </c>
      <c r="C33" s="2">
        <f t="shared" si="12"/>
        <v>115</v>
      </c>
      <c r="D33" s="2">
        <f t="shared" si="10"/>
        <v>47.826086956521742</v>
      </c>
      <c r="E33" s="2">
        <f t="shared" si="13"/>
        <v>138</v>
      </c>
      <c r="F33" s="2">
        <f t="shared" si="11"/>
        <v>39.855072463768117</v>
      </c>
    </row>
    <row r="34" spans="1:6">
      <c r="A34" s="1">
        <v>21</v>
      </c>
      <c r="B34" s="2">
        <f t="shared" si="12"/>
        <v>11000</v>
      </c>
      <c r="C34" s="2">
        <f t="shared" si="12"/>
        <v>115</v>
      </c>
      <c r="D34" s="2">
        <f t="shared" si="10"/>
        <v>47.826086956521742</v>
      </c>
      <c r="E34" s="2">
        <f t="shared" si="13"/>
        <v>138</v>
      </c>
      <c r="F34" s="2">
        <f t="shared" si="11"/>
        <v>39.855072463768117</v>
      </c>
    </row>
    <row r="35" spans="1:6">
      <c r="A35" s="1">
        <v>23</v>
      </c>
      <c r="B35" s="2">
        <f t="shared" si="12"/>
        <v>11000</v>
      </c>
      <c r="C35" s="2">
        <f t="shared" si="12"/>
        <v>115</v>
      </c>
      <c r="D35" s="2">
        <f t="shared" si="10"/>
        <v>47.826086956521742</v>
      </c>
      <c r="E35" s="2">
        <f t="shared" si="13"/>
        <v>138</v>
      </c>
      <c r="F35" s="2">
        <f t="shared" si="11"/>
        <v>39.855072463768117</v>
      </c>
    </row>
    <row r="36" spans="1:6">
      <c r="A36" s="1">
        <v>25</v>
      </c>
      <c r="B36" s="2">
        <f t="shared" si="12"/>
        <v>11000</v>
      </c>
      <c r="C36" s="2">
        <f t="shared" si="12"/>
        <v>115</v>
      </c>
      <c r="D36" s="2">
        <f t="shared" si="10"/>
        <v>47.826086956521742</v>
      </c>
      <c r="E36" s="2">
        <f t="shared" si="13"/>
        <v>138</v>
      </c>
      <c r="F36" s="2">
        <f t="shared" si="11"/>
        <v>39.855072463768117</v>
      </c>
    </row>
    <row r="37" spans="1:6">
      <c r="A37" s="1">
        <v>27</v>
      </c>
      <c r="B37" s="2">
        <f t="shared" si="12"/>
        <v>11000</v>
      </c>
      <c r="C37" s="2">
        <f t="shared" si="12"/>
        <v>115</v>
      </c>
      <c r="D37" s="2">
        <f t="shared" si="10"/>
        <v>47.826086956521742</v>
      </c>
      <c r="E37" s="2">
        <f t="shared" si="13"/>
        <v>138</v>
      </c>
      <c r="F37" s="2">
        <f t="shared" si="11"/>
        <v>39.855072463768117</v>
      </c>
    </row>
    <row r="38" spans="1:6">
      <c r="A38" s="2">
        <v>29</v>
      </c>
      <c r="B38" s="2">
        <f t="shared" si="12"/>
        <v>11000</v>
      </c>
      <c r="C38" s="2">
        <f t="shared" si="12"/>
        <v>115</v>
      </c>
      <c r="D38" s="2">
        <f t="shared" si="10"/>
        <v>47.826086956521742</v>
      </c>
      <c r="E38" s="2">
        <f t="shared" si="13"/>
        <v>138</v>
      </c>
      <c r="F38" s="2">
        <f t="shared" si="11"/>
        <v>39.855072463768117</v>
      </c>
    </row>
    <row r="39" spans="1:6">
      <c r="A39" s="1" t="s">
        <v>12</v>
      </c>
      <c r="B39" s="3"/>
      <c r="C39" s="5"/>
      <c r="D39" s="1">
        <f>SUM(D24:D38)/15</f>
        <v>47.826086956521742</v>
      </c>
      <c r="E39" s="3"/>
      <c r="F39" s="1">
        <f>SUM(F24:F38)/15</f>
        <v>39.855072463768117</v>
      </c>
    </row>
    <row r="41" spans="1:6">
      <c r="A41" s="1" t="s">
        <v>13</v>
      </c>
      <c r="D41" s="1" t="s">
        <v>0</v>
      </c>
    </row>
    <row r="42" spans="1:6">
      <c r="B42" s="1" t="s">
        <v>1</v>
      </c>
      <c r="C42" s="1" t="s">
        <v>2</v>
      </c>
      <c r="D42" s="1" t="s">
        <v>3</v>
      </c>
      <c r="E42" s="1" t="s">
        <v>4</v>
      </c>
      <c r="F42" s="1" t="s">
        <v>3</v>
      </c>
    </row>
    <row r="43" spans="1:6">
      <c r="A43" s="4" t="s">
        <v>5</v>
      </c>
      <c r="B43" s="3"/>
      <c r="C43" s="3"/>
      <c r="D43" s="3">
        <v>43.8</v>
      </c>
      <c r="E43" s="3"/>
      <c r="F43" s="3">
        <v>38.9</v>
      </c>
    </row>
    <row r="44" spans="1:6">
      <c r="A44" s="3">
        <v>2</v>
      </c>
      <c r="B44" s="3">
        <v>11000</v>
      </c>
      <c r="C44" s="3">
        <v>115</v>
      </c>
      <c r="D44" s="3">
        <f t="shared" ref="D44:D59" si="14">(B44/2)/C44</f>
        <v>47.826086956521742</v>
      </c>
      <c r="E44" s="3">
        <v>138</v>
      </c>
      <c r="F44" s="3">
        <f t="shared" ref="F44:F59" si="15">(B44/2)/E44</f>
        <v>39.855072463768117</v>
      </c>
    </row>
    <row r="45" spans="1:6">
      <c r="A45" s="3">
        <v>4</v>
      </c>
      <c r="B45" s="2">
        <f t="shared" ref="B45:B58" si="16">B44</f>
        <v>11000</v>
      </c>
      <c r="C45" s="2">
        <f t="shared" ref="C45:C58" si="17">C44</f>
        <v>115</v>
      </c>
      <c r="D45" s="3">
        <f t="shared" si="14"/>
        <v>47.826086956521742</v>
      </c>
      <c r="E45" s="2">
        <f t="shared" ref="E45:E58" si="18">E44</f>
        <v>138</v>
      </c>
      <c r="F45" s="3">
        <f t="shared" si="15"/>
        <v>39.855072463768117</v>
      </c>
    </row>
    <row r="46" spans="1:6">
      <c r="A46" s="3">
        <v>6</v>
      </c>
      <c r="B46" s="2">
        <f t="shared" si="16"/>
        <v>11000</v>
      </c>
      <c r="C46" s="2">
        <f t="shared" si="17"/>
        <v>115</v>
      </c>
      <c r="D46" s="3">
        <f t="shared" si="14"/>
        <v>47.826086956521742</v>
      </c>
      <c r="E46" s="2">
        <f t="shared" si="18"/>
        <v>138</v>
      </c>
      <c r="F46" s="3">
        <f t="shared" si="15"/>
        <v>39.855072463768117</v>
      </c>
    </row>
    <row r="47" spans="1:6">
      <c r="A47" s="2">
        <v>8</v>
      </c>
      <c r="B47" s="2">
        <f t="shared" si="16"/>
        <v>11000</v>
      </c>
      <c r="C47" s="2">
        <f t="shared" si="17"/>
        <v>115</v>
      </c>
      <c r="D47" s="2">
        <f t="shared" si="14"/>
        <v>47.826086956521742</v>
      </c>
      <c r="E47" s="2">
        <f t="shared" si="18"/>
        <v>138</v>
      </c>
      <c r="F47" s="2">
        <f t="shared" si="15"/>
        <v>39.855072463768117</v>
      </c>
    </row>
    <row r="48" spans="1:6">
      <c r="A48" s="2">
        <v>10</v>
      </c>
      <c r="B48" s="2">
        <f t="shared" si="16"/>
        <v>11000</v>
      </c>
      <c r="C48" s="2">
        <f t="shared" si="17"/>
        <v>115</v>
      </c>
      <c r="D48" s="2">
        <f t="shared" si="14"/>
        <v>47.826086956521742</v>
      </c>
      <c r="E48" s="2">
        <f t="shared" si="18"/>
        <v>138</v>
      </c>
      <c r="F48" s="2">
        <f t="shared" si="15"/>
        <v>39.855072463768117</v>
      </c>
    </row>
    <row r="49" spans="1:6">
      <c r="A49" s="2">
        <v>12</v>
      </c>
      <c r="B49" s="2">
        <f t="shared" si="16"/>
        <v>11000</v>
      </c>
      <c r="C49" s="2">
        <f t="shared" si="17"/>
        <v>115</v>
      </c>
      <c r="D49" s="2">
        <f t="shared" si="14"/>
        <v>47.826086956521742</v>
      </c>
      <c r="E49" s="2">
        <f t="shared" si="18"/>
        <v>138</v>
      </c>
      <c r="F49" s="2">
        <f t="shared" si="15"/>
        <v>39.855072463768117</v>
      </c>
    </row>
    <row r="50" spans="1:6">
      <c r="A50" s="2">
        <v>14</v>
      </c>
      <c r="B50" s="2">
        <f t="shared" si="16"/>
        <v>11000</v>
      </c>
      <c r="C50" s="2">
        <f t="shared" si="17"/>
        <v>115</v>
      </c>
      <c r="D50" s="2">
        <f t="shared" si="14"/>
        <v>47.826086956521742</v>
      </c>
      <c r="E50" s="2">
        <f t="shared" si="18"/>
        <v>138</v>
      </c>
      <c r="F50" s="2">
        <f t="shared" si="15"/>
        <v>39.855072463768117</v>
      </c>
    </row>
    <row r="51" spans="1:6">
      <c r="A51" s="2">
        <v>16</v>
      </c>
      <c r="B51" s="2">
        <f t="shared" si="16"/>
        <v>11000</v>
      </c>
      <c r="C51" s="2">
        <f t="shared" si="17"/>
        <v>115</v>
      </c>
      <c r="D51" s="2">
        <f t="shared" si="14"/>
        <v>47.826086956521742</v>
      </c>
      <c r="E51" s="2">
        <f t="shared" si="18"/>
        <v>138</v>
      </c>
      <c r="F51" s="2">
        <f t="shared" si="15"/>
        <v>39.855072463768117</v>
      </c>
    </row>
    <row r="52" spans="1:6">
      <c r="A52" s="2">
        <v>18</v>
      </c>
      <c r="B52" s="2">
        <f t="shared" si="16"/>
        <v>11000</v>
      </c>
      <c r="C52" s="2">
        <f t="shared" si="17"/>
        <v>115</v>
      </c>
      <c r="D52" s="2">
        <f t="shared" si="14"/>
        <v>47.826086956521742</v>
      </c>
      <c r="E52" s="2">
        <f t="shared" si="18"/>
        <v>138</v>
      </c>
      <c r="F52" s="2">
        <f t="shared" si="15"/>
        <v>39.855072463768117</v>
      </c>
    </row>
    <row r="53" spans="1:6">
      <c r="A53" s="2">
        <v>20</v>
      </c>
      <c r="B53" s="2">
        <f t="shared" si="16"/>
        <v>11000</v>
      </c>
      <c r="C53" s="2">
        <f t="shared" si="17"/>
        <v>115</v>
      </c>
      <c r="D53" s="2">
        <f t="shared" si="14"/>
        <v>47.826086956521742</v>
      </c>
      <c r="E53" s="2">
        <f t="shared" si="18"/>
        <v>138</v>
      </c>
      <c r="F53" s="2">
        <f t="shared" si="15"/>
        <v>39.855072463768117</v>
      </c>
    </row>
    <row r="54" spans="1:6">
      <c r="A54" s="2">
        <v>22</v>
      </c>
      <c r="B54" s="2">
        <f t="shared" si="16"/>
        <v>11000</v>
      </c>
      <c r="C54" s="2">
        <f t="shared" si="17"/>
        <v>115</v>
      </c>
      <c r="D54" s="2">
        <f t="shared" si="14"/>
        <v>47.826086956521742</v>
      </c>
      <c r="E54" s="2">
        <f t="shared" si="18"/>
        <v>138</v>
      </c>
      <c r="F54" s="2">
        <f t="shared" si="15"/>
        <v>39.855072463768117</v>
      </c>
    </row>
    <row r="55" spans="1:6">
      <c r="A55" s="2">
        <v>14</v>
      </c>
      <c r="B55" s="2">
        <f t="shared" si="16"/>
        <v>11000</v>
      </c>
      <c r="C55" s="2">
        <f t="shared" si="17"/>
        <v>115</v>
      </c>
      <c r="D55" s="2">
        <f t="shared" si="14"/>
        <v>47.826086956521742</v>
      </c>
      <c r="E55" s="2">
        <f t="shared" si="18"/>
        <v>138</v>
      </c>
      <c r="F55" s="2">
        <f t="shared" si="15"/>
        <v>39.855072463768117</v>
      </c>
    </row>
    <row r="56" spans="1:6">
      <c r="A56" s="2">
        <v>16</v>
      </c>
      <c r="B56" s="2">
        <f t="shared" si="16"/>
        <v>11000</v>
      </c>
      <c r="C56" s="2">
        <f t="shared" si="17"/>
        <v>115</v>
      </c>
      <c r="D56" s="2">
        <f t="shared" si="14"/>
        <v>47.826086956521742</v>
      </c>
      <c r="E56" s="2">
        <f t="shared" si="18"/>
        <v>138</v>
      </c>
      <c r="F56" s="2">
        <f t="shared" si="15"/>
        <v>39.855072463768117</v>
      </c>
    </row>
    <row r="57" spans="1:6">
      <c r="A57" s="2">
        <v>28</v>
      </c>
      <c r="B57" s="2">
        <f t="shared" si="16"/>
        <v>11000</v>
      </c>
      <c r="C57" s="2">
        <f t="shared" si="17"/>
        <v>115</v>
      </c>
      <c r="D57" s="2">
        <f t="shared" si="14"/>
        <v>47.826086956521742</v>
      </c>
      <c r="E57" s="2">
        <f t="shared" si="18"/>
        <v>138</v>
      </c>
      <c r="F57" s="2">
        <f t="shared" si="15"/>
        <v>39.855072463768117</v>
      </c>
    </row>
    <row r="58" spans="1:6">
      <c r="A58" s="2">
        <v>30</v>
      </c>
      <c r="B58" s="2">
        <f t="shared" si="16"/>
        <v>11000</v>
      </c>
      <c r="C58" s="2">
        <f t="shared" si="17"/>
        <v>115</v>
      </c>
      <c r="D58" s="2">
        <f t="shared" si="14"/>
        <v>47.826086956521742</v>
      </c>
      <c r="E58" s="2">
        <f t="shared" si="18"/>
        <v>138</v>
      </c>
      <c r="F58" s="2">
        <f t="shared" si="15"/>
        <v>39.855072463768117</v>
      </c>
    </row>
    <row r="59" spans="1:6">
      <c r="A59" s="1" t="s">
        <v>12</v>
      </c>
      <c r="B59" s="3"/>
      <c r="C59" s="5"/>
      <c r="D59" s="1">
        <f>SUM(D44:D58)/15</f>
        <v>47.826086956521742</v>
      </c>
      <c r="E59" s="3"/>
      <c r="F59" s="1">
        <f>SUM(F44:F58)/15</f>
        <v>39.855072463768117</v>
      </c>
    </row>
    <row r="61" spans="1:6">
      <c r="A61" s="1" t="s">
        <v>14</v>
      </c>
      <c r="D61" s="1" t="s">
        <v>0</v>
      </c>
    </row>
    <row r="62" spans="1:6">
      <c r="B62" s="1" t="s">
        <v>1</v>
      </c>
      <c r="C62" s="1" t="s">
        <v>2</v>
      </c>
      <c r="D62" s="1" t="s">
        <v>3</v>
      </c>
      <c r="E62" s="1" t="s">
        <v>4</v>
      </c>
      <c r="F62" s="1" t="s">
        <v>3</v>
      </c>
    </row>
    <row r="63" spans="1:6">
      <c r="A63" s="4" t="s">
        <v>5</v>
      </c>
      <c r="B63" s="3"/>
      <c r="C63" s="3"/>
      <c r="D63" s="3">
        <v>43.8</v>
      </c>
      <c r="E63" s="3"/>
      <c r="F63" s="3">
        <v>38.299999999999997</v>
      </c>
    </row>
    <row r="64" spans="1:6">
      <c r="A64" s="1">
        <v>1</v>
      </c>
      <c r="B64" s="3">
        <v>11000</v>
      </c>
      <c r="C64" s="3">
        <v>115</v>
      </c>
      <c r="D64" s="3">
        <f t="shared" ref="D64:D78" si="19">(B64/2)/C64</f>
        <v>47.826086956521742</v>
      </c>
      <c r="E64" s="3">
        <v>138</v>
      </c>
      <c r="F64" s="3">
        <f t="shared" ref="F64:F78" si="20">(B64/2)/E64</f>
        <v>39.855072463768117</v>
      </c>
    </row>
    <row r="65" spans="1:6">
      <c r="A65" s="1">
        <v>3</v>
      </c>
      <c r="B65" s="2">
        <f t="shared" ref="B65:B78" si="21">B64</f>
        <v>11000</v>
      </c>
      <c r="C65" s="2">
        <f t="shared" ref="C65:C78" si="22">C64</f>
        <v>115</v>
      </c>
      <c r="D65" s="3">
        <f t="shared" si="19"/>
        <v>47.826086956521742</v>
      </c>
      <c r="E65" s="2">
        <f t="shared" ref="E65:E78" si="23">E64</f>
        <v>138</v>
      </c>
      <c r="F65" s="3">
        <f t="shared" si="20"/>
        <v>39.855072463768117</v>
      </c>
    </row>
    <row r="66" spans="1:6">
      <c r="A66" s="1">
        <v>5</v>
      </c>
      <c r="B66" s="2">
        <f t="shared" si="21"/>
        <v>11000</v>
      </c>
      <c r="C66" s="2">
        <f t="shared" si="22"/>
        <v>115</v>
      </c>
      <c r="D66" s="3">
        <f t="shared" si="19"/>
        <v>47.826086956521742</v>
      </c>
      <c r="E66" s="2">
        <f t="shared" si="23"/>
        <v>138</v>
      </c>
      <c r="F66" s="3">
        <f t="shared" si="20"/>
        <v>39.855072463768117</v>
      </c>
    </row>
    <row r="67" spans="1:6">
      <c r="A67" s="1">
        <v>7</v>
      </c>
      <c r="B67" s="2">
        <f t="shared" si="21"/>
        <v>11000</v>
      </c>
      <c r="C67" s="2">
        <f t="shared" si="22"/>
        <v>115</v>
      </c>
      <c r="D67" s="2">
        <f t="shared" si="19"/>
        <v>47.826086956521742</v>
      </c>
      <c r="E67" s="2">
        <f t="shared" si="23"/>
        <v>138</v>
      </c>
      <c r="F67" s="2">
        <f t="shared" si="20"/>
        <v>39.855072463768117</v>
      </c>
    </row>
    <row r="68" spans="1:6">
      <c r="A68" s="1">
        <v>9</v>
      </c>
      <c r="B68" s="2">
        <f t="shared" si="21"/>
        <v>11000</v>
      </c>
      <c r="C68" s="2">
        <f t="shared" si="22"/>
        <v>115</v>
      </c>
      <c r="D68" s="2">
        <f t="shared" si="19"/>
        <v>47.826086956521742</v>
      </c>
      <c r="E68" s="2">
        <f t="shared" si="23"/>
        <v>138</v>
      </c>
      <c r="F68" s="2">
        <f t="shared" si="20"/>
        <v>39.855072463768117</v>
      </c>
    </row>
    <row r="69" spans="1:6">
      <c r="A69" s="1">
        <v>11</v>
      </c>
      <c r="B69" s="2">
        <f t="shared" si="21"/>
        <v>11000</v>
      </c>
      <c r="C69" s="2">
        <f t="shared" si="22"/>
        <v>115</v>
      </c>
      <c r="D69" s="2">
        <f t="shared" si="19"/>
        <v>47.826086956521742</v>
      </c>
      <c r="E69" s="2">
        <f t="shared" si="23"/>
        <v>138</v>
      </c>
      <c r="F69" s="2">
        <f t="shared" si="20"/>
        <v>39.855072463768117</v>
      </c>
    </row>
    <row r="70" spans="1:6">
      <c r="A70" s="1">
        <v>13</v>
      </c>
      <c r="B70" s="2">
        <f t="shared" si="21"/>
        <v>11000</v>
      </c>
      <c r="C70" s="2">
        <f t="shared" si="22"/>
        <v>115</v>
      </c>
      <c r="D70" s="2">
        <f t="shared" si="19"/>
        <v>47.826086956521742</v>
      </c>
      <c r="E70" s="2">
        <f t="shared" si="23"/>
        <v>138</v>
      </c>
      <c r="F70" s="2">
        <f t="shared" si="20"/>
        <v>39.855072463768117</v>
      </c>
    </row>
    <row r="71" spans="1:6">
      <c r="A71" s="1">
        <v>15</v>
      </c>
      <c r="B71" s="2">
        <f t="shared" si="21"/>
        <v>11000</v>
      </c>
      <c r="C71" s="2">
        <f t="shared" si="22"/>
        <v>115</v>
      </c>
      <c r="D71" s="2">
        <f t="shared" si="19"/>
        <v>47.826086956521742</v>
      </c>
      <c r="E71" s="2">
        <f t="shared" si="23"/>
        <v>138</v>
      </c>
      <c r="F71" s="2">
        <f t="shared" si="20"/>
        <v>39.855072463768117</v>
      </c>
    </row>
    <row r="72" spans="1:6">
      <c r="A72" s="1">
        <v>17</v>
      </c>
      <c r="B72" s="2">
        <f t="shared" si="21"/>
        <v>11000</v>
      </c>
      <c r="C72" s="2">
        <f t="shared" si="22"/>
        <v>115</v>
      </c>
      <c r="D72" s="2">
        <f t="shared" si="19"/>
        <v>47.826086956521742</v>
      </c>
      <c r="E72" s="2">
        <f t="shared" si="23"/>
        <v>138</v>
      </c>
      <c r="F72" s="2">
        <f t="shared" si="20"/>
        <v>39.855072463768117</v>
      </c>
    </row>
    <row r="73" spans="1:6">
      <c r="A73" s="1">
        <v>19</v>
      </c>
      <c r="B73" s="2">
        <f t="shared" si="21"/>
        <v>11000</v>
      </c>
      <c r="C73" s="2">
        <f t="shared" si="22"/>
        <v>115</v>
      </c>
      <c r="D73" s="2">
        <f t="shared" si="19"/>
        <v>47.826086956521742</v>
      </c>
      <c r="E73" s="2">
        <f t="shared" si="23"/>
        <v>138</v>
      </c>
      <c r="F73" s="2">
        <f t="shared" si="20"/>
        <v>39.855072463768117</v>
      </c>
    </row>
    <row r="74" spans="1:6">
      <c r="A74" s="1">
        <v>21</v>
      </c>
      <c r="B74" s="2">
        <f t="shared" si="21"/>
        <v>11000</v>
      </c>
      <c r="C74" s="2">
        <f t="shared" si="22"/>
        <v>115</v>
      </c>
      <c r="D74" s="2">
        <f t="shared" si="19"/>
        <v>47.826086956521742</v>
      </c>
      <c r="E74" s="2">
        <f t="shared" si="23"/>
        <v>138</v>
      </c>
      <c r="F74" s="2">
        <f t="shared" si="20"/>
        <v>39.855072463768117</v>
      </c>
    </row>
    <row r="75" spans="1:6">
      <c r="A75" s="1">
        <v>23</v>
      </c>
      <c r="B75" s="2">
        <f t="shared" si="21"/>
        <v>11000</v>
      </c>
      <c r="C75" s="2">
        <f t="shared" si="22"/>
        <v>115</v>
      </c>
      <c r="D75" s="2">
        <f t="shared" si="19"/>
        <v>47.826086956521742</v>
      </c>
      <c r="E75" s="2">
        <f t="shared" si="23"/>
        <v>138</v>
      </c>
      <c r="F75" s="2">
        <f t="shared" si="20"/>
        <v>39.855072463768117</v>
      </c>
    </row>
    <row r="76" spans="1:6">
      <c r="A76" s="1">
        <v>25</v>
      </c>
      <c r="B76" s="2">
        <f t="shared" si="21"/>
        <v>11000</v>
      </c>
      <c r="C76" s="2">
        <f t="shared" si="22"/>
        <v>115</v>
      </c>
      <c r="D76" s="2">
        <f t="shared" si="19"/>
        <v>47.826086956521742</v>
      </c>
      <c r="E76" s="2">
        <f t="shared" si="23"/>
        <v>138</v>
      </c>
      <c r="F76" s="2">
        <f t="shared" si="20"/>
        <v>39.855072463768117</v>
      </c>
    </row>
    <row r="77" spans="1:6">
      <c r="A77" s="1">
        <v>27</v>
      </c>
      <c r="B77" s="2">
        <f t="shared" si="21"/>
        <v>11000</v>
      </c>
      <c r="C77" s="2">
        <f t="shared" si="22"/>
        <v>115</v>
      </c>
      <c r="D77" s="2">
        <f t="shared" si="19"/>
        <v>47.826086956521742</v>
      </c>
      <c r="E77" s="2">
        <f t="shared" si="23"/>
        <v>138</v>
      </c>
      <c r="F77" s="2">
        <f t="shared" si="20"/>
        <v>39.855072463768117</v>
      </c>
    </row>
    <row r="78" spans="1:6">
      <c r="A78" s="2">
        <v>29</v>
      </c>
      <c r="B78" s="2">
        <f t="shared" si="21"/>
        <v>11000</v>
      </c>
      <c r="C78" s="2">
        <f t="shared" si="22"/>
        <v>115</v>
      </c>
      <c r="D78" s="2">
        <f t="shared" si="19"/>
        <v>47.826086956521742</v>
      </c>
      <c r="E78" s="2">
        <f t="shared" si="23"/>
        <v>138</v>
      </c>
      <c r="F78" s="2">
        <f t="shared" si="20"/>
        <v>39.855072463768117</v>
      </c>
    </row>
    <row r="79" spans="1:6">
      <c r="A79" s="1" t="s">
        <v>12</v>
      </c>
      <c r="B79" s="3"/>
      <c r="C79" s="5"/>
      <c r="D79" s="1">
        <f>SUM(D64:D78)/15</f>
        <v>47.826086956521742</v>
      </c>
      <c r="E79" s="3"/>
      <c r="F79" s="1">
        <f>SUM(F64:F78)/15</f>
        <v>39.855072463768117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</vt:lpstr>
      <vt:lpstr>2012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2011-09-02T14:43:01Z</dcterms:created>
  <dcterms:modified xsi:type="dcterms:W3CDTF">2012-01-04T16:12:42Z</dcterms:modified>
</cp:coreProperties>
</file>