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<sst xmlns="http://schemas.openxmlformats.org/spreadsheetml/2006/main" count="38" uniqueCount="30">
  <si>
    <t>Cálculos para el coste total</t>
  </si>
  <si>
    <t>Roles de personal</t>
  </si>
  <si>
    <t>Esfuerzo (%)</t>
  </si>
  <si>
    <t>Coste por hora (€)</t>
  </si>
  <si>
    <t>Numero de contratados</t>
  </si>
  <si>
    <t>Horas por rol</t>
  </si>
  <si>
    <t>Coste por rol</t>
  </si>
  <si>
    <t>Seguretat Social + otros impuestos</t>
  </si>
  <si>
    <t>Sueldo bruto (incluido coste fijo)</t>
  </si>
  <si>
    <t>Gastos estructurales + licencias SW</t>
  </si>
  <si>
    <t>Coste total por rol</t>
  </si>
  <si>
    <t>Gestor de proyecto</t>
  </si>
  <si>
    <t>Ingeniero de requisitos</t>
  </si>
  <si>
    <t>Arquitecto de software</t>
  </si>
  <si>
    <t>Programador junior</t>
  </si>
  <si>
    <t>Programador senior</t>
  </si>
  <si>
    <t>Diseñador gráfico</t>
  </si>
  <si>
    <t>Tester</t>
  </si>
  <si>
    <t>Horas totales: 3591.2448</t>
  </si>
  <si>
    <t>Teniendo en cuenta que Inception es un 5%, Elaboration 20%, Construction 65% i Transition 10% del tiempo total del proyecto.</t>
  </si>
  <si>
    <t>% de tiempo</t>
  </si>
  <si>
    <t>Coste total y presupuesto</t>
  </si>
  <si>
    <t>Inception</t>
  </si>
  <si>
    <t>Elaboration</t>
  </si>
  <si>
    <t>Construction</t>
  </si>
  <si>
    <t>Transition</t>
  </si>
  <si>
    <t>Suma total</t>
  </si>
  <si>
    <t>Beneficio (30%)</t>
  </si>
  <si>
    <t>Planes de contingencia (10%)</t>
  </si>
  <si>
    <t>Presupuesto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</si>
</sst>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sz val="11.0"/>
      <color rgb="FF333333"/>
      <name val="Arial"/>
    </font>
    <font>
      <sz val="10.0"/>
      <color rgb="FF333333"/>
      <name val="Arial"/>
    </font>
    <font>
      <sz val="9.0"/>
    </font>
    <font>
      <sz val="11.0"/>
      <color rgb="FF333333"/>
      <name val="Arial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12.71"/>
    <col customWidth="1" min="4" max="4" width="17.0"/>
    <col customWidth="1" min="5" max="5" width="21.71"/>
    <col customWidth="1" min="6" max="6" width="13.57"/>
    <col customWidth="1" min="7" max="7" width="13.29"/>
    <col customWidth="1" min="8" max="8" width="33.14"/>
    <col customWidth="1" min="9" max="9" width="31.43"/>
    <col customWidth="1" min="10" max="10" width="33.29"/>
    <col customWidth="1" min="11" max="11" width="17.86"/>
  </cols>
  <sheetData>
    <row r="1">
      <c r="D1" s="1"/>
    </row>
    <row r="2">
      <c r="B2" s="2" t="s">
        <v>0</v>
      </c>
      <c r="F2" s="2"/>
    </row>
    <row r="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>
      <c r="B4" s="5" t="s">
        <v>11</v>
      </c>
      <c r="C4" s="6">
        <v>19.5</v>
      </c>
      <c r="D4" s="6">
        <v>20.0</v>
      </c>
      <c r="E4" s="6">
        <v>1.0</v>
      </c>
      <c r="F4" s="7">
        <f t="shared" ref="F4:F10" si="1">C4*3591.2448/100</f>
        <v>700.292736</v>
      </c>
      <c r="G4" s="7">
        <f t="shared" ref="G4:G10" si="2">F4*D4</f>
        <v>14005.85472</v>
      </c>
      <c r="H4" s="6">
        <f t="shared" ref="H4:H10" si="3">0.4*G4</f>
        <v>5602.341888</v>
      </c>
      <c r="I4" s="7">
        <f t="shared" ref="I4:I10" si="4">G4+H4+200</f>
        <v>19808.19661</v>
      </c>
      <c r="J4" s="7">
        <f t="shared" ref="J4:J10" si="5">0.2*I4</f>
        <v>3961.639322</v>
      </c>
      <c r="K4" s="7">
        <f t="shared" ref="K4:K10" si="6">I4+J4</f>
        <v>23769.83593</v>
      </c>
    </row>
    <row r="5">
      <c r="B5" s="5" t="s">
        <v>12</v>
      </c>
      <c r="C5" s="6">
        <v>6.25</v>
      </c>
      <c r="D5" s="6">
        <v>15.0</v>
      </c>
      <c r="E5" s="6">
        <v>1.0</v>
      </c>
      <c r="F5" s="7">
        <f t="shared" si="1"/>
        <v>224.4528</v>
      </c>
      <c r="G5" s="7">
        <f t="shared" si="2"/>
        <v>3366.792</v>
      </c>
      <c r="H5" s="6">
        <f t="shared" si="3"/>
        <v>1346.7168</v>
      </c>
      <c r="I5" s="7">
        <f t="shared" si="4"/>
        <v>4913.5088</v>
      </c>
      <c r="J5" s="7">
        <f t="shared" si="5"/>
        <v>982.70176</v>
      </c>
      <c r="K5" s="7">
        <f t="shared" si="6"/>
        <v>5896.21056</v>
      </c>
    </row>
    <row r="6">
      <c r="B6" s="5" t="s">
        <v>13</v>
      </c>
      <c r="C6" s="6">
        <v>11.25</v>
      </c>
      <c r="D6" s="6">
        <v>15.0</v>
      </c>
      <c r="E6" s="6">
        <v>1.0</v>
      </c>
      <c r="F6" s="7">
        <f t="shared" si="1"/>
        <v>404.01504</v>
      </c>
      <c r="G6" s="7">
        <f t="shared" si="2"/>
        <v>6060.2256</v>
      </c>
      <c r="H6" s="6">
        <f t="shared" si="3"/>
        <v>2424.09024</v>
      </c>
      <c r="I6" s="7">
        <f t="shared" si="4"/>
        <v>8684.31584</v>
      </c>
      <c r="J6" s="7">
        <f t="shared" si="5"/>
        <v>1736.863168</v>
      </c>
      <c r="K6" s="7">
        <f t="shared" si="6"/>
        <v>10421.17901</v>
      </c>
    </row>
    <row r="7">
      <c r="B7" s="5" t="s">
        <v>14</v>
      </c>
      <c r="C7" s="6">
        <v>16.5</v>
      </c>
      <c r="D7" s="6">
        <v>10.0</v>
      </c>
      <c r="E7" s="6">
        <v>3.0</v>
      </c>
      <c r="F7" s="7">
        <f t="shared" si="1"/>
        <v>592.555392</v>
      </c>
      <c r="G7" s="7">
        <f t="shared" si="2"/>
        <v>5925.55392</v>
      </c>
      <c r="H7" s="6">
        <f t="shared" si="3"/>
        <v>2370.221568</v>
      </c>
      <c r="I7" s="7">
        <f t="shared" si="4"/>
        <v>8495.775488</v>
      </c>
      <c r="J7" s="7">
        <f t="shared" si="5"/>
        <v>1699.155098</v>
      </c>
      <c r="K7" s="7">
        <f t="shared" si="6"/>
        <v>10194.93059</v>
      </c>
    </row>
    <row r="8">
      <c r="B8" s="5" t="s">
        <v>15</v>
      </c>
      <c r="C8" s="6">
        <v>26.0</v>
      </c>
      <c r="D8" s="6">
        <v>20.0</v>
      </c>
      <c r="E8" s="6">
        <v>3.0</v>
      </c>
      <c r="F8" s="7">
        <f t="shared" si="1"/>
        <v>933.723648</v>
      </c>
      <c r="G8" s="7">
        <f t="shared" si="2"/>
        <v>18674.47296</v>
      </c>
      <c r="H8" s="6">
        <f t="shared" si="3"/>
        <v>7469.789184</v>
      </c>
      <c r="I8" s="7">
        <f t="shared" si="4"/>
        <v>26344.26214</v>
      </c>
      <c r="J8" s="7">
        <f t="shared" si="5"/>
        <v>5268.852429</v>
      </c>
      <c r="K8" s="7">
        <f t="shared" si="6"/>
        <v>31613.11457</v>
      </c>
    </row>
    <row r="9">
      <c r="B9" s="5" t="s">
        <v>16</v>
      </c>
      <c r="C9" s="6">
        <v>13.0</v>
      </c>
      <c r="D9" s="6">
        <v>15.0</v>
      </c>
      <c r="E9" s="6">
        <v>1.0</v>
      </c>
      <c r="F9" s="7">
        <f t="shared" si="1"/>
        <v>466.861824</v>
      </c>
      <c r="G9" s="7">
        <f t="shared" si="2"/>
        <v>7002.92736</v>
      </c>
      <c r="H9" s="6">
        <f t="shared" si="3"/>
        <v>2801.170944</v>
      </c>
      <c r="I9" s="7">
        <f t="shared" si="4"/>
        <v>10004.0983</v>
      </c>
      <c r="J9" s="7">
        <f t="shared" si="5"/>
        <v>2000.819661</v>
      </c>
      <c r="K9" s="7">
        <f t="shared" si="6"/>
        <v>12004.91796</v>
      </c>
    </row>
    <row r="10">
      <c r="B10" s="5" t="s">
        <v>17</v>
      </c>
      <c r="C10" s="6">
        <v>7.5</v>
      </c>
      <c r="D10" s="6">
        <v>10.0</v>
      </c>
      <c r="E10" s="6">
        <v>2.0</v>
      </c>
      <c r="F10" s="7">
        <f t="shared" si="1"/>
        <v>269.34336</v>
      </c>
      <c r="G10" s="7">
        <f t="shared" si="2"/>
        <v>2693.4336</v>
      </c>
      <c r="H10" s="6">
        <f t="shared" si="3"/>
        <v>1077.37344</v>
      </c>
      <c r="I10" s="7">
        <f t="shared" si="4"/>
        <v>3970.80704</v>
      </c>
      <c r="J10" s="7">
        <f t="shared" si="5"/>
        <v>794.161408</v>
      </c>
      <c r="K10" s="7">
        <f t="shared" si="6"/>
        <v>4764.968448</v>
      </c>
    </row>
    <row r="11">
      <c r="B11" s="8" t="s">
        <v>18</v>
      </c>
      <c r="D11" s="2"/>
    </row>
    <row r="12">
      <c r="B12" s="9" t="s">
        <v>19</v>
      </c>
    </row>
    <row r="13">
      <c r="G13" s="2"/>
    </row>
    <row r="14">
      <c r="B14" s="2" t="s">
        <v>20</v>
      </c>
      <c r="C14" s="2"/>
      <c r="D14" s="2"/>
      <c r="E14" s="2"/>
      <c r="F14" s="2"/>
      <c r="H14" s="2" t="s">
        <v>21</v>
      </c>
    </row>
    <row r="15">
      <c r="B15" s="4" t="s">
        <v>1</v>
      </c>
      <c r="C15" s="4" t="s">
        <v>22</v>
      </c>
      <c r="D15" s="4" t="s">
        <v>23</v>
      </c>
      <c r="E15" s="4" t="s">
        <v>24</v>
      </c>
      <c r="F15" s="4" t="s">
        <v>25</v>
      </c>
      <c r="H15" s="8" t="s">
        <v>26</v>
      </c>
      <c r="I15" s="7">
        <f>SUM(K4:K10)</f>
        <v>98665.15707</v>
      </c>
    </row>
    <row r="16">
      <c r="B16" s="10" t="s">
        <v>11</v>
      </c>
      <c r="C16" s="11">
        <v>0.25</v>
      </c>
      <c r="D16" s="11">
        <v>0.15</v>
      </c>
      <c r="E16" s="11">
        <v>0.15</v>
      </c>
      <c r="F16" s="11">
        <v>0.55</v>
      </c>
      <c r="H16" s="8" t="s">
        <v>27</v>
      </c>
      <c r="I16" s="7">
        <f>I15*0.3</f>
        <v>29599.54712</v>
      </c>
    </row>
    <row r="17">
      <c r="B17" s="10" t="s">
        <v>12</v>
      </c>
      <c r="C17" s="11">
        <v>0.65</v>
      </c>
      <c r="D17" s="11">
        <v>0.15</v>
      </c>
      <c r="E17" s="11">
        <v>0.0</v>
      </c>
      <c r="F17" s="11">
        <v>0.0</v>
      </c>
      <c r="H17" s="8" t="s">
        <v>28</v>
      </c>
      <c r="I17" s="7">
        <f>I15*0.1</f>
        <v>9866.515707</v>
      </c>
    </row>
    <row r="18">
      <c r="B18" s="10" t="s">
        <v>13</v>
      </c>
      <c r="C18" s="11">
        <v>0.05</v>
      </c>
      <c r="D18" s="11">
        <v>0.15</v>
      </c>
      <c r="E18" s="11">
        <v>0.1</v>
      </c>
      <c r="F18" s="11">
        <v>0.15</v>
      </c>
      <c r="H18" s="8" t="s">
        <v>29</v>
      </c>
      <c r="I18" s="7">
        <f>I15+I16+I17</f>
        <v>138131.2199</v>
      </c>
    </row>
    <row r="19">
      <c r="B19" s="10" t="s">
        <v>14</v>
      </c>
      <c r="C19" s="11">
        <v>0.0</v>
      </c>
      <c r="D19" s="11">
        <v>0.15</v>
      </c>
      <c r="E19" s="11">
        <v>0.2</v>
      </c>
      <c r="F19" s="11">
        <v>0.05</v>
      </c>
    </row>
    <row r="20">
      <c r="B20" s="10" t="s">
        <v>15</v>
      </c>
      <c r="C20" s="11">
        <v>0.0</v>
      </c>
      <c r="D20" s="11">
        <v>0.25</v>
      </c>
      <c r="E20" s="11">
        <v>0.3</v>
      </c>
      <c r="F20" s="11">
        <v>0.15</v>
      </c>
    </row>
    <row r="21">
      <c r="B21" s="10" t="s">
        <v>16</v>
      </c>
      <c r="C21" s="11">
        <v>0.05</v>
      </c>
      <c r="D21" s="11">
        <v>0.1</v>
      </c>
      <c r="E21" s="11">
        <v>0.15</v>
      </c>
      <c r="F21" s="11">
        <v>0.1</v>
      </c>
    </row>
    <row r="22">
      <c r="B22" s="10" t="s">
        <v>17</v>
      </c>
      <c r="C22" s="11">
        <v>0.0</v>
      </c>
      <c r="D22" s="11">
        <v>0.05</v>
      </c>
      <c r="E22" s="11">
        <v>0.1</v>
      </c>
      <c r="F22" s="11">
        <v>0.0</v>
      </c>
    </row>
    <row r="23">
      <c r="B23" s="12"/>
    </row>
    <row r="25">
      <c r="B25" s="2"/>
    </row>
  </sheetData>
  <mergeCells count="1">
    <mergeCell ref="B12:H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