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<sst xmlns="http://schemas.openxmlformats.org/spreadsheetml/2006/main" count="113" uniqueCount="72">
  <si>
    <t>ACTOR</t>
  </si>
  <si>
    <t>COMPLEJIDAD</t>
  </si>
  <si>
    <t>PESO</t>
  </si>
  <si>
    <t>CASO DE USO</t>
  </si>
  <si>
    <t>CRITERIO</t>
  </si>
  <si>
    <t>FACTORES DE ENTORNO</t>
  </si>
  <si>
    <t>EVALUACIÓN</t>
  </si>
  <si>
    <t>PESO*EVALUACIÓN</t>
  </si>
  <si>
    <t>Usuario</t>
  </si>
  <si>
    <t>Complejo</t>
  </si>
  <si>
    <t>TRABAJO</t>
  </si>
  <si>
    <t>GUI</t>
  </si>
  <si>
    <t>Familiarity with UP</t>
  </si>
  <si>
    <t>Administrador</t>
  </si>
  <si>
    <t>Consultar información</t>
  </si>
  <si>
    <t>Simple</t>
  </si>
  <si>
    <t>Part-Time Workers</t>
  </si>
  <si>
    <t>Servidores</t>
  </si>
  <si>
    <t>Medio</t>
  </si>
  <si>
    <t>Solicitar reunión</t>
  </si>
  <si>
    <t>Analyst Capability</t>
  </si>
  <si>
    <t>Google Maps</t>
  </si>
  <si>
    <t>Aceptar/rechazar reunión</t>
  </si>
  <si>
    <t>Application Experience</t>
  </si>
  <si>
    <t>Matrícula</t>
  </si>
  <si>
    <t>Gestionar cuenta</t>
  </si>
  <si>
    <t>Object-Oriented Experience</t>
  </si>
  <si>
    <t>UAW = Σa: a∈actores: peso(a)</t>
  </si>
  <si>
    <t>Presentar queja</t>
  </si>
  <si>
    <t>Motivation</t>
  </si>
  <si>
    <t>UAW</t>
  </si>
  <si>
    <t>Interaccionar con su asignación</t>
  </si>
  <si>
    <t>Difficult Programming Language</t>
  </si>
  <si>
    <t>Resolver problema de un noob</t>
  </si>
  <si>
    <t>Stable Requirement</t>
  </si>
  <si>
    <t>Solicitar cambio de mentor</t>
  </si>
  <si>
    <t>ECF = 1.4 + -0.03*(Σf: f∈fEnv: (peso(f)*evaluacion(f))</t>
  </si>
  <si>
    <t>Buscar localización de una clase o edificio concreto</t>
  </si>
  <si>
    <t>ECF</t>
  </si>
  <si>
    <t xml:space="preserve"> </t>
  </si>
  <si>
    <t>Consultar lugares recomendados para una determinada necesidad</t>
  </si>
  <si>
    <t>Puntuar a un mentor en concreto</t>
  </si>
  <si>
    <t>Contactar con otro noob</t>
  </si>
  <si>
    <t>Recibir notificación sobre evento</t>
  </si>
  <si>
    <t>UCP</t>
  </si>
  <si>
    <t>Valorar servicio recomendado por la aplicación</t>
  </si>
  <si>
    <t>PF</t>
  </si>
  <si>
    <t>Registrar usuarios en el sistema</t>
  </si>
  <si>
    <t>ESTIMACIÓN TIEMPO</t>
  </si>
  <si>
    <t>Asignación de un noob</t>
  </si>
  <si>
    <t>Dar de baja a un usuario del sistema</t>
  </si>
  <si>
    <t>Chatear con otro usuario</t>
  </si>
  <si>
    <t>UUCW =  Σc: c∈casosDeUso: peso(c)</t>
  </si>
  <si>
    <t>UUCW</t>
  </si>
  <si>
    <t>COMPLEJIDAD TÉCNICA</t>
  </si>
  <si>
    <t>PRIORIDAD</t>
  </si>
  <si>
    <t>PESO*PRIORIDAD/100</t>
  </si>
  <si>
    <t>Distributed System</t>
  </si>
  <si>
    <t>Performance</t>
  </si>
  <si>
    <t>End User Efficiency</t>
  </si>
  <si>
    <t>Complex Internal Processing</t>
  </si>
  <si>
    <t>Reusability</t>
  </si>
  <si>
    <t>Easy to Install</t>
  </si>
  <si>
    <t>Easy to Use</t>
  </si>
  <si>
    <t>Portability</t>
  </si>
  <si>
    <t>Easy to Change</t>
  </si>
  <si>
    <t>Concurrency</t>
  </si>
  <si>
    <t>Special Security Features</t>
  </si>
  <si>
    <t>Provides Direct Access for Third Parties</t>
  </si>
  <si>
    <t>Special User Training Facilities Are Required</t>
  </si>
  <si>
    <t>TCF =  0.6 + (Σf: f∈fTec: (peso(f) * prioridad(f))/100)</t>
  </si>
  <si>
    <t>TCF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</si>
</sst>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color rgb="FF000000"/>
      <name val="Arial"/>
    </font>
    <font>
      <b/>
    </font>
    <font/>
    <font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2" numFmtId="0" xfId="0" applyBorder="1" applyFont="1"/>
    <xf borderId="0" fillId="0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5" fillId="3" fontId="2" numFmtId="0" xfId="0" applyAlignment="1" applyBorder="1" applyFill="1" applyFont="1">
      <alignment horizontal="center" readingOrder="0"/>
    </xf>
    <xf borderId="6" fillId="0" fontId="2" numFmtId="0" xfId="0" applyBorder="1" applyFont="1"/>
    <xf borderId="7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5" fillId="0" fontId="2" numFmtId="0" xfId="0" applyBorder="1" applyFont="1"/>
    <xf borderId="2" fillId="4" fontId="3" numFmtId="0" xfId="0" applyAlignment="1" applyBorder="1" applyFill="1" applyFont="1">
      <alignment horizontal="center" vertical="bottom"/>
    </xf>
    <xf borderId="5" fillId="4" fontId="2" numFmtId="0" xfId="0" applyAlignment="1" applyBorder="1" applyFont="1">
      <alignment horizontal="center" readingOrder="0"/>
    </xf>
    <xf borderId="7" fillId="5" fontId="2" numFmtId="0" xfId="0" applyAlignment="1" applyBorder="1" applyFill="1" applyFont="1">
      <alignment horizontal="center" readingOrder="0"/>
    </xf>
    <xf borderId="5" fillId="5" fontId="2" numFmtId="0" xfId="0" applyAlignment="1" applyBorder="1" applyFont="1">
      <alignment readingOrder="0"/>
    </xf>
    <xf borderId="8" fillId="5" fontId="2" numFmtId="0" xfId="0" applyAlignment="1" applyBorder="1" applyFont="1">
      <alignment readingOrder="0"/>
    </xf>
    <xf borderId="5" fillId="5" fontId="2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 vertical="bottom"/>
    </xf>
    <xf borderId="5" fillId="3" fontId="2" numFmtId="164" xfId="0" applyAlignment="1" applyBorder="1" applyFont="1" applyNumberFormat="1">
      <alignment readingOrder="0"/>
    </xf>
    <xf borderId="5" fillId="5" fontId="4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9" fillId="2" fontId="2" numFmtId="0" xfId="0" applyAlignment="1" applyBorder="1" applyFont="1">
      <alignment readingOrder="0"/>
    </xf>
    <xf borderId="10" fillId="0" fontId="2" numFmtId="0" xfId="0" applyBorder="1" applyFont="1"/>
    <xf borderId="1" fillId="0" fontId="2" numFmtId="0" xfId="0" applyBorder="1" applyFont="1"/>
    <xf borderId="5" fillId="6" fontId="4" numFmtId="0" xfId="0" applyAlignment="1" applyBorder="1" applyFill="1" applyFont="1">
      <alignment horizontal="center" vertical="bottom"/>
    </xf>
    <xf borderId="5" fillId="6" fontId="2" numFmtId="0" xfId="0" applyAlignment="1" applyBorder="1" applyFont="1">
      <alignment horizontal="center" readingOrder="0"/>
    </xf>
    <xf borderId="11" fillId="5" fontId="2" numFmtId="0" xfId="0" applyAlignment="1" applyBorder="1" applyFont="1">
      <alignment horizontal="center" readingOrder="0"/>
    </xf>
    <xf borderId="6" fillId="5" fontId="2" numFmtId="0" xfId="0" applyAlignment="1" applyBorder="1" applyFont="1">
      <alignment readingOrder="0"/>
    </xf>
    <xf borderId="12" fillId="5" fontId="2" numFmtId="0" xfId="0" applyAlignment="1" applyBorder="1" applyFont="1">
      <alignment readingOrder="0"/>
    </xf>
    <xf borderId="8" fillId="4" fontId="2" numFmtId="0" xfId="0" applyAlignment="1" applyBorder="1" applyFont="1">
      <alignment horizontal="center" readingOrder="0"/>
    </xf>
    <xf borderId="5" fillId="6" fontId="0" numFmtId="0" xfId="0" applyAlignment="1" applyBorder="1" applyFont="1">
      <alignment horizontal="center" readingOrder="0"/>
    </xf>
    <xf borderId="8" fillId="6" fontId="2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right" readingOrder="0"/>
    </xf>
    <xf borderId="13" fillId="0" fontId="2" numFmtId="0" xfId="0" applyBorder="1" applyFont="1"/>
    <xf borderId="5" fillId="4" fontId="0" numFmtId="0" xfId="0" applyAlignment="1" applyBorder="1" applyFont="1">
      <alignment horizontal="center" readingOrder="0"/>
    </xf>
    <xf borderId="5" fillId="5" fontId="0" numFmtId="0" xfId="0" applyAlignment="1" applyBorder="1" applyFont="1">
      <alignment horizontal="center" readingOrder="0"/>
    </xf>
    <xf borderId="8" fillId="5" fontId="2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6" fillId="4" fontId="0" numFmtId="0" xfId="0" applyAlignment="1" applyBorder="1" applyFont="1">
      <alignment horizontal="center" readingOrder="0"/>
    </xf>
    <xf borderId="12" fillId="4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14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right" readingOrder="0"/>
    </xf>
    <xf borderId="4" fillId="3" fontId="2" numFmtId="0" xfId="0" applyAlignment="1" applyBorder="1" applyFont="1">
      <alignment horizontal="right" readingOrder="0"/>
    </xf>
    <xf borderId="8" fillId="3" fontId="2" numFmtId="0" xfId="0" applyAlignment="1" applyBorder="1" applyFont="1">
      <alignment horizontal="right" readingOrder="0"/>
    </xf>
    <xf borderId="5" fillId="5" fontId="2" numFmtId="0" xfId="0" applyAlignment="1" applyBorder="1" applyFont="1">
      <alignment horizontal="right" readingOrder="0"/>
    </xf>
    <xf borderId="8" fillId="5" fontId="2" numFmtId="0" xfId="0" applyAlignment="1" applyBorder="1" applyFont="1">
      <alignment horizontal="right" readingOrder="0"/>
    </xf>
    <xf borderId="0" fillId="7" fontId="2" numFmtId="0" xfId="0" applyFill="1" applyFont="1"/>
    <xf borderId="7" fillId="6" fontId="2" numFmtId="0" xfId="0" applyAlignment="1" applyBorder="1" applyFont="1">
      <alignment horizontal="center" readingOrder="0"/>
    </xf>
    <xf borderId="5" fillId="6" fontId="2" numFmtId="0" xfId="0" applyAlignment="1" applyBorder="1" applyFont="1">
      <alignment horizontal="right" readingOrder="0"/>
    </xf>
    <xf borderId="8" fillId="6" fontId="2" numFmtId="0" xfId="0" applyAlignment="1" applyBorder="1" applyFont="1">
      <alignment horizontal="right" readingOrder="0"/>
    </xf>
    <xf borderId="6" fillId="5" fontId="2" numFmtId="0" xfId="0" applyAlignment="1" applyBorder="1" applyFont="1">
      <alignment horizontal="right" readingOrder="0"/>
    </xf>
    <xf borderId="12" fillId="5" fontId="2" numFmtId="0" xfId="0" applyAlignment="1" applyBorder="1" applyFont="1">
      <alignment horizontal="right" readingOrder="0"/>
    </xf>
    <xf borderId="10" fillId="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62.14"/>
    <col customWidth="1" min="7" max="7" width="10.71"/>
    <col customWidth="1" min="10" max="10" width="22.14"/>
    <col customWidth="1" min="11" max="11" width="29.29"/>
    <col customWidth="1" min="14" max="14" width="20.43"/>
    <col customWidth="1" min="15" max="15" width="20.14"/>
    <col customWidth="1" min="16" max="16" width="19.0"/>
  </cols>
  <sheetData>
    <row r="4">
      <c r="B4" s="1" t="s">
        <v>0</v>
      </c>
      <c r="C4" s="1" t="s">
        <v>1</v>
      </c>
      <c r="D4" s="1" t="s">
        <v>2</v>
      </c>
      <c r="F4" s="2" t="s">
        <v>3</v>
      </c>
      <c r="G4" s="2" t="s">
        <v>2</v>
      </c>
      <c r="H4" s="3" t="s">
        <v>4</v>
      </c>
      <c r="I4" s="4"/>
      <c r="J4" s="5"/>
      <c r="K4" s="6" t="s">
        <v>5</v>
      </c>
      <c r="L4" s="6" t="s">
        <v>2</v>
      </c>
      <c r="M4" s="6" t="s">
        <v>6</v>
      </c>
      <c r="N4" s="7" t="s">
        <v>7</v>
      </c>
    </row>
    <row r="5">
      <c r="A5" s="8"/>
      <c r="B5" s="9" t="s">
        <v>8</v>
      </c>
      <c r="C5" s="9" t="s">
        <v>9</v>
      </c>
      <c r="D5" s="9">
        <v>3.0</v>
      </c>
      <c r="E5" s="8"/>
      <c r="F5" s="10"/>
      <c r="G5" s="10"/>
      <c r="H5" s="1" t="s">
        <v>10</v>
      </c>
      <c r="I5" s="1" t="s">
        <v>11</v>
      </c>
      <c r="J5" s="5"/>
      <c r="K5" s="11" t="s">
        <v>12</v>
      </c>
      <c r="L5" s="12">
        <v>1.5</v>
      </c>
      <c r="M5" s="13">
        <v>1.0</v>
      </c>
      <c r="N5" s="14">
        <f t="shared" ref="N5:N12" si="1">L5*M5</f>
        <v>1.5</v>
      </c>
    </row>
    <row r="6">
      <c r="A6" s="8"/>
      <c r="B6" s="9" t="s">
        <v>13</v>
      </c>
      <c r="C6" s="9" t="s">
        <v>9</v>
      </c>
      <c r="D6" s="9">
        <v>3.0</v>
      </c>
      <c r="E6" s="8"/>
      <c r="F6" s="15" t="s">
        <v>14</v>
      </c>
      <c r="G6" s="16">
        <v>10.0</v>
      </c>
      <c r="H6" s="16" t="s">
        <v>15</v>
      </c>
      <c r="I6" s="16" t="s">
        <v>9</v>
      </c>
      <c r="J6" s="5"/>
      <c r="K6" s="17" t="s">
        <v>16</v>
      </c>
      <c r="L6" s="18">
        <v>-1.0</v>
      </c>
      <c r="M6" s="19">
        <v>2.0</v>
      </c>
      <c r="N6" s="14">
        <f t="shared" si="1"/>
        <v>-2</v>
      </c>
    </row>
    <row r="7">
      <c r="A7" s="8"/>
      <c r="B7" s="20" t="s">
        <v>17</v>
      </c>
      <c r="C7" s="20" t="s">
        <v>18</v>
      </c>
      <c r="D7" s="20">
        <v>2.0</v>
      </c>
      <c r="E7" s="8"/>
      <c r="F7" s="21" t="s">
        <v>19</v>
      </c>
      <c r="G7" s="16">
        <v>10.0</v>
      </c>
      <c r="H7" s="16" t="s">
        <v>18</v>
      </c>
      <c r="I7" s="16" t="s">
        <v>18</v>
      </c>
      <c r="J7" s="5"/>
      <c r="K7" s="11" t="s">
        <v>20</v>
      </c>
      <c r="L7" s="22">
        <v>0.5</v>
      </c>
      <c r="M7" s="13">
        <v>3.0</v>
      </c>
      <c r="N7" s="14">
        <f t="shared" si="1"/>
        <v>1.5</v>
      </c>
    </row>
    <row r="8">
      <c r="A8" s="8"/>
      <c r="B8" s="20" t="s">
        <v>21</v>
      </c>
      <c r="C8" s="20" t="s">
        <v>18</v>
      </c>
      <c r="D8" s="20">
        <v>2.0</v>
      </c>
      <c r="E8" s="8"/>
      <c r="F8" s="23" t="s">
        <v>22</v>
      </c>
      <c r="G8" s="20">
        <v>5.0</v>
      </c>
      <c r="H8" s="20" t="s">
        <v>15</v>
      </c>
      <c r="I8" s="20" t="s">
        <v>15</v>
      </c>
      <c r="J8" s="5"/>
      <c r="K8" s="11" t="s">
        <v>23</v>
      </c>
      <c r="L8" s="12">
        <v>0.5</v>
      </c>
      <c r="M8" s="13">
        <v>2.0</v>
      </c>
      <c r="N8" s="14">
        <f t="shared" si="1"/>
        <v>1</v>
      </c>
    </row>
    <row r="9">
      <c r="A9" s="8"/>
      <c r="B9" s="24" t="s">
        <v>24</v>
      </c>
      <c r="C9" s="24" t="s">
        <v>15</v>
      </c>
      <c r="D9" s="24">
        <v>1.0</v>
      </c>
      <c r="E9" s="8"/>
      <c r="F9" s="21" t="s">
        <v>25</v>
      </c>
      <c r="G9" s="16">
        <v>10.0</v>
      </c>
      <c r="H9" s="16" t="s">
        <v>18</v>
      </c>
      <c r="I9" s="16" t="s">
        <v>18</v>
      </c>
      <c r="J9" s="5"/>
      <c r="K9" s="17" t="s">
        <v>26</v>
      </c>
      <c r="L9" s="18">
        <v>1.0</v>
      </c>
      <c r="M9" s="19">
        <v>3.0</v>
      </c>
      <c r="N9" s="14">
        <f t="shared" si="1"/>
        <v>3</v>
      </c>
    </row>
    <row r="10">
      <c r="A10" s="8"/>
      <c r="B10" s="25" t="s">
        <v>27</v>
      </c>
      <c r="E10" s="8"/>
      <c r="F10" s="21" t="s">
        <v>28</v>
      </c>
      <c r="G10" s="16">
        <v>10.0</v>
      </c>
      <c r="H10" s="16" t="s">
        <v>18</v>
      </c>
      <c r="I10" s="16" t="s">
        <v>18</v>
      </c>
      <c r="J10" s="5"/>
      <c r="K10" s="17" t="s">
        <v>29</v>
      </c>
      <c r="L10" s="18">
        <v>1.0</v>
      </c>
      <c r="M10" s="19">
        <v>3.0</v>
      </c>
      <c r="N10" s="14">
        <f t="shared" si="1"/>
        <v>3</v>
      </c>
    </row>
    <row r="11">
      <c r="B11" s="26" t="s">
        <v>30</v>
      </c>
      <c r="C11" s="27"/>
      <c r="D11" s="28">
        <f>SUM(D5:D9)</f>
        <v>11</v>
      </c>
      <c r="F11" s="29" t="s">
        <v>31</v>
      </c>
      <c r="G11" s="30">
        <v>12.5</v>
      </c>
      <c r="H11" s="30" t="s">
        <v>9</v>
      </c>
      <c r="I11" s="30" t="s">
        <v>18</v>
      </c>
      <c r="J11" s="5"/>
      <c r="K11" s="11" t="s">
        <v>32</v>
      </c>
      <c r="L11" s="12">
        <v>-1.0</v>
      </c>
      <c r="M11" s="13">
        <v>2.0</v>
      </c>
      <c r="N11" s="14">
        <f t="shared" si="1"/>
        <v>-2</v>
      </c>
    </row>
    <row r="12">
      <c r="F12" s="21" t="s">
        <v>33</v>
      </c>
      <c r="G12" s="16">
        <v>10.0</v>
      </c>
      <c r="H12" s="16" t="s">
        <v>18</v>
      </c>
      <c r="I12" s="16" t="s">
        <v>18</v>
      </c>
      <c r="J12" s="5"/>
      <c r="K12" s="31" t="s">
        <v>34</v>
      </c>
      <c r="L12" s="32">
        <v>2.0</v>
      </c>
      <c r="M12" s="33">
        <v>3.0</v>
      </c>
      <c r="N12" s="10">
        <f t="shared" si="1"/>
        <v>6</v>
      </c>
    </row>
    <row r="13">
      <c r="F13" s="21" t="s">
        <v>35</v>
      </c>
      <c r="G13" s="34">
        <v>10.0</v>
      </c>
      <c r="H13" s="34" t="s">
        <v>18</v>
      </c>
      <c r="I13" s="34" t="s">
        <v>18</v>
      </c>
      <c r="J13" s="5"/>
      <c r="K13" s="25" t="s">
        <v>36</v>
      </c>
      <c r="N13" s="25"/>
    </row>
    <row r="14">
      <c r="F14" s="35" t="s">
        <v>37</v>
      </c>
      <c r="G14" s="36">
        <v>12.5</v>
      </c>
      <c r="H14" s="36" t="s">
        <v>18</v>
      </c>
      <c r="I14" s="36" t="s">
        <v>9</v>
      </c>
      <c r="J14" s="5"/>
      <c r="K14" s="37" t="s">
        <v>38</v>
      </c>
      <c r="L14" s="38"/>
      <c r="M14" s="27">
        <f>1.4-0.03*SUM(N5:N12)</f>
        <v>1.04</v>
      </c>
      <c r="N14" s="27"/>
    </row>
    <row r="15">
      <c r="E15" s="25" t="s">
        <v>39</v>
      </c>
      <c r="F15" s="39" t="s">
        <v>40</v>
      </c>
      <c r="G15" s="34">
        <v>10.0</v>
      </c>
      <c r="H15" s="34" t="s">
        <v>18</v>
      </c>
      <c r="I15" s="34" t="s">
        <v>18</v>
      </c>
      <c r="J15" s="8"/>
    </row>
    <row r="16">
      <c r="F16" s="40" t="s">
        <v>41</v>
      </c>
      <c r="G16" s="41">
        <v>5.0</v>
      </c>
      <c r="H16" s="41" t="s">
        <v>15</v>
      </c>
      <c r="I16" s="41" t="s">
        <v>15</v>
      </c>
      <c r="J16" s="8"/>
    </row>
    <row r="17">
      <c r="F17" s="35" t="s">
        <v>42</v>
      </c>
      <c r="G17" s="36">
        <v>12.5</v>
      </c>
      <c r="H17" s="36" t="s">
        <v>9</v>
      </c>
      <c r="I17" s="36" t="s">
        <v>18</v>
      </c>
      <c r="J17" s="8"/>
    </row>
    <row r="18">
      <c r="F18" s="39" t="s">
        <v>43</v>
      </c>
      <c r="G18" s="34">
        <v>10.0</v>
      </c>
      <c r="H18" s="34" t="s">
        <v>9</v>
      </c>
      <c r="I18" s="34" t="s">
        <v>15</v>
      </c>
      <c r="J18" s="8"/>
      <c r="K18" s="42" t="s">
        <v>44</v>
      </c>
      <c r="L18" s="27"/>
      <c r="M18" s="28">
        <f>(D11+I25)*H45*N14</f>
        <v>0</v>
      </c>
    </row>
    <row r="19">
      <c r="F19" s="39" t="s">
        <v>45</v>
      </c>
      <c r="G19" s="34">
        <v>10.0</v>
      </c>
      <c r="H19" s="34" t="s">
        <v>18</v>
      </c>
      <c r="I19" s="34" t="s">
        <v>18</v>
      </c>
      <c r="J19" s="8"/>
      <c r="K19" s="42" t="s">
        <v>46</v>
      </c>
      <c r="L19" s="27"/>
      <c r="M19" s="43">
        <v>22.0</v>
      </c>
    </row>
    <row r="20">
      <c r="F20" s="40" t="s">
        <v>47</v>
      </c>
      <c r="G20" s="41">
        <v>5.0</v>
      </c>
      <c r="H20" s="41" t="s">
        <v>15</v>
      </c>
      <c r="I20" s="41" t="s">
        <v>15</v>
      </c>
      <c r="J20" s="8"/>
      <c r="K20" s="42" t="s">
        <v>48</v>
      </c>
      <c r="L20" s="27"/>
      <c r="M20" s="28">
        <f>M18*M19</f>
        <v>0</v>
      </c>
    </row>
    <row r="21">
      <c r="F21" s="40" t="s">
        <v>49</v>
      </c>
      <c r="G21" s="41">
        <v>5.0</v>
      </c>
      <c r="H21" s="41" t="s">
        <v>15</v>
      </c>
      <c r="I21" s="41" t="s">
        <v>15</v>
      </c>
      <c r="J21" s="8"/>
    </row>
    <row r="22">
      <c r="F22" s="40" t="s">
        <v>50</v>
      </c>
      <c r="G22" s="41">
        <v>5.0</v>
      </c>
      <c r="H22" s="41" t="s">
        <v>15</v>
      </c>
      <c r="I22" s="41" t="s">
        <v>15</v>
      </c>
      <c r="J22" s="8"/>
    </row>
    <row r="23">
      <c r="F23" s="44" t="s">
        <v>51</v>
      </c>
      <c r="G23" s="45">
        <v>10.0</v>
      </c>
      <c r="H23" s="45" t="s">
        <v>18</v>
      </c>
      <c r="I23" s="45" t="s">
        <v>18</v>
      </c>
      <c r="J23" s="8"/>
    </row>
    <row r="24">
      <c r="F24" s="46" t="s">
        <v>52</v>
      </c>
      <c r="J24" s="8"/>
    </row>
    <row r="25">
      <c r="F25" s="37" t="s">
        <v>53</v>
      </c>
      <c r="G25" s="38"/>
      <c r="H25" s="27"/>
      <c r="I25" s="27">
        <f>SUM(G6:G23)</f>
        <v>162.5</v>
      </c>
    </row>
    <row r="26">
      <c r="J26" s="47"/>
    </row>
    <row r="28">
      <c r="F28" s="47"/>
    </row>
    <row r="30">
      <c r="F30" s="1" t="s">
        <v>54</v>
      </c>
      <c r="G30" s="1" t="s">
        <v>2</v>
      </c>
      <c r="H30" s="1" t="s">
        <v>55</v>
      </c>
      <c r="J30" s="1" t="s">
        <v>56</v>
      </c>
    </row>
    <row r="31">
      <c r="F31" s="48" t="s">
        <v>57</v>
      </c>
      <c r="G31" s="49">
        <v>2.0</v>
      </c>
      <c r="H31" s="50">
        <v>1.0</v>
      </c>
      <c r="J31" s="14">
        <f t="shared" ref="J31:J43" si="2">G31*H31/100</f>
        <v>0.02</v>
      </c>
    </row>
    <row r="32">
      <c r="F32" s="11" t="s">
        <v>58</v>
      </c>
      <c r="G32" s="49">
        <v>2.0</v>
      </c>
      <c r="H32" s="51">
        <v>1.0</v>
      </c>
      <c r="J32" s="14">
        <f t="shared" si="2"/>
        <v>0.02</v>
      </c>
    </row>
    <row r="33">
      <c r="F33" s="17" t="s">
        <v>59</v>
      </c>
      <c r="G33" s="52">
        <v>1.0</v>
      </c>
      <c r="H33" s="53">
        <v>3.0</v>
      </c>
      <c r="J33" s="14">
        <f t="shared" si="2"/>
        <v>0.03</v>
      </c>
    </row>
    <row r="34">
      <c r="F34" s="17" t="s">
        <v>60</v>
      </c>
      <c r="G34" s="52">
        <v>1.0</v>
      </c>
      <c r="H34" s="53">
        <v>3.0</v>
      </c>
      <c r="J34" s="14">
        <f t="shared" si="2"/>
        <v>0.03</v>
      </c>
    </row>
    <row r="35">
      <c r="F35" s="11" t="s">
        <v>61</v>
      </c>
      <c r="G35" s="49">
        <v>2.0</v>
      </c>
      <c r="H35" s="51">
        <v>1.0</v>
      </c>
      <c r="J35" s="14">
        <f t="shared" si="2"/>
        <v>0.02</v>
      </c>
    </row>
    <row r="36">
      <c r="F36" s="17" t="s">
        <v>62</v>
      </c>
      <c r="G36" s="52">
        <v>1.0</v>
      </c>
      <c r="H36" s="53">
        <v>5.0</v>
      </c>
      <c r="I36" s="54"/>
      <c r="J36" s="14">
        <f t="shared" si="2"/>
        <v>0.05</v>
      </c>
    </row>
    <row r="37">
      <c r="F37" s="55" t="s">
        <v>63</v>
      </c>
      <c r="G37" s="56">
        <v>0.5</v>
      </c>
      <c r="H37" s="57">
        <v>3.0</v>
      </c>
      <c r="J37" s="14">
        <f t="shared" si="2"/>
        <v>0.015</v>
      </c>
    </row>
    <row r="38">
      <c r="F38" s="17" t="s">
        <v>64</v>
      </c>
      <c r="G38" s="52">
        <v>1.0</v>
      </c>
      <c r="H38" s="53">
        <v>5.0</v>
      </c>
      <c r="J38" s="14">
        <f t="shared" si="2"/>
        <v>0.05</v>
      </c>
    </row>
    <row r="39">
      <c r="F39" s="55" t="s">
        <v>65</v>
      </c>
      <c r="G39" s="56">
        <v>0.5</v>
      </c>
      <c r="H39" s="57">
        <v>1.0</v>
      </c>
      <c r="J39" s="14">
        <f t="shared" si="2"/>
        <v>0.005</v>
      </c>
    </row>
    <row r="40">
      <c r="F40" s="17" t="s">
        <v>66</v>
      </c>
      <c r="G40" s="52">
        <v>1.0</v>
      </c>
      <c r="H40" s="53">
        <v>5.0</v>
      </c>
      <c r="J40" s="14">
        <f t="shared" si="2"/>
        <v>0.05</v>
      </c>
    </row>
    <row r="41">
      <c r="F41" s="17" t="s">
        <v>67</v>
      </c>
      <c r="G41" s="52">
        <v>1.0</v>
      </c>
      <c r="H41" s="53">
        <v>3.0</v>
      </c>
      <c r="J41" s="14">
        <f t="shared" si="2"/>
        <v>0.03</v>
      </c>
    </row>
    <row r="42">
      <c r="F42" s="17" t="s">
        <v>68</v>
      </c>
      <c r="G42" s="52">
        <v>1.0</v>
      </c>
      <c r="H42" s="53">
        <v>3.0</v>
      </c>
      <c r="J42" s="14">
        <f t="shared" si="2"/>
        <v>0.03</v>
      </c>
    </row>
    <row r="43">
      <c r="F43" s="31" t="s">
        <v>69</v>
      </c>
      <c r="G43" s="58">
        <v>1.0</v>
      </c>
      <c r="H43" s="59">
        <v>1.0</v>
      </c>
      <c r="J43" s="10">
        <f t="shared" si="2"/>
        <v>0.01</v>
      </c>
    </row>
    <row r="44">
      <c r="F44" s="46" t="s">
        <v>70</v>
      </c>
    </row>
    <row r="45">
      <c r="F45" s="37" t="s">
        <v>71</v>
      </c>
      <c r="G45" s="27"/>
      <c r="H45" s="60">
        <f> 0.6 + SUM(J31:J43)</f>
        <v>0.96</v>
      </c>
    </row>
  </sheetData>
  <mergeCells count="14">
    <mergeCell ref="K13:M13"/>
    <mergeCell ref="B11:C11"/>
    <mergeCell ref="B10:D10"/>
    <mergeCell ref="K20:L20"/>
    <mergeCell ref="F25:H25"/>
    <mergeCell ref="F24:I24"/>
    <mergeCell ref="G4:G5"/>
    <mergeCell ref="H4:I4"/>
    <mergeCell ref="K18:L18"/>
    <mergeCell ref="K19:L19"/>
    <mergeCell ref="K14:L14"/>
    <mergeCell ref="F4:F5"/>
    <mergeCell ref="F45:G45"/>
    <mergeCell ref="F44:H44"/>
  </mergeCells>
  <conditionalFormatting sqref="E6">
    <cfRule type="notContainsBlanks" dxfId="0" priority="1">
      <formula>LEN(TRIM(E6))&gt;0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