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<sst xmlns="http://schemas.openxmlformats.org/spreadsheetml/2006/main" count="44" uniqueCount="18">
  <si>
    <t>Porcentaje de trabajo en cada fase por rol</t>
  </si>
  <si>
    <t>Roles de personal</t>
  </si>
  <si>
    <t>Inception (5%)</t>
  </si>
  <si>
    <t>Elaboration (20%)</t>
  </si>
  <si>
    <t>Construction (65%)</t>
  </si>
  <si>
    <t>Transition (10%)</t>
  </si>
  <si>
    <t>Gestor de proyecto</t>
  </si>
  <si>
    <t>Ingeniero de requisitos</t>
  </si>
  <si>
    <t>Arquitecto de software</t>
  </si>
  <si>
    <t>Programador junior</t>
  </si>
  <si>
    <t>Programador sénior</t>
  </si>
  <si>
    <t>Diseñador gráfico</t>
  </si>
  <si>
    <t>Tester</t>
  </si>
  <si>
    <t>Horas de trabajo en cada fase por rol</t>
  </si>
  <si>
    <t>Total (100%)</t>
  </si>
  <si>
    <t>Total</t>
  </si>
  <si>
    <t>Horas totales: 3591,2448</t>
  </si>
  <si>
    <t>Horas de trabajo en cada fase por persona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</si>
</sst>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</font>
    <font>
      <b/>
      <name val="Arial"/>
    </font>
    <font>
      <sz val="11.0"/>
      <color rgb="FF333333"/>
      <name val="Arial"/>
    </font>
    <font>
      <name val="Arial"/>
    </font>
    <font>
      <sz val="11.0"/>
      <color rgb="FF1155CC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vertical="bottom"/>
    </xf>
    <xf borderId="2" fillId="2" fontId="3" numFmtId="0" xfId="0" applyAlignment="1" applyBorder="1" applyFont="1">
      <alignment readingOrder="0" vertical="bottom"/>
    </xf>
    <xf borderId="3" fillId="2" fontId="4" numFmtId="0" xfId="0" applyAlignment="1" applyBorder="1" applyFont="1">
      <alignment vertical="bottom"/>
    </xf>
    <xf borderId="4" fillId="0" fontId="5" numFmtId="9" xfId="0" applyAlignment="1" applyBorder="1" applyFont="1" applyNumberFormat="1">
      <alignment horizontal="right" vertical="bottom"/>
    </xf>
    <xf borderId="3" fillId="2" fontId="4" numFmtId="0" xfId="0" applyAlignment="1" applyBorder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0" fillId="0" fontId="1" numFmtId="3" xfId="0" applyAlignment="1" applyFont="1" applyNumberFormat="1">
      <alignment readingOrder="0"/>
    </xf>
    <xf borderId="4" fillId="0" fontId="5" numFmtId="0" xfId="0" applyAlignment="1" applyBorder="1" applyFont="1">
      <alignment horizontal="right" readingOrder="0" vertical="bottom"/>
    </xf>
    <xf borderId="4" fillId="0" fontId="5" numFmtId="4" xfId="0" applyAlignment="1" applyBorder="1" applyFont="1" applyNumberFormat="1">
      <alignment horizontal="right" vertical="bottom"/>
    </xf>
    <xf borderId="4" fillId="0" fontId="5" numFmtId="4" xfId="0" applyAlignment="1" applyBorder="1" applyFont="1" applyNumberFormat="1">
      <alignment horizontal="right" readingOrder="0" vertical="bottom"/>
    </xf>
    <xf borderId="0" fillId="3" fontId="6" numFmtId="0" xfId="0" applyAlignment="1" applyFill="1" applyFont="1">
      <alignment horizontal="left" readingOrder="0"/>
    </xf>
    <xf borderId="0" fillId="0" fontId="5" numFmtId="0" xfId="0" applyAlignment="1" applyFont="1">
      <alignment horizontal="right" readingOrder="0" vertical="bottom"/>
    </xf>
    <xf borderId="0" fillId="0" fontId="5" numFmtId="4" xfId="0" applyAlignment="1" applyFont="1" applyNumberFormat="1">
      <alignment horizontal="right" vertical="bottom"/>
    </xf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7.14"/>
    <col customWidth="1" min="3" max="3" width="16.14"/>
    <col customWidth="1" min="4" max="4" width="17.71"/>
    <col customWidth="1" min="5" max="5" width="18.43"/>
    <col customWidth="1" min="6" max="6" width="17.0"/>
    <col customWidth="1" min="11" max="11" width="34.86"/>
  </cols>
  <sheetData>
    <row r="1">
      <c r="A1" s="1"/>
    </row>
    <row r="2">
      <c r="B2" s="2" t="s">
        <v>0</v>
      </c>
    </row>
    <row r="3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>
      <c r="B4" s="5" t="s">
        <v>6</v>
      </c>
      <c r="C4" s="6">
        <v>0.25</v>
      </c>
      <c r="D4" s="6">
        <v>0.15</v>
      </c>
      <c r="E4" s="6">
        <v>0.15</v>
      </c>
      <c r="F4" s="6">
        <v>0.55</v>
      </c>
    </row>
    <row r="5">
      <c r="B5" s="5" t="s">
        <v>7</v>
      </c>
      <c r="C5" s="6">
        <v>0.65</v>
      </c>
      <c r="D5" s="6">
        <v>0.15</v>
      </c>
      <c r="E5" s="6">
        <v>0.0</v>
      </c>
      <c r="F5" s="6">
        <v>0.0</v>
      </c>
    </row>
    <row r="6">
      <c r="B6" s="5" t="s">
        <v>8</v>
      </c>
      <c r="C6" s="6">
        <v>0.05</v>
      </c>
      <c r="D6" s="6">
        <v>0.15</v>
      </c>
      <c r="E6" s="6">
        <v>0.1</v>
      </c>
      <c r="F6" s="6">
        <v>0.15</v>
      </c>
    </row>
    <row r="7">
      <c r="B7" s="5" t="s">
        <v>9</v>
      </c>
      <c r="C7" s="6">
        <v>0.0</v>
      </c>
      <c r="D7" s="6">
        <v>0.15</v>
      </c>
      <c r="E7" s="6">
        <v>0.2</v>
      </c>
      <c r="F7" s="6">
        <v>0.05</v>
      </c>
    </row>
    <row r="8">
      <c r="B8" s="7" t="s">
        <v>10</v>
      </c>
      <c r="C8" s="6">
        <v>0.0</v>
      </c>
      <c r="D8" s="6">
        <v>0.25</v>
      </c>
      <c r="E8" s="6">
        <v>0.3</v>
      </c>
      <c r="F8" s="6">
        <v>0.15</v>
      </c>
    </row>
    <row r="9">
      <c r="B9" s="5" t="s">
        <v>11</v>
      </c>
      <c r="C9" s="6">
        <v>0.05</v>
      </c>
      <c r="D9" s="6">
        <v>0.1</v>
      </c>
      <c r="E9" s="6">
        <v>0.15</v>
      </c>
      <c r="F9" s="6">
        <v>0.1</v>
      </c>
    </row>
    <row r="10">
      <c r="B10" s="5" t="s">
        <v>12</v>
      </c>
      <c r="C10" s="6">
        <v>0.0</v>
      </c>
      <c r="D10" s="6">
        <v>0.05</v>
      </c>
      <c r="E10" s="6">
        <v>0.1</v>
      </c>
      <c r="F10" s="6">
        <v>0.0</v>
      </c>
    </row>
    <row r="12">
      <c r="B12" s="2" t="s">
        <v>13</v>
      </c>
    </row>
    <row r="13">
      <c r="B13" s="3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8" t="s">
        <v>14</v>
      </c>
      <c r="I13" s="9"/>
    </row>
    <row r="14">
      <c r="B14" s="5" t="s">
        <v>6</v>
      </c>
      <c r="C14" s="10">
        <f t="shared" ref="C14:C20" si="1">C4*3591.2448*0.05</f>
        <v>44.89056</v>
      </c>
      <c r="D14" s="11">
        <f t="shared" ref="D14:D20" si="2">D4*3591.2448*0.2</f>
        <v>107.737344</v>
      </c>
      <c r="E14" s="11">
        <f t="shared" ref="E14:E20" si="3">E4*3591.2448*0.65</f>
        <v>350.146368</v>
      </c>
      <c r="F14" s="11">
        <f t="shared" ref="F14:F20" si="4">F4*3591.2448*0.1</f>
        <v>197.518464</v>
      </c>
      <c r="G14" s="12">
        <f t="shared" ref="G14:G21" si="5">C14+D14+E14+F14</f>
        <v>700.292736</v>
      </c>
    </row>
    <row r="15">
      <c r="B15" s="5" t="s">
        <v>7</v>
      </c>
      <c r="C15" s="10">
        <f t="shared" si="1"/>
        <v>116.715456</v>
      </c>
      <c r="D15" s="11">
        <f t="shared" si="2"/>
        <v>107.737344</v>
      </c>
      <c r="E15" s="11">
        <f t="shared" si="3"/>
        <v>0</v>
      </c>
      <c r="F15" s="11">
        <f t="shared" si="4"/>
        <v>0</v>
      </c>
      <c r="G15" s="12">
        <f t="shared" si="5"/>
        <v>224.4528</v>
      </c>
    </row>
    <row r="16">
      <c r="B16" s="5" t="s">
        <v>8</v>
      </c>
      <c r="C16" s="10">
        <f t="shared" si="1"/>
        <v>8.978112</v>
      </c>
      <c r="D16" s="11">
        <f t="shared" si="2"/>
        <v>107.737344</v>
      </c>
      <c r="E16" s="11">
        <f t="shared" si="3"/>
        <v>233.430912</v>
      </c>
      <c r="F16" s="11">
        <f t="shared" si="4"/>
        <v>53.868672</v>
      </c>
      <c r="G16" s="12">
        <f t="shared" si="5"/>
        <v>404.01504</v>
      </c>
      <c r="H16" s="13"/>
    </row>
    <row r="17">
      <c r="B17" s="5" t="s">
        <v>9</v>
      </c>
      <c r="C17" s="10">
        <f t="shared" si="1"/>
        <v>0</v>
      </c>
      <c r="D17" s="11">
        <f t="shared" si="2"/>
        <v>107.737344</v>
      </c>
      <c r="E17" s="11">
        <f t="shared" si="3"/>
        <v>466.861824</v>
      </c>
      <c r="F17" s="11">
        <f t="shared" si="4"/>
        <v>17.956224</v>
      </c>
      <c r="G17" s="12">
        <f t="shared" si="5"/>
        <v>592.555392</v>
      </c>
    </row>
    <row r="18">
      <c r="B18" s="7" t="s">
        <v>10</v>
      </c>
      <c r="C18" s="10">
        <f t="shared" si="1"/>
        <v>0</v>
      </c>
      <c r="D18" s="11">
        <f t="shared" si="2"/>
        <v>179.56224</v>
      </c>
      <c r="E18" s="11">
        <f t="shared" si="3"/>
        <v>700.292736</v>
      </c>
      <c r="F18" s="11">
        <f t="shared" si="4"/>
        <v>53.868672</v>
      </c>
      <c r="G18" s="12">
        <f t="shared" si="5"/>
        <v>933.723648</v>
      </c>
    </row>
    <row r="19">
      <c r="B19" s="5" t="s">
        <v>11</v>
      </c>
      <c r="C19" s="10">
        <f t="shared" si="1"/>
        <v>8.978112</v>
      </c>
      <c r="D19" s="11">
        <f t="shared" si="2"/>
        <v>71.824896</v>
      </c>
      <c r="E19" s="11">
        <f t="shared" si="3"/>
        <v>350.146368</v>
      </c>
      <c r="F19" s="11">
        <f t="shared" si="4"/>
        <v>35.912448</v>
      </c>
      <c r="G19" s="12">
        <f t="shared" si="5"/>
        <v>466.861824</v>
      </c>
    </row>
    <row r="20">
      <c r="B20" s="5" t="s">
        <v>12</v>
      </c>
      <c r="C20" s="10">
        <f t="shared" si="1"/>
        <v>0</v>
      </c>
      <c r="D20" s="11">
        <f t="shared" si="2"/>
        <v>35.912448</v>
      </c>
      <c r="E20" s="11">
        <f t="shared" si="3"/>
        <v>233.430912</v>
      </c>
      <c r="F20" s="11">
        <f t="shared" si="4"/>
        <v>0</v>
      </c>
      <c r="G20" s="12">
        <f t="shared" si="5"/>
        <v>269.34336</v>
      </c>
    </row>
    <row r="21">
      <c r="B21" s="7" t="s">
        <v>15</v>
      </c>
      <c r="C21" s="10">
        <f t="shared" ref="C21:F21" si="6">SUM(C14:C20)</f>
        <v>179.56224</v>
      </c>
      <c r="D21" s="11">
        <f t="shared" si="6"/>
        <v>718.24896</v>
      </c>
      <c r="E21" s="11">
        <f t="shared" si="6"/>
        <v>2334.30912</v>
      </c>
      <c r="F21" s="11">
        <f t="shared" si="6"/>
        <v>359.12448</v>
      </c>
      <c r="G21" s="12">
        <f t="shared" si="5"/>
        <v>3591.2448</v>
      </c>
    </row>
    <row r="22">
      <c r="B22" s="7" t="s">
        <v>16</v>
      </c>
      <c r="C22" s="14"/>
      <c r="D22" s="15"/>
      <c r="E22" s="15"/>
      <c r="F22" s="15"/>
    </row>
    <row r="24">
      <c r="B24" s="2" t="s">
        <v>17</v>
      </c>
    </row>
    <row r="25">
      <c r="B25" s="3" t="s">
        <v>1</v>
      </c>
      <c r="C25" s="4" t="s">
        <v>2</v>
      </c>
      <c r="D25" s="4" t="s">
        <v>3</v>
      </c>
      <c r="E25" s="4" t="s">
        <v>4</v>
      </c>
      <c r="F25" s="4" t="s">
        <v>5</v>
      </c>
      <c r="G25" s="8" t="s">
        <v>14</v>
      </c>
    </row>
    <row r="26">
      <c r="B26" s="5" t="s">
        <v>6</v>
      </c>
      <c r="C26" s="10">
        <f t="shared" ref="C26:F26" si="7">C14</f>
        <v>44.89056</v>
      </c>
      <c r="D26" s="12">
        <f t="shared" si="7"/>
        <v>107.737344</v>
      </c>
      <c r="E26" s="12">
        <f t="shared" si="7"/>
        <v>350.146368</v>
      </c>
      <c r="F26" s="12">
        <f t="shared" si="7"/>
        <v>197.518464</v>
      </c>
      <c r="G26" s="12">
        <f t="shared" ref="G26:G32" si="9">C26+D26+E26+F26</f>
        <v>700.292736</v>
      </c>
    </row>
    <row r="27">
      <c r="B27" s="5" t="s">
        <v>7</v>
      </c>
      <c r="C27" s="10">
        <f t="shared" ref="C27:F27" si="8">C15</f>
        <v>116.715456</v>
      </c>
      <c r="D27" s="12">
        <f t="shared" si="8"/>
        <v>107.737344</v>
      </c>
      <c r="E27" s="12">
        <f t="shared" si="8"/>
        <v>0</v>
      </c>
      <c r="F27" s="12">
        <f t="shared" si="8"/>
        <v>0</v>
      </c>
      <c r="G27" s="12">
        <f t="shared" si="9"/>
        <v>224.4528</v>
      </c>
    </row>
    <row r="28">
      <c r="B28" s="5" t="s">
        <v>8</v>
      </c>
      <c r="C28" s="10">
        <f t="shared" ref="C28:F28" si="10">C16</f>
        <v>8.978112</v>
      </c>
      <c r="D28" s="12">
        <f t="shared" si="10"/>
        <v>107.737344</v>
      </c>
      <c r="E28" s="12">
        <f t="shared" si="10"/>
        <v>233.430912</v>
      </c>
      <c r="F28" s="12">
        <f t="shared" si="10"/>
        <v>53.868672</v>
      </c>
      <c r="G28" s="12">
        <f t="shared" si="9"/>
        <v>404.01504</v>
      </c>
    </row>
    <row r="29">
      <c r="B29" s="5" t="s">
        <v>9</v>
      </c>
      <c r="C29" s="10">
        <f t="shared" ref="C29:F29" si="11">C17/3</f>
        <v>0</v>
      </c>
      <c r="D29" s="10">
        <f t="shared" si="11"/>
        <v>35.912448</v>
      </c>
      <c r="E29" s="10">
        <f t="shared" si="11"/>
        <v>155.620608</v>
      </c>
      <c r="F29" s="10">
        <f t="shared" si="11"/>
        <v>5.985408</v>
      </c>
      <c r="G29" s="10">
        <f t="shared" si="9"/>
        <v>197.518464</v>
      </c>
    </row>
    <row r="30">
      <c r="B30" s="7" t="s">
        <v>10</v>
      </c>
      <c r="C30" s="10">
        <f t="shared" ref="C30:F30" si="12">C18/3</f>
        <v>0</v>
      </c>
      <c r="D30" s="10">
        <f t="shared" si="12"/>
        <v>59.85408</v>
      </c>
      <c r="E30" s="10">
        <f t="shared" si="12"/>
        <v>233.430912</v>
      </c>
      <c r="F30" s="10">
        <f t="shared" si="12"/>
        <v>17.956224</v>
      </c>
      <c r="G30" s="10">
        <f t="shared" si="9"/>
        <v>311.241216</v>
      </c>
    </row>
    <row r="31">
      <c r="B31" s="5" t="s">
        <v>11</v>
      </c>
      <c r="C31" s="10">
        <f t="shared" ref="C31:F31" si="13">C19</f>
        <v>8.978112</v>
      </c>
      <c r="D31" s="12">
        <f t="shared" si="13"/>
        <v>71.824896</v>
      </c>
      <c r="E31" s="12">
        <f t="shared" si="13"/>
        <v>350.146368</v>
      </c>
      <c r="F31" s="12">
        <f t="shared" si="13"/>
        <v>35.912448</v>
      </c>
      <c r="G31" s="12">
        <f t="shared" si="9"/>
        <v>466.861824</v>
      </c>
    </row>
    <row r="32">
      <c r="B32" s="5" t="s">
        <v>12</v>
      </c>
      <c r="C32" s="10">
        <f t="shared" ref="C32:F32" si="14">C20/2</f>
        <v>0</v>
      </c>
      <c r="D32" s="10">
        <f t="shared" si="14"/>
        <v>17.956224</v>
      </c>
      <c r="E32" s="10">
        <f t="shared" si="14"/>
        <v>116.715456</v>
      </c>
      <c r="F32" s="10">
        <f t="shared" si="14"/>
        <v>0</v>
      </c>
      <c r="G32" s="10">
        <f t="shared" si="9"/>
        <v>134.67168</v>
      </c>
    </row>
    <row r="33">
      <c r="B33" s="7" t="s">
        <v>15</v>
      </c>
      <c r="C33" s="10">
        <f t="shared" ref="C33:G33" si="15">C26+C27+C28+C29+C30+C31+C32</f>
        <v>179.56224</v>
      </c>
      <c r="D33" s="12">
        <f t="shared" si="15"/>
        <v>508.75968</v>
      </c>
      <c r="E33" s="12">
        <f t="shared" si="15"/>
        <v>1439.490624</v>
      </c>
      <c r="F33" s="12">
        <f t="shared" si="15"/>
        <v>311.241216</v>
      </c>
      <c r="G33" s="12">
        <f t="shared" si="15"/>
        <v>2439.05376</v>
      </c>
      <c r="H33" s="1"/>
    </row>
    <row r="36">
      <c r="B36" s="1"/>
    </row>
    <row r="37">
      <c r="B37" s="1"/>
    </row>
    <row r="38">
      <c r="B38" s="1"/>
    </row>
    <row r="39">
      <c r="B39" s="1"/>
    </row>
    <row r="43">
      <c r="I43" s="16"/>
      <c r="J43" s="16"/>
      <c r="K43" s="16"/>
      <c r="L43" s="16"/>
      <c r="M43" s="16"/>
    </row>
    <row r="44">
      <c r="I44" s="1"/>
      <c r="J44" s="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