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cumentos\SAP-TFI 2015\sap-tfi-documentation\SAP - NEGOCIO\Temporal\Presupuesto\"/>
    </mc:Choice>
  </mc:AlternateContent>
  <bookViews>
    <workbookView xWindow="0" yWindow="0" windowWidth="15345" windowHeight="4755"/>
  </bookViews>
  <sheets>
    <sheet name="Inversión inicial P1" sheetId="1" r:id="rId1"/>
    <sheet name="Costos fijos P1" sheetId="2" r:id="rId2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</workbook>
</file>

<file path=xl/calcChain.xml><?xml version="1.0" encoding="utf-8"?>
<calcChain xmlns="http://schemas.openxmlformats.org/spreadsheetml/2006/main">
  <c r="D3" i="2" l="1"/>
  <c r="G32" i="2" l="1"/>
  <c r="G25" i="2" l="1"/>
  <c r="E21" i="2"/>
  <c r="G22" i="2" s="1"/>
  <c r="G27" i="2" s="1"/>
  <c r="G35" i="2" s="1"/>
  <c r="E26" i="1"/>
  <c r="E4" i="2" l="1"/>
  <c r="G7" i="2" l="1"/>
  <c r="E7" i="2" s="1"/>
  <c r="G8" i="2"/>
  <c r="E8" i="2" s="1"/>
  <c r="G9" i="2"/>
  <c r="E9" i="2"/>
</calcChain>
</file>

<file path=xl/sharedStrings.xml><?xml version="1.0" encoding="utf-8"?>
<sst xmlns="http://schemas.openxmlformats.org/spreadsheetml/2006/main" count="152" uniqueCount="111">
  <si>
    <t>Recursos</t>
  </si>
  <si>
    <t>Presupuesto Delivery</t>
  </si>
  <si>
    <t>Nombre</t>
  </si>
  <si>
    <t>Descripcion</t>
  </si>
  <si>
    <t>Cantidad</t>
  </si>
  <si>
    <t>Precio Estimado</t>
  </si>
  <si>
    <t>RRHH</t>
  </si>
  <si>
    <t>Encargado del diseño de Identidad del negocio: logos, infografías, folletos, posters, etc</t>
  </si>
  <si>
    <t>Materiales</t>
  </si>
  <si>
    <t>Programador</t>
  </si>
  <si>
    <t>Link Informativo</t>
  </si>
  <si>
    <t xml:space="preserve">RRHH </t>
  </si>
  <si>
    <t>Pintor</t>
  </si>
  <si>
    <t>Persona encargada de remodelar el local a alquilar</t>
  </si>
  <si>
    <t>Insumos</t>
  </si>
  <si>
    <t>Pc's</t>
  </si>
  <si>
    <t>Amd Sempron Hd500 4gb Kit Tec/mouse/Dvd</t>
  </si>
  <si>
    <t>Monitores</t>
  </si>
  <si>
    <t>LCD 19''</t>
  </si>
  <si>
    <t>Impresoras</t>
  </si>
  <si>
    <t>Brother Laser Monocromática</t>
  </si>
  <si>
    <t>Router</t>
  </si>
  <si>
    <t>Tp Link Wi-Fi</t>
  </si>
  <si>
    <t>Atención al Público</t>
  </si>
  <si>
    <t>Con conocimientos en paquete office</t>
  </si>
  <si>
    <t>Muebles</t>
  </si>
  <si>
    <t>Escitorios, Tabiques, Estantes, Sillas, Mesas</t>
  </si>
  <si>
    <t>Contador</t>
  </si>
  <si>
    <t>Mantenimiento administrativo</t>
  </si>
  <si>
    <t>Hosting</t>
  </si>
  <si>
    <t>http://articulo.mercadolibre.com.ar/MLA-520227758-pc-cpu-completa-amd-sempron-hd500-4gb-kit-tecmousepar-dvd-_JM</t>
  </si>
  <si>
    <t>Conexión ADSL</t>
  </si>
  <si>
    <t>x</t>
  </si>
  <si>
    <t>Varios</t>
  </si>
  <si>
    <t>Papel, Cartuchos, Útiles de librería</t>
  </si>
  <si>
    <t xml:space="preserve">Alquiler </t>
  </si>
  <si>
    <t>Alquiler de Local para atención al cliente</t>
  </si>
  <si>
    <t>Servicios</t>
  </si>
  <si>
    <t>Cadete</t>
  </si>
  <si>
    <t>A comisión por pedido</t>
  </si>
  <si>
    <t>total</t>
  </si>
  <si>
    <t xml:space="preserve">Insumos </t>
  </si>
  <si>
    <t>Combustible</t>
  </si>
  <si>
    <t>Necesario para el traslado de las motos. Estipulando $30 cada 100km</t>
  </si>
  <si>
    <t>Seguro-Moto</t>
  </si>
  <si>
    <t>Poliza por mes</t>
  </si>
  <si>
    <t>Patente</t>
  </si>
  <si>
    <t xml:space="preserve">Materiales </t>
  </si>
  <si>
    <t xml:space="preserve">Iluminación </t>
  </si>
  <si>
    <t>Tubos fluorescentes, Lámparas de escritorio</t>
  </si>
  <si>
    <t>UPS</t>
  </si>
  <si>
    <t>Ups + Estabilizador Lyonn</t>
  </si>
  <si>
    <t>Pintura</t>
  </si>
  <si>
    <t>Balde de 20litros  Alba Blanco Latex</t>
  </si>
  <si>
    <t>Impresión de publicidades</t>
  </si>
  <si>
    <t>Impresión de todos los medios de publicidad creados por el diseñador. Se considera en este proyecto una cantidad  modesta de las mismas.</t>
  </si>
  <si>
    <t xml:space="preserve">Costos legales para iniciar </t>
  </si>
  <si>
    <t>Incluye las inscripciones legales, impuestos y honorarios de contador</t>
  </si>
  <si>
    <t>http://articulo.mercadolibre.com.ar/MLA-515757836-impresora-brother-hl-1110-hl-1112-laser-_JM</t>
  </si>
  <si>
    <t>http://articulo.mercadolibre.com.ar/MLA-526845677-router-wi-fi-tp-link-wr841n-300mbps-mimo-wireless-n-5-anos-_JM</t>
  </si>
  <si>
    <t>Total</t>
  </si>
  <si>
    <t>Hay que detallar??</t>
  </si>
  <si>
    <t>http://articulo.mercadolibre.com.ar/MLA-523894010-ups-estabilizador-lyonn-desire-500-500w-500va-soft-usb-_JM</t>
  </si>
  <si>
    <t>Motos</t>
  </si>
  <si>
    <t>Zanella tipo Vespa</t>
  </si>
  <si>
    <t>Cascos</t>
  </si>
  <si>
    <t>Casco abierto Vertigo</t>
  </si>
  <si>
    <t>Uniforme</t>
  </si>
  <si>
    <t>Vestimenta para cadetes</t>
  </si>
  <si>
    <t>Baúl metalico</t>
  </si>
  <si>
    <t>Baul Metalica Para Delivery Termica</t>
  </si>
  <si>
    <t>http://articulo.mercadolibre.com.ar/MLA-523857810-caja-baul-metalica-para-delivery-termica-oportunidad-unica-_JM</t>
  </si>
  <si>
    <t>Grupo Electrogeno</t>
  </si>
  <si>
    <t>Grupo Electrogeno Generador Hhy3000fe Hyundai 3.3 Kva 7 Hp para cuando se corta la luz y es necesario continuar con el servicio de delivery.</t>
  </si>
  <si>
    <t>Ploteo de Motos</t>
  </si>
  <si>
    <t>Ploteo de la moto con los colores y logo de la empresa</t>
  </si>
  <si>
    <t>Diseñador (Externo)</t>
  </si>
  <si>
    <t xml:space="preserve">Abogado </t>
  </si>
  <si>
    <t>Mantenimiento Legal</t>
  </si>
  <si>
    <t>http://articulo.mercadolibre.com.ar/MLA-578216212-monitor-lcd-cx-_JM</t>
  </si>
  <si>
    <t>http://moto.mercadolibre.com.ar/MLA-572629543-zanella-styler-150-z3-okm-2016-tipo-vespa-scooter-retro-_JM</t>
  </si>
  <si>
    <t>http://articulo.mercadolibre.com.ar/MLA-578884349-casco-abierto-vertigo-basic-negro-obviamente-en-fas-motos-_JM</t>
  </si>
  <si>
    <t>Ingeniero de Software</t>
  </si>
  <si>
    <t>Neto</t>
  </si>
  <si>
    <t>Desarrollador semiSenior</t>
  </si>
  <si>
    <t>Lider de desarrollo semiSenior</t>
  </si>
  <si>
    <t>Extras</t>
  </si>
  <si>
    <t>Fuente: ar.indeed.com</t>
  </si>
  <si>
    <t>Servicio VPN para el sitio web, en la página donweb.com. Precio por año</t>
  </si>
  <si>
    <t>insumo</t>
  </si>
  <si>
    <t>Repositorio</t>
  </si>
  <si>
    <t>Cuenta privada de github</t>
  </si>
  <si>
    <t>Servicio de conexión a Internet, Fibercorp dinámico 10M-1M</t>
  </si>
  <si>
    <t>Ingeniero Logística</t>
  </si>
  <si>
    <t>Lider de logística</t>
  </si>
  <si>
    <t>Marketing</t>
  </si>
  <si>
    <t>Lider de marketing junior</t>
  </si>
  <si>
    <t>Teléfonos</t>
  </si>
  <si>
    <t>Teléfono Fijo</t>
  </si>
  <si>
    <t>Material</t>
  </si>
  <si>
    <t>Televisor</t>
  </si>
  <si>
    <t>Tv para ingeniero de logística 40'' + soporte para pared</t>
  </si>
  <si>
    <t>Instalación de fibercorp</t>
  </si>
  <si>
    <t>Impuestos</t>
  </si>
  <si>
    <t>Se aplica 40% de inflación</t>
  </si>
  <si>
    <t>Aguinaldo 122168 + 40%</t>
  </si>
  <si>
    <t xml:space="preserve">5 motos + 40% de inflación </t>
  </si>
  <si>
    <t>5 sueldos + 40%</t>
  </si>
  <si>
    <t>http://www.cdgm.org.ar/tarifario/</t>
  </si>
  <si>
    <t>Ticketera</t>
  </si>
  <si>
    <t>epson-tm-u-220d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</si>
</sst>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&quot;$&quot;\ #,##0;[Red]&quot;$&quot;\ \-#,##0"/>
    <numFmt numFmtId="164" formatCode="\$#,##0"/>
    <numFmt numFmtId="165" formatCode="[$$-2C0A]#,##0.00;[Red]\([$$-2C0A]#,##0.00\)"/>
  </numFmts>
  <fonts count="10" x14ac:knownFonts="1">
    <font>
      <sz val="10"/>
      <color rgb="FF000000"/>
      <name val="Arial"/>
    </font>
    <font>
      <b/>
      <sz val="11"/>
      <color rgb="FFFA7D00"/>
      <name val="Arial"/>
      <family val="2"/>
    </font>
    <font>
      <sz val="16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11"/>
      <color rgb="FFFF9900"/>
      <name val="Arial"/>
      <family val="2"/>
    </font>
    <font>
      <sz val="11"/>
      <color rgb="FF000000"/>
      <name val="Arial"/>
      <family val="2"/>
    </font>
    <font>
      <u/>
      <sz val="11"/>
      <color rgb="FF0000FF"/>
      <name val="Arial"/>
      <family val="2"/>
    </font>
    <font>
      <u/>
      <sz val="10"/>
      <color rgb="FF0000FF"/>
      <name val="Arial"/>
      <family val="2"/>
    </font>
    <font>
      <u/>
      <sz val="10"/>
      <color theme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5"/>
        <bgColor rgb="FFFFFFFF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40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>
      <alignment wrapText="1"/>
    </xf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wrapText="1"/>
    </xf>
    <xf numFmtId="164" fontId="4" fillId="0" borderId="0" xfId="0" applyNumberFormat="1" applyFont="1"/>
    <xf numFmtId="0" fontId="5" fillId="0" borderId="0" xfId="0" applyFont="1"/>
    <xf numFmtId="0" fontId="3" fillId="0" borderId="0" xfId="0" applyFont="1"/>
    <xf numFmtId="0" fontId="3" fillId="0" borderId="0" xfId="0" applyFont="1" applyAlignment="1">
      <alignment wrapText="1"/>
    </xf>
    <xf numFmtId="164" fontId="3" fillId="0" borderId="0" xfId="0" applyNumberFormat="1" applyFont="1"/>
    <xf numFmtId="0" fontId="3" fillId="0" borderId="0" xfId="0" applyFont="1" applyAlignment="1">
      <alignment horizontal="right"/>
    </xf>
    <xf numFmtId="0" fontId="7" fillId="0" borderId="0" xfId="0" applyFont="1"/>
    <xf numFmtId="165" fontId="3" fillId="0" borderId="0" xfId="0" applyNumberFormat="1" applyFont="1"/>
    <xf numFmtId="0" fontId="3" fillId="0" borderId="0" xfId="0" applyFont="1" applyAlignment="1">
      <alignment wrapText="1"/>
    </xf>
    <xf numFmtId="0" fontId="8" fillId="0" borderId="0" xfId="0" applyFont="1"/>
    <xf numFmtId="164" fontId="3" fillId="0" borderId="0" xfId="0" applyNumberFormat="1" applyFont="1" applyAlignment="1">
      <alignment horizontal="right"/>
    </xf>
    <xf numFmtId="0" fontId="9" fillId="0" borderId="0" xfId="1"/>
    <xf numFmtId="0" fontId="3" fillId="0" borderId="1" xfId="0" applyFont="1" applyBorder="1"/>
    <xf numFmtId="0" fontId="3" fillId="0" borderId="1" xfId="0" applyFont="1" applyBorder="1" applyAlignment="1">
      <alignment wrapText="1"/>
    </xf>
    <xf numFmtId="164" fontId="3" fillId="0" borderId="1" xfId="0" applyNumberFormat="1" applyFont="1" applyBorder="1"/>
    <xf numFmtId="0" fontId="0" fillId="0" borderId="0" xfId="0" applyFont="1" applyAlignment="1"/>
    <xf numFmtId="0" fontId="0" fillId="0" borderId="0" xfId="0" applyFont="1" applyAlignment="1"/>
    <xf numFmtId="0" fontId="4" fillId="2" borderId="1" xfId="0" applyFont="1" applyFill="1" applyBorder="1"/>
    <xf numFmtId="0" fontId="4" fillId="2" borderId="1" xfId="0" applyFont="1" applyFill="1" applyBorder="1" applyAlignment="1">
      <alignment wrapText="1"/>
    </xf>
    <xf numFmtId="164" fontId="4" fillId="2" borderId="1" xfId="0" applyNumberFormat="1" applyFont="1" applyFill="1" applyBorder="1"/>
    <xf numFmtId="0" fontId="3" fillId="2" borderId="0" xfId="0" applyFont="1" applyFill="1"/>
    <xf numFmtId="0" fontId="0" fillId="2" borderId="0" xfId="0" applyFont="1" applyFill="1" applyAlignment="1"/>
    <xf numFmtId="6" fontId="4" fillId="2" borderId="0" xfId="0" applyNumberFormat="1" applyFont="1" applyFill="1"/>
    <xf numFmtId="164" fontId="6" fillId="2" borderId="1" xfId="0" applyNumberFormat="1" applyFont="1" applyFill="1" applyBorder="1" applyAlignment="1"/>
    <xf numFmtId="164" fontId="4" fillId="2" borderId="0" xfId="0" applyNumberFormat="1" applyFont="1" applyFill="1"/>
    <xf numFmtId="0" fontId="4" fillId="2" borderId="1" xfId="0" applyFont="1" applyFill="1" applyBorder="1" applyAlignment="1"/>
    <xf numFmtId="164" fontId="4" fillId="2" borderId="1" xfId="0" applyNumberFormat="1" applyFont="1" applyFill="1" applyBorder="1" applyAlignment="1"/>
    <xf numFmtId="164" fontId="0" fillId="2" borderId="0" xfId="0" applyNumberFormat="1" applyFont="1" applyFill="1" applyAlignment="1"/>
    <xf numFmtId="6" fontId="6" fillId="3" borderId="1" xfId="0" applyNumberFormat="1" applyFont="1" applyFill="1" applyBorder="1" applyAlignment="1">
      <alignment horizontal="right"/>
    </xf>
    <xf numFmtId="0" fontId="3" fillId="2" borderId="1" xfId="0" applyFont="1" applyFill="1" applyBorder="1"/>
    <xf numFmtId="0" fontId="3" fillId="2" borderId="1" xfId="0" applyFont="1" applyFill="1" applyBorder="1" applyAlignment="1">
      <alignment wrapText="1"/>
    </xf>
    <xf numFmtId="164" fontId="3" fillId="2" borderId="1" xfId="0" applyNumberFormat="1" applyFont="1" applyFill="1" applyBorder="1"/>
    <xf numFmtId="0" fontId="2" fillId="0" borderId="0" xfId="0" applyFont="1"/>
    <xf numFmtId="0" fontId="0" fillId="0" borderId="0" xfId="0" applyFont="1" applyAlignment="1"/>
  </cellXfs>
  <cellStyles count="2">
    <cellStyle name="Hipervínculo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moto.mercadolibre.com.ar/MLA-572629543-zanella-styler-150-z3-okm-2016-tipo-vespa-scooter-retro-_JM" TargetMode="External"/><Relationship Id="rId3" Type="http://schemas.openxmlformats.org/officeDocument/2006/relationships/hyperlink" Target="http://articulo.mercadolibre.com.ar/MLA-515757836-impresora-brother-hl-1110-hl-1112-laser-_JM" TargetMode="External"/><Relationship Id="rId7" Type="http://schemas.openxmlformats.org/officeDocument/2006/relationships/hyperlink" Target="http://articulo.mercadolibre.com.ar/MLA-523857810-caja-baul-metalica-para-delivery-termica-oportunidad-unica-_JM" TargetMode="External"/><Relationship Id="rId2" Type="http://schemas.openxmlformats.org/officeDocument/2006/relationships/hyperlink" Target="http://articulo.mercadolibre.com.ar/MLA-578216212-monitor-lcd-cx-_JM" TargetMode="External"/><Relationship Id="rId1" Type="http://schemas.openxmlformats.org/officeDocument/2006/relationships/hyperlink" Target="http://articulo.mercadolibre.com.ar/MLA-520227758-pc-cpu-completa-amd-sempron-hd500-4gb-kit-tecmousepar-dvd-_JM" TargetMode="External"/><Relationship Id="rId6" Type="http://schemas.openxmlformats.org/officeDocument/2006/relationships/hyperlink" Target="http://articulo.mercadolibre.com.ar/MLA-578884349-casco-abierto-vertigo-basic-negro-obviamente-en-fas-motos-_JM" TargetMode="External"/><Relationship Id="rId5" Type="http://schemas.openxmlformats.org/officeDocument/2006/relationships/hyperlink" Target="http://articulo.mercadolibre.com.ar/MLA-523894010-ups-estabilizador-lyonn-desire-500-500w-500va-soft-usb-_JM" TargetMode="External"/><Relationship Id="rId4" Type="http://schemas.openxmlformats.org/officeDocument/2006/relationships/hyperlink" Target="http://articulo.mercadolibre.com.ar/MLA-526845677-router-wi-fi-tp-link-wr841n-300mbps-mimo-wireless-n-5-anos-_J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8"/>
  <sheetViews>
    <sheetView tabSelected="1" topLeftCell="A7" workbookViewId="0">
      <selection activeCell="E26" sqref="E26"/>
    </sheetView>
  </sheetViews>
  <sheetFormatPr baseColWidth="10" defaultColWidth="17.28515625" defaultRowHeight="15.75" customHeight="1" x14ac:dyDescent="0.2"/>
  <cols>
    <col min="1" max="1" width="13.7109375" customWidth="1"/>
    <col min="2" max="2" width="23.5703125" customWidth="1"/>
    <col min="3" max="3" width="76.5703125" customWidth="1"/>
    <col min="4" max="4" width="13.7109375" customWidth="1"/>
    <col min="5" max="5" width="16.42578125" customWidth="1"/>
    <col min="6" max="6" width="22.42578125" customWidth="1"/>
    <col min="7" max="17" width="13.7109375" customWidth="1"/>
  </cols>
  <sheetData>
    <row r="1" spans="1:17" ht="12.75" customHeight="1" x14ac:dyDescent="0.3">
      <c r="A1" s="38" t="s">
        <v>1</v>
      </c>
      <c r="B1" s="39"/>
      <c r="C1" s="39"/>
      <c r="D1" s="4"/>
      <c r="E1" s="4"/>
      <c r="F1" s="4"/>
      <c r="G1" s="4"/>
      <c r="H1" s="4"/>
      <c r="I1" s="3"/>
      <c r="J1" s="3"/>
      <c r="K1" s="3"/>
      <c r="L1" s="3"/>
      <c r="M1" s="3"/>
      <c r="N1" s="3"/>
      <c r="O1" s="3"/>
      <c r="P1" s="3"/>
      <c r="Q1" s="3"/>
    </row>
    <row r="2" spans="1:17" ht="12.75" customHeight="1" x14ac:dyDescent="0.2">
      <c r="A2" s="4"/>
      <c r="B2" s="4"/>
      <c r="C2" s="5"/>
      <c r="D2" s="4"/>
      <c r="E2" s="4"/>
      <c r="F2" s="4"/>
      <c r="G2" s="4"/>
      <c r="H2" s="4"/>
      <c r="I2" s="3"/>
      <c r="J2" s="3"/>
      <c r="K2" s="3"/>
      <c r="L2" s="3"/>
      <c r="M2" s="3"/>
      <c r="N2" s="3"/>
      <c r="O2" s="3"/>
      <c r="P2" s="3"/>
      <c r="Q2" s="3"/>
    </row>
    <row r="3" spans="1:17" ht="12.75" customHeight="1" x14ac:dyDescent="0.25">
      <c r="A3" s="1" t="s">
        <v>0</v>
      </c>
      <c r="B3" s="1" t="s">
        <v>2</v>
      </c>
      <c r="C3" s="2" t="s">
        <v>3</v>
      </c>
      <c r="D3" s="1" t="s">
        <v>4</v>
      </c>
      <c r="E3" s="1" t="s">
        <v>5</v>
      </c>
      <c r="F3" s="7" t="s">
        <v>10</v>
      </c>
      <c r="G3" s="4"/>
      <c r="H3" s="4"/>
      <c r="I3" s="3"/>
      <c r="J3" s="3"/>
      <c r="K3" s="3"/>
      <c r="L3" s="3"/>
      <c r="M3" s="3"/>
      <c r="N3" s="3"/>
      <c r="O3" s="3"/>
      <c r="P3" s="3"/>
      <c r="Q3" s="3"/>
    </row>
    <row r="4" spans="1:17" ht="32.25" customHeight="1" x14ac:dyDescent="0.2">
      <c r="A4" s="4" t="s">
        <v>6</v>
      </c>
      <c r="B4" s="4" t="s">
        <v>76</v>
      </c>
      <c r="C4" s="5" t="s">
        <v>7</v>
      </c>
      <c r="D4" s="4">
        <v>1</v>
      </c>
      <c r="E4" s="6">
        <v>14620</v>
      </c>
      <c r="F4" s="4" t="s">
        <v>108</v>
      </c>
      <c r="G4" s="4"/>
      <c r="H4" s="4"/>
      <c r="I4" s="3"/>
      <c r="J4" s="3"/>
      <c r="K4" s="3"/>
      <c r="L4" s="3"/>
      <c r="M4" s="3"/>
      <c r="N4" s="3"/>
      <c r="O4" s="3"/>
      <c r="P4" s="3"/>
      <c r="Q4" s="3"/>
    </row>
    <row r="5" spans="1:17" ht="22.5" customHeight="1" x14ac:dyDescent="0.2">
      <c r="A5" s="4" t="s">
        <v>11</v>
      </c>
      <c r="B5" s="4" t="s">
        <v>12</v>
      </c>
      <c r="C5" s="5" t="s">
        <v>13</v>
      </c>
      <c r="D5" s="4">
        <v>1</v>
      </c>
      <c r="E5" s="6">
        <v>5000</v>
      </c>
      <c r="F5" s="4"/>
      <c r="G5" s="4"/>
      <c r="H5" s="4"/>
      <c r="I5" s="3"/>
      <c r="J5" s="3"/>
      <c r="K5" s="3"/>
      <c r="L5" s="3"/>
      <c r="M5" s="3"/>
      <c r="N5" s="3"/>
      <c r="O5" s="3"/>
      <c r="P5" s="3"/>
      <c r="Q5" s="3"/>
    </row>
    <row r="6" spans="1:17" ht="12.75" customHeight="1" x14ac:dyDescent="0.2">
      <c r="A6" s="4" t="s">
        <v>14</v>
      </c>
      <c r="B6" s="4" t="s">
        <v>15</v>
      </c>
      <c r="C6" s="5" t="s">
        <v>16</v>
      </c>
      <c r="D6" s="4">
        <v>9</v>
      </c>
      <c r="E6" s="6">
        <v>50400</v>
      </c>
      <c r="F6" s="17" t="s">
        <v>30</v>
      </c>
      <c r="G6" s="4"/>
      <c r="H6" s="4"/>
      <c r="P6" s="3"/>
      <c r="Q6" s="3"/>
    </row>
    <row r="7" spans="1:17" ht="12.75" customHeight="1" x14ac:dyDescent="0.2">
      <c r="A7" s="4" t="s">
        <v>14</v>
      </c>
      <c r="B7" s="4" t="s">
        <v>17</v>
      </c>
      <c r="C7" s="5" t="s">
        <v>18</v>
      </c>
      <c r="D7" s="4">
        <v>9</v>
      </c>
      <c r="E7" s="6">
        <v>21600</v>
      </c>
      <c r="F7" s="17" t="s">
        <v>79</v>
      </c>
      <c r="P7" s="3"/>
      <c r="Q7" s="3"/>
    </row>
    <row r="8" spans="1:17" ht="12.75" customHeight="1" x14ac:dyDescent="0.2">
      <c r="A8" s="4" t="s">
        <v>14</v>
      </c>
      <c r="B8" s="4" t="s">
        <v>19</v>
      </c>
      <c r="C8" s="5" t="s">
        <v>20</v>
      </c>
      <c r="D8" s="4">
        <v>3</v>
      </c>
      <c r="E8" s="6">
        <v>4600</v>
      </c>
      <c r="F8" s="12" t="s">
        <v>58</v>
      </c>
      <c r="P8" s="3"/>
      <c r="Q8" s="3"/>
    </row>
    <row r="9" spans="1:17" s="22" customFormat="1" ht="12.75" customHeight="1" x14ac:dyDescent="0.2">
      <c r="A9" s="4" t="s">
        <v>14</v>
      </c>
      <c r="B9" s="4" t="s">
        <v>109</v>
      </c>
      <c r="C9" s="5" t="s">
        <v>110</v>
      </c>
      <c r="D9" s="4">
        <v>1</v>
      </c>
      <c r="E9" s="6">
        <v>6150</v>
      </c>
      <c r="F9" s="12"/>
      <c r="P9" s="8"/>
      <c r="Q9" s="8"/>
    </row>
    <row r="10" spans="1:17" ht="12.75" customHeight="1" x14ac:dyDescent="0.2">
      <c r="A10" s="4" t="s">
        <v>14</v>
      </c>
      <c r="B10" s="4" t="s">
        <v>21</v>
      </c>
      <c r="C10" s="5" t="s">
        <v>22</v>
      </c>
      <c r="D10" s="4">
        <v>2</v>
      </c>
      <c r="E10" s="6">
        <v>738</v>
      </c>
      <c r="F10" s="12" t="s">
        <v>59</v>
      </c>
      <c r="I10" s="3"/>
      <c r="J10" s="3"/>
      <c r="K10" s="3"/>
      <c r="L10" s="3"/>
      <c r="M10" s="3"/>
      <c r="N10" s="3"/>
      <c r="O10" s="3"/>
      <c r="P10" s="3"/>
      <c r="Q10" s="3"/>
    </row>
    <row r="11" spans="1:17" ht="12.75" customHeight="1" x14ac:dyDescent="0.2">
      <c r="A11" s="8" t="s">
        <v>8</v>
      </c>
      <c r="B11" s="8" t="s">
        <v>25</v>
      </c>
      <c r="C11" s="9" t="s">
        <v>26</v>
      </c>
      <c r="D11" s="11" t="s">
        <v>32</v>
      </c>
      <c r="E11" s="10">
        <v>100300</v>
      </c>
      <c r="F11" s="3"/>
      <c r="G11" s="8" t="s">
        <v>61</v>
      </c>
      <c r="H11" s="3"/>
      <c r="I11" s="3"/>
      <c r="J11" s="3"/>
      <c r="K11" s="3"/>
      <c r="L11" s="3"/>
      <c r="M11" s="3"/>
      <c r="N11" s="3"/>
      <c r="O11" s="3"/>
      <c r="P11" s="3"/>
      <c r="Q11" s="3"/>
    </row>
    <row r="12" spans="1:17" s="21" customFormat="1" ht="12.75" customHeight="1" x14ac:dyDescent="0.2">
      <c r="A12" s="8" t="s">
        <v>8</v>
      </c>
      <c r="B12" s="8" t="s">
        <v>97</v>
      </c>
      <c r="C12" s="14" t="s">
        <v>98</v>
      </c>
      <c r="D12" s="11">
        <v>5</v>
      </c>
      <c r="E12" s="10">
        <v>1000</v>
      </c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</row>
    <row r="13" spans="1:17" s="21" customFormat="1" ht="12.75" customHeight="1" x14ac:dyDescent="0.2">
      <c r="A13" s="8" t="s">
        <v>99</v>
      </c>
      <c r="B13" s="8" t="s">
        <v>100</v>
      </c>
      <c r="C13" s="14" t="s">
        <v>101</v>
      </c>
      <c r="D13" s="11">
        <v>1</v>
      </c>
      <c r="E13" s="10">
        <v>10000</v>
      </c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</row>
    <row r="14" spans="1:17" ht="12.75" customHeight="1" x14ac:dyDescent="0.2">
      <c r="A14" s="8" t="s">
        <v>47</v>
      </c>
      <c r="B14" s="8" t="s">
        <v>48</v>
      </c>
      <c r="C14" s="9" t="s">
        <v>49</v>
      </c>
      <c r="D14" s="8">
        <v>1</v>
      </c>
      <c r="E14" s="10">
        <v>5400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</row>
    <row r="15" spans="1:17" ht="12.75" customHeight="1" x14ac:dyDescent="0.2">
      <c r="A15" s="8" t="s">
        <v>8</v>
      </c>
      <c r="B15" s="8" t="s">
        <v>50</v>
      </c>
      <c r="C15" s="9" t="s">
        <v>51</v>
      </c>
      <c r="D15" s="8">
        <v>1</v>
      </c>
      <c r="E15" s="10">
        <v>750</v>
      </c>
      <c r="F15" s="15" t="s">
        <v>62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</row>
    <row r="16" spans="1:17" ht="12.75" customHeight="1" x14ac:dyDescent="0.2">
      <c r="A16" s="8" t="s">
        <v>47</v>
      </c>
      <c r="B16" s="8" t="s">
        <v>63</v>
      </c>
      <c r="C16" s="9" t="s">
        <v>64</v>
      </c>
      <c r="D16" s="8">
        <v>5</v>
      </c>
      <c r="E16" s="16">
        <v>99500</v>
      </c>
      <c r="F16" s="17" t="s">
        <v>80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</row>
    <row r="17" spans="1:17" ht="12.75" customHeight="1" x14ac:dyDescent="0.2">
      <c r="A17" s="8" t="s">
        <v>8</v>
      </c>
      <c r="B17" s="8" t="s">
        <v>65</v>
      </c>
      <c r="C17" s="9" t="s">
        <v>66</v>
      </c>
      <c r="D17" s="8">
        <v>5</v>
      </c>
      <c r="E17" s="16">
        <v>1500</v>
      </c>
      <c r="F17" s="17" t="s">
        <v>81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</row>
    <row r="18" spans="1:17" ht="12.75" customHeight="1" x14ac:dyDescent="0.2">
      <c r="A18" s="8" t="s">
        <v>8</v>
      </c>
      <c r="B18" s="8" t="s">
        <v>67</v>
      </c>
      <c r="C18" s="9" t="s">
        <v>68</v>
      </c>
      <c r="D18" s="8">
        <v>5</v>
      </c>
      <c r="E18" s="16">
        <v>1500</v>
      </c>
      <c r="F18" s="8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</row>
    <row r="19" spans="1:17" ht="12.75" customHeight="1" x14ac:dyDescent="0.2">
      <c r="A19" s="8" t="s">
        <v>8</v>
      </c>
      <c r="B19" s="8" t="s">
        <v>69</v>
      </c>
      <c r="C19" s="9" t="s">
        <v>70</v>
      </c>
      <c r="D19" s="8">
        <v>5</v>
      </c>
      <c r="E19" s="10">
        <v>1500</v>
      </c>
      <c r="F19" s="15" t="s">
        <v>71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</row>
    <row r="20" spans="1:17" ht="12.75" customHeight="1" x14ac:dyDescent="0.2">
      <c r="A20" s="8" t="s">
        <v>47</v>
      </c>
      <c r="B20" s="8" t="s">
        <v>72</v>
      </c>
      <c r="C20" s="9" t="s">
        <v>73</v>
      </c>
      <c r="D20" s="8">
        <v>1</v>
      </c>
      <c r="E20" s="10">
        <v>5300</v>
      </c>
      <c r="F20" s="15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</row>
    <row r="21" spans="1:17" ht="12.75" customHeight="1" x14ac:dyDescent="0.2">
      <c r="A21" s="8" t="s">
        <v>8</v>
      </c>
      <c r="B21" s="8" t="s">
        <v>52</v>
      </c>
      <c r="C21" s="9" t="s">
        <v>53</v>
      </c>
      <c r="D21" s="8">
        <v>1</v>
      </c>
      <c r="E21" s="10">
        <v>1190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</row>
    <row r="22" spans="1:17" ht="12.75" customHeight="1" x14ac:dyDescent="0.2">
      <c r="A22" s="3" t="s">
        <v>37</v>
      </c>
      <c r="B22" s="3" t="s">
        <v>74</v>
      </c>
      <c r="C22" s="9" t="s">
        <v>75</v>
      </c>
      <c r="D22" s="3">
        <v>5</v>
      </c>
      <c r="E22" s="13">
        <v>10000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</row>
    <row r="23" spans="1:17" ht="25.5" customHeight="1" x14ac:dyDescent="0.2">
      <c r="A23" s="3" t="s">
        <v>37</v>
      </c>
      <c r="B23" s="3" t="s">
        <v>54</v>
      </c>
      <c r="C23" s="9" t="s">
        <v>55</v>
      </c>
      <c r="D23" s="3">
        <v>1</v>
      </c>
      <c r="E23" s="13">
        <v>12000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</row>
    <row r="24" spans="1:17" ht="12.75" customHeight="1" x14ac:dyDescent="0.2">
      <c r="A24" s="3" t="s">
        <v>37</v>
      </c>
      <c r="B24" s="3" t="s">
        <v>56</v>
      </c>
      <c r="C24" s="9" t="s">
        <v>57</v>
      </c>
      <c r="D24" s="3">
        <v>1</v>
      </c>
      <c r="E24" s="13">
        <v>5275</v>
      </c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</row>
    <row r="25" spans="1:17" ht="12.75" customHeight="1" x14ac:dyDescent="0.2">
      <c r="A25" s="3" t="s">
        <v>37</v>
      </c>
      <c r="B25" s="3" t="s">
        <v>102</v>
      </c>
      <c r="C25" s="3" t="s">
        <v>92</v>
      </c>
      <c r="D25" s="3">
        <v>1</v>
      </c>
      <c r="E25" s="3">
        <v>300</v>
      </c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</row>
    <row r="26" spans="1:17" ht="12.75" customHeight="1" x14ac:dyDescent="0.2">
      <c r="A26" s="3"/>
      <c r="B26" s="3"/>
      <c r="C26" s="3"/>
      <c r="D26" s="8" t="s">
        <v>60</v>
      </c>
      <c r="E26" s="10">
        <f>SUM(E4:E25)</f>
        <v>358623</v>
      </c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</row>
    <row r="27" spans="1:17" ht="12.75" customHeight="1" x14ac:dyDescent="0.2">
      <c r="A27" s="3"/>
      <c r="B27" s="3"/>
      <c r="C27" s="3"/>
      <c r="D27" s="3"/>
      <c r="E27" s="8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</row>
    <row r="28" spans="1:17" ht="15.75" customHeight="1" x14ac:dyDescent="0.2">
      <c r="A28" s="3"/>
      <c r="B28" s="3">
        <v>1</v>
      </c>
      <c r="C28" s="3"/>
      <c r="D28" s="3"/>
      <c r="E28" s="3"/>
      <c r="F28" s="3"/>
      <c r="G28" s="3"/>
      <c r="H28" s="3"/>
    </row>
  </sheetData>
  <mergeCells count="1">
    <mergeCell ref="A1:C1"/>
  </mergeCells>
  <hyperlinks>
    <hyperlink ref="F6" r:id="rId1"/>
    <hyperlink ref="F7" r:id="rId2"/>
    <hyperlink ref="F8" r:id="rId3"/>
    <hyperlink ref="F10" r:id="rId4"/>
    <hyperlink ref="F15" r:id="rId5"/>
    <hyperlink ref="F17" r:id="rId6"/>
    <hyperlink ref="F19" r:id="rId7"/>
    <hyperlink ref="F16" r:id="rId8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"/>
  <sheetViews>
    <sheetView workbookViewId="0">
      <selection activeCell="C5" sqref="C5"/>
    </sheetView>
  </sheetViews>
  <sheetFormatPr baseColWidth="10" defaultColWidth="17.28515625" defaultRowHeight="15.75" customHeight="1" x14ac:dyDescent="0.2"/>
  <cols>
    <col min="1" max="1" width="13.7109375" customWidth="1"/>
    <col min="2" max="2" width="22.42578125" customWidth="1"/>
    <col min="3" max="3" width="49.28515625" customWidth="1"/>
    <col min="4" max="4" width="13.7109375" customWidth="1"/>
    <col min="5" max="5" width="20.85546875" customWidth="1"/>
    <col min="6" max="7" width="13.7109375" customWidth="1"/>
    <col min="8" max="8" width="22.85546875" customWidth="1"/>
    <col min="9" max="15" width="13.7109375" customWidth="1"/>
  </cols>
  <sheetData>
    <row r="1" spans="1:15" ht="24" customHeight="1" x14ac:dyDescent="0.25">
      <c r="A1" s="1" t="s">
        <v>0</v>
      </c>
      <c r="B1" s="1" t="s">
        <v>2</v>
      </c>
      <c r="C1" s="2" t="s">
        <v>3</v>
      </c>
      <c r="D1" s="1" t="s">
        <v>4</v>
      </c>
      <c r="E1" s="1" t="s">
        <v>5</v>
      </c>
      <c r="F1" s="3" t="s">
        <v>83</v>
      </c>
      <c r="G1" s="3" t="s">
        <v>86</v>
      </c>
      <c r="H1" s="3"/>
      <c r="I1" s="3"/>
      <c r="J1" s="3"/>
      <c r="K1" s="3"/>
      <c r="L1" s="3"/>
      <c r="M1" s="3"/>
      <c r="N1" s="3"/>
      <c r="O1" s="3"/>
    </row>
    <row r="2" spans="1:15" ht="24" customHeight="1" x14ac:dyDescent="0.25">
      <c r="A2" s="1"/>
      <c r="B2" s="1"/>
      <c r="C2" s="2"/>
      <c r="D2" s="1"/>
      <c r="E2" s="1"/>
      <c r="F2" s="8"/>
      <c r="G2" s="8"/>
      <c r="H2" s="8"/>
      <c r="I2" s="8"/>
      <c r="J2" s="8"/>
      <c r="K2" s="8"/>
      <c r="L2" s="8"/>
      <c r="M2" s="8"/>
      <c r="N2" s="8"/>
      <c r="O2" s="8"/>
    </row>
    <row r="3" spans="1:15" s="27" customFormat="1" ht="12.75" customHeight="1" x14ac:dyDescent="0.2">
      <c r="A3" s="23" t="s">
        <v>6</v>
      </c>
      <c r="B3" s="23" t="s">
        <v>23</v>
      </c>
      <c r="C3" s="24" t="s">
        <v>24</v>
      </c>
      <c r="D3" s="23" t="e">
        <f>C3*G2</f>
        <v>#VALUE!</v>
      </c>
      <c r="E3" s="25">
        <v>10000</v>
      </c>
      <c r="F3" s="26"/>
      <c r="G3" s="26"/>
      <c r="H3" s="26"/>
      <c r="I3" s="26"/>
      <c r="J3" s="26"/>
      <c r="K3" s="26"/>
      <c r="L3" s="26"/>
      <c r="M3" s="26"/>
      <c r="N3" s="26"/>
      <c r="O3" s="26"/>
    </row>
    <row r="4" spans="1:15" s="27" customFormat="1" ht="12.75" customHeight="1" x14ac:dyDescent="0.2">
      <c r="A4" s="23" t="s">
        <v>6</v>
      </c>
      <c r="B4" s="23" t="s">
        <v>38</v>
      </c>
      <c r="C4" s="24" t="s">
        <v>39</v>
      </c>
      <c r="D4" s="23">
        <v>5</v>
      </c>
      <c r="E4" s="25">
        <f>F4*5</f>
        <v>31085</v>
      </c>
      <c r="F4" s="26">
        <v>6217</v>
      </c>
      <c r="G4" s="26"/>
      <c r="H4" s="26"/>
      <c r="I4" s="26"/>
      <c r="J4" s="26"/>
      <c r="K4" s="26"/>
      <c r="L4" s="26"/>
      <c r="M4" s="26"/>
      <c r="N4" s="26"/>
      <c r="O4" s="26"/>
    </row>
    <row r="5" spans="1:15" s="27" customFormat="1" ht="12.75" customHeight="1" x14ac:dyDescent="0.2">
      <c r="A5" s="23" t="s">
        <v>6</v>
      </c>
      <c r="B5" s="23" t="s">
        <v>77</v>
      </c>
      <c r="C5" s="24" t="s">
        <v>78</v>
      </c>
      <c r="D5" s="23">
        <v>1</v>
      </c>
      <c r="E5" s="25">
        <v>4500</v>
      </c>
      <c r="F5" s="26"/>
      <c r="G5" s="26"/>
      <c r="H5" s="26" t="s">
        <v>87</v>
      </c>
      <c r="I5" s="26"/>
      <c r="J5" s="26"/>
      <c r="K5" s="26"/>
      <c r="L5" s="26"/>
      <c r="M5" s="26"/>
      <c r="N5" s="26"/>
      <c r="O5" s="26"/>
    </row>
    <row r="6" spans="1:15" s="27" customFormat="1" ht="12.75" customHeight="1" x14ac:dyDescent="0.2">
      <c r="A6" s="23" t="s">
        <v>6</v>
      </c>
      <c r="B6" s="23" t="s">
        <v>27</v>
      </c>
      <c r="C6" s="24" t="s">
        <v>28</v>
      </c>
      <c r="D6" s="23">
        <v>1</v>
      </c>
      <c r="E6" s="25">
        <v>4500</v>
      </c>
      <c r="F6" s="26"/>
      <c r="G6" s="26"/>
      <c r="H6" s="26" t="s">
        <v>87</v>
      </c>
      <c r="I6" s="26"/>
      <c r="J6" s="26"/>
      <c r="K6" s="26"/>
      <c r="L6" s="26"/>
      <c r="M6" s="26"/>
      <c r="N6" s="26"/>
      <c r="O6" s="26"/>
    </row>
    <row r="7" spans="1:15" s="27" customFormat="1" ht="12.75" customHeight="1" x14ac:dyDescent="0.2">
      <c r="A7" s="23" t="s">
        <v>6</v>
      </c>
      <c r="B7" s="23" t="s">
        <v>9</v>
      </c>
      <c r="C7" s="24" t="s">
        <v>84</v>
      </c>
      <c r="D7" s="23">
        <v>1</v>
      </c>
      <c r="E7" s="25">
        <f>F7+G7</f>
        <v>17545</v>
      </c>
      <c r="F7" s="28">
        <v>15125</v>
      </c>
      <c r="G7" s="26">
        <f>F7*0.16</f>
        <v>2420</v>
      </c>
      <c r="H7" s="26"/>
      <c r="I7" s="26"/>
      <c r="J7" s="26"/>
      <c r="K7" s="26"/>
      <c r="L7" s="26"/>
      <c r="M7" s="26"/>
      <c r="N7" s="26"/>
      <c r="O7" s="26"/>
    </row>
    <row r="8" spans="1:15" s="27" customFormat="1" ht="12.75" customHeight="1" x14ac:dyDescent="0.2">
      <c r="A8" s="23" t="s">
        <v>6</v>
      </c>
      <c r="B8" s="23" t="s">
        <v>9</v>
      </c>
      <c r="C8" s="24" t="s">
        <v>84</v>
      </c>
      <c r="D8" s="23">
        <v>1</v>
      </c>
      <c r="E8" s="29">
        <f>F8+G8</f>
        <v>17545</v>
      </c>
      <c r="F8" s="30">
        <v>15125</v>
      </c>
      <c r="G8" s="26">
        <f>F7*0.16</f>
        <v>2420</v>
      </c>
      <c r="H8" s="26"/>
      <c r="I8" s="26"/>
      <c r="J8" s="26"/>
      <c r="K8" s="26"/>
      <c r="L8" s="26"/>
      <c r="M8" s="26"/>
      <c r="N8" s="26"/>
      <c r="O8" s="26"/>
    </row>
    <row r="9" spans="1:15" s="27" customFormat="1" ht="15.75" customHeight="1" x14ac:dyDescent="0.2">
      <c r="A9" s="31" t="s">
        <v>6</v>
      </c>
      <c r="B9" s="31" t="s">
        <v>82</v>
      </c>
      <c r="C9" s="24" t="s">
        <v>85</v>
      </c>
      <c r="D9" s="31">
        <v>1</v>
      </c>
      <c r="E9" s="32">
        <f>F9+H9</f>
        <v>18425</v>
      </c>
      <c r="F9" s="27">
        <v>18425</v>
      </c>
      <c r="G9" s="27">
        <f>F9*0.3</f>
        <v>5527.5</v>
      </c>
      <c r="J9" s="33"/>
    </row>
    <row r="10" spans="1:15" s="27" customFormat="1" ht="15.75" customHeight="1" x14ac:dyDescent="0.2">
      <c r="A10" s="31" t="s">
        <v>6</v>
      </c>
      <c r="B10" s="31" t="s">
        <v>93</v>
      </c>
      <c r="C10" s="24" t="s">
        <v>94</v>
      </c>
      <c r="D10" s="31">
        <v>1</v>
      </c>
      <c r="E10" s="32">
        <v>14668</v>
      </c>
      <c r="J10" s="33"/>
    </row>
    <row r="11" spans="1:15" s="27" customFormat="1" ht="15.75" customHeight="1" x14ac:dyDescent="0.2">
      <c r="A11" s="31" t="s">
        <v>6</v>
      </c>
      <c r="B11" s="31" t="s">
        <v>95</v>
      </c>
      <c r="C11" s="24" t="s">
        <v>96</v>
      </c>
      <c r="D11" s="31">
        <v>1</v>
      </c>
      <c r="E11" s="32">
        <v>12900</v>
      </c>
      <c r="J11" s="33"/>
    </row>
    <row r="12" spans="1:15" s="27" customFormat="1" ht="27" customHeight="1" x14ac:dyDescent="0.2">
      <c r="A12" s="23" t="s">
        <v>14</v>
      </c>
      <c r="B12" s="23" t="s">
        <v>29</v>
      </c>
      <c r="C12" s="24" t="s">
        <v>88</v>
      </c>
      <c r="D12" s="23">
        <v>1</v>
      </c>
      <c r="E12" s="34">
        <v>1944</v>
      </c>
      <c r="F12" s="26"/>
      <c r="G12" s="26"/>
      <c r="H12" s="26"/>
      <c r="I12" s="26"/>
      <c r="J12" s="26"/>
      <c r="K12" s="26"/>
      <c r="L12" s="26"/>
      <c r="M12" s="26"/>
      <c r="N12" s="26"/>
      <c r="O12" s="26"/>
    </row>
    <row r="13" spans="1:15" s="27" customFormat="1" ht="16.5" customHeight="1" x14ac:dyDescent="0.2">
      <c r="A13" s="23" t="s">
        <v>89</v>
      </c>
      <c r="B13" s="23" t="s">
        <v>90</v>
      </c>
      <c r="C13" s="24" t="s">
        <v>91</v>
      </c>
      <c r="D13" s="23">
        <v>1</v>
      </c>
      <c r="E13" s="34">
        <v>350</v>
      </c>
      <c r="F13" s="26"/>
      <c r="G13" s="26"/>
      <c r="H13" s="26"/>
      <c r="I13" s="26"/>
      <c r="J13" s="26"/>
      <c r="K13" s="26"/>
      <c r="L13" s="26"/>
      <c r="M13" s="26"/>
      <c r="N13" s="26"/>
      <c r="O13" s="26"/>
    </row>
    <row r="14" spans="1:15" ht="12.75" customHeight="1" x14ac:dyDescent="0.2">
      <c r="A14" s="18" t="s">
        <v>41</v>
      </c>
      <c r="B14" s="18" t="s">
        <v>42</v>
      </c>
      <c r="C14" s="19" t="s">
        <v>43</v>
      </c>
      <c r="D14" s="18">
        <v>1</v>
      </c>
      <c r="E14" s="20">
        <v>2000</v>
      </c>
      <c r="F14" s="3"/>
      <c r="G14" s="3"/>
      <c r="H14" s="3"/>
      <c r="I14" s="3"/>
      <c r="J14" s="3"/>
      <c r="K14" s="3"/>
      <c r="L14" s="3"/>
      <c r="M14" s="3"/>
      <c r="N14" s="3"/>
      <c r="O14" s="3"/>
    </row>
    <row r="15" spans="1:15" s="27" customFormat="1" ht="25.5" customHeight="1" x14ac:dyDescent="0.2">
      <c r="A15" s="35" t="s">
        <v>14</v>
      </c>
      <c r="B15" s="35" t="s">
        <v>31</v>
      </c>
      <c r="C15" s="36" t="s">
        <v>92</v>
      </c>
      <c r="D15" s="35">
        <v>1</v>
      </c>
      <c r="E15" s="37">
        <v>848</v>
      </c>
      <c r="F15" s="26"/>
      <c r="G15" s="26"/>
      <c r="H15" s="26"/>
      <c r="I15" s="26"/>
      <c r="J15" s="26"/>
      <c r="K15" s="26"/>
      <c r="L15" s="26"/>
      <c r="M15" s="26"/>
      <c r="N15" s="26"/>
      <c r="O15" s="26"/>
    </row>
    <row r="16" spans="1:15" ht="12.75" customHeight="1" x14ac:dyDescent="0.2">
      <c r="A16" s="18" t="s">
        <v>14</v>
      </c>
      <c r="B16" s="18" t="s">
        <v>33</v>
      </c>
      <c r="C16" s="19" t="s">
        <v>34</v>
      </c>
      <c r="D16" s="18" t="s">
        <v>32</v>
      </c>
      <c r="E16" s="20">
        <v>500</v>
      </c>
      <c r="F16" s="3"/>
      <c r="G16" s="3"/>
      <c r="H16" s="3"/>
      <c r="I16" s="3"/>
      <c r="J16" s="3"/>
      <c r="K16" s="3"/>
      <c r="L16" s="3"/>
      <c r="M16" s="3"/>
      <c r="N16" s="3"/>
      <c r="O16" s="3"/>
    </row>
    <row r="17" spans="1:15" s="27" customFormat="1" ht="12.75" customHeight="1" x14ac:dyDescent="0.2">
      <c r="A17" s="35" t="s">
        <v>33</v>
      </c>
      <c r="B17" s="35" t="s">
        <v>44</v>
      </c>
      <c r="C17" s="36" t="s">
        <v>45</v>
      </c>
      <c r="D17" s="35">
        <v>1</v>
      </c>
      <c r="E17" s="37">
        <v>900</v>
      </c>
      <c r="F17" s="26"/>
      <c r="G17" s="26"/>
      <c r="H17" s="26"/>
      <c r="I17" s="26"/>
      <c r="J17" s="26"/>
      <c r="K17" s="26"/>
      <c r="L17" s="26"/>
      <c r="M17" s="26"/>
      <c r="N17" s="26"/>
      <c r="O17" s="26"/>
    </row>
    <row r="18" spans="1:15" s="27" customFormat="1" ht="12.75" customHeight="1" x14ac:dyDescent="0.2">
      <c r="A18" s="35" t="s">
        <v>33</v>
      </c>
      <c r="B18" s="35" t="s">
        <v>46</v>
      </c>
      <c r="C18" s="36"/>
      <c r="D18" s="35"/>
      <c r="E18" s="35">
        <v>300</v>
      </c>
      <c r="F18" s="26"/>
      <c r="G18" s="26"/>
      <c r="H18" s="26"/>
      <c r="I18" s="26"/>
      <c r="J18" s="26"/>
      <c r="K18" s="26"/>
      <c r="L18" s="26"/>
      <c r="M18" s="26"/>
      <c r="N18" s="26"/>
      <c r="O18" s="26"/>
    </row>
    <row r="19" spans="1:15" ht="12.75" customHeight="1" x14ac:dyDescent="0.2">
      <c r="A19" s="18" t="s">
        <v>33</v>
      </c>
      <c r="B19" s="18" t="s">
        <v>35</v>
      </c>
      <c r="C19" s="19" t="s">
        <v>36</v>
      </c>
      <c r="D19" s="18">
        <v>1</v>
      </c>
      <c r="E19" s="18">
        <v>6000</v>
      </c>
      <c r="F19" s="3"/>
      <c r="G19" s="3"/>
      <c r="H19" s="3"/>
      <c r="I19" s="3"/>
      <c r="J19" s="3"/>
      <c r="K19" s="3"/>
      <c r="L19" s="3"/>
      <c r="M19" s="3"/>
      <c r="N19" s="3"/>
      <c r="O19" s="3"/>
    </row>
    <row r="20" spans="1:15" ht="12.75" customHeight="1" x14ac:dyDescent="0.2">
      <c r="A20" s="18" t="s">
        <v>103</v>
      </c>
      <c r="B20" s="18" t="s">
        <v>33</v>
      </c>
      <c r="C20" s="18"/>
      <c r="D20" s="18">
        <v>1</v>
      </c>
      <c r="E20" s="18">
        <v>30000</v>
      </c>
      <c r="F20" s="3"/>
      <c r="G20" s="3"/>
      <c r="H20" s="3"/>
      <c r="I20" s="3"/>
      <c r="J20" s="3"/>
      <c r="K20" s="3"/>
      <c r="L20" s="3"/>
      <c r="M20" s="3"/>
      <c r="N20" s="3"/>
      <c r="O20" s="3"/>
    </row>
    <row r="21" spans="1:15" ht="12.75" customHeight="1" x14ac:dyDescent="0.2">
      <c r="A21" s="18"/>
      <c r="B21" s="18"/>
      <c r="C21" s="18"/>
      <c r="D21" s="18" t="s">
        <v>40</v>
      </c>
      <c r="E21" s="20">
        <f>SUM(E3:E20)</f>
        <v>174010</v>
      </c>
      <c r="F21" s="3"/>
      <c r="G21" s="3" t="s">
        <v>104</v>
      </c>
      <c r="H21" s="3"/>
      <c r="I21" s="3"/>
      <c r="J21" s="3"/>
      <c r="K21" s="3"/>
      <c r="L21" s="3"/>
      <c r="M21" s="3"/>
      <c r="N21" s="3"/>
      <c r="O21" s="3"/>
    </row>
    <row r="22" spans="1:15" ht="12.75" customHeight="1" x14ac:dyDescent="0.2">
      <c r="A22" s="3"/>
      <c r="B22" s="3"/>
      <c r="C22" s="3"/>
      <c r="D22" s="3"/>
      <c r="E22" s="3"/>
      <c r="F22" s="3"/>
      <c r="G22" s="3">
        <f>E21+(E21*0.4)</f>
        <v>243614</v>
      </c>
      <c r="H22" s="3"/>
      <c r="I22" s="3"/>
      <c r="J22" s="3"/>
      <c r="K22" s="3"/>
      <c r="L22" s="3"/>
      <c r="M22" s="3"/>
      <c r="N22" s="3"/>
      <c r="O22" s="3"/>
    </row>
    <row r="23" spans="1:15" ht="12.75" customHeight="1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</row>
    <row r="24" spans="1:15" ht="12.75" customHeight="1" x14ac:dyDescent="0.2">
      <c r="A24" s="3"/>
      <c r="B24" s="3"/>
      <c r="C24" s="3"/>
      <c r="D24" s="3"/>
      <c r="E24" s="3"/>
      <c r="F24" s="3"/>
      <c r="G24" s="3" t="s">
        <v>105</v>
      </c>
      <c r="H24" s="3"/>
      <c r="I24" s="3">
        <v>122168</v>
      </c>
      <c r="J24" s="3"/>
      <c r="K24" s="3"/>
      <c r="L24" s="3"/>
      <c r="M24" s="3"/>
      <c r="N24" s="3"/>
      <c r="O24" s="3"/>
    </row>
    <row r="25" spans="1:15" ht="12.75" customHeight="1" x14ac:dyDescent="0.2">
      <c r="A25" s="3"/>
      <c r="B25" s="3"/>
      <c r="C25" s="3"/>
      <c r="D25" s="3"/>
      <c r="E25" s="3"/>
      <c r="F25" s="3"/>
      <c r="G25" s="3">
        <f>I24+(I24*0.4)</f>
        <v>171035.2</v>
      </c>
      <c r="H25" s="3"/>
      <c r="I25" s="3"/>
      <c r="J25" s="3"/>
      <c r="K25" s="3"/>
      <c r="L25" s="3"/>
      <c r="M25" s="3"/>
      <c r="N25" s="3"/>
      <c r="O25" s="3"/>
    </row>
    <row r="26" spans="1:15" ht="12.75" customHeight="1" x14ac:dyDescent="0.2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</row>
    <row r="27" spans="1:15" ht="12.75" customHeight="1" x14ac:dyDescent="0.2">
      <c r="A27" s="3"/>
      <c r="B27" s="3"/>
      <c r="C27" s="3"/>
      <c r="D27" s="3"/>
      <c r="E27" s="3"/>
      <c r="F27" s="3"/>
      <c r="G27" s="3">
        <f>(G22*12)+G25</f>
        <v>3094403.2</v>
      </c>
      <c r="H27" s="3"/>
      <c r="I27" s="3"/>
      <c r="J27" s="3"/>
      <c r="K27" s="3"/>
      <c r="L27" s="3"/>
      <c r="M27" s="3"/>
      <c r="N27" s="3"/>
      <c r="O27" s="3"/>
    </row>
    <row r="29" spans="1:15" ht="15.75" customHeight="1" x14ac:dyDescent="0.2">
      <c r="G29" t="s">
        <v>106</v>
      </c>
    </row>
    <row r="30" spans="1:15" ht="15.75" customHeight="1" x14ac:dyDescent="0.2">
      <c r="G30">
        <v>128.25</v>
      </c>
    </row>
    <row r="31" spans="1:15" ht="15.75" customHeight="1" x14ac:dyDescent="0.2">
      <c r="G31" t="s">
        <v>107</v>
      </c>
    </row>
    <row r="32" spans="1:15" ht="15.75" customHeight="1" x14ac:dyDescent="0.2">
      <c r="G32">
        <f>(E4+(E4*0.35))*12</f>
        <v>503577</v>
      </c>
    </row>
    <row r="35" spans="7:7" ht="15.75" customHeight="1" x14ac:dyDescent="0.2">
      <c r="G35">
        <f>G27+G30+(G32*13)</f>
        <v>9641032.4499999993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Inversión inicial P1</vt:lpstr>
      <vt:lpstr>Costos fijos P1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Cordoba</dc:creator>
  <cp:lastModifiedBy>Jacobo Dominguez</cp:lastModifiedBy>
  <dcterms:created xsi:type="dcterms:W3CDTF">2015-09-29T00:43:22Z</dcterms:created>
  <dcterms:modified xsi:type="dcterms:W3CDTF">2016-02-22T00:28:36Z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e77a21da-311f-4426-b9f3-14a35dea2881</vt:lpwstr>
  </property>
</Properties>
</file>