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resupuesto\"/>
    </mc:Choice>
  </mc:AlternateContent>
  <bookViews>
    <workbookView xWindow="0" yWindow="0" windowWidth="15345" windowHeight="4755" activeTab="1"/>
  </bookViews>
  <sheets>
    <sheet name="Inversión inicial P1" sheetId="1" r:id="rId1"/>
    <sheet name="Inversión Inicial PUM" sheetId="4" r:id="rId2"/>
    <sheet name="Costos fijos P1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22" i="4" l="1"/>
  <c r="E27" i="4"/>
  <c r="E28" i="4" s="1"/>
  <c r="E24" i="4"/>
  <c r="E21" i="4"/>
  <c r="E18" i="4"/>
  <c r="E17" i="4"/>
  <c r="E6" i="4"/>
  <c r="E5" i="4"/>
  <c r="E4" i="4"/>
  <c r="E3" i="4"/>
  <c r="E16" i="4"/>
  <c r="E13" i="4"/>
  <c r="E14" i="4"/>
  <c r="E15" i="4"/>
  <c r="E12" i="4"/>
  <c r="E8" i="4"/>
  <c r="E9" i="4"/>
  <c r="E10" i="4"/>
  <c r="E11" i="4"/>
  <c r="E7" i="4"/>
  <c r="E25" i="4" l="1"/>
  <c r="E19" i="4"/>
  <c r="D3" i="2"/>
  <c r="E29" i="4" l="1"/>
  <c r="G32" i="2"/>
  <c r="E31" i="4" l="1"/>
  <c r="G25" i="2"/>
  <c r="E21" i="2"/>
  <c r="G22" i="2" s="1"/>
  <c r="G27" i="2" s="1"/>
  <c r="G35" i="2" s="1"/>
  <c r="E24" i="1"/>
  <c r="E4" i="2" l="1"/>
  <c r="G7" i="2" l="1"/>
  <c r="E7" i="2" s="1"/>
  <c r="G8" i="2"/>
  <c r="E8" i="2" s="1"/>
  <c r="G9" i="2"/>
  <c r="E9" i="2"/>
</calcChain>
</file>

<file path=xl/sharedStrings.xml><?xml version="1.0" encoding="utf-8"?>
<sst xmlns="http://schemas.openxmlformats.org/spreadsheetml/2006/main" count="208" uniqueCount="142">
  <si>
    <t>Recursos</t>
  </si>
  <si>
    <t>Nombre</t>
  </si>
  <si>
    <t>Descripcion</t>
  </si>
  <si>
    <t>Cantidad</t>
  </si>
  <si>
    <t>Precio Estimado</t>
  </si>
  <si>
    <t>RRHH</t>
  </si>
  <si>
    <t>Encargado del diseño de Identidad del negocio: logos, infografías, folletos, posters, etc</t>
  </si>
  <si>
    <t>Materiales</t>
  </si>
  <si>
    <t>Programador</t>
  </si>
  <si>
    <t>Link Informativo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</si>
  <si>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</si>
  <si>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</si>
  <si>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</si>
  <si>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</si>
  <si>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</si>
  <si>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</si>
  <si>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</si>
  <si>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</si>
  <si>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</si>
  <si>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</si>
  <si>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</si>
  <si>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</si>
  <si>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</si>
  <si>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</si>
  <si>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</si>
  <si>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</si>
  <si>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</si>
  <si>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</si>
  <si>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</si>
  <si>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http://articulo.mercadolibre.com.ar/MLA-520227758-pc-cpu-completa-amd-sempron-hd500-4gb-kit-tecmousepar-dvd-_JM</t>
  </si>
  <si>
    <t>Conexión ADSL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</si>
  <si>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</si>
  <si>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</si>
  <si>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</si>
  <si>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</si>
  <si>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</si>
  <si>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</si>
  <si>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Cadete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</si>
  <si>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</si>
  <si>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</si>
  <si>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</si>
  <si>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</si>
  <si>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</si>
  <si>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</si>
  <si>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</si>
  <si>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</si>
  <si>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</si>
  <si>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</si>
  <si>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</si>
  <si>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</si>
  <si>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</si>
  <si>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</si>
  <si>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</si>
  <si>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</si>
  <si>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</si>
  <si>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</si>
  <si>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</si>
  <si>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</si>
  <si>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</si>
  <si>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</si>
  <si>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</si>
  <si>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</si>
  <si>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</si>
  <si>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</si>
  <si>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</si>
  <si>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</si>
  <si>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</si>
  <si>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</si>
  <si>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</si>
  <si>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</si>
  <si>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</si>
  <si>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</si>
  <si>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</si>
  <si>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</si>
  <si>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</si>
  <si>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</si>
  <si>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</si>
  <si>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</si>
  <si>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</si>
  <si>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</si>
  <si>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</si>
  <si>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</si>
  <si>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</si>
  <si>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</si>
  <si>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</si>
  <si>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</si>
  <si>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</si>
  <si>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</si>
  <si>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</si>
  <si>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</si>
  <si>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</si>
  <si>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</si>
  <si>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</si>
  <si>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</si>
  <si>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</si>
  <si>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</si>
  <si>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</si>
  <si>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</si>
  <si>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</si>
  <si>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</si>
  <si>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</si>
  <si>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</si>
  <si>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</si>
  <si>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</si>
  <si>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</si>
  <si>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</si>
  <si>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</si>
  <si>
    <t>http://www.cdgm.org.ar/tarifario/</t>
  </si>
  <si>
    <t>Ticketera</t>
  </si>
  <si>
    <t>epson-tm-u-220d</t>
  </si>
  <si>
    <t xml:space="preserve">Descripción </t>
  </si>
  <si>
    <t xml:space="preserve">Cantidad </t>
  </si>
  <si>
    <t>Activos Fijos</t>
  </si>
  <si>
    <t>Concepto</t>
  </si>
  <si>
    <t>Costo Unitario</t>
  </si>
  <si>
    <t>Costo Total</t>
  </si>
  <si>
    <t>Computadora</t>
  </si>
  <si>
    <t>Monitor</t>
  </si>
  <si>
    <t>Led 19''</t>
  </si>
  <si>
    <t>Impresora</t>
  </si>
  <si>
    <t>Epson-tm-u-220d</t>
  </si>
  <si>
    <t>TP Link wifi</t>
  </si>
  <si>
    <t>Teléfono</t>
  </si>
  <si>
    <t>Moto</t>
  </si>
  <si>
    <t>Casco</t>
  </si>
  <si>
    <t>Casco Vertigo</t>
  </si>
  <si>
    <t>Baúl Metálico</t>
  </si>
  <si>
    <t>Uniformes</t>
  </si>
  <si>
    <t>Vestimenta para Cadetes</t>
  </si>
  <si>
    <t>Grupo Electrógeno</t>
  </si>
  <si>
    <t>Grupo Electrogeno Generador Hhy3000fe Hyundai 3.3 Kva 7 Hp</t>
  </si>
  <si>
    <t>Activos Direferidos</t>
  </si>
  <si>
    <t>Capital de Trabajo</t>
  </si>
  <si>
    <t>SUBTOTAL</t>
  </si>
  <si>
    <t>Instalación fiberCopr</t>
  </si>
  <si>
    <t>Deseñador (Externo)</t>
  </si>
  <si>
    <t>Ploteo</t>
  </si>
  <si>
    <t>Honorarios Legales</t>
  </si>
  <si>
    <t>TOTAL</t>
  </si>
  <si>
    <t>** Capital adicional</t>
  </si>
  <si>
    <t xml:space="preserve">Capital Inicial </t>
  </si>
  <si>
    <t>Total Inversion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</si>
</sst>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;[Red]&quot;$&quot;\ \-#,##0"/>
    <numFmt numFmtId="164" formatCode="_-* #,##0.00\ &quot;€&quot;_-;\-* #,##0.00\ &quot;€&quot;_-;_-* &quot;-&quot;??\ &quot;€&quot;_-;_-@_-"/>
    <numFmt numFmtId="165" formatCode="\$#,##0"/>
    <numFmt numFmtId="166" formatCode="[$$-2C0A]#,##0.00;[Red]\([$$-2C0A]#,##0.00\)"/>
    <numFmt numFmtId="167" formatCode="[$$-2C0A]\ #,##0.00"/>
    <numFmt numFmtId="168" formatCode="_ [$$-2C0A]\ * #,##0.00_ ;_ [$$-2C0A]\ * \-#,##0.00_ ;_ [$$-2C0A]\ * &quot;-&quot;??_ ;_ @_ "/>
    <numFmt numFmtId="170" formatCode="&quot;$&quot;\ #,##0.00"/>
  </numFmts>
  <fonts count="13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5" fontId="2" fillId="0" borderId="1" xfId="0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/>
    <xf numFmtId="0" fontId="2" fillId="2" borderId="0" xfId="0" applyFont="1" applyFill="1"/>
    <xf numFmtId="0" fontId="0" fillId="2" borderId="0" xfId="0" applyFont="1" applyFill="1" applyAlignment="1"/>
    <xf numFmtId="6" fontId="3" fillId="2" borderId="0" xfId="0" applyNumberFormat="1" applyFont="1" applyFill="1"/>
    <xf numFmtId="165" fontId="5" fillId="2" borderId="1" xfId="0" applyNumberFormat="1" applyFont="1" applyFill="1" applyBorder="1" applyAlignment="1"/>
    <xf numFmtId="165" fontId="3" fillId="2" borderId="0" xfId="0" applyNumberFormat="1" applyFont="1" applyFill="1"/>
    <xf numFmtId="0" fontId="3" fillId="2" borderId="1" xfId="0" applyFont="1" applyFill="1" applyBorder="1" applyAlignment="1"/>
    <xf numFmtId="165" fontId="3" fillId="2" borderId="1" xfId="0" applyNumberFormat="1" applyFont="1" applyFill="1" applyBorder="1" applyAlignment="1"/>
    <xf numFmtId="165" fontId="0" fillId="2" borderId="0" xfId="0" applyNumberFormat="1" applyFont="1" applyFill="1" applyAlignment="1"/>
    <xf numFmtId="6" fontId="5" fillId="3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5" fontId="2" fillId="2" borderId="1" xfId="0" applyNumberFormat="1" applyFont="1" applyFill="1" applyBorder="1"/>
    <xf numFmtId="0" fontId="0" fillId="4" borderId="0" xfId="0" applyFill="1"/>
    <xf numFmtId="0" fontId="0" fillId="5" borderId="0" xfId="0" applyFill="1"/>
    <xf numFmtId="9" fontId="0" fillId="2" borderId="0" xfId="0" applyNumberFormat="1" applyFill="1"/>
    <xf numFmtId="0" fontId="0" fillId="2" borderId="0" xfId="0" applyFill="1"/>
    <xf numFmtId="0" fontId="0" fillId="6" borderId="0" xfId="0" applyFont="1" applyFill="1" applyAlignment="1"/>
    <xf numFmtId="0" fontId="0" fillId="5" borderId="0" xfId="0" applyFont="1" applyFill="1" applyAlignment="1"/>
    <xf numFmtId="0" fontId="3" fillId="6" borderId="0" xfId="0" applyFont="1" applyFill="1"/>
    <xf numFmtId="0" fontId="3" fillId="6" borderId="0" xfId="0" applyFont="1" applyFill="1" applyAlignment="1">
      <alignment wrapText="1"/>
    </xf>
    <xf numFmtId="165" fontId="3" fillId="6" borderId="0" xfId="0" applyNumberFormat="1" applyFont="1" applyFill="1"/>
    <xf numFmtId="0" fontId="8" fillId="6" borderId="0" xfId="1" applyFill="1"/>
    <xf numFmtId="0" fontId="2" fillId="6" borderId="0" xfId="0" applyFont="1" applyFill="1"/>
    <xf numFmtId="0" fontId="11" fillId="0" borderId="0" xfId="0" applyFont="1" applyAlignment="1"/>
    <xf numFmtId="0" fontId="6" fillId="6" borderId="0" xfId="0" applyFont="1" applyFill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right"/>
    </xf>
    <xf numFmtId="165" fontId="2" fillId="6" borderId="0" xfId="0" applyNumberFormat="1" applyFont="1" applyFill="1"/>
    <xf numFmtId="0" fontId="7" fillId="6" borderId="0" xfId="0" applyFont="1" applyFill="1"/>
    <xf numFmtId="165" fontId="2" fillId="6" borderId="0" xfId="0" applyNumberFormat="1" applyFont="1" applyFill="1" applyAlignment="1">
      <alignment horizontal="right"/>
    </xf>
    <xf numFmtId="0" fontId="12" fillId="7" borderId="0" xfId="0" applyFont="1" applyFill="1"/>
    <xf numFmtId="0" fontId="12" fillId="8" borderId="0" xfId="0" applyFont="1" applyFill="1" applyAlignment="1"/>
    <xf numFmtId="0" fontId="10" fillId="2" borderId="1" xfId="0" applyFont="1" applyFill="1" applyBorder="1"/>
    <xf numFmtId="167" fontId="10" fillId="2" borderId="1" xfId="0" applyNumberFormat="1" applyFont="1" applyFill="1" applyBorder="1"/>
    <xf numFmtId="0" fontId="10" fillId="5" borderId="1" xfId="0" applyFont="1" applyFill="1" applyBorder="1" applyAlignment="1"/>
    <xf numFmtId="0" fontId="0" fillId="5" borderId="1" xfId="0" applyFont="1" applyFill="1" applyBorder="1" applyAlignment="1"/>
    <xf numFmtId="0" fontId="11" fillId="4" borderId="1" xfId="0" applyFont="1" applyFill="1" applyBorder="1"/>
    <xf numFmtId="167" fontId="11" fillId="4" borderId="1" xfId="0" applyNumberFormat="1" applyFont="1" applyFill="1" applyBorder="1" applyAlignment="1">
      <alignment wrapText="1"/>
    </xf>
    <xf numFmtId="1" fontId="0" fillId="4" borderId="1" xfId="0" applyNumberFormat="1" applyFill="1" applyBorder="1"/>
    <xf numFmtId="167" fontId="0" fillId="4" borderId="1" xfId="0" applyNumberFormat="1" applyFill="1" applyBorder="1"/>
    <xf numFmtId="168" fontId="0" fillId="4" borderId="1" xfId="0" applyNumberFormat="1" applyFill="1" applyBorder="1"/>
    <xf numFmtId="168" fontId="0" fillId="4" borderId="1" xfId="2" applyNumberFormat="1" applyFont="1" applyFill="1" applyBorder="1"/>
    <xf numFmtId="0" fontId="12" fillId="7" borderId="1" xfId="0" applyFont="1" applyFill="1" applyBorder="1"/>
    <xf numFmtId="167" fontId="12" fillId="7" borderId="1" xfId="0" applyNumberFormat="1" applyFont="1" applyFill="1" applyBorder="1" applyAlignment="1">
      <alignment wrapText="1"/>
    </xf>
    <xf numFmtId="1" fontId="12" fillId="7" borderId="1" xfId="0" applyNumberFormat="1" applyFont="1" applyFill="1" applyBorder="1"/>
    <xf numFmtId="167" fontId="12" fillId="7" borderId="1" xfId="0" applyNumberFormat="1" applyFont="1" applyFill="1" applyBorder="1"/>
    <xf numFmtId="168" fontId="12" fillId="7" borderId="1" xfId="2" applyNumberFormat="1" applyFont="1" applyFill="1" applyBorder="1"/>
    <xf numFmtId="0" fontId="10" fillId="5" borderId="1" xfId="0" applyFont="1" applyFill="1" applyBorder="1"/>
    <xf numFmtId="167" fontId="11" fillId="5" borderId="1" xfId="0" applyNumberFormat="1" applyFont="1" applyFill="1" applyBorder="1" applyAlignment="1">
      <alignment wrapText="1"/>
    </xf>
    <xf numFmtId="1" fontId="0" fillId="5" borderId="1" xfId="0" applyNumberFormat="1" applyFill="1" applyBorder="1"/>
    <xf numFmtId="167" fontId="0" fillId="5" borderId="1" xfId="0" applyNumberFormat="1" applyFill="1" applyBorder="1"/>
    <xf numFmtId="168" fontId="0" fillId="5" borderId="1" xfId="2" applyNumberFormat="1" applyFont="1" applyFill="1" applyBorder="1"/>
    <xf numFmtId="0" fontId="12" fillId="8" borderId="1" xfId="0" applyFont="1" applyFill="1" applyBorder="1" applyAlignment="1"/>
    <xf numFmtId="168" fontId="12" fillId="8" borderId="1" xfId="0" applyNumberFormat="1" applyFont="1" applyFill="1" applyBorder="1" applyAlignment="1"/>
    <xf numFmtId="0" fontId="0" fillId="4" borderId="1" xfId="0" applyFont="1" applyFill="1" applyBorder="1" applyAlignment="1"/>
    <xf numFmtId="170" fontId="0" fillId="4" borderId="1" xfId="0" applyNumberFormat="1" applyFont="1" applyFill="1" applyBorder="1" applyAlignment="1"/>
    <xf numFmtId="0" fontId="0" fillId="9" borderId="1" xfId="0" applyFont="1" applyFill="1" applyBorder="1" applyAlignment="1"/>
    <xf numFmtId="168" fontId="0" fillId="9" borderId="1" xfId="0" applyNumberFormat="1" applyFont="1" applyFill="1" applyBorder="1" applyAlignment="1"/>
  </cellXfs>
  <cellStyles count="3">
    <cellStyle name="Hipervínculo" xfId="1" builtinId="8"/>
    <cellStyle name="Moneda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22" sqref="C22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7" t="s">
        <v>9</v>
      </c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32.25" customHeight="1" x14ac:dyDescent="0.2">
      <c r="A2" s="4" t="s">
        <v>5</v>
      </c>
      <c r="B2" s="4" t="s">
        <v>75</v>
      </c>
      <c r="C2" s="5" t="s">
        <v>6</v>
      </c>
      <c r="D2" s="4">
        <v>1</v>
      </c>
      <c r="E2" s="6">
        <v>14620</v>
      </c>
      <c r="F2" s="4" t="s">
        <v>107</v>
      </c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s="34" customFormat="1" ht="22.5" customHeight="1" x14ac:dyDescent="0.2">
      <c r="A3" s="36" t="s">
        <v>10</v>
      </c>
      <c r="B3" s="36" t="s">
        <v>11</v>
      </c>
      <c r="C3" s="37" t="s">
        <v>12</v>
      </c>
      <c r="D3" s="36">
        <v>1</v>
      </c>
      <c r="E3" s="38">
        <v>5000</v>
      </c>
      <c r="F3" s="36"/>
      <c r="G3" s="36"/>
      <c r="H3" s="36"/>
      <c r="I3" s="40"/>
      <c r="J3" s="40"/>
      <c r="K3" s="40"/>
      <c r="L3" s="40"/>
      <c r="M3" s="40"/>
      <c r="N3" s="40"/>
      <c r="O3" s="40"/>
      <c r="P3" s="40"/>
      <c r="Q3" s="40"/>
    </row>
    <row r="4" spans="1:17" s="34" customFormat="1" ht="12.75" customHeight="1" x14ac:dyDescent="0.2">
      <c r="A4" s="36" t="s">
        <v>13</v>
      </c>
      <c r="B4" s="36" t="s">
        <v>14</v>
      </c>
      <c r="C4" s="37" t="s">
        <v>15</v>
      </c>
      <c r="D4" s="36">
        <v>9</v>
      </c>
      <c r="E4" s="38">
        <v>50400</v>
      </c>
      <c r="F4" s="39" t="s">
        <v>29</v>
      </c>
      <c r="G4" s="36"/>
      <c r="H4" s="36"/>
      <c r="P4" s="40"/>
      <c r="Q4" s="40"/>
    </row>
    <row r="5" spans="1:17" s="34" customFormat="1" ht="12.75" customHeight="1" x14ac:dyDescent="0.2">
      <c r="A5" s="36" t="s">
        <v>13</v>
      </c>
      <c r="B5" s="36" t="s">
        <v>16</v>
      </c>
      <c r="C5" s="37" t="s">
        <v>17</v>
      </c>
      <c r="D5" s="36">
        <v>9</v>
      </c>
      <c r="E5" s="38">
        <v>21600</v>
      </c>
      <c r="F5" s="39" t="s">
        <v>78</v>
      </c>
      <c r="P5" s="40"/>
      <c r="Q5" s="40"/>
    </row>
    <row r="6" spans="1:17" s="34" customFormat="1" ht="12.75" customHeight="1" x14ac:dyDescent="0.2">
      <c r="A6" s="36" t="s">
        <v>13</v>
      </c>
      <c r="B6" s="36" t="s">
        <v>18</v>
      </c>
      <c r="C6" s="37" t="s">
        <v>19</v>
      </c>
      <c r="D6" s="36">
        <v>3</v>
      </c>
      <c r="E6" s="38">
        <v>4600</v>
      </c>
      <c r="F6" s="42" t="s">
        <v>57</v>
      </c>
      <c r="P6" s="40"/>
      <c r="Q6" s="40"/>
    </row>
    <row r="7" spans="1:17" s="34" customFormat="1" ht="12.75" customHeight="1" x14ac:dyDescent="0.2">
      <c r="A7" s="36" t="s">
        <v>13</v>
      </c>
      <c r="B7" s="36" t="s">
        <v>108</v>
      </c>
      <c r="C7" s="37" t="s">
        <v>109</v>
      </c>
      <c r="D7" s="36">
        <v>1</v>
      </c>
      <c r="E7" s="38">
        <v>6150</v>
      </c>
      <c r="F7" s="42"/>
      <c r="P7" s="40"/>
      <c r="Q7" s="40"/>
    </row>
    <row r="8" spans="1:17" s="34" customFormat="1" ht="12.75" customHeight="1" x14ac:dyDescent="0.2">
      <c r="A8" s="36" t="s">
        <v>13</v>
      </c>
      <c r="B8" s="36" t="s">
        <v>20</v>
      </c>
      <c r="C8" s="37" t="s">
        <v>21</v>
      </c>
      <c r="D8" s="36">
        <v>2</v>
      </c>
      <c r="E8" s="38">
        <v>738</v>
      </c>
      <c r="F8" s="42" t="s">
        <v>58</v>
      </c>
      <c r="I8" s="40"/>
      <c r="J8" s="40"/>
      <c r="K8" s="40"/>
      <c r="L8" s="40"/>
      <c r="M8" s="40"/>
      <c r="N8" s="40"/>
      <c r="O8" s="40"/>
      <c r="P8" s="40"/>
      <c r="Q8" s="40"/>
    </row>
    <row r="9" spans="1:17" s="34" customFormat="1" ht="12.75" customHeight="1" x14ac:dyDescent="0.2">
      <c r="A9" s="40" t="s">
        <v>7</v>
      </c>
      <c r="B9" s="40" t="s">
        <v>24</v>
      </c>
      <c r="C9" s="43" t="s">
        <v>25</v>
      </c>
      <c r="D9" s="44" t="s">
        <v>31</v>
      </c>
      <c r="E9" s="45">
        <v>100300</v>
      </c>
      <c r="F9" s="40"/>
      <c r="G9" s="40" t="s">
        <v>60</v>
      </c>
      <c r="H9" s="40"/>
      <c r="I9" s="40"/>
      <c r="J9" s="40"/>
      <c r="K9" s="40"/>
      <c r="L9" s="40"/>
      <c r="M9" s="40"/>
      <c r="N9" s="40"/>
      <c r="O9" s="40"/>
      <c r="P9" s="40"/>
      <c r="Q9" s="40"/>
    </row>
    <row r="10" spans="1:17" s="34" customFormat="1" ht="12.75" customHeight="1" x14ac:dyDescent="0.2">
      <c r="A10" s="40" t="s">
        <v>7</v>
      </c>
      <c r="B10" s="40" t="s">
        <v>96</v>
      </c>
      <c r="C10" s="43" t="s">
        <v>97</v>
      </c>
      <c r="D10" s="44">
        <v>5</v>
      </c>
      <c r="E10" s="45">
        <v>1000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s="34" customFormat="1" ht="12.75" customHeight="1" x14ac:dyDescent="0.2">
      <c r="A11" s="40" t="s">
        <v>98</v>
      </c>
      <c r="B11" s="40" t="s">
        <v>99</v>
      </c>
      <c r="C11" s="43" t="s">
        <v>100</v>
      </c>
      <c r="D11" s="44">
        <v>1</v>
      </c>
      <c r="E11" s="45">
        <v>10000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</row>
    <row r="12" spans="1:17" s="34" customFormat="1" ht="12.75" customHeight="1" x14ac:dyDescent="0.2">
      <c r="A12" s="40" t="s">
        <v>46</v>
      </c>
      <c r="B12" s="40" t="s">
        <v>47</v>
      </c>
      <c r="C12" s="43" t="s">
        <v>48</v>
      </c>
      <c r="D12" s="40">
        <v>1</v>
      </c>
      <c r="E12" s="45">
        <v>5400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 s="34" customFormat="1" ht="12.75" customHeight="1" x14ac:dyDescent="0.2">
      <c r="A13" s="40" t="s">
        <v>7</v>
      </c>
      <c r="B13" s="40" t="s">
        <v>49</v>
      </c>
      <c r="C13" s="43" t="s">
        <v>50</v>
      </c>
      <c r="D13" s="40">
        <v>1</v>
      </c>
      <c r="E13" s="45">
        <v>750</v>
      </c>
      <c r="F13" s="46" t="s">
        <v>61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17" s="34" customFormat="1" ht="12.75" customHeight="1" x14ac:dyDescent="0.2">
      <c r="A14" s="40" t="s">
        <v>46</v>
      </c>
      <c r="B14" s="40" t="s">
        <v>62</v>
      </c>
      <c r="C14" s="43" t="s">
        <v>63</v>
      </c>
      <c r="D14" s="40">
        <v>5</v>
      </c>
      <c r="E14" s="47">
        <v>99500</v>
      </c>
      <c r="F14" s="39" t="s">
        <v>79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17" s="34" customFormat="1" ht="12.75" customHeight="1" x14ac:dyDescent="0.2">
      <c r="A15" s="40" t="s">
        <v>7</v>
      </c>
      <c r="B15" s="40" t="s">
        <v>64</v>
      </c>
      <c r="C15" s="43" t="s">
        <v>65</v>
      </c>
      <c r="D15" s="40">
        <v>5</v>
      </c>
      <c r="E15" s="47">
        <v>1500</v>
      </c>
      <c r="F15" s="39" t="s">
        <v>80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 s="34" customFormat="1" ht="12.75" customHeight="1" x14ac:dyDescent="0.2">
      <c r="A16" s="40" t="s">
        <v>7</v>
      </c>
      <c r="B16" s="40" t="s">
        <v>66</v>
      </c>
      <c r="C16" s="43" t="s">
        <v>67</v>
      </c>
      <c r="D16" s="40">
        <v>5</v>
      </c>
      <c r="E16" s="47">
        <v>1500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 s="34" customFormat="1" ht="12.75" customHeight="1" x14ac:dyDescent="0.2">
      <c r="A17" s="40" t="s">
        <v>7</v>
      </c>
      <c r="B17" s="40" t="s">
        <v>68</v>
      </c>
      <c r="C17" s="43" t="s">
        <v>69</v>
      </c>
      <c r="D17" s="40">
        <v>5</v>
      </c>
      <c r="E17" s="45">
        <v>1500</v>
      </c>
      <c r="F17" s="46" t="s">
        <v>70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 s="34" customFormat="1" ht="12.75" customHeight="1" x14ac:dyDescent="0.2">
      <c r="A18" s="40" t="s">
        <v>46</v>
      </c>
      <c r="B18" s="40" t="s">
        <v>71</v>
      </c>
      <c r="C18" s="43" t="s">
        <v>72</v>
      </c>
      <c r="D18" s="40">
        <v>1</v>
      </c>
      <c r="E18" s="45">
        <v>5300</v>
      </c>
      <c r="F18" s="46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 s="34" customFormat="1" ht="12.75" customHeight="1" x14ac:dyDescent="0.2">
      <c r="A19" s="40" t="s">
        <v>7</v>
      </c>
      <c r="B19" s="40" t="s">
        <v>51</v>
      </c>
      <c r="C19" s="43" t="s">
        <v>52</v>
      </c>
      <c r="D19" s="40">
        <v>1</v>
      </c>
      <c r="E19" s="45">
        <v>1190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 ht="12.75" customHeight="1" x14ac:dyDescent="0.2">
      <c r="A20" s="3" t="s">
        <v>36</v>
      </c>
      <c r="B20" s="3" t="s">
        <v>73</v>
      </c>
      <c r="C20" s="9" t="s">
        <v>74</v>
      </c>
      <c r="D20" s="3">
        <v>5</v>
      </c>
      <c r="E20" s="11">
        <v>10000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25.5" customHeight="1" x14ac:dyDescent="0.2">
      <c r="A21" s="3" t="s">
        <v>36</v>
      </c>
      <c r="B21" s="3" t="s">
        <v>53</v>
      </c>
      <c r="C21" s="9" t="s">
        <v>54</v>
      </c>
      <c r="D21" s="3">
        <v>1</v>
      </c>
      <c r="E21" s="11">
        <v>12000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36</v>
      </c>
      <c r="B22" s="3" t="s">
        <v>55</v>
      </c>
      <c r="C22" s="9" t="s">
        <v>56</v>
      </c>
      <c r="D22" s="3">
        <v>1</v>
      </c>
      <c r="E22" s="11">
        <v>5275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s="34" customFormat="1" ht="12.75" customHeight="1" x14ac:dyDescent="0.2">
      <c r="A23" s="40" t="s">
        <v>36</v>
      </c>
      <c r="B23" s="40" t="s">
        <v>101</v>
      </c>
      <c r="C23" s="40" t="s">
        <v>91</v>
      </c>
      <c r="D23" s="40">
        <v>1</v>
      </c>
      <c r="E23" s="40">
        <v>300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 ht="12.75" customHeight="1" x14ac:dyDescent="0.2">
      <c r="A24" s="3"/>
      <c r="B24" s="3"/>
      <c r="C24" s="3"/>
      <c r="D24" s="8" t="s">
        <v>59</v>
      </c>
      <c r="E24" s="10">
        <f>SUM(E2:E23)</f>
        <v>358623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3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2">
      <c r="A26" s="3"/>
      <c r="B26" s="3">
        <v>1</v>
      </c>
      <c r="C26" s="3"/>
      <c r="D26" s="3"/>
      <c r="E26" s="3"/>
      <c r="F26" s="3"/>
      <c r="G26" s="3"/>
      <c r="H26" s="3"/>
    </row>
  </sheetData>
  <hyperlinks>
    <hyperlink ref="F4" r:id="rId1"/>
    <hyperlink ref="F5" r:id="rId2"/>
    <hyperlink ref="F6" r:id="rId3"/>
    <hyperlink ref="F8" r:id="rId4"/>
    <hyperlink ref="F13" r:id="rId5"/>
    <hyperlink ref="F15" r:id="rId6"/>
    <hyperlink ref="F17" r:id="rId7"/>
    <hyperlink ref="F14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5" zoomScaleNormal="100" workbookViewId="0">
      <selection activeCell="D18" sqref="D18"/>
    </sheetView>
  </sheetViews>
  <sheetFormatPr baseColWidth="10" defaultRowHeight="12.75" x14ac:dyDescent="0.2"/>
  <cols>
    <col min="1" max="1" width="22.5703125" bestFit="1" customWidth="1"/>
    <col min="2" max="2" width="37.85546875" customWidth="1"/>
    <col min="4" max="4" width="14.140625" customWidth="1"/>
    <col min="5" max="5" width="12.85546875" bestFit="1" customWidth="1"/>
  </cols>
  <sheetData>
    <row r="1" spans="1:6" s="33" customFormat="1" x14ac:dyDescent="0.2">
      <c r="A1" s="50" t="s">
        <v>113</v>
      </c>
      <c r="B1" s="50" t="s">
        <v>110</v>
      </c>
      <c r="C1" s="50" t="s">
        <v>111</v>
      </c>
      <c r="D1" s="50" t="s">
        <v>114</v>
      </c>
      <c r="E1" s="51" t="s">
        <v>115</v>
      </c>
      <c r="F1" s="32"/>
    </row>
    <row r="2" spans="1:6" s="35" customFormat="1" x14ac:dyDescent="0.2">
      <c r="A2" s="52" t="s">
        <v>112</v>
      </c>
      <c r="B2" s="53"/>
      <c r="C2" s="53"/>
      <c r="D2" s="53"/>
      <c r="E2" s="53"/>
    </row>
    <row r="3" spans="1:6" s="30" customFormat="1" x14ac:dyDescent="0.2">
      <c r="A3" s="54" t="s">
        <v>123</v>
      </c>
      <c r="B3" s="55" t="s">
        <v>63</v>
      </c>
      <c r="C3" s="56">
        <v>5</v>
      </c>
      <c r="D3" s="57">
        <v>19900</v>
      </c>
      <c r="E3" s="58">
        <f t="shared" ref="E3:E18" si="0">D3*C3</f>
        <v>99500</v>
      </c>
    </row>
    <row r="4" spans="1:6" s="30" customFormat="1" x14ac:dyDescent="0.2">
      <c r="A4" s="54" t="s">
        <v>124</v>
      </c>
      <c r="B4" s="55" t="s">
        <v>125</v>
      </c>
      <c r="C4" s="56">
        <v>5</v>
      </c>
      <c r="D4" s="57">
        <v>398</v>
      </c>
      <c r="E4" s="58">
        <f t="shared" si="0"/>
        <v>1990</v>
      </c>
    </row>
    <row r="5" spans="1:6" s="30" customFormat="1" x14ac:dyDescent="0.2">
      <c r="A5" s="54" t="s">
        <v>126</v>
      </c>
      <c r="B5" s="55" t="s">
        <v>69</v>
      </c>
      <c r="C5" s="56">
        <v>5</v>
      </c>
      <c r="D5" s="57">
        <v>490</v>
      </c>
      <c r="E5" s="58">
        <f t="shared" si="0"/>
        <v>2450</v>
      </c>
    </row>
    <row r="6" spans="1:6" s="30" customFormat="1" x14ac:dyDescent="0.2">
      <c r="A6" s="54" t="s">
        <v>127</v>
      </c>
      <c r="B6" s="55" t="s">
        <v>128</v>
      </c>
      <c r="C6" s="56">
        <v>5</v>
      </c>
      <c r="D6" s="57">
        <v>450</v>
      </c>
      <c r="E6" s="58">
        <f t="shared" si="0"/>
        <v>2250</v>
      </c>
    </row>
    <row r="7" spans="1:6" s="30" customFormat="1" ht="25.5" x14ac:dyDescent="0.2">
      <c r="A7" s="54" t="s">
        <v>116</v>
      </c>
      <c r="B7" s="55" t="s">
        <v>15</v>
      </c>
      <c r="C7" s="56">
        <v>9</v>
      </c>
      <c r="D7" s="57">
        <v>5600</v>
      </c>
      <c r="E7" s="58">
        <f t="shared" si="0"/>
        <v>50400</v>
      </c>
    </row>
    <row r="8" spans="1:6" s="30" customFormat="1" x14ac:dyDescent="0.2">
      <c r="A8" s="54" t="s">
        <v>117</v>
      </c>
      <c r="B8" s="55" t="s">
        <v>118</v>
      </c>
      <c r="C8" s="56">
        <v>9</v>
      </c>
      <c r="D8" s="57">
        <v>2400</v>
      </c>
      <c r="E8" s="58">
        <f t="shared" si="0"/>
        <v>21600</v>
      </c>
    </row>
    <row r="9" spans="1:6" s="30" customFormat="1" x14ac:dyDescent="0.2">
      <c r="A9" s="54" t="s">
        <v>119</v>
      </c>
      <c r="B9" s="55" t="s">
        <v>19</v>
      </c>
      <c r="C9" s="56">
        <v>3</v>
      </c>
      <c r="D9" s="57">
        <v>1530</v>
      </c>
      <c r="E9" s="58">
        <f t="shared" si="0"/>
        <v>4590</v>
      </c>
    </row>
    <row r="10" spans="1:6" s="30" customFormat="1" x14ac:dyDescent="0.2">
      <c r="A10" s="54" t="s">
        <v>108</v>
      </c>
      <c r="B10" s="55" t="s">
        <v>120</v>
      </c>
      <c r="C10" s="56">
        <v>1</v>
      </c>
      <c r="D10" s="57">
        <v>6150</v>
      </c>
      <c r="E10" s="58">
        <f t="shared" si="0"/>
        <v>6150</v>
      </c>
    </row>
    <row r="11" spans="1:6" s="30" customFormat="1" x14ac:dyDescent="0.2">
      <c r="A11" s="54" t="s">
        <v>20</v>
      </c>
      <c r="B11" s="55" t="s">
        <v>121</v>
      </c>
      <c r="C11" s="56">
        <v>2</v>
      </c>
      <c r="D11" s="57">
        <v>439</v>
      </c>
      <c r="E11" s="58">
        <f t="shared" si="0"/>
        <v>878</v>
      </c>
    </row>
    <row r="12" spans="1:6" s="30" customFormat="1" ht="25.5" x14ac:dyDescent="0.2">
      <c r="A12" s="54" t="s">
        <v>24</v>
      </c>
      <c r="B12" s="55" t="s">
        <v>25</v>
      </c>
      <c r="C12" s="56">
        <v>1</v>
      </c>
      <c r="D12" s="57">
        <v>100300</v>
      </c>
      <c r="E12" s="59">
        <f t="shared" si="0"/>
        <v>100300</v>
      </c>
    </row>
    <row r="13" spans="1:6" s="30" customFormat="1" x14ac:dyDescent="0.2">
      <c r="A13" s="54" t="s">
        <v>122</v>
      </c>
      <c r="B13" s="55" t="s">
        <v>97</v>
      </c>
      <c r="C13" s="56">
        <v>5</v>
      </c>
      <c r="D13" s="57">
        <v>399</v>
      </c>
      <c r="E13" s="59">
        <f t="shared" si="0"/>
        <v>1995</v>
      </c>
    </row>
    <row r="14" spans="1:6" s="30" customFormat="1" ht="25.5" x14ac:dyDescent="0.2">
      <c r="A14" s="54" t="s">
        <v>99</v>
      </c>
      <c r="B14" s="55" t="s">
        <v>100</v>
      </c>
      <c r="C14" s="56">
        <v>1</v>
      </c>
      <c r="D14" s="57">
        <v>10000</v>
      </c>
      <c r="E14" s="59">
        <f t="shared" si="0"/>
        <v>10000</v>
      </c>
    </row>
    <row r="15" spans="1:6" s="30" customFormat="1" ht="25.5" x14ac:dyDescent="0.2">
      <c r="A15" s="54" t="s">
        <v>47</v>
      </c>
      <c r="B15" s="55" t="s">
        <v>48</v>
      </c>
      <c r="C15" s="56">
        <v>1</v>
      </c>
      <c r="D15" s="57">
        <v>5400</v>
      </c>
      <c r="E15" s="59">
        <f t="shared" si="0"/>
        <v>5400</v>
      </c>
    </row>
    <row r="16" spans="1:6" s="30" customFormat="1" x14ac:dyDescent="0.2">
      <c r="A16" s="54" t="s">
        <v>49</v>
      </c>
      <c r="B16" s="55" t="s">
        <v>50</v>
      </c>
      <c r="C16" s="56">
        <v>1</v>
      </c>
      <c r="D16" s="57">
        <v>750</v>
      </c>
      <c r="E16" s="59">
        <f t="shared" si="0"/>
        <v>750</v>
      </c>
    </row>
    <row r="17" spans="1:5" s="30" customFormat="1" ht="25.5" x14ac:dyDescent="0.2">
      <c r="A17" s="54" t="s">
        <v>129</v>
      </c>
      <c r="B17" s="55" t="s">
        <v>130</v>
      </c>
      <c r="C17" s="56">
        <v>1</v>
      </c>
      <c r="D17" s="57">
        <v>6500</v>
      </c>
      <c r="E17" s="59">
        <f t="shared" si="0"/>
        <v>6500</v>
      </c>
    </row>
    <row r="18" spans="1:5" s="30" customFormat="1" x14ac:dyDescent="0.2">
      <c r="A18" s="54" t="s">
        <v>51</v>
      </c>
      <c r="B18" s="55" t="s">
        <v>52</v>
      </c>
      <c r="C18" s="56">
        <v>1</v>
      </c>
      <c r="D18" s="57">
        <v>1190</v>
      </c>
      <c r="E18" s="59">
        <f t="shared" si="0"/>
        <v>1190</v>
      </c>
    </row>
    <row r="19" spans="1:5" s="48" customFormat="1" x14ac:dyDescent="0.2">
      <c r="A19" s="60" t="s">
        <v>133</v>
      </c>
      <c r="B19" s="61"/>
      <c r="C19" s="62"/>
      <c r="D19" s="63"/>
      <c r="E19" s="64">
        <f>SUM(E3:E18)</f>
        <v>315943</v>
      </c>
    </row>
    <row r="20" spans="1:5" s="31" customFormat="1" x14ac:dyDescent="0.2">
      <c r="A20" s="65" t="s">
        <v>131</v>
      </c>
      <c r="B20" s="66"/>
      <c r="C20" s="67"/>
      <c r="D20" s="68"/>
      <c r="E20" s="69"/>
    </row>
    <row r="21" spans="1:5" s="30" customFormat="1" ht="25.5" x14ac:dyDescent="0.2">
      <c r="A21" s="54" t="s">
        <v>11</v>
      </c>
      <c r="B21" s="55" t="s">
        <v>12</v>
      </c>
      <c r="C21" s="56">
        <v>1</v>
      </c>
      <c r="D21" s="57">
        <v>8500</v>
      </c>
      <c r="E21" s="59">
        <f>D21*C21</f>
        <v>8500</v>
      </c>
    </row>
    <row r="22" spans="1:5" s="30" customFormat="1" ht="38.25" x14ac:dyDescent="0.2">
      <c r="A22" s="54" t="s">
        <v>135</v>
      </c>
      <c r="B22" s="55" t="s">
        <v>6</v>
      </c>
      <c r="C22" s="56">
        <v>1</v>
      </c>
      <c r="D22" s="57">
        <v>14620</v>
      </c>
      <c r="E22" s="59">
        <f>D22*C22</f>
        <v>14620</v>
      </c>
    </row>
    <row r="23" spans="1:5" s="30" customFormat="1" ht="27" customHeight="1" x14ac:dyDescent="0.2">
      <c r="A23" s="54" t="s">
        <v>136</v>
      </c>
      <c r="B23" s="55" t="s">
        <v>74</v>
      </c>
      <c r="C23" s="56">
        <v>5</v>
      </c>
      <c r="D23" s="57">
        <v>2000</v>
      </c>
      <c r="E23" s="59">
        <v>16000</v>
      </c>
    </row>
    <row r="24" spans="1:5" s="30" customFormat="1" ht="30.75" customHeight="1" x14ac:dyDescent="0.2">
      <c r="A24" s="54" t="s">
        <v>137</v>
      </c>
      <c r="B24" s="55" t="s">
        <v>56</v>
      </c>
      <c r="C24" s="56">
        <v>1</v>
      </c>
      <c r="D24" s="57">
        <v>5275</v>
      </c>
      <c r="E24" s="59">
        <f t="shared" ref="E23:E24" si="1">D24*C24</f>
        <v>5275</v>
      </c>
    </row>
    <row r="25" spans="1:5" s="48" customFormat="1" x14ac:dyDescent="0.2">
      <c r="A25" s="60" t="s">
        <v>133</v>
      </c>
      <c r="B25" s="61"/>
      <c r="C25" s="62"/>
      <c r="D25" s="63"/>
      <c r="E25" s="64">
        <f>SUM(E21:E24)</f>
        <v>44395</v>
      </c>
    </row>
    <row r="26" spans="1:5" s="35" customFormat="1" x14ac:dyDescent="0.2">
      <c r="A26" s="52" t="s">
        <v>132</v>
      </c>
      <c r="B26" s="53"/>
      <c r="C26" s="53"/>
      <c r="D26" s="53"/>
      <c r="E26" s="53"/>
    </row>
    <row r="27" spans="1:5" s="30" customFormat="1" ht="25.5" x14ac:dyDescent="0.2">
      <c r="A27" s="54" t="s">
        <v>134</v>
      </c>
      <c r="B27" s="55" t="s">
        <v>91</v>
      </c>
      <c r="C27" s="56">
        <v>1</v>
      </c>
      <c r="D27" s="57">
        <v>500</v>
      </c>
      <c r="E27" s="59">
        <f>D27*C27</f>
        <v>500</v>
      </c>
    </row>
    <row r="28" spans="1:5" s="48" customFormat="1" x14ac:dyDescent="0.2">
      <c r="A28" s="60" t="s">
        <v>133</v>
      </c>
      <c r="B28" s="61"/>
      <c r="C28" s="62"/>
      <c r="D28" s="63"/>
      <c r="E28" s="64">
        <f>SUM(E27:E27)</f>
        <v>500</v>
      </c>
    </row>
    <row r="29" spans="1:5" s="49" customFormat="1" x14ac:dyDescent="0.2">
      <c r="A29" s="70" t="s">
        <v>138</v>
      </c>
      <c r="B29" s="70"/>
      <c r="C29" s="70"/>
      <c r="D29" s="70"/>
      <c r="E29" s="71">
        <f>SUM(E28,E25,E19)</f>
        <v>360838</v>
      </c>
    </row>
    <row r="30" spans="1:5" x14ac:dyDescent="0.2">
      <c r="A30" s="72" t="s">
        <v>140</v>
      </c>
      <c r="B30" s="72"/>
      <c r="C30" s="72"/>
      <c r="D30" s="72"/>
      <c r="E30" s="73">
        <v>140000</v>
      </c>
    </row>
    <row r="31" spans="1:5" x14ac:dyDescent="0.2">
      <c r="A31" s="74" t="s">
        <v>141</v>
      </c>
      <c r="B31" s="74"/>
      <c r="C31" s="74"/>
      <c r="D31" s="74"/>
      <c r="E31" s="75">
        <f>SUM(E29:E30)</f>
        <v>500838</v>
      </c>
    </row>
    <row r="33" spans="1:1" x14ac:dyDescent="0.2">
      <c r="A33" s="41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34" sqref="C34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82</v>
      </c>
      <c r="G1" s="3" t="s">
        <v>85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19" customFormat="1" ht="12.75" customHeight="1" x14ac:dyDescent="0.2">
      <c r="A3" s="15" t="s">
        <v>5</v>
      </c>
      <c r="B3" s="15" t="s">
        <v>22</v>
      </c>
      <c r="C3" s="16" t="s">
        <v>23</v>
      </c>
      <c r="D3" s="15" t="e">
        <f>C3*G2</f>
        <v>#VALUE!</v>
      </c>
      <c r="E3" s="17">
        <v>10000</v>
      </c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s="19" customFormat="1" ht="12.75" customHeight="1" x14ac:dyDescent="0.2">
      <c r="A4" s="15" t="s">
        <v>5</v>
      </c>
      <c r="B4" s="15" t="s">
        <v>37</v>
      </c>
      <c r="C4" s="16" t="s">
        <v>38</v>
      </c>
      <c r="D4" s="15">
        <v>5</v>
      </c>
      <c r="E4" s="17">
        <f>F4*5</f>
        <v>31085</v>
      </c>
      <c r="F4" s="18">
        <v>6217</v>
      </c>
      <c r="G4" s="18"/>
      <c r="H4" s="18"/>
      <c r="I4" s="18"/>
      <c r="J4" s="18"/>
      <c r="K4" s="18"/>
      <c r="L4" s="18"/>
      <c r="M4" s="18"/>
      <c r="N4" s="18"/>
      <c r="O4" s="18"/>
    </row>
    <row r="5" spans="1:15" s="19" customFormat="1" ht="12.75" customHeight="1" x14ac:dyDescent="0.2">
      <c r="A5" s="15" t="s">
        <v>5</v>
      </c>
      <c r="B5" s="15" t="s">
        <v>76</v>
      </c>
      <c r="C5" s="16" t="s">
        <v>77</v>
      </c>
      <c r="D5" s="15">
        <v>1</v>
      </c>
      <c r="E5" s="17">
        <v>4500</v>
      </c>
      <c r="F5" s="18"/>
      <c r="G5" s="18"/>
      <c r="H5" s="18" t="s">
        <v>86</v>
      </c>
      <c r="I5" s="18"/>
      <c r="J5" s="18"/>
      <c r="K5" s="18"/>
      <c r="L5" s="18"/>
      <c r="M5" s="18"/>
      <c r="N5" s="18"/>
      <c r="O5" s="18"/>
    </row>
    <row r="6" spans="1:15" s="19" customFormat="1" ht="12.75" customHeight="1" x14ac:dyDescent="0.2">
      <c r="A6" s="15" t="s">
        <v>5</v>
      </c>
      <c r="B6" s="15" t="s">
        <v>26</v>
      </c>
      <c r="C6" s="16" t="s">
        <v>27</v>
      </c>
      <c r="D6" s="15">
        <v>1</v>
      </c>
      <c r="E6" s="17">
        <v>4500</v>
      </c>
      <c r="F6" s="18"/>
      <c r="G6" s="18"/>
      <c r="H6" s="18" t="s">
        <v>86</v>
      </c>
      <c r="I6" s="18"/>
      <c r="J6" s="18"/>
      <c r="K6" s="18"/>
      <c r="L6" s="18"/>
      <c r="M6" s="18"/>
      <c r="N6" s="18"/>
      <c r="O6" s="18"/>
    </row>
    <row r="7" spans="1:15" s="19" customFormat="1" ht="12.75" customHeight="1" x14ac:dyDescent="0.2">
      <c r="A7" s="15" t="s">
        <v>5</v>
      </c>
      <c r="B7" s="15" t="s">
        <v>8</v>
      </c>
      <c r="C7" s="16" t="s">
        <v>83</v>
      </c>
      <c r="D7" s="15">
        <v>1</v>
      </c>
      <c r="E7" s="17">
        <f>F7+G7</f>
        <v>17545</v>
      </c>
      <c r="F7" s="20">
        <v>15125</v>
      </c>
      <c r="G7" s="18">
        <f>F7*0.16</f>
        <v>2420</v>
      </c>
      <c r="H7" s="18"/>
      <c r="I7" s="18"/>
      <c r="J7" s="18"/>
      <c r="K7" s="18"/>
      <c r="L7" s="18"/>
      <c r="M7" s="18"/>
      <c r="N7" s="18"/>
      <c r="O7" s="18"/>
    </row>
    <row r="8" spans="1:15" s="19" customFormat="1" ht="12.75" customHeight="1" x14ac:dyDescent="0.2">
      <c r="A8" s="15" t="s">
        <v>5</v>
      </c>
      <c r="B8" s="15" t="s">
        <v>8</v>
      </c>
      <c r="C8" s="16" t="s">
        <v>83</v>
      </c>
      <c r="D8" s="15">
        <v>1</v>
      </c>
      <c r="E8" s="21">
        <f>F8+G8</f>
        <v>17545</v>
      </c>
      <c r="F8" s="22">
        <v>15125</v>
      </c>
      <c r="G8" s="18">
        <f>F7*0.16</f>
        <v>2420</v>
      </c>
      <c r="H8" s="18"/>
      <c r="I8" s="18"/>
      <c r="J8" s="18"/>
      <c r="K8" s="18"/>
      <c r="L8" s="18"/>
      <c r="M8" s="18"/>
      <c r="N8" s="18"/>
      <c r="O8" s="18"/>
    </row>
    <row r="9" spans="1:15" s="19" customFormat="1" ht="15.75" customHeight="1" x14ac:dyDescent="0.2">
      <c r="A9" s="23" t="s">
        <v>5</v>
      </c>
      <c r="B9" s="23" t="s">
        <v>81</v>
      </c>
      <c r="C9" s="16" t="s">
        <v>84</v>
      </c>
      <c r="D9" s="23">
        <v>1</v>
      </c>
      <c r="E9" s="24">
        <f>F9+H9</f>
        <v>18425</v>
      </c>
      <c r="F9" s="19">
        <v>18425</v>
      </c>
      <c r="G9" s="19">
        <f>F9*0.3</f>
        <v>5527.5</v>
      </c>
      <c r="J9" s="25"/>
    </row>
    <row r="10" spans="1:15" s="19" customFormat="1" ht="15.75" customHeight="1" x14ac:dyDescent="0.2">
      <c r="A10" s="23" t="s">
        <v>5</v>
      </c>
      <c r="B10" s="23" t="s">
        <v>92</v>
      </c>
      <c r="C10" s="16" t="s">
        <v>93</v>
      </c>
      <c r="D10" s="23">
        <v>1</v>
      </c>
      <c r="E10" s="24">
        <v>14668</v>
      </c>
      <c r="J10" s="25"/>
    </row>
    <row r="11" spans="1:15" s="19" customFormat="1" ht="15.75" customHeight="1" x14ac:dyDescent="0.2">
      <c r="A11" s="23" t="s">
        <v>5</v>
      </c>
      <c r="B11" s="23" t="s">
        <v>94</v>
      </c>
      <c r="C11" s="16" t="s">
        <v>95</v>
      </c>
      <c r="D11" s="23">
        <v>1</v>
      </c>
      <c r="E11" s="24">
        <v>12900</v>
      </c>
      <c r="J11" s="25"/>
    </row>
    <row r="12" spans="1:15" s="19" customFormat="1" ht="27" customHeight="1" x14ac:dyDescent="0.2">
      <c r="A12" s="15" t="s">
        <v>13</v>
      </c>
      <c r="B12" s="15" t="s">
        <v>28</v>
      </c>
      <c r="C12" s="16" t="s">
        <v>87</v>
      </c>
      <c r="D12" s="15">
        <v>1</v>
      </c>
      <c r="E12" s="26">
        <v>1944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s="19" customFormat="1" ht="16.5" customHeight="1" x14ac:dyDescent="0.2">
      <c r="A13" s="15" t="s">
        <v>88</v>
      </c>
      <c r="B13" s="15" t="s">
        <v>89</v>
      </c>
      <c r="C13" s="16" t="s">
        <v>90</v>
      </c>
      <c r="D13" s="15">
        <v>1</v>
      </c>
      <c r="E13" s="26">
        <v>350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2.75" customHeight="1" x14ac:dyDescent="0.2">
      <c r="A14" s="12" t="s">
        <v>40</v>
      </c>
      <c r="B14" s="12" t="s">
        <v>41</v>
      </c>
      <c r="C14" s="13" t="s">
        <v>42</v>
      </c>
      <c r="D14" s="12">
        <v>1</v>
      </c>
      <c r="E14" s="14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s="19" customFormat="1" ht="25.5" customHeight="1" x14ac:dyDescent="0.2">
      <c r="A15" s="27" t="s">
        <v>13</v>
      </c>
      <c r="B15" s="27" t="s">
        <v>30</v>
      </c>
      <c r="C15" s="28" t="s">
        <v>91</v>
      </c>
      <c r="D15" s="27">
        <v>1</v>
      </c>
      <c r="E15" s="29">
        <v>848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2.75" customHeight="1" x14ac:dyDescent="0.2">
      <c r="A16" s="12" t="s">
        <v>13</v>
      </c>
      <c r="B16" s="12" t="s">
        <v>32</v>
      </c>
      <c r="C16" s="13" t="s">
        <v>33</v>
      </c>
      <c r="D16" s="12" t="s">
        <v>31</v>
      </c>
      <c r="E16" s="14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s="19" customFormat="1" ht="12.75" customHeight="1" x14ac:dyDescent="0.2">
      <c r="A17" s="27" t="s">
        <v>32</v>
      </c>
      <c r="B17" s="27" t="s">
        <v>43</v>
      </c>
      <c r="C17" s="28" t="s">
        <v>44</v>
      </c>
      <c r="D17" s="27">
        <v>1</v>
      </c>
      <c r="E17" s="29">
        <v>900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s="19" customFormat="1" ht="12.75" customHeight="1" x14ac:dyDescent="0.2">
      <c r="A18" s="27" t="s">
        <v>32</v>
      </c>
      <c r="B18" s="27" t="s">
        <v>45</v>
      </c>
      <c r="C18" s="28"/>
      <c r="D18" s="27"/>
      <c r="E18" s="27">
        <v>300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2.75" customHeight="1" x14ac:dyDescent="0.2">
      <c r="A19" s="12" t="s">
        <v>32</v>
      </c>
      <c r="B19" s="12" t="s">
        <v>34</v>
      </c>
      <c r="C19" s="13" t="s">
        <v>35</v>
      </c>
      <c r="D19" s="12">
        <v>1</v>
      </c>
      <c r="E19" s="12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12" t="s">
        <v>102</v>
      </c>
      <c r="B20" s="12" t="s">
        <v>32</v>
      </c>
      <c r="C20" s="12"/>
      <c r="D20" s="12">
        <v>1</v>
      </c>
      <c r="E20" s="12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12"/>
      <c r="B21" s="12"/>
      <c r="C21" s="12"/>
      <c r="D21" s="12" t="s">
        <v>39</v>
      </c>
      <c r="E21" s="14">
        <f>SUM(E3:E20)</f>
        <v>174010</v>
      </c>
      <c r="F21" s="3"/>
      <c r="G21" s="3" t="s">
        <v>103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104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105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106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Inversión inicial P1</vt:lpstr>
      <vt:lpstr>Inversión Inicial PUM</vt:lpstr>
      <vt:lpstr>Costos fijos 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Jacobo Dominguez</cp:lastModifiedBy>
  <dcterms:created xsi:type="dcterms:W3CDTF">2015-09-29T00:43:22Z</dcterms:created>
  <dcterms:modified xsi:type="dcterms:W3CDTF">2016-02-23T03:55:31Z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