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ltongroupservices-my.sharepoint.com/personal/jcantaluppi_boltonfood_com1/Documents/Desktop/EPICODE/ESERCIZI/ESERCIZIO W1 30.01-03.02.23/ESERCITAZIONE 4/"/>
    </mc:Choice>
  </mc:AlternateContent>
  <xr:revisionPtr revIDLastSave="577" documentId="8_{0FE1CC52-458C-49BD-BDC4-A8DD8998F215}" xr6:coauthVersionLast="47" xr6:coauthVersionMax="47" xr10:uidLastSave="{E87F015C-A176-4A35-8B19-5A37216A7518}"/>
  <bookViews>
    <workbookView xWindow="3120" yWindow="3120" windowWidth="21600" windowHeight="11385" xr2:uid="{F086CB77-70A3-4838-B2FF-2CCE9B07BC70}"/>
  </bookViews>
  <sheets>
    <sheet name="Database Prestiti" sheetId="7" r:id="rId1"/>
    <sheet name="Database Libri" sheetId="2" r:id="rId2"/>
    <sheet name="Database Dipendenti" sheetId="1" r:id="rId3"/>
    <sheet name="Database Clienti" sheetId="3" r:id="rId4"/>
    <sheet name="Database Terminali" sheetId="4" r:id="rId5"/>
    <sheet name="Database Scaffali" sheetId="5" r:id="rId6"/>
    <sheet name="Database Turni" sheetId="6" r:id="rId7"/>
  </sheets>
  <definedNames>
    <definedName name="_xlnm._FilterDatabase" localSheetId="3" hidden="1">'Database Clienti'!$A$1:$E$11</definedName>
    <definedName name="_xlnm._FilterDatabase" localSheetId="2" hidden="1">'Database Dipendenti'!$A$1:$G$12</definedName>
    <definedName name="_xlnm._FilterDatabase" localSheetId="1" hidden="1">'Database Libri'!$A$1:$I$11</definedName>
    <definedName name="_xlnm._FilterDatabase" localSheetId="0" hidden="1">'Database Prestiti'!$A$1:$H$11</definedName>
    <definedName name="_xlnm._FilterDatabase" localSheetId="5" hidden="1">'Database Scaffali'!$A$1:$D$11</definedName>
    <definedName name="_xlnm._FilterDatabase" localSheetId="4" hidden="1">'Database Terminali'!$A$1:$C$11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7" l="1"/>
  <c r="I4" i="7"/>
  <c r="I5" i="7"/>
  <c r="I6" i="7"/>
  <c r="I7" i="7"/>
  <c r="I8" i="7"/>
  <c r="I9" i="7"/>
  <c r="I10" i="7"/>
  <c r="I11" i="7"/>
  <c r="I2" i="7"/>
  <c r="E12" i="1"/>
  <c r="F12" i="1"/>
  <c r="I3" i="2"/>
  <c r="I4" i="2"/>
  <c r="I5" i="2"/>
  <c r="I6" i="2"/>
  <c r="I7" i="2"/>
  <c r="I8" i="2"/>
  <c r="I9" i="2"/>
  <c r="I10" i="2"/>
  <c r="I11" i="2"/>
  <c r="I2" i="2"/>
  <c r="D3" i="5"/>
  <c r="D4" i="5"/>
  <c r="D5" i="5"/>
  <c r="D6" i="5"/>
  <c r="D7" i="5"/>
  <c r="D8" i="5"/>
  <c r="D9" i="5"/>
  <c r="D10" i="5"/>
  <c r="D11" i="5"/>
  <c r="D2" i="5"/>
  <c r="H3" i="7"/>
  <c r="H4" i="7"/>
  <c r="H5" i="7"/>
  <c r="H6" i="7"/>
  <c r="H7" i="7"/>
  <c r="H9" i="7"/>
  <c r="H10" i="7"/>
  <c r="H11" i="7"/>
  <c r="H2" i="7"/>
  <c r="E3" i="3"/>
  <c r="E4" i="3"/>
  <c r="E5" i="3"/>
  <c r="E6" i="3"/>
  <c r="E7" i="3"/>
  <c r="E8" i="3"/>
  <c r="H8" i="7" s="1"/>
  <c r="E9" i="3"/>
  <c r="E10" i="3"/>
  <c r="E11" i="3"/>
  <c r="E2" i="3"/>
  <c r="H3" i="2"/>
  <c r="H4" i="2"/>
  <c r="H9" i="2"/>
  <c r="G3" i="7" a="1"/>
  <c r="G3" i="7" s="1"/>
  <c r="G4" i="7" a="1"/>
  <c r="G4" i="7" s="1"/>
  <c r="G5" i="7" a="1"/>
  <c r="G5" i="7"/>
  <c r="H5" i="2" s="1"/>
  <c r="G6" i="7" a="1"/>
  <c r="G6" i="7" s="1"/>
  <c r="H6" i="2" s="1"/>
  <c r="G7" i="7" a="1"/>
  <c r="G7" i="7" s="1"/>
  <c r="H7" i="2" s="1"/>
  <c r="G8" i="7" a="1"/>
  <c r="G8" i="7" s="1"/>
  <c r="H8" i="2" s="1"/>
  <c r="G9" i="7" a="1"/>
  <c r="G9" i="7" s="1"/>
  <c r="G10" i="7" a="1"/>
  <c r="G10" i="7"/>
  <c r="H10" i="2" s="1"/>
  <c r="G11" i="7" a="1"/>
  <c r="G11" i="7" s="1"/>
  <c r="H11" i="2" s="1"/>
  <c r="G2" i="7" a="1"/>
  <c r="G2" i="7" s="1"/>
  <c r="H2" i="2" s="1"/>
  <c r="D3" i="7"/>
  <c r="E3" i="7" s="1" a="1"/>
  <c r="E3" i="7" s="1"/>
  <c r="D4" i="7"/>
  <c r="E4" i="7" s="1" a="1"/>
  <c r="E4" i="7" s="1"/>
  <c r="D5" i="7"/>
  <c r="D6" i="7"/>
  <c r="D7" i="7"/>
  <c r="D8" i="7"/>
  <c r="E8" i="7" s="1" a="1"/>
  <c r="E8" i="7" s="1"/>
  <c r="D9" i="7"/>
  <c r="E9" i="7" s="1" a="1"/>
  <c r="E9" i="7" s="1"/>
  <c r="D10" i="7"/>
  <c r="E10" i="7" s="1" a="1"/>
  <c r="E10" i="7" s="1"/>
  <c r="D11" i="7"/>
  <c r="D2" i="7"/>
  <c r="F3" i="1"/>
  <c r="F4" i="1"/>
  <c r="F5" i="1"/>
  <c r="F6" i="1"/>
  <c r="F7" i="1"/>
  <c r="F8" i="1"/>
  <c r="F9" i="1"/>
  <c r="F10" i="1"/>
  <c r="F11" i="1"/>
  <c r="F2" i="1"/>
  <c r="A3" i="4"/>
  <c r="E3" i="1" s="1"/>
  <c r="A4" i="4"/>
  <c r="E4" i="1" s="1"/>
  <c r="A5" i="4"/>
  <c r="E5" i="1" s="1"/>
  <c r="A6" i="4"/>
  <c r="E6" i="1" s="1"/>
  <c r="A7" i="4"/>
  <c r="E7" i="1" s="1"/>
  <c r="A8" i="4"/>
  <c r="E8" i="1" s="1"/>
  <c r="A9" i="4"/>
  <c r="E9" i="1" s="1"/>
  <c r="A10" i="4"/>
  <c r="E10" i="1" s="1"/>
  <c r="A11" i="4"/>
  <c r="E11" i="1" s="1"/>
  <c r="A2" i="4"/>
  <c r="E2" i="1" s="1"/>
  <c r="E6" i="7" l="1" a="1"/>
  <c r="E6" i="7" s="1"/>
  <c r="F6" i="7" s="1"/>
  <c r="E5" i="7" a="1"/>
  <c r="E5" i="7" s="1"/>
  <c r="F5" i="7" s="1"/>
  <c r="E7" i="7" a="1"/>
  <c r="E7" i="7" s="1"/>
  <c r="F7" i="7" s="1"/>
  <c r="E2" i="7" a="1"/>
  <c r="E2" i="7" s="1"/>
  <c r="F2" i="7" s="1"/>
  <c r="E11" i="7" a="1"/>
  <c r="E11" i="7" s="1"/>
  <c r="F11" i="7" s="1"/>
  <c r="F10" i="7"/>
  <c r="F9" i="7"/>
  <c r="F8" i="7"/>
  <c r="F3" i="7"/>
  <c r="F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<sst xmlns="http://schemas.openxmlformats.org/spreadsheetml/2006/main" count="234" uniqueCount="147">
  <si>
    <t>ID Terminale</t>
  </si>
  <si>
    <t>T0001</t>
  </si>
  <si>
    <t>T0002</t>
  </si>
  <si>
    <t>T0003</t>
  </si>
  <si>
    <t>PIANO LOCAZIONE</t>
  </si>
  <si>
    <t>ID DIPENDENTI ABILITATI</t>
  </si>
  <si>
    <t>Nome Dipendenrte</t>
  </si>
  <si>
    <t>Cognome Dipendente</t>
  </si>
  <si>
    <t>Marco</t>
  </si>
  <si>
    <t>Carlo</t>
  </si>
  <si>
    <t>Giulia</t>
  </si>
  <si>
    <t>Sara</t>
  </si>
  <si>
    <t>Roberta</t>
  </si>
  <si>
    <t>Andre</t>
  </si>
  <si>
    <t>Federica</t>
  </si>
  <si>
    <t>Alberto</t>
  </si>
  <si>
    <t>Bruno</t>
  </si>
  <si>
    <t>Fabio</t>
  </si>
  <si>
    <t>Rossi</t>
  </si>
  <si>
    <t>Bianchi</t>
  </si>
  <si>
    <t>Albenga</t>
  </si>
  <si>
    <t>Braga</t>
  </si>
  <si>
    <t>Raffaelli</t>
  </si>
  <si>
    <t>Prete</t>
  </si>
  <si>
    <t>Battipaglia</t>
  </si>
  <si>
    <t>Rodolfi</t>
  </si>
  <si>
    <t>Tettamanti</t>
  </si>
  <si>
    <t>Leo</t>
  </si>
  <si>
    <t>ID Dipendente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</si>
  <si>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</si>
  <si>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</si>
  <si>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</si>
  <si>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</si>
  <si>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</si>
  <si>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</si>
  <si>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</si>
  <si>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</si>
  <si>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</si>
  <si>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</si>
  <si>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Terminale Associato</t>
  </si>
  <si>
    <t>Turno di lavoro</t>
  </si>
  <si>
    <t>Orario Inizio</t>
  </si>
  <si>
    <t>Orario Fine</t>
  </si>
  <si>
    <t>Dipendente Disponibile</t>
  </si>
  <si>
    <t>ID Turno</t>
  </si>
  <si>
    <t>PRIMO</t>
  </si>
  <si>
    <t>SECONDO</t>
  </si>
  <si>
    <t>Titolo</t>
  </si>
  <si>
    <t>Autore</t>
  </si>
  <si>
    <t>Data Pubblicazione</t>
  </si>
  <si>
    <t>Casa editrice</t>
  </si>
  <si>
    <t>Numero Pagine</t>
  </si>
  <si>
    <t>ID Libro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</si>
  <si>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</si>
  <si>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</si>
  <si>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</si>
  <si>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</si>
  <si>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</si>
  <si>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</si>
  <si>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</si>
  <si>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</si>
  <si>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</si>
  <si>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</si>
  <si>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Data Nascita</t>
  </si>
  <si>
    <t>Il Processo</t>
  </si>
  <si>
    <t>Franz Kafka</t>
  </si>
  <si>
    <t>Il Barone rampante</t>
  </si>
  <si>
    <t>Italo Calvino</t>
  </si>
  <si>
    <t>MobY Dick</t>
  </si>
  <si>
    <t>Herman Melville</t>
  </si>
  <si>
    <t>Delitto e Castigo</t>
  </si>
  <si>
    <t>Fedor Michajlovic Dovstoevskij</t>
  </si>
  <si>
    <t>Il deserto dei Tartari</t>
  </si>
  <si>
    <t>Dino Buzzati</t>
  </si>
  <si>
    <t>La montagna incantat</t>
  </si>
  <si>
    <t>Thomas Mann</t>
  </si>
  <si>
    <t>Memorie di Adriano</t>
  </si>
  <si>
    <t>Marguerite Yourcenar</t>
  </si>
  <si>
    <t>Cent'anni di solitudine</t>
  </si>
  <si>
    <t>Gabriel Garcia Marquez</t>
  </si>
  <si>
    <t>Alla ricerca del tempo perduto</t>
  </si>
  <si>
    <t>Marcel Proust</t>
  </si>
  <si>
    <t>Cecità</t>
  </si>
  <si>
    <t>Jose Saramago</t>
  </si>
  <si>
    <t>Einaudi</t>
  </si>
  <si>
    <t>Mondadori</t>
  </si>
  <si>
    <t>Genere</t>
  </si>
  <si>
    <t>Narrativa</t>
  </si>
  <si>
    <t>Romanzo e letteratura</t>
  </si>
  <si>
    <t>Corbaccio</t>
  </si>
  <si>
    <t>Feltrinelli</t>
  </si>
  <si>
    <t>Data Prestito</t>
  </si>
  <si>
    <t>Data Restituzione</t>
  </si>
  <si>
    <t>Data Odierna</t>
  </si>
  <si>
    <t>Giorni Mancanti alla restituzione
(max 21 giorni)</t>
  </si>
  <si>
    <t>Prestito Scaduto</t>
  </si>
  <si>
    <t>Stato libro</t>
  </si>
  <si>
    <t>ID Cliente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</si>
  <si>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</si>
  <si>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</si>
  <si>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</si>
  <si>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</si>
  <si>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</si>
  <si>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</si>
  <si>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</si>
  <si>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</si>
  <si>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</si>
  <si>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</si>
  <si>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Nome Cliente</t>
  </si>
  <si>
    <t>Cognome Cliente</t>
  </si>
  <si>
    <t>Giorgio</t>
  </si>
  <si>
    <t>Spagnoli</t>
  </si>
  <si>
    <t>Greggio</t>
  </si>
  <si>
    <t>Sabrina</t>
  </si>
  <si>
    <t>Forlano</t>
  </si>
  <si>
    <t>Gabriella</t>
  </si>
  <si>
    <t>Andreoletti</t>
  </si>
  <si>
    <t>Rosalba</t>
  </si>
  <si>
    <t>Grassi</t>
  </si>
  <si>
    <t>Giuseppe</t>
  </si>
  <si>
    <t>Carbone</t>
  </si>
  <si>
    <t>Cottarelli</t>
  </si>
  <si>
    <t>Clarissa</t>
  </si>
  <si>
    <t>Ornela</t>
  </si>
  <si>
    <t>Battaglia</t>
  </si>
  <si>
    <t>Stefano</t>
  </si>
  <si>
    <t>Ricci</t>
  </si>
  <si>
    <t>Libro In Prestito</t>
  </si>
  <si>
    <t>Stato Libro</t>
  </si>
  <si>
    <t>Cliente</t>
  </si>
  <si>
    <t>Concatena
Nome-Cognome</t>
  </si>
  <si>
    <t>Giorgia</t>
  </si>
  <si>
    <t>Scaffale</t>
  </si>
  <si>
    <t>Vano</t>
  </si>
  <si>
    <t>A</t>
  </si>
  <si>
    <t>B</t>
  </si>
  <si>
    <t>Concatena
Scaffale-Vano</t>
  </si>
  <si>
    <t>Posizione Libreria</t>
  </si>
  <si>
    <t>Ruolo</t>
  </si>
  <si>
    <t>D011</t>
  </si>
  <si>
    <t>16/26/1966</t>
  </si>
  <si>
    <t>GIORNATA</t>
  </si>
  <si>
    <t>Andrea</t>
  </si>
  <si>
    <t>DIPENDENTE</t>
  </si>
  <si>
    <t>DIRETTORE</t>
  </si>
  <si>
    <t>Elaboratore Richiesta</t>
  </si>
  <si>
    <t>Codice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</si>
</sst>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F7A4-64F7-48D4-90D1-239250423460}">
  <dimension ref="A1:J11"/>
  <sheetViews>
    <sheetView tabSelected="1" topLeftCell="C1" workbookViewId="0">
      <selection sqref="A1:J1"/>
    </sheetView>
  </sheetViews>
  <sheetFormatPr defaultRowHeight="15" x14ac:dyDescent="0.25"/>
  <cols>
    <col min="1" max="1" width="12.28515625" style="1" bestFit="1" customWidth="1"/>
    <col min="2" max="2" width="17" style="1" bestFit="1" customWidth="1"/>
    <col min="3" max="3" width="16.7109375" style="1" bestFit="1" customWidth="1"/>
    <col min="4" max="4" width="12.7109375" style="1" bestFit="1" customWidth="1"/>
    <col min="5" max="5" width="20" style="1" bestFit="1" customWidth="1"/>
    <col min="6" max="6" width="12.5703125" bestFit="1" customWidth="1"/>
    <col min="7" max="7" width="14.7109375" bestFit="1" customWidth="1"/>
    <col min="8" max="8" width="16.140625" bestFit="1" customWidth="1"/>
    <col min="9" max="9" width="16.140625" customWidth="1"/>
    <col min="10" max="10" width="11.28515625" bestFit="1" customWidth="1"/>
  </cols>
  <sheetData>
    <row r="1" spans="1:10" ht="45" x14ac:dyDescent="0.25">
      <c r="A1" s="5" t="s">
        <v>52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129</v>
      </c>
      <c r="I1" s="5" t="s">
        <v>146</v>
      </c>
      <c r="J1" s="5" t="s">
        <v>145</v>
      </c>
    </row>
    <row r="2" spans="1:10" x14ac:dyDescent="0.25">
      <c r="A2" s="4" t="s">
        <v>53</v>
      </c>
      <c r="B2" s="7">
        <v>44959</v>
      </c>
      <c r="C2" s="7">
        <v>44968</v>
      </c>
      <c r="D2" s="7">
        <f ca="1">TODAY()</f>
        <v>44977</v>
      </c>
      <c r="E2" s="4" cm="1">
        <f t="array" aca="1" ref="E2" ca="1">_xlfn.IFS(G2="PRESENTE",0,G2&lt;&gt;"PRESENTE",21-(D2-B2))</f>
        <v>0</v>
      </c>
      <c r="F2" s="8" t="str">
        <f ca="1">IF(E2&lt;0,"SI","NO")</f>
        <v>NO</v>
      </c>
      <c r="G2" s="8" t="str" cm="1">
        <f t="array" ref="G2">_xlfn.IFS(B2="","PRESENTE",C2&lt;&gt;"","PRESENTE",C2="","IN PRESTITO")</f>
        <v>PRESENTE</v>
      </c>
      <c r="H2" s="3" t="str">
        <f>IFERROR(VLOOKUP(A2,'Database Clienti'!A:E,5,FALSE),"")</f>
        <v/>
      </c>
      <c r="I2" s="3" t="str">
        <f>IFERROR(_xlfn.XLOOKUP(H2,'Database Clienti'!E:E,'Database Clienti'!B:B," ",0,1)," ")</f>
        <v xml:space="preserve"> </v>
      </c>
      <c r="J2" s="8" t="s">
        <v>29</v>
      </c>
    </row>
    <row r="3" spans="1:10" x14ac:dyDescent="0.25">
      <c r="A3" s="4" t="s">
        <v>54</v>
      </c>
      <c r="B3" s="7">
        <v>44971</v>
      </c>
      <c r="C3" s="4"/>
      <c r="D3" s="7">
        <f t="shared" ref="D3:D11" ca="1" si="0">TODAY()</f>
        <v>44977</v>
      </c>
      <c r="E3" s="4" cm="1">
        <f t="array" aca="1" ref="E3" ca="1">_xlfn.IFS(G3="PRESENTE",0,G3&lt;&gt;"PRESENTE",21-(D3-B3))</f>
        <v>15</v>
      </c>
      <c r="F3" s="8" t="str">
        <f t="shared" ref="F3:F11" ca="1" si="1">IF(E3&lt;0,"SI","NO")</f>
        <v>NO</v>
      </c>
      <c r="G3" s="8" t="str" cm="1">
        <f t="array" ref="G3">_xlfn.IFS(B3="","PRESENTE",C3&lt;&gt;"","PRESENTE",C3="","IN PRESTITO")</f>
        <v>IN PRESTITO</v>
      </c>
      <c r="H3" s="3" t="str">
        <f>IFERROR(VLOOKUP(A3,'Database Clienti'!A:E,5,FALSE),"")</f>
        <v>Stefano Ricci</v>
      </c>
      <c r="I3" s="3" t="str">
        <f>IFERROR(_xlfn.XLOOKUP(H3,'Database Clienti'!E:E,'Database Clienti'!B:B," ",0,1)," ")</f>
        <v>C010</v>
      </c>
      <c r="J3" s="8" t="s">
        <v>29</v>
      </c>
    </row>
    <row r="4" spans="1:10" x14ac:dyDescent="0.25">
      <c r="A4" s="4" t="s">
        <v>55</v>
      </c>
      <c r="B4" s="7">
        <v>44934</v>
      </c>
      <c r="C4" s="4"/>
      <c r="D4" s="7">
        <f t="shared" ca="1" si="0"/>
        <v>44977</v>
      </c>
      <c r="E4" s="4" cm="1">
        <f t="array" aca="1" ref="E4" ca="1">_xlfn.IFS(G4="PRESENTE",0,G4&lt;&gt;"PRESENTE",21-(D4-B4))</f>
        <v>-22</v>
      </c>
      <c r="F4" s="8" t="str">
        <f t="shared" ca="1" si="1"/>
        <v>SI</v>
      </c>
      <c r="G4" s="8" t="str" cm="1">
        <f t="array" ref="G4">_xlfn.IFS(B4="","PRESENTE",C4&lt;&gt;"","PRESENTE",C4="","IN PRESTITO")</f>
        <v>IN PRESTITO</v>
      </c>
      <c r="H4" s="3" t="str">
        <f>IFERROR(VLOOKUP(A4,'Database Clienti'!A:E,5,FALSE),"")</f>
        <v>Sabrina Forlano</v>
      </c>
      <c r="I4" s="3" t="str">
        <f>IFERROR(_xlfn.XLOOKUP(H4,'Database Clienti'!E:E,'Database Clienti'!B:B," ",0,1)," ")</f>
        <v>C003</v>
      </c>
      <c r="J4" s="8" t="s">
        <v>32</v>
      </c>
    </row>
    <row r="5" spans="1:10" x14ac:dyDescent="0.25">
      <c r="A5" s="4" t="s">
        <v>56</v>
      </c>
      <c r="B5" s="7">
        <v>44963</v>
      </c>
      <c r="C5" s="7">
        <v>44971</v>
      </c>
      <c r="D5" s="7">
        <f t="shared" ca="1" si="0"/>
        <v>44977</v>
      </c>
      <c r="E5" s="4" cm="1">
        <f t="array" aca="1" ref="E5" ca="1">_xlfn.IFS(G5="PRESENTE",0,G5&lt;&gt;"PRESENTE",21-(D5-B5))</f>
        <v>0</v>
      </c>
      <c r="F5" s="8" t="str">
        <f t="shared" ca="1" si="1"/>
        <v>NO</v>
      </c>
      <c r="G5" s="8" t="str" cm="1">
        <f t="array" ref="G5">_xlfn.IFS(B5="","PRESENTE",C5&lt;&gt;"","PRESENTE",C5="","IN PRESTITO")</f>
        <v>PRESENTE</v>
      </c>
      <c r="H5" s="3" t="str">
        <f>IFERROR(VLOOKUP(A5,'Database Clienti'!A:E,5,FALSE),"")</f>
        <v/>
      </c>
      <c r="I5" s="3" t="str">
        <f>IFERROR(_xlfn.XLOOKUP(H5,'Database Clienti'!E:E,'Database Clienti'!B:B," ",0,1)," ")</f>
        <v xml:space="preserve"> </v>
      </c>
      <c r="J5" s="8" t="s">
        <v>30</v>
      </c>
    </row>
    <row r="6" spans="1:10" x14ac:dyDescent="0.25">
      <c r="A6" s="4" t="s">
        <v>57</v>
      </c>
      <c r="B6" s="7">
        <v>44958</v>
      </c>
      <c r="C6" s="4"/>
      <c r="D6" s="7">
        <f t="shared" ca="1" si="0"/>
        <v>44977</v>
      </c>
      <c r="E6" s="4" cm="1">
        <f t="array" aca="1" ref="E6" ca="1">_xlfn.IFS(G6="PRESENTE",0,G6&lt;&gt;"PRESENTE",21-(D6-B6))</f>
        <v>2</v>
      </c>
      <c r="F6" s="8" t="str">
        <f t="shared" ca="1" si="1"/>
        <v>NO</v>
      </c>
      <c r="G6" s="8" t="str" cm="1">
        <f t="array" ref="G6">_xlfn.IFS(B6="","PRESENTE",C6&lt;&gt;"","PRESENTE",C6="","IN PRESTITO")</f>
        <v>IN PRESTITO</v>
      </c>
      <c r="H6" s="3" t="str">
        <f>IFERROR(VLOOKUP(A6,'Database Clienti'!A:E,5,FALSE),"")</f>
        <v>Rosalba Grassi</v>
      </c>
      <c r="I6" s="3" t="str">
        <f>IFERROR(_xlfn.XLOOKUP(H6,'Database Clienti'!E:E,'Database Clienti'!B:B," ",0,1)," ")</f>
        <v>C005</v>
      </c>
      <c r="J6" s="8" t="s">
        <v>29</v>
      </c>
    </row>
    <row r="7" spans="1:10" x14ac:dyDescent="0.25">
      <c r="A7" s="4" t="s">
        <v>58</v>
      </c>
      <c r="B7" s="4"/>
      <c r="C7" s="4"/>
      <c r="D7" s="7">
        <f t="shared" ca="1" si="0"/>
        <v>44977</v>
      </c>
      <c r="E7" s="4" cm="1">
        <f t="array" aca="1" ref="E7" ca="1">_xlfn.IFS(G7="PRESENTE",0,G7&lt;&gt;"PRESENTE",21-(D7-B7))</f>
        <v>0</v>
      </c>
      <c r="F7" s="8" t="str">
        <f t="shared" ca="1" si="1"/>
        <v>NO</v>
      </c>
      <c r="G7" s="8" t="str" cm="1">
        <f t="array" ref="G7">_xlfn.IFS(B7="","PRESENTE",C7&lt;&gt;"","PRESENTE",C7="","IN PRESTITO")</f>
        <v>PRESENTE</v>
      </c>
      <c r="H7" s="3" t="str">
        <f>IFERROR(VLOOKUP(A7,'Database Clienti'!A:E,5,FALSE),"")</f>
        <v/>
      </c>
      <c r="I7" s="3" t="str">
        <f>IFERROR(_xlfn.XLOOKUP(H7,'Database Clienti'!E:E,'Database Clienti'!B:B," ",0,1)," ")</f>
        <v xml:space="preserve"> </v>
      </c>
      <c r="J7" s="8"/>
    </row>
    <row r="8" spans="1:10" x14ac:dyDescent="0.25">
      <c r="A8" s="4" t="s">
        <v>59</v>
      </c>
      <c r="B8" s="7">
        <v>44972</v>
      </c>
      <c r="C8" s="4"/>
      <c r="D8" s="7">
        <f t="shared" ca="1" si="0"/>
        <v>44977</v>
      </c>
      <c r="E8" s="4" cm="1">
        <f t="array" aca="1" ref="E8" ca="1">_xlfn.IFS(G8="PRESENTE",0,G8&lt;&gt;"PRESENTE",21-(D8-B8))</f>
        <v>16</v>
      </c>
      <c r="F8" s="8" t="str">
        <f t="shared" ca="1" si="1"/>
        <v>NO</v>
      </c>
      <c r="G8" s="8" t="str" cm="1">
        <f t="array" ref="G8">_xlfn.IFS(B8="","PRESENTE",C8&lt;&gt;"","PRESENTE",C8="","IN PRESTITO")</f>
        <v>IN PRESTITO</v>
      </c>
      <c r="H8" s="3" t="str">
        <f>IFERROR(VLOOKUP(A8,'Database Clienti'!A:E,5,FALSE),"")</f>
        <v>Giorgia Cottarelli</v>
      </c>
      <c r="I8" s="3" t="str">
        <f>IFERROR(_xlfn.XLOOKUP(H8,'Database Clienti'!E:E,'Database Clienti'!B:B," ",0,1)," ")</f>
        <v>C007</v>
      </c>
      <c r="J8" s="8" t="s">
        <v>35</v>
      </c>
    </row>
    <row r="9" spans="1:10" x14ac:dyDescent="0.25">
      <c r="A9" s="4" t="s">
        <v>60</v>
      </c>
      <c r="B9" s="4"/>
      <c r="C9" s="4"/>
      <c r="D9" s="7">
        <f t="shared" ca="1" si="0"/>
        <v>44977</v>
      </c>
      <c r="E9" s="4" cm="1">
        <f t="array" aca="1" ref="E9" ca="1">_xlfn.IFS(G9="PRESENTE",0,G9&lt;&gt;"PRESENTE",21-(D9-B9))</f>
        <v>0</v>
      </c>
      <c r="F9" s="8" t="str">
        <f t="shared" ca="1" si="1"/>
        <v>NO</v>
      </c>
      <c r="G9" s="8" t="str" cm="1">
        <f t="array" ref="G9">_xlfn.IFS(B9="","PRESENTE",C9&lt;&gt;"","PRESENTE",C9="","IN PRESTITO")</f>
        <v>PRESENTE</v>
      </c>
      <c r="H9" s="3" t="str">
        <f>IFERROR(VLOOKUP(A9,'Database Clienti'!A:E,5,FALSE),"")</f>
        <v/>
      </c>
      <c r="I9" s="3" t="str">
        <f>IFERROR(_xlfn.XLOOKUP(H9,'Database Clienti'!E:E,'Database Clienti'!B:B," ",0,1)," ")</f>
        <v xml:space="preserve"> </v>
      </c>
      <c r="J9" s="8"/>
    </row>
    <row r="10" spans="1:10" x14ac:dyDescent="0.25">
      <c r="A10" s="4" t="s">
        <v>61</v>
      </c>
      <c r="B10" s="7">
        <v>44968</v>
      </c>
      <c r="C10" s="4"/>
      <c r="D10" s="7">
        <f t="shared" ca="1" si="0"/>
        <v>44977</v>
      </c>
      <c r="E10" s="4" cm="1">
        <f t="array" aca="1" ref="E10" ca="1">_xlfn.IFS(G10="PRESENTE",0,G10&lt;&gt;"PRESENTE",21-(D10-B10))</f>
        <v>12</v>
      </c>
      <c r="F10" s="8" t="str">
        <f t="shared" ca="1" si="1"/>
        <v>NO</v>
      </c>
      <c r="G10" s="8" t="str" cm="1">
        <f t="array" ref="G10">_xlfn.IFS(B10="","PRESENTE",C10&lt;&gt;"","PRESENTE",C10="","IN PRESTITO")</f>
        <v>IN PRESTITO</v>
      </c>
      <c r="H10" s="3" t="str">
        <f>IFERROR(VLOOKUP(A10,'Database Clienti'!A:E,5,FALSE),"")</f>
        <v>Giorgio Spagnoli</v>
      </c>
      <c r="I10" s="3" t="str">
        <f>IFERROR(_xlfn.XLOOKUP(H10,'Database Clienti'!E:E,'Database Clienti'!B:B," ",0,1)," ")</f>
        <v>C001</v>
      </c>
      <c r="J10" s="8" t="s">
        <v>34</v>
      </c>
    </row>
    <row r="11" spans="1:10" x14ac:dyDescent="0.25">
      <c r="A11" s="4" t="s">
        <v>62</v>
      </c>
      <c r="B11" s="4"/>
      <c r="C11" s="4"/>
      <c r="D11" s="7">
        <f t="shared" ca="1" si="0"/>
        <v>44977</v>
      </c>
      <c r="E11" s="4" cm="1">
        <f t="array" aca="1" ref="E11" ca="1">_xlfn.IFS(G11="PRESENTE",0,G11&lt;&gt;"PRESENTE",21-(D11-B11))</f>
        <v>0</v>
      </c>
      <c r="F11" s="8" t="str">
        <f t="shared" ca="1" si="1"/>
        <v>NO</v>
      </c>
      <c r="G11" s="8" t="str" cm="1">
        <f t="array" ref="G11">_xlfn.IFS(B11="","PRESENTE",C11&lt;&gt;"","PRESENTE",C11="","IN PRESTITO")</f>
        <v>PRESENTE</v>
      </c>
      <c r="H11" s="3" t="str">
        <f>IFERROR(VLOOKUP(A11,'Database Clienti'!A:E,5,FALSE),"")</f>
        <v/>
      </c>
      <c r="I11" s="3" t="str">
        <f>IFERROR(_xlfn.XLOOKUP(H11,'Database Clienti'!E:E,'Database Clienti'!B:B," ",0,1)," ")</f>
        <v xml:space="preserve"> </v>
      </c>
      <c r="J11" s="8"/>
    </row>
  </sheetData>
  <autoFilter ref="A1:H11" xr:uid="{9651F7A4-64F7-48D4-90D1-23925042346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A5F2-D27F-4899-B612-1B382DE89565}">
  <dimension ref="A1:I19"/>
  <sheetViews>
    <sheetView topLeftCell="D1" workbookViewId="0">
      <selection sqref="A1:I1"/>
    </sheetView>
  </sheetViews>
  <sheetFormatPr defaultRowHeight="15" x14ac:dyDescent="0.25"/>
  <cols>
    <col min="1" max="1" width="7.7109375" bestFit="1" customWidth="1"/>
    <col min="2" max="2" width="28.42578125" bestFit="1" customWidth="1"/>
    <col min="3" max="3" width="28.85546875" bestFit="1" customWidth="1"/>
    <col min="4" max="4" width="18.140625" bestFit="1" customWidth="1"/>
    <col min="5" max="5" width="12.28515625" bestFit="1" customWidth="1"/>
    <col min="6" max="6" width="14.85546875" bestFit="1" customWidth="1"/>
    <col min="7" max="7" width="21" bestFit="1" customWidth="1"/>
    <col min="8" max="8" width="11.7109375" bestFit="1" customWidth="1"/>
    <col min="9" max="9" width="18.28515625" bestFit="1" customWidth="1"/>
  </cols>
  <sheetData>
    <row r="1" spans="1:9" x14ac:dyDescent="0.25">
      <c r="A1" s="11" t="s">
        <v>52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  <c r="G1" s="11" t="s">
        <v>86</v>
      </c>
      <c r="H1" s="11" t="s">
        <v>128</v>
      </c>
      <c r="I1" s="13" t="s">
        <v>137</v>
      </c>
    </row>
    <row r="2" spans="1:9" x14ac:dyDescent="0.25">
      <c r="A2" s="8" t="s">
        <v>53</v>
      </c>
      <c r="B2" s="8" t="s">
        <v>64</v>
      </c>
      <c r="C2" s="8" t="s">
        <v>65</v>
      </c>
      <c r="D2" s="10">
        <v>41838</v>
      </c>
      <c r="E2" s="8" t="s">
        <v>84</v>
      </c>
      <c r="F2" s="8">
        <v>268</v>
      </c>
      <c r="G2" s="8" t="s">
        <v>88</v>
      </c>
      <c r="H2" s="8" t="str">
        <f>VLOOKUP(A2,'Database Prestiti'!A:G,7,FALSE)</f>
        <v>PRESENTE</v>
      </c>
      <c r="I2" s="8" t="str">
        <f>IFERROR(VLOOKUP(A2,'Database Scaffali'!A:D,4,FALSE),"NON POSIZIONATO")</f>
        <v>A1</v>
      </c>
    </row>
    <row r="3" spans="1:9" x14ac:dyDescent="0.25">
      <c r="A3" s="8" t="s">
        <v>54</v>
      </c>
      <c r="B3" s="8" t="s">
        <v>66</v>
      </c>
      <c r="C3" s="8" t="s">
        <v>67</v>
      </c>
      <c r="D3" s="10">
        <v>44859</v>
      </c>
      <c r="E3" s="8" t="s">
        <v>85</v>
      </c>
      <c r="F3" s="8">
        <v>312</v>
      </c>
      <c r="G3" s="8" t="s">
        <v>88</v>
      </c>
      <c r="H3" s="8" t="str">
        <f>VLOOKUP(A3,'Database Prestiti'!A:G,7,FALSE)</f>
        <v>IN PRESTITO</v>
      </c>
      <c r="I3" s="8" t="str">
        <f>IFERROR(VLOOKUP(A3,'Database Scaffali'!A:D,4,FALSE),"NON POSIZIONATO")</f>
        <v>NON POSIZIONATO</v>
      </c>
    </row>
    <row r="4" spans="1:9" x14ac:dyDescent="0.25">
      <c r="A4" s="8" t="s">
        <v>55</v>
      </c>
      <c r="B4" s="8" t="s">
        <v>68</v>
      </c>
      <c r="C4" s="8" t="s">
        <v>69</v>
      </c>
      <c r="D4" s="10">
        <v>43599</v>
      </c>
      <c r="E4" s="8" t="s">
        <v>85</v>
      </c>
      <c r="F4" s="8">
        <v>838</v>
      </c>
      <c r="G4" s="8" t="s">
        <v>87</v>
      </c>
      <c r="H4" s="8" t="str">
        <f>VLOOKUP(A4,'Database Prestiti'!A:G,7,FALSE)</f>
        <v>IN PRESTITO</v>
      </c>
      <c r="I4" s="8" t="str">
        <f>IFERROR(VLOOKUP(A4,'Database Scaffali'!A:D,4,FALSE),"NON POSIZIONATO")</f>
        <v>NON POSIZIONATO</v>
      </c>
    </row>
    <row r="5" spans="1:9" x14ac:dyDescent="0.25">
      <c r="A5" s="8" t="s">
        <v>56</v>
      </c>
      <c r="B5" s="8" t="s">
        <v>70</v>
      </c>
      <c r="C5" s="8" t="s">
        <v>71</v>
      </c>
      <c r="D5" s="10">
        <v>41793</v>
      </c>
      <c r="E5" s="8" t="s">
        <v>84</v>
      </c>
      <c r="F5" s="8">
        <v>725</v>
      </c>
      <c r="G5" s="8" t="s">
        <v>88</v>
      </c>
      <c r="H5" s="8" t="str">
        <f>VLOOKUP(A5,'Database Prestiti'!A:G,7,FALSE)</f>
        <v>PRESENTE</v>
      </c>
      <c r="I5" s="8" t="str">
        <f>IFERROR(VLOOKUP(A5,'Database Scaffali'!A:D,4,FALSE),"NON POSIZIONATO")</f>
        <v>NON POSIZIONATO</v>
      </c>
    </row>
    <row r="6" spans="1:9" x14ac:dyDescent="0.25">
      <c r="A6" s="8" t="s">
        <v>57</v>
      </c>
      <c r="B6" s="8" t="s">
        <v>72</v>
      </c>
      <c r="C6" s="8" t="s">
        <v>73</v>
      </c>
      <c r="D6" s="10">
        <v>44467</v>
      </c>
      <c r="E6" s="8" t="s">
        <v>85</v>
      </c>
      <c r="F6" s="8">
        <v>300</v>
      </c>
      <c r="G6" s="8" t="s">
        <v>88</v>
      </c>
      <c r="H6" s="8" t="str">
        <f>VLOOKUP(A6,'Database Prestiti'!A:G,7,FALSE)</f>
        <v>IN PRESTITO</v>
      </c>
      <c r="I6" s="8" t="str">
        <f>IFERROR(VLOOKUP(A6,'Database Scaffali'!A:D,4,FALSE),"NON POSIZIONATO")</f>
        <v>NON POSIZIONATO</v>
      </c>
    </row>
    <row r="7" spans="1:9" x14ac:dyDescent="0.25">
      <c r="A7" s="8" t="s">
        <v>58</v>
      </c>
      <c r="B7" s="8" t="s">
        <v>74</v>
      </c>
      <c r="C7" s="8" t="s">
        <v>75</v>
      </c>
      <c r="D7" s="10">
        <v>44637</v>
      </c>
      <c r="E7" s="8" t="s">
        <v>89</v>
      </c>
      <c r="F7" s="8">
        <v>704</v>
      </c>
      <c r="G7" s="8" t="s">
        <v>88</v>
      </c>
      <c r="H7" s="8" t="str">
        <f>VLOOKUP(A7,'Database Prestiti'!A:G,7,FALSE)</f>
        <v>PRESENTE</v>
      </c>
      <c r="I7" s="8" t="str">
        <f>IFERROR(VLOOKUP(A7,'Database Scaffali'!A:D,4,FALSE),"NON POSIZIONATO")</f>
        <v>NON POSIZIONATO</v>
      </c>
    </row>
    <row r="8" spans="1:9" x14ac:dyDescent="0.25">
      <c r="A8" s="8" t="s">
        <v>59</v>
      </c>
      <c r="B8" s="8" t="s">
        <v>76</v>
      </c>
      <c r="C8" s="8" t="s">
        <v>77</v>
      </c>
      <c r="D8" s="10">
        <v>41680</v>
      </c>
      <c r="E8" s="8" t="s">
        <v>84</v>
      </c>
      <c r="F8" s="8">
        <v>354</v>
      </c>
      <c r="G8" s="8" t="s">
        <v>88</v>
      </c>
      <c r="H8" s="8" t="str">
        <f>VLOOKUP(A8,'Database Prestiti'!A:G,7,FALSE)</f>
        <v>IN PRESTITO</v>
      </c>
      <c r="I8" s="8" t="str">
        <f>IFERROR(VLOOKUP(A8,'Database Scaffali'!A:D,4,FALSE),"NON POSIZIONATO")</f>
        <v>NON POSIZIONATO</v>
      </c>
    </row>
    <row r="9" spans="1:9" x14ac:dyDescent="0.25">
      <c r="A9" s="8" t="s">
        <v>60</v>
      </c>
      <c r="B9" s="8" t="s">
        <v>78</v>
      </c>
      <c r="C9" s="8" t="s">
        <v>79</v>
      </c>
      <c r="D9" s="10">
        <v>44382</v>
      </c>
      <c r="E9" s="8" t="s">
        <v>85</v>
      </c>
      <c r="F9" s="8">
        <v>384</v>
      </c>
      <c r="G9" s="8" t="s">
        <v>88</v>
      </c>
      <c r="H9" s="8" t="str">
        <f>VLOOKUP(A9,'Database Prestiti'!A:G,7,FALSE)</f>
        <v>PRESENTE</v>
      </c>
      <c r="I9" s="8" t="str">
        <f>IFERROR(VLOOKUP(A9,'Database Scaffali'!A:D,4,FALSE),"NON POSIZIONATO")</f>
        <v>B1</v>
      </c>
    </row>
    <row r="10" spans="1:9" x14ac:dyDescent="0.25">
      <c r="A10" s="8" t="s">
        <v>61</v>
      </c>
      <c r="B10" s="8" t="s">
        <v>80</v>
      </c>
      <c r="C10" s="8" t="s">
        <v>81</v>
      </c>
      <c r="D10" s="10">
        <v>42913</v>
      </c>
      <c r="E10" s="8" t="s">
        <v>85</v>
      </c>
      <c r="F10" s="8">
        <v>551</v>
      </c>
      <c r="G10" s="8" t="s">
        <v>88</v>
      </c>
      <c r="H10" s="8" t="str">
        <f>VLOOKUP(A10,'Database Prestiti'!A:G,7,FALSE)</f>
        <v>IN PRESTITO</v>
      </c>
      <c r="I10" s="8" t="str">
        <f>IFERROR(VLOOKUP(A10,'Database Scaffali'!A:D,4,FALSE),"NON POSIZIONATO")</f>
        <v>NON POSIZIONATO</v>
      </c>
    </row>
    <row r="11" spans="1:9" x14ac:dyDescent="0.25">
      <c r="A11" s="8" t="s">
        <v>62</v>
      </c>
      <c r="B11" s="8" t="s">
        <v>82</v>
      </c>
      <c r="C11" s="8" t="s">
        <v>83</v>
      </c>
      <c r="D11" s="10">
        <v>41330</v>
      </c>
      <c r="E11" s="8" t="s">
        <v>90</v>
      </c>
      <c r="F11" s="8">
        <v>288</v>
      </c>
      <c r="G11" s="8" t="s">
        <v>88</v>
      </c>
      <c r="H11" s="8" t="str">
        <f>VLOOKUP(A11,'Database Prestiti'!A:G,7,FALSE)</f>
        <v>PRESENTE</v>
      </c>
      <c r="I11" s="8" t="str">
        <f>IFERROR(VLOOKUP(A11,'Database Scaffali'!A:D,4,FALSE),"NON POSIZIONATO")</f>
        <v>B2</v>
      </c>
    </row>
    <row r="19" spans="4:4" x14ac:dyDescent="0.25">
      <c r="D19" s="2"/>
    </row>
  </sheetData>
  <autoFilter ref="A1:I11" xr:uid="{B1D6A5F2-D27F-4899-B612-1B382DE89565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5FC6-1E15-4BBF-A91A-5857F1B26F46}">
  <dimension ref="A1:G12"/>
  <sheetViews>
    <sheetView workbookViewId="0">
      <selection sqref="A1:G1"/>
    </sheetView>
  </sheetViews>
  <sheetFormatPr defaultRowHeight="15" x14ac:dyDescent="0.25"/>
  <cols>
    <col min="1" max="1" width="16.140625" style="1" bestFit="1" customWidth="1"/>
    <col min="2" max="2" width="16.85546875" style="1" bestFit="1" customWidth="1"/>
    <col min="3" max="3" width="16.140625" style="1" bestFit="1" customWidth="1"/>
    <col min="4" max="4" width="16.42578125" style="1" bestFit="1" customWidth="1"/>
    <col min="5" max="5" width="14.5703125" style="1" bestFit="1" customWidth="1"/>
    <col min="6" max="6" width="12.85546875" bestFit="1" customWidth="1"/>
    <col min="7" max="7" width="12.140625" bestFit="1" customWidth="1"/>
  </cols>
  <sheetData>
    <row r="1" spans="1:7" ht="30" x14ac:dyDescent="0.25">
      <c r="A1" s="5" t="s">
        <v>28</v>
      </c>
      <c r="B1" s="5" t="s">
        <v>6</v>
      </c>
      <c r="C1" s="5" t="s">
        <v>7</v>
      </c>
      <c r="D1" s="5" t="s">
        <v>63</v>
      </c>
      <c r="E1" s="5" t="s">
        <v>39</v>
      </c>
      <c r="F1" s="5" t="s">
        <v>40</v>
      </c>
      <c r="G1" s="5" t="s">
        <v>138</v>
      </c>
    </row>
    <row r="2" spans="1:7" x14ac:dyDescent="0.25">
      <c r="A2" s="4" t="s">
        <v>29</v>
      </c>
      <c r="B2" s="4" t="s">
        <v>8</v>
      </c>
      <c r="C2" s="4" t="s">
        <v>18</v>
      </c>
      <c r="D2" s="7">
        <v>34744</v>
      </c>
      <c r="E2" s="4" t="str">
        <f>IF(A2='Database Terminali'!A2,'Database Terminali'!B2,"NO ABILITAZIONE")</f>
        <v>T0001</v>
      </c>
      <c r="F2" s="8" t="str">
        <f>VLOOKUP(A2,'Database Turni'!A:D,2,FALSE)</f>
        <v>PRIMO</v>
      </c>
      <c r="G2" s="8" t="s">
        <v>143</v>
      </c>
    </row>
    <row r="3" spans="1:7" x14ac:dyDescent="0.25">
      <c r="A3" s="4" t="s">
        <v>30</v>
      </c>
      <c r="B3" s="4" t="s">
        <v>9</v>
      </c>
      <c r="C3" s="4" t="s">
        <v>19</v>
      </c>
      <c r="D3" s="7" t="s">
        <v>140</v>
      </c>
      <c r="E3" s="4" t="str">
        <f>IF(A3='Database Terminali'!A3,'Database Terminali'!B3,"NO ABILITAZIONE")</f>
        <v>T0001</v>
      </c>
      <c r="F3" s="8" t="str">
        <f>VLOOKUP(A3,'Database Turni'!A:D,2,FALSE)</f>
        <v>SECONDO</v>
      </c>
      <c r="G3" s="8" t="s">
        <v>143</v>
      </c>
    </row>
    <row r="4" spans="1:7" x14ac:dyDescent="0.25">
      <c r="A4" s="4" t="s">
        <v>31</v>
      </c>
      <c r="B4" s="4" t="s">
        <v>10</v>
      </c>
      <c r="C4" s="4" t="s">
        <v>20</v>
      </c>
      <c r="D4" s="7">
        <v>24850</v>
      </c>
      <c r="E4" s="4" t="str">
        <f>IF(A4='Database Terminali'!A4,'Database Terminali'!B4,"NO ABILITAZIONE")</f>
        <v>T0001</v>
      </c>
      <c r="F4" s="8" t="str">
        <f>VLOOKUP(A4,'Database Turni'!A:D,2,FALSE)</f>
        <v>PRIMO</v>
      </c>
      <c r="G4" s="8" t="s">
        <v>143</v>
      </c>
    </row>
    <row r="5" spans="1:7" x14ac:dyDescent="0.25">
      <c r="A5" s="4" t="s">
        <v>32</v>
      </c>
      <c r="B5" s="4" t="s">
        <v>11</v>
      </c>
      <c r="C5" s="4" t="s">
        <v>21</v>
      </c>
      <c r="D5" s="7">
        <v>31200</v>
      </c>
      <c r="E5" s="4" t="str">
        <f>IF(A5='Database Terminali'!A5,'Database Terminali'!B5,"NO ABILITAZIONE")</f>
        <v>T0001</v>
      </c>
      <c r="F5" s="8" t="str">
        <f>VLOOKUP(A5,'Database Turni'!A:D,2,FALSE)</f>
        <v>SECONDO</v>
      </c>
      <c r="G5" s="8" t="s">
        <v>143</v>
      </c>
    </row>
    <row r="6" spans="1:7" x14ac:dyDescent="0.25">
      <c r="A6" s="4" t="s">
        <v>33</v>
      </c>
      <c r="B6" s="4" t="s">
        <v>12</v>
      </c>
      <c r="C6" s="4" t="s">
        <v>22</v>
      </c>
      <c r="D6" s="7">
        <v>33332</v>
      </c>
      <c r="E6" s="4" t="str">
        <f>IF(A6='Database Terminali'!A6,'Database Terminali'!B6,"NO ABILITAZIONE")</f>
        <v>T0002</v>
      </c>
      <c r="F6" s="8" t="str">
        <f>VLOOKUP(A6,'Database Turni'!A:D,2,FALSE)</f>
        <v>PRIMO</v>
      </c>
      <c r="G6" s="8" t="s">
        <v>143</v>
      </c>
    </row>
    <row r="7" spans="1:7" x14ac:dyDescent="0.25">
      <c r="A7" s="4" t="s">
        <v>34</v>
      </c>
      <c r="B7" s="4" t="s">
        <v>13</v>
      </c>
      <c r="C7" s="4" t="s">
        <v>23</v>
      </c>
      <c r="D7" s="7">
        <v>29179</v>
      </c>
      <c r="E7" s="4" t="str">
        <f>IF(A7='Database Terminali'!A7,'Database Terminali'!B7,"NO ABILITAZIONE")</f>
        <v>T0002</v>
      </c>
      <c r="F7" s="8" t="str">
        <f>VLOOKUP(A7,'Database Turni'!A:D,2,FALSE)</f>
        <v>SECONDO</v>
      </c>
      <c r="G7" s="8" t="s">
        <v>143</v>
      </c>
    </row>
    <row r="8" spans="1:7" x14ac:dyDescent="0.25">
      <c r="A8" s="4" t="s">
        <v>35</v>
      </c>
      <c r="B8" s="4" t="s">
        <v>14</v>
      </c>
      <c r="C8" s="4" t="s">
        <v>24</v>
      </c>
      <c r="D8" s="7">
        <v>28627</v>
      </c>
      <c r="E8" s="4" t="str">
        <f>IF(A8='Database Terminali'!A8,'Database Terminali'!B8,"NO ABILITAZIONE")</f>
        <v>T0002</v>
      </c>
      <c r="F8" s="8" t="str">
        <f>VLOOKUP(A8,'Database Turni'!A:D,2,FALSE)</f>
        <v>PRIMO</v>
      </c>
      <c r="G8" s="8" t="s">
        <v>143</v>
      </c>
    </row>
    <row r="9" spans="1:7" x14ac:dyDescent="0.25">
      <c r="A9" s="4" t="s">
        <v>36</v>
      </c>
      <c r="B9" s="4" t="s">
        <v>15</v>
      </c>
      <c r="C9" s="4" t="s">
        <v>25</v>
      </c>
      <c r="D9" s="7">
        <v>30560</v>
      </c>
      <c r="E9" s="4" t="str">
        <f>IF(A9='Database Terminali'!A9,'Database Terminali'!B9,"NO ABILITAZIONE")</f>
        <v>T0002</v>
      </c>
      <c r="F9" s="8" t="str">
        <f>VLOOKUP(A9,'Database Turni'!A:D,2,FALSE)</f>
        <v>SECONDO</v>
      </c>
      <c r="G9" s="8" t="s">
        <v>143</v>
      </c>
    </row>
    <row r="10" spans="1:7" x14ac:dyDescent="0.25">
      <c r="A10" s="4" t="s">
        <v>37</v>
      </c>
      <c r="B10" s="4" t="s">
        <v>16</v>
      </c>
      <c r="C10" s="4" t="s">
        <v>26</v>
      </c>
      <c r="D10" s="7">
        <v>29471</v>
      </c>
      <c r="E10" s="4" t="str">
        <f>IF(A10='Database Terminali'!A10,'Database Terminali'!B10,"NO ABILITAZIONE")</f>
        <v>T0003</v>
      </c>
      <c r="F10" s="8" t="str">
        <f>VLOOKUP(A10,'Database Turni'!A:D,2,FALSE)</f>
        <v>PRIMO</v>
      </c>
      <c r="G10" s="8" t="s">
        <v>143</v>
      </c>
    </row>
    <row r="11" spans="1:7" x14ac:dyDescent="0.25">
      <c r="A11" s="4" t="s">
        <v>38</v>
      </c>
      <c r="B11" s="4" t="s">
        <v>17</v>
      </c>
      <c r="C11" s="4" t="s">
        <v>27</v>
      </c>
      <c r="D11" s="7">
        <v>31026</v>
      </c>
      <c r="E11" s="4" t="str">
        <f>IF(A11='Database Terminali'!A11,'Database Terminali'!B11,"NO ABILITAZIONE")</f>
        <v>T0003</v>
      </c>
      <c r="F11" s="8" t="str">
        <f>VLOOKUP(A11,'Database Turni'!A:D,2,FALSE)</f>
        <v>SECONDO</v>
      </c>
      <c r="G11" s="8" t="s">
        <v>143</v>
      </c>
    </row>
    <row r="12" spans="1:7" ht="30" x14ac:dyDescent="0.25">
      <c r="A12" s="4" t="s">
        <v>139</v>
      </c>
      <c r="B12" s="4" t="s">
        <v>142</v>
      </c>
      <c r="C12" s="4" t="s">
        <v>27</v>
      </c>
      <c r="D12" s="7">
        <v>21529</v>
      </c>
      <c r="E12" s="4" t="str">
        <f>IF(A12='Database Terminali'!A12,'Database Terminali'!B12,"NO ABILITAZIONE")</f>
        <v>NO ABILITAZIONE</v>
      </c>
      <c r="F12" s="8" t="str">
        <f>VLOOKUP(A12,'Database Turni'!A:D,2,FALSE)</f>
        <v>GIORNATA</v>
      </c>
      <c r="G12" s="8" t="s">
        <v>144</v>
      </c>
    </row>
  </sheetData>
  <autoFilter ref="A1:G12" xr:uid="{7AE35FC6-1E15-4BBF-A91A-5857F1B26F46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783-9733-47A6-AB92-76FAD4595FF0}">
  <dimension ref="A1:E11"/>
  <sheetViews>
    <sheetView workbookViewId="0">
      <selection sqref="A1:E1"/>
    </sheetView>
  </sheetViews>
  <sheetFormatPr defaultRowHeight="15" x14ac:dyDescent="0.25"/>
  <cols>
    <col min="2" max="2" width="9.140625" style="1"/>
    <col min="3" max="3" width="9.7109375" style="1" customWidth="1"/>
    <col min="4" max="4" width="12" style="1" customWidth="1"/>
    <col min="5" max="5" width="20" bestFit="1" customWidth="1"/>
  </cols>
  <sheetData>
    <row r="1" spans="1:5" ht="30" x14ac:dyDescent="0.25">
      <c r="A1" s="5" t="s">
        <v>127</v>
      </c>
      <c r="B1" s="5" t="s">
        <v>97</v>
      </c>
      <c r="C1" s="5" t="s">
        <v>108</v>
      </c>
      <c r="D1" s="5" t="s">
        <v>109</v>
      </c>
      <c r="E1" s="12" t="s">
        <v>130</v>
      </c>
    </row>
    <row r="2" spans="1:5" x14ac:dyDescent="0.25">
      <c r="A2" s="4" t="s">
        <v>61</v>
      </c>
      <c r="B2" s="4" t="s">
        <v>98</v>
      </c>
      <c r="C2" s="4" t="s">
        <v>110</v>
      </c>
      <c r="D2" s="4" t="s">
        <v>111</v>
      </c>
      <c r="E2" s="6" t="str">
        <f>_xlfn.CONCAT(C2," ",D2)</f>
        <v>Giorgio Spagnoli</v>
      </c>
    </row>
    <row r="3" spans="1:5" x14ac:dyDescent="0.25">
      <c r="A3" s="8"/>
      <c r="B3" s="4" t="s">
        <v>99</v>
      </c>
      <c r="C3" s="4" t="s">
        <v>15</v>
      </c>
      <c r="D3" s="4" t="s">
        <v>112</v>
      </c>
      <c r="E3" s="6" t="str">
        <f t="shared" ref="E3:E11" si="0">_xlfn.CONCAT(C3," ",D3)</f>
        <v>Alberto Greggio</v>
      </c>
    </row>
    <row r="4" spans="1:5" x14ac:dyDescent="0.25">
      <c r="A4" s="4" t="s">
        <v>55</v>
      </c>
      <c r="B4" s="4" t="s">
        <v>100</v>
      </c>
      <c r="C4" s="4" t="s">
        <v>113</v>
      </c>
      <c r="D4" s="4" t="s">
        <v>114</v>
      </c>
      <c r="E4" s="6" t="str">
        <f t="shared" si="0"/>
        <v>Sabrina Forlano</v>
      </c>
    </row>
    <row r="5" spans="1:5" x14ac:dyDescent="0.25">
      <c r="A5" s="4"/>
      <c r="B5" s="4" t="s">
        <v>101</v>
      </c>
      <c r="C5" s="4" t="s">
        <v>115</v>
      </c>
      <c r="D5" s="4" t="s">
        <v>116</v>
      </c>
      <c r="E5" s="6" t="str">
        <f t="shared" si="0"/>
        <v>Gabriella Andreoletti</v>
      </c>
    </row>
    <row r="6" spans="1:5" x14ac:dyDescent="0.25">
      <c r="A6" s="4" t="s">
        <v>57</v>
      </c>
      <c r="B6" s="4" t="s">
        <v>102</v>
      </c>
      <c r="C6" s="4" t="s">
        <v>117</v>
      </c>
      <c r="D6" s="4" t="s">
        <v>118</v>
      </c>
      <c r="E6" s="6" t="str">
        <f t="shared" si="0"/>
        <v>Rosalba Grassi</v>
      </c>
    </row>
    <row r="7" spans="1:5" x14ac:dyDescent="0.25">
      <c r="A7" s="4"/>
      <c r="B7" s="4" t="s">
        <v>103</v>
      </c>
      <c r="C7" s="4" t="s">
        <v>119</v>
      </c>
      <c r="D7" s="4" t="s">
        <v>120</v>
      </c>
      <c r="E7" s="6" t="str">
        <f t="shared" si="0"/>
        <v>Giuseppe Carbone</v>
      </c>
    </row>
    <row r="8" spans="1:5" x14ac:dyDescent="0.25">
      <c r="A8" s="4" t="s">
        <v>59</v>
      </c>
      <c r="B8" s="4" t="s">
        <v>104</v>
      </c>
      <c r="C8" s="4" t="s">
        <v>131</v>
      </c>
      <c r="D8" s="4" t="s">
        <v>121</v>
      </c>
      <c r="E8" s="6" t="str">
        <f t="shared" si="0"/>
        <v>Giorgia Cottarelli</v>
      </c>
    </row>
    <row r="9" spans="1:5" x14ac:dyDescent="0.25">
      <c r="A9" s="4"/>
      <c r="B9" s="4" t="s">
        <v>105</v>
      </c>
      <c r="C9" s="4" t="s">
        <v>122</v>
      </c>
      <c r="D9" s="4" t="s">
        <v>18</v>
      </c>
      <c r="E9" s="6" t="str">
        <f t="shared" si="0"/>
        <v>Clarissa Rossi</v>
      </c>
    </row>
    <row r="10" spans="1:5" x14ac:dyDescent="0.25">
      <c r="A10" s="8"/>
      <c r="B10" s="4" t="s">
        <v>106</v>
      </c>
      <c r="C10" s="4" t="s">
        <v>123</v>
      </c>
      <c r="D10" s="4" t="s">
        <v>124</v>
      </c>
      <c r="E10" s="6" t="str">
        <f t="shared" si="0"/>
        <v>Ornela Battaglia</v>
      </c>
    </row>
    <row r="11" spans="1:5" x14ac:dyDescent="0.25">
      <c r="A11" s="4" t="s">
        <v>54</v>
      </c>
      <c r="B11" s="4" t="s">
        <v>107</v>
      </c>
      <c r="C11" s="4" t="s">
        <v>125</v>
      </c>
      <c r="D11" s="4" t="s">
        <v>126</v>
      </c>
      <c r="E11" s="6" t="str">
        <f t="shared" si="0"/>
        <v>Stefano Ricci</v>
      </c>
    </row>
  </sheetData>
  <autoFilter ref="A1:E11" xr:uid="{05306783-9733-47A6-AB92-76FAD4595FF0}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60E8-62D6-4899-95DE-C67AEAD9DC36}">
  <dimension ref="A1:C11"/>
  <sheetViews>
    <sheetView workbookViewId="0">
      <selection sqref="A1:C1"/>
    </sheetView>
  </sheetViews>
  <sheetFormatPr defaultRowHeight="15" x14ac:dyDescent="0.25"/>
  <cols>
    <col min="1" max="1" width="23.140625" bestFit="1" customWidth="1"/>
    <col min="2" max="2" width="12.28515625" bestFit="1" customWidth="1"/>
    <col min="3" max="3" width="17.7109375" bestFit="1" customWidth="1"/>
    <col min="4" max="4" width="23.140625" bestFit="1" customWidth="1"/>
  </cols>
  <sheetData>
    <row r="1" spans="1:3" x14ac:dyDescent="0.25">
      <c r="A1" s="11" t="s">
        <v>5</v>
      </c>
      <c r="B1" s="11" t="s">
        <v>0</v>
      </c>
      <c r="C1" s="11" t="s">
        <v>4</v>
      </c>
    </row>
    <row r="2" spans="1:3" x14ac:dyDescent="0.25">
      <c r="A2" s="8" t="str">
        <f>'Database Dipendenti'!A2</f>
        <v>D001</v>
      </c>
      <c r="B2" s="8" t="s">
        <v>1</v>
      </c>
      <c r="C2" s="8">
        <v>1</v>
      </c>
    </row>
    <row r="3" spans="1:3" x14ac:dyDescent="0.25">
      <c r="A3" s="8" t="str">
        <f>'Database Dipendenti'!A3</f>
        <v>D002</v>
      </c>
      <c r="B3" s="8" t="s">
        <v>1</v>
      </c>
      <c r="C3" s="8">
        <v>1</v>
      </c>
    </row>
    <row r="4" spans="1:3" x14ac:dyDescent="0.25">
      <c r="A4" s="8" t="str">
        <f>'Database Dipendenti'!A4</f>
        <v>D003</v>
      </c>
      <c r="B4" s="8" t="s">
        <v>1</v>
      </c>
      <c r="C4" s="8">
        <v>1</v>
      </c>
    </row>
    <row r="5" spans="1:3" x14ac:dyDescent="0.25">
      <c r="A5" s="8" t="str">
        <f>'Database Dipendenti'!A5</f>
        <v>D004</v>
      </c>
      <c r="B5" s="8" t="s">
        <v>1</v>
      </c>
      <c r="C5" s="8">
        <v>1</v>
      </c>
    </row>
    <row r="6" spans="1:3" x14ac:dyDescent="0.25">
      <c r="A6" s="8" t="str">
        <f>'Database Dipendenti'!A6</f>
        <v>D005</v>
      </c>
      <c r="B6" s="8" t="s">
        <v>2</v>
      </c>
      <c r="C6" s="8">
        <v>1</v>
      </c>
    </row>
    <row r="7" spans="1:3" x14ac:dyDescent="0.25">
      <c r="A7" s="8" t="str">
        <f>'Database Dipendenti'!A7</f>
        <v>D006</v>
      </c>
      <c r="B7" s="8" t="s">
        <v>2</v>
      </c>
      <c r="C7" s="8">
        <v>1</v>
      </c>
    </row>
    <row r="8" spans="1:3" x14ac:dyDescent="0.25">
      <c r="A8" s="8" t="str">
        <f>'Database Dipendenti'!A8</f>
        <v>D007</v>
      </c>
      <c r="B8" s="8" t="s">
        <v>2</v>
      </c>
      <c r="C8" s="8">
        <v>1</v>
      </c>
    </row>
    <row r="9" spans="1:3" x14ac:dyDescent="0.25">
      <c r="A9" s="8" t="str">
        <f>'Database Dipendenti'!A9</f>
        <v>D008</v>
      </c>
      <c r="B9" s="8" t="s">
        <v>2</v>
      </c>
      <c r="C9" s="8">
        <v>1</v>
      </c>
    </row>
    <row r="10" spans="1:3" x14ac:dyDescent="0.25">
      <c r="A10" s="8" t="str">
        <f>'Database Dipendenti'!A10</f>
        <v>D009</v>
      </c>
      <c r="B10" s="8" t="s">
        <v>3</v>
      </c>
      <c r="C10" s="8">
        <v>2</v>
      </c>
    </row>
    <row r="11" spans="1:3" x14ac:dyDescent="0.25">
      <c r="A11" s="8" t="str">
        <f>'Database Dipendenti'!A11</f>
        <v>D010</v>
      </c>
      <c r="B11" s="8" t="s">
        <v>3</v>
      </c>
      <c r="C11" s="8">
        <v>2</v>
      </c>
    </row>
  </sheetData>
  <autoFilter ref="A1:C11" xr:uid="{EFBA60E8-62D6-4899-95DE-C67AEAD9DC36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2CEA-7829-4968-BABA-67CF2D53CB8A}">
  <dimension ref="A1:D11"/>
  <sheetViews>
    <sheetView workbookViewId="0">
      <selection activeCell="F37" sqref="F37"/>
    </sheetView>
  </sheetViews>
  <sheetFormatPr defaultRowHeight="15" x14ac:dyDescent="0.25"/>
  <cols>
    <col min="4" max="4" width="17" customWidth="1"/>
  </cols>
  <sheetData>
    <row r="1" spans="1:4" ht="30" x14ac:dyDescent="0.25">
      <c r="A1" s="11" t="s">
        <v>52</v>
      </c>
      <c r="B1" s="11" t="s">
        <v>132</v>
      </c>
      <c r="C1" s="11" t="s">
        <v>133</v>
      </c>
      <c r="D1" s="5" t="s">
        <v>136</v>
      </c>
    </row>
    <row r="2" spans="1:4" x14ac:dyDescent="0.25">
      <c r="A2" s="3" t="s">
        <v>53</v>
      </c>
      <c r="B2" s="3" t="s">
        <v>134</v>
      </c>
      <c r="C2" s="3">
        <v>1</v>
      </c>
      <c r="D2" s="3" t="str">
        <f>_xlfn.CONCAT(B2,C2)</f>
        <v>A1</v>
      </c>
    </row>
    <row r="3" spans="1:4" x14ac:dyDescent="0.25">
      <c r="A3" s="3"/>
      <c r="B3" s="3" t="s">
        <v>134</v>
      </c>
      <c r="C3" s="3">
        <v>2</v>
      </c>
      <c r="D3" s="3" t="str">
        <f t="shared" ref="D3:D11" si="0">_xlfn.CONCAT(B3,C3)</f>
        <v>A2</v>
      </c>
    </row>
    <row r="4" spans="1:4" x14ac:dyDescent="0.25">
      <c r="A4" s="3"/>
      <c r="B4" s="3" t="s">
        <v>134</v>
      </c>
      <c r="C4" s="3">
        <v>3</v>
      </c>
      <c r="D4" s="3" t="str">
        <f t="shared" si="0"/>
        <v>A3</v>
      </c>
    </row>
    <row r="5" spans="1:4" x14ac:dyDescent="0.25">
      <c r="A5" s="3"/>
      <c r="B5" s="3" t="s">
        <v>134</v>
      </c>
      <c r="C5" s="3">
        <v>4</v>
      </c>
      <c r="D5" s="3" t="str">
        <f t="shared" si="0"/>
        <v>A4</v>
      </c>
    </row>
    <row r="6" spans="1:4" x14ac:dyDescent="0.25">
      <c r="A6" s="3"/>
      <c r="B6" s="3" t="s">
        <v>134</v>
      </c>
      <c r="C6" s="3">
        <v>5</v>
      </c>
      <c r="D6" s="3" t="str">
        <f t="shared" si="0"/>
        <v>A5</v>
      </c>
    </row>
    <row r="7" spans="1:4" x14ac:dyDescent="0.25">
      <c r="A7" s="3" t="s">
        <v>60</v>
      </c>
      <c r="B7" s="3" t="s">
        <v>135</v>
      </c>
      <c r="C7" s="3">
        <v>1</v>
      </c>
      <c r="D7" s="3" t="str">
        <f t="shared" si="0"/>
        <v>B1</v>
      </c>
    </row>
    <row r="8" spans="1:4" x14ac:dyDescent="0.25">
      <c r="A8" s="3" t="s">
        <v>62</v>
      </c>
      <c r="B8" s="3" t="s">
        <v>135</v>
      </c>
      <c r="C8" s="3">
        <v>2</v>
      </c>
      <c r="D8" s="3" t="str">
        <f t="shared" si="0"/>
        <v>B2</v>
      </c>
    </row>
    <row r="9" spans="1:4" x14ac:dyDescent="0.25">
      <c r="A9" s="3"/>
      <c r="B9" s="3" t="s">
        <v>135</v>
      </c>
      <c r="C9" s="3">
        <v>3</v>
      </c>
      <c r="D9" s="3" t="str">
        <f t="shared" si="0"/>
        <v>B3</v>
      </c>
    </row>
    <row r="10" spans="1:4" x14ac:dyDescent="0.25">
      <c r="A10" s="3"/>
      <c r="B10" s="3" t="s">
        <v>135</v>
      </c>
      <c r="C10" s="3">
        <v>4</v>
      </c>
      <c r="D10" s="3" t="str">
        <f t="shared" si="0"/>
        <v>B4</v>
      </c>
    </row>
    <row r="11" spans="1:4" x14ac:dyDescent="0.25">
      <c r="A11" s="3"/>
      <c r="B11" s="3" t="s">
        <v>135</v>
      </c>
      <c r="C11" s="3">
        <v>5</v>
      </c>
      <c r="D11" s="3" t="str">
        <f t="shared" si="0"/>
        <v>B5</v>
      </c>
    </row>
  </sheetData>
  <autoFilter ref="A1:D11" xr:uid="{F86B2CEA-7829-4968-BABA-67CF2D53CB8A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180A-5E2D-48F0-AF11-CBB5F71DA314}">
  <dimension ref="A1:D12"/>
  <sheetViews>
    <sheetView workbookViewId="0">
      <selection sqref="A1:D1"/>
    </sheetView>
  </sheetViews>
  <sheetFormatPr defaultRowHeight="15" x14ac:dyDescent="0.25"/>
  <cols>
    <col min="1" max="1" width="11.5703125" style="1" bestFit="1" customWidth="1"/>
    <col min="2" max="2" width="11.28515625" style="1" customWidth="1"/>
    <col min="3" max="4" width="6.5703125" style="1" bestFit="1" customWidth="1"/>
  </cols>
  <sheetData>
    <row r="1" spans="1:4" ht="30" x14ac:dyDescent="0.25">
      <c r="A1" s="4" t="s">
        <v>43</v>
      </c>
      <c r="B1" s="4" t="s">
        <v>44</v>
      </c>
      <c r="C1" s="4" t="s">
        <v>41</v>
      </c>
      <c r="D1" s="4" t="s">
        <v>42</v>
      </c>
    </row>
    <row r="2" spans="1:4" x14ac:dyDescent="0.25">
      <c r="A2" s="4" t="s">
        <v>29</v>
      </c>
      <c r="B2" s="4" t="s">
        <v>45</v>
      </c>
      <c r="C2" s="9">
        <v>0.33333333333333331</v>
      </c>
      <c r="D2" s="9">
        <v>0.54166666666666663</v>
      </c>
    </row>
    <row r="3" spans="1:4" x14ac:dyDescent="0.25">
      <c r="A3" s="4" t="s">
        <v>31</v>
      </c>
      <c r="B3" s="4" t="s">
        <v>45</v>
      </c>
      <c r="C3" s="9">
        <v>0.33333333333333331</v>
      </c>
      <c r="D3" s="9">
        <v>0.54166666666666663</v>
      </c>
    </row>
    <row r="4" spans="1:4" x14ac:dyDescent="0.25">
      <c r="A4" s="4" t="s">
        <v>33</v>
      </c>
      <c r="B4" s="4" t="s">
        <v>45</v>
      </c>
      <c r="C4" s="9">
        <v>0.33333333333333331</v>
      </c>
      <c r="D4" s="9">
        <v>0.54166666666666663</v>
      </c>
    </row>
    <row r="5" spans="1:4" x14ac:dyDescent="0.25">
      <c r="A5" s="4" t="s">
        <v>35</v>
      </c>
      <c r="B5" s="4" t="s">
        <v>45</v>
      </c>
      <c r="C5" s="9">
        <v>0.33333333333333331</v>
      </c>
      <c r="D5" s="9">
        <v>0.54166666666666663</v>
      </c>
    </row>
    <row r="6" spans="1:4" x14ac:dyDescent="0.25">
      <c r="A6" s="4" t="s">
        <v>37</v>
      </c>
      <c r="B6" s="4" t="s">
        <v>45</v>
      </c>
      <c r="C6" s="9">
        <v>0.33333333333333331</v>
      </c>
      <c r="D6" s="9">
        <v>0.54166666666666663</v>
      </c>
    </row>
    <row r="7" spans="1:4" x14ac:dyDescent="0.25">
      <c r="A7" s="4" t="s">
        <v>30</v>
      </c>
      <c r="B7" s="4" t="s">
        <v>46</v>
      </c>
      <c r="C7" s="9">
        <v>0.54166666666666663</v>
      </c>
      <c r="D7" s="9">
        <v>0.66666666666666663</v>
      </c>
    </row>
    <row r="8" spans="1:4" x14ac:dyDescent="0.25">
      <c r="A8" s="4" t="s">
        <v>32</v>
      </c>
      <c r="B8" s="4" t="s">
        <v>46</v>
      </c>
      <c r="C8" s="9">
        <v>0.54166666666666663</v>
      </c>
      <c r="D8" s="9">
        <v>0.66666666666666663</v>
      </c>
    </row>
    <row r="9" spans="1:4" x14ac:dyDescent="0.25">
      <c r="A9" s="4" t="s">
        <v>34</v>
      </c>
      <c r="B9" s="4" t="s">
        <v>46</v>
      </c>
      <c r="C9" s="9">
        <v>0.54166666666666663</v>
      </c>
      <c r="D9" s="9">
        <v>0.66666666666666663</v>
      </c>
    </row>
    <row r="10" spans="1:4" x14ac:dyDescent="0.25">
      <c r="A10" s="4" t="s">
        <v>36</v>
      </c>
      <c r="B10" s="4" t="s">
        <v>46</v>
      </c>
      <c r="C10" s="9">
        <v>0.54166666666666663</v>
      </c>
      <c r="D10" s="9">
        <v>0.66666666666666663</v>
      </c>
    </row>
    <row r="11" spans="1:4" x14ac:dyDescent="0.25">
      <c r="A11" s="4" t="s">
        <v>38</v>
      </c>
      <c r="B11" s="4" t="s">
        <v>46</v>
      </c>
      <c r="C11" s="9">
        <v>0.54166666666666663</v>
      </c>
      <c r="D11" s="9">
        <v>0.66666666666666663</v>
      </c>
    </row>
    <row r="12" spans="1:4" ht="30" x14ac:dyDescent="0.25">
      <c r="A12" s="4" t="s">
        <v>139</v>
      </c>
      <c r="B12" s="4" t="s">
        <v>141</v>
      </c>
      <c r="C12" s="9">
        <v>0.375</v>
      </c>
      <c r="D12" s="9">
        <v>0.75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Database Prestiti</vt:lpstr>
      <vt:lpstr>Database Libri</vt:lpstr>
      <vt:lpstr>Database Dipendenti</vt:lpstr>
      <vt:lpstr>Database Clienti</vt:lpstr>
      <vt:lpstr>Database Terminali</vt:lpstr>
      <vt:lpstr>Database Scaffali</vt:lpstr>
      <vt:lpstr>Database Turni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Cantaluppi</dc:creator>
  <cp:lastModifiedBy>Jacopo Cantaluppi</cp:lastModifiedBy>
  <dcterms:created xsi:type="dcterms:W3CDTF">2023-02-15T18:27:47Z</dcterms:created>
  <dcterms:modified xsi:type="dcterms:W3CDTF">2023-02-20T22:29:16Z</dcterms:modified>
</cp:coreProperties>
</file>