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.Stat export" sheetId="1" state="visible" r:id="rId2"/>
    <sheet name="Nuov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59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560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561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562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563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564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565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567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568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569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572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600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601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602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603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604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605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638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648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B649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C561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C562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C569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C600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C601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C602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C603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C604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C605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C648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C649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D569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D600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D601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D604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D605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E569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E621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E622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E623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E624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F562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F569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G569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  <comment ref="N100" authorId="0">
      <text>
        <r>
          <rPr>
            <sz val="9"/>
            <color rgb="FF000000"/>
            <rFont val="Tahoma"/>
            <family val="2"/>
            <charset val="1"/>
          </rPr>
          <t xml:space="preserve">i: dato imputato (vedi nota a livello di dataset)</t>
        </r>
      </text>
    </comment>
  </commentList>
</comments>
</file>

<file path=xl/sharedStrings.xml><?xml version="1.0" encoding="utf-8"?>
<sst xmlns="http://schemas.openxmlformats.org/spreadsheetml/2006/main" count="1597" uniqueCount="1466">
  <si>
    <t xml:space="preserve">Dataset:Nic - mensili dal 2016 (base 2015)</t>
  </si>
  <si>
    <t xml:space="preserve">Tipo indice</t>
  </si>
  <si>
    <t xml:space="preserve">indice dei prezzi al consumo per l'intera collettività (base 2015=100) - dati mensili </t>
  </si>
  <si>
    <t xml:space="preserve">Misura</t>
  </si>
  <si>
    <t xml:space="preserve">numeri indici</t>
  </si>
  <si>
    <t xml:space="preserve">Territorio</t>
  </si>
  <si>
    <t xml:space="preserve">Italia</t>
  </si>
  <si>
    <t xml:space="preserve">Seleziona periodo</t>
  </si>
  <si>
    <t xml:space="preserve">Mag-2021</t>
  </si>
  <si>
    <t xml:space="preserve">Giu-2021</t>
  </si>
  <si>
    <t xml:space="preserve">Lug-2021</t>
  </si>
  <si>
    <t xml:space="preserve">Ago-2021</t>
  </si>
  <si>
    <t xml:space="preserve">Set-2021</t>
  </si>
  <si>
    <t xml:space="preserve">Ott-2021</t>
  </si>
  <si>
    <t xml:space="preserve">Nov-2021</t>
  </si>
  <si>
    <t xml:space="preserve">Dic-2021</t>
  </si>
  <si>
    <t xml:space="preserve">Gen-2022</t>
  </si>
  <si>
    <t xml:space="preserve">Feb-2022</t>
  </si>
  <si>
    <t xml:space="preserve">Mar-2022</t>
  </si>
  <si>
    <t xml:space="preserve">Apr-2022</t>
  </si>
  <si>
    <t xml:space="preserve">Mag-2022</t>
  </si>
  <si>
    <t xml:space="preserve">COICOP Rev. Istat</t>
  </si>
  <si>
    <t xml:space="preserve">OR0: COICOP_2015</t>
  </si>
  <si>
    <t xml:space="preserve">..</t>
  </si>
  <si>
    <t xml:space="preserve">00: indice generale</t>
  </si>
  <si>
    <t xml:space="preserve">  00: indice generale</t>
  </si>
  <si>
    <t xml:space="preserve">01:  -- prodotti alimentari e bevande analcoliche</t>
  </si>
  <si>
    <t xml:space="preserve">  01: -- prodotti alimentari e bevande analcoliche</t>
  </si>
  <si>
    <t xml:space="preserve">  011: prodotti alimentari</t>
  </si>
  <si>
    <t xml:space="preserve">    011: prodotti alimentari</t>
  </si>
  <si>
    <t xml:space="preserve">    0111: pane e cereali</t>
  </si>
  <si>
    <t xml:space="preserve">      0111: pane e cereali</t>
  </si>
  <si>
    <t xml:space="preserve">      01111: riso</t>
  </si>
  <si>
    <t xml:space="preserve">        01111: riso</t>
  </si>
  <si>
    <t xml:space="preserve">        011110: riso</t>
  </si>
  <si>
    <t xml:space="preserve">          011110: riso</t>
  </si>
  <si>
    <t xml:space="preserve">      01112: farina e altri cereali</t>
  </si>
  <si>
    <t xml:space="preserve">        01112: farina e altri cereali</t>
  </si>
  <si>
    <t xml:space="preserve">        011120: farina e altri cereali</t>
  </si>
  <si>
    <t xml:space="preserve">          011120: farina e altri cereali</t>
  </si>
  <si>
    <t xml:space="preserve">      01113: pane</t>
  </si>
  <si>
    <t xml:space="preserve">        01113: pane</t>
  </si>
  <si>
    <t xml:space="preserve">        011131: pane fresco</t>
  </si>
  <si>
    <t xml:space="preserve">          011131: pane fresco</t>
  </si>
  <si>
    <t xml:space="preserve">        011132: pane confezionato</t>
  </si>
  <si>
    <t xml:space="preserve">          011132: pane confezionato</t>
  </si>
  <si>
    <t xml:space="preserve">      01114: altri prodotti di panetteria e pasticceria</t>
  </si>
  <si>
    <t xml:space="preserve">        01114: altri prodotti di panetteria e pasticceria</t>
  </si>
  <si>
    <t xml:space="preserve">        011141: prodotti di pasticceria freschi</t>
  </si>
  <si>
    <t xml:space="preserve">          011141: prodotti di pasticceria freschi</t>
  </si>
  <si>
    <t xml:space="preserve">        011142: prodotti di pasticceria confezionati</t>
  </si>
  <si>
    <t xml:space="preserve">          011142: prodotti di pasticceria confezionati</t>
  </si>
  <si>
    <t xml:space="preserve">        011143: prodotti di panetteria confezionati</t>
  </si>
  <si>
    <t xml:space="preserve">          011143: prodotti di panetteria confezionati</t>
  </si>
  <si>
    <t xml:space="preserve">      01115: pizza e quiches</t>
  </si>
  <si>
    <t xml:space="preserve">        01115: pizza e quiches</t>
  </si>
  <si>
    <t xml:space="preserve">        011150: pizza e quiche</t>
  </si>
  <si>
    <t xml:space="preserve">          011150: pizza e quiche</t>
  </si>
  <si>
    <t xml:space="preserve">      01116: pasta e couscous</t>
  </si>
  <si>
    <t xml:space="preserve">        01116: pasta e couscous</t>
  </si>
  <si>
    <t xml:space="preserve">        011161: pasta secca, pasta fresca e couscous</t>
  </si>
  <si>
    <t xml:space="preserve">          011161: pasta secca, pasta fresca e couscous</t>
  </si>
  <si>
    <t xml:space="preserve">        011162: preparati di pasta</t>
  </si>
  <si>
    <t xml:space="preserve">          011162: preparati di pasta</t>
  </si>
  <si>
    <t xml:space="preserve">      01117: cereali per colazione</t>
  </si>
  <si>
    <t xml:space="preserve">        01117: cereali per colazione</t>
  </si>
  <si>
    <t xml:space="preserve">        011170: cereali per colazione</t>
  </si>
  <si>
    <t xml:space="preserve">          011170: cereali per colazione</t>
  </si>
  <si>
    <t xml:space="preserve">      01118: altri prodotti a base di cereali</t>
  </si>
  <si>
    <t xml:space="preserve">        01118: altri prodotti a base di cereali</t>
  </si>
  <si>
    <t xml:space="preserve">        011180: altri prodotti a base di cereali</t>
  </si>
  <si>
    <t xml:space="preserve">          011180: altri prodotti a base di cereali</t>
  </si>
  <si>
    <t xml:space="preserve">    0112: carni</t>
  </si>
  <si>
    <t xml:space="preserve">      0112: carni</t>
  </si>
  <si>
    <t xml:space="preserve">      01121: carne bovina</t>
  </si>
  <si>
    <t xml:space="preserve">        01121: carne bovina</t>
  </si>
  <si>
    <t xml:space="preserve">        011211: carne di bovino adulto</t>
  </si>
  <si>
    <t xml:space="preserve">          011211: carne di bovino adulto</t>
  </si>
  <si>
    <t xml:space="preserve">        011212: carne di vitello</t>
  </si>
  <si>
    <t xml:space="preserve">          011212: carne di vitello</t>
  </si>
  <si>
    <t xml:space="preserve">      01122: carne suina</t>
  </si>
  <si>
    <t xml:space="preserve">        01122: carne suina</t>
  </si>
  <si>
    <t xml:space="preserve">        011220: carne suina</t>
  </si>
  <si>
    <t xml:space="preserve">          011220: carne suina</t>
  </si>
  <si>
    <t xml:space="preserve">      01123: carne ovina e caprina</t>
  </si>
  <si>
    <t xml:space="preserve">        01123: carne ovina e caprina</t>
  </si>
  <si>
    <t xml:space="preserve">        011230: carne ovina e caprina</t>
  </si>
  <si>
    <t xml:space="preserve">          011230: carne ovina e caprina</t>
  </si>
  <si>
    <t xml:space="preserve">      01124: pollame</t>
  </si>
  <si>
    <t xml:space="preserve">        01124: pollame</t>
  </si>
  <si>
    <t xml:space="preserve">        011240: pollame</t>
  </si>
  <si>
    <t xml:space="preserve">          011240: pollame</t>
  </si>
  <si>
    <t xml:space="preserve">      01125: altre carni</t>
  </si>
  <si>
    <t xml:space="preserve">        01125: altre carni</t>
  </si>
  <si>
    <t xml:space="preserve">        011250: altre carni</t>
  </si>
  <si>
    <t xml:space="preserve">          011250: altre carni</t>
  </si>
  <si>
    <t xml:space="preserve">      01126: frattaglie</t>
  </si>
  <si>
    <t xml:space="preserve">        01126: frattaglie</t>
  </si>
  <si>
    <t xml:space="preserve">        011260: interiora o frattaglie</t>
  </si>
  <si>
    <t xml:space="preserve">          011260: interiora o frattaglie</t>
  </si>
  <si>
    <t xml:space="preserve">      01127: salumi</t>
  </si>
  <si>
    <t xml:space="preserve">        01127: salumi</t>
  </si>
  <si>
    <t xml:space="preserve">        011271: salumi al banco</t>
  </si>
  <si>
    <t xml:space="preserve">          011271: salumi al banco</t>
  </si>
  <si>
    <t xml:space="preserve">        011272: salumi in confezione</t>
  </si>
  <si>
    <t xml:space="preserve">          011272: salumi in confezione</t>
  </si>
  <si>
    <t xml:space="preserve">      01128: altri preparati a base di carne</t>
  </si>
  <si>
    <t xml:space="preserve">        01128: altri preparati a base di carne</t>
  </si>
  <si>
    <t xml:space="preserve">        011281: preparati con carne macinata</t>
  </si>
  <si>
    <t xml:space="preserve">          011281: preparati con carne macinata</t>
  </si>
  <si>
    <t xml:space="preserve">        011282: altri prodotti conservati o trasformati e preparati a base di carne</t>
  </si>
  <si>
    <t xml:space="preserve">          011282: altri prodotti conservati o trasformati e preparati a base di carne</t>
  </si>
  <si>
    <t xml:space="preserve">    0113: pesci e prodotti ittici</t>
  </si>
  <si>
    <t xml:space="preserve">      0113: pesci e prodotti ittici</t>
  </si>
  <si>
    <t xml:space="preserve">      01131: pesce fresco o refrigerato</t>
  </si>
  <si>
    <t xml:space="preserve">        01131: pesce fresco o refrigerato</t>
  </si>
  <si>
    <t xml:space="preserve">        011310: pesci freschi o refrigerati</t>
  </si>
  <si>
    <t xml:space="preserve">          011310: pesci freschi o refrigerati</t>
  </si>
  <si>
    <t xml:space="preserve">      01132: pesce surgelato</t>
  </si>
  <si>
    <t xml:space="preserve">        01132: pesce surgelato</t>
  </si>
  <si>
    <t xml:space="preserve">        011320: pesci surgelati</t>
  </si>
  <si>
    <t xml:space="preserve">          011320: pesci surgelati</t>
  </si>
  <si>
    <t xml:space="preserve">      01133: frutti di mare freschi o refrigerati</t>
  </si>
  <si>
    <t xml:space="preserve">        01133: frutti di mare freschi o refrigerati</t>
  </si>
  <si>
    <t xml:space="preserve">        011331: molluschi freschi</t>
  </si>
  <si>
    <t xml:space="preserve">          011331: molluschi freschi</t>
  </si>
  <si>
    <t xml:space="preserve">        011332: crostacei freschi</t>
  </si>
  <si>
    <t xml:space="preserve">          011332: crostacei freschi</t>
  </si>
  <si>
    <t xml:space="preserve">      01134: frutti di mare surgelati</t>
  </si>
  <si>
    <t xml:space="preserve">        01134: frutti di mare surgelati</t>
  </si>
  <si>
    <t xml:space="preserve">        011340: frutti di mare surgelati</t>
  </si>
  <si>
    <t xml:space="preserve">          011340: frutti di mare surgelati</t>
  </si>
  <si>
    <t xml:space="preserve">      01135: pesci e frutti di mare secchi, affumicati o salati</t>
  </si>
  <si>
    <t xml:space="preserve">        01135: pesci e frutti di mare secchi, affumicati o salati</t>
  </si>
  <si>
    <t xml:space="preserve">        011350: pesci e frutti di mare secchi, affumicati o salati</t>
  </si>
  <si>
    <t xml:space="preserve">          011350: pesci e frutti di mare secchi, affumicati o salati</t>
  </si>
  <si>
    <t xml:space="preserve">      01136: altri pesci e frutti di mare conservati o lavorati</t>
  </si>
  <si>
    <t xml:space="preserve">        01136: altri pesci e frutti di mare conservati o lavorati</t>
  </si>
  <si>
    <t xml:space="preserve">        011360: altri pesci e frutti di mare conservati o lavorati</t>
  </si>
  <si>
    <t xml:space="preserve">          011360: altri pesci e frutti di mare conservati o lavorati</t>
  </si>
  <si>
    <t xml:space="preserve">    0114: latte, formaggi e uova</t>
  </si>
  <si>
    <t xml:space="preserve">      0114: latte, formaggi e uova</t>
  </si>
  <si>
    <t xml:space="preserve">      01141: latte fresco intero</t>
  </si>
  <si>
    <t xml:space="preserve">        01141: latte fresco intero</t>
  </si>
  <si>
    <t xml:space="preserve">        011410: latte intero</t>
  </si>
  <si>
    <t xml:space="preserve">          011410: latte intero</t>
  </si>
  <si>
    <t xml:space="preserve">      01142: latte fresco parzialmente scremato</t>
  </si>
  <si>
    <t xml:space="preserve">        01142: latte fresco parzialmente scremato</t>
  </si>
  <si>
    <t xml:space="preserve">        011420: latte scremato</t>
  </si>
  <si>
    <t xml:space="preserve">          011420: latte scremato</t>
  </si>
  <si>
    <t xml:space="preserve">      01143: latte conservato</t>
  </si>
  <si>
    <t xml:space="preserve">        01143: latte conservato</t>
  </si>
  <si>
    <t xml:space="preserve">        011430: latte conservato</t>
  </si>
  <si>
    <t xml:space="preserve">          011430: latte conservato</t>
  </si>
  <si>
    <t xml:space="preserve">      01144: yogurt</t>
  </si>
  <si>
    <t xml:space="preserve">        01144: yogurt</t>
  </si>
  <si>
    <t xml:space="preserve">        011440: yogurt</t>
  </si>
  <si>
    <t xml:space="preserve">          011440: yogurt</t>
  </si>
  <si>
    <t xml:space="preserve">      01145: formaggi e latticini</t>
  </si>
  <si>
    <t xml:space="preserve">        01145: formaggi e latticini</t>
  </si>
  <si>
    <t xml:space="preserve">        011451: formaggi stagionati</t>
  </si>
  <si>
    <t xml:space="preserve">          011451: formaggi stagionati</t>
  </si>
  <si>
    <t xml:space="preserve">        011452: formaggi freschi e latticini</t>
  </si>
  <si>
    <t xml:space="preserve">          011452: formaggi freschi e latticini</t>
  </si>
  <si>
    <t xml:space="preserve">        011453: formaggi fusi</t>
  </si>
  <si>
    <t xml:space="preserve">          011453: formaggi fusi</t>
  </si>
  <si>
    <t xml:space="preserve">      01146: altri prodotti lattiero-caseari</t>
  </si>
  <si>
    <t xml:space="preserve">        01146: altri prodotti lattiero-caseari</t>
  </si>
  <si>
    <t xml:space="preserve">        011460: altri prodotti lattiero-caseari</t>
  </si>
  <si>
    <t xml:space="preserve">          011460: altri prodotti lattiero-caseari</t>
  </si>
  <si>
    <t xml:space="preserve">      01147: uova</t>
  </si>
  <si>
    <t xml:space="preserve">        01147: uova</t>
  </si>
  <si>
    <t xml:space="preserve">        011470: uova</t>
  </si>
  <si>
    <t xml:space="preserve">          011470: uova</t>
  </si>
  <si>
    <t xml:space="preserve">    0115: oli e grassi</t>
  </si>
  <si>
    <t xml:space="preserve">      0115: oli e grassi</t>
  </si>
  <si>
    <t xml:space="preserve">      01151: burro</t>
  </si>
  <si>
    <t xml:space="preserve">        01151: burro</t>
  </si>
  <si>
    <t xml:space="preserve">        011510: burro</t>
  </si>
  <si>
    <t xml:space="preserve">          011510: burro</t>
  </si>
  <si>
    <t xml:space="preserve">      01152: margarina e altri grassi vegetali</t>
  </si>
  <si>
    <t xml:space="preserve">        01152: margarina e altri grassi vegetali</t>
  </si>
  <si>
    <t xml:space="preserve">        011520: margarina e altri grassi vegetali</t>
  </si>
  <si>
    <t xml:space="preserve">          011520: margarina e altri grassi vegetali</t>
  </si>
  <si>
    <t xml:space="preserve">      01153: olio di oliva</t>
  </si>
  <si>
    <t xml:space="preserve">        01153: olio di oliva</t>
  </si>
  <si>
    <t xml:space="preserve">        011530: olio di oliva</t>
  </si>
  <si>
    <t xml:space="preserve">          011530: olio di oliva</t>
  </si>
  <si>
    <t xml:space="preserve">      01154: altri oli alimentari</t>
  </si>
  <si>
    <t xml:space="preserve">        01154: altri oli alimentari</t>
  </si>
  <si>
    <t xml:space="preserve">        011540: altri oli alimentari</t>
  </si>
  <si>
    <t xml:space="preserve">          011540: altri oli alimentari</t>
  </si>
  <si>
    <t xml:space="preserve">    0116: frutta</t>
  </si>
  <si>
    <t xml:space="preserve">      0116: frutta</t>
  </si>
  <si>
    <t xml:space="preserve">      01161: frutta fresca o refrigerata</t>
  </si>
  <si>
    <t xml:space="preserve">        01161: frutta fresca o refrigerata</t>
  </si>
  <si>
    <t xml:space="preserve">        011611: arance</t>
  </si>
  <si>
    <t xml:space="preserve">          011611: arance</t>
  </si>
  <si>
    <t xml:space="preserve">        011612: altri agrumi</t>
  </si>
  <si>
    <t xml:space="preserve">          011612: altri agrumi</t>
  </si>
  <si>
    <t xml:space="preserve">        011613: banane</t>
  </si>
  <si>
    <t xml:space="preserve">          011613: banane</t>
  </si>
  <si>
    <t xml:space="preserve">        011614: mele</t>
  </si>
  <si>
    <t xml:space="preserve">          011614: mele</t>
  </si>
  <si>
    <t xml:space="preserve">        011615: pere</t>
  </si>
  <si>
    <t xml:space="preserve">          011615: pere</t>
  </si>
  <si>
    <t xml:space="preserve">        011616: pesche e nettarine</t>
  </si>
  <si>
    <t xml:space="preserve">          011616: pesche e nettarine</t>
  </si>
  <si>
    <t xml:space="preserve">        011617: altra frutta con nocciolo</t>
  </si>
  <si>
    <t xml:space="preserve">          011617: altra frutta con nocciolo</t>
  </si>
  <si>
    <t xml:space="preserve">        011618: frutti a bacca</t>
  </si>
  <si>
    <t xml:space="preserve">          011618: frutti a bacca</t>
  </si>
  <si>
    <t xml:space="preserve">        011619: altra frutta fresca o refrigerata</t>
  </si>
  <si>
    <t xml:space="preserve">          011619: altra frutta fresca o refrigerata</t>
  </si>
  <si>
    <t xml:space="preserve">      01163: frutta secca e noci</t>
  </si>
  <si>
    <t xml:space="preserve">        01163: frutta secca e noci</t>
  </si>
  <si>
    <t xml:space="preserve">        011630: frutta secca, essiccata e noci</t>
  </si>
  <si>
    <t xml:space="preserve">          011630: frutta secca, essiccata e noci</t>
  </si>
  <si>
    <t xml:space="preserve">      01164: conserve di frutta e prodotti a base di frutta</t>
  </si>
  <si>
    <t xml:space="preserve">        01164: conserve di frutta e prodotti a base di frutta</t>
  </si>
  <si>
    <t xml:space="preserve">        011640: conserve di frutta e prodotti a base di frutta</t>
  </si>
  <si>
    <t xml:space="preserve">          011640: conserve di frutta e prodotti a base di frutta</t>
  </si>
  <si>
    <t xml:space="preserve">    0117: vegetali</t>
  </si>
  <si>
    <t xml:space="preserve">      0117: vegetali</t>
  </si>
  <si>
    <t xml:space="preserve">      01171: vegetali freschi o refrigerati diversi da patate e altri tuberi</t>
  </si>
  <si>
    <t xml:space="preserve">        01171: vegetali freschi o refrigerati diversi da patate e altri tuberi</t>
  </si>
  <si>
    <t xml:space="preserve">        011711: insalata</t>
  </si>
  <si>
    <t xml:space="preserve">          011711: insalata</t>
  </si>
  <si>
    <t xml:space="preserve">        011712: altri vegetali a foglia e stelo</t>
  </si>
  <si>
    <t xml:space="preserve">          011712: altri vegetali a foglia e stelo</t>
  </si>
  <si>
    <t xml:space="preserve">        011713: cavoli</t>
  </si>
  <si>
    <t xml:space="preserve">          011713: cavoli</t>
  </si>
  <si>
    <t xml:space="preserve">        011714: pomodori</t>
  </si>
  <si>
    <t xml:space="preserve">          011714: pomodori</t>
  </si>
  <si>
    <t xml:space="preserve">        011715: altri vegetali coltivati per frutti</t>
  </si>
  <si>
    <t xml:space="preserve">          011715: altri vegetali coltivati per frutti</t>
  </si>
  <si>
    <t xml:space="preserve">        011716: radici, bulbi non amidacei, funghi e altri vegetali</t>
  </si>
  <si>
    <t xml:space="preserve">          011716: radici, bulbi non amidacei, funghi e altri vegetali</t>
  </si>
  <si>
    <t xml:space="preserve">      01172: vegetali surgelati diversi da patate e altri tuberi</t>
  </si>
  <si>
    <t xml:space="preserve">        01172: vegetali surgelati diversi da patate e altri tuberi</t>
  </si>
  <si>
    <t xml:space="preserve">        011720: vegetali surgelati</t>
  </si>
  <si>
    <t xml:space="preserve">          011720: vegetali surgelati</t>
  </si>
  <si>
    <t xml:space="preserve">      01173: vegetali secchi, altri vegetali trasformati o conservati</t>
  </si>
  <si>
    <t xml:space="preserve">        01173: vegetali secchi, altri vegetali trasformati o conservati</t>
  </si>
  <si>
    <t xml:space="preserve">        011731: vegetali secchi</t>
  </si>
  <si>
    <t xml:space="preserve">          011731: vegetali secchi</t>
  </si>
  <si>
    <t xml:space="preserve">        011732: altri vegetali trasformati o conservati</t>
  </si>
  <si>
    <t xml:space="preserve">          011732: altri vegetali trasformati o conservati</t>
  </si>
  <si>
    <t xml:space="preserve">      01174: patate</t>
  </si>
  <si>
    <t xml:space="preserve">        01174: patate</t>
  </si>
  <si>
    <t xml:space="preserve">        011740: patate</t>
  </si>
  <si>
    <t xml:space="preserve">          011740: patate</t>
  </si>
  <si>
    <t xml:space="preserve">      01175: patatine fritte</t>
  </si>
  <si>
    <t xml:space="preserve">        01175: patatine fritte</t>
  </si>
  <si>
    <t xml:space="preserve">        011750: patatine fritte</t>
  </si>
  <si>
    <t xml:space="preserve">          011750: patatine fritte</t>
  </si>
  <si>
    <t xml:space="preserve">    0118: zucchero, confetture, miele, cioccolato e dolciumi</t>
  </si>
  <si>
    <t xml:space="preserve">      0118: zucchero, confetture, miele, cioccolato e dolciumi</t>
  </si>
  <si>
    <t xml:space="preserve">      01181: zucchero</t>
  </si>
  <si>
    <t xml:space="preserve">        01181: zucchero</t>
  </si>
  <si>
    <t xml:space="preserve">        011810: zucchero</t>
  </si>
  <si>
    <t xml:space="preserve">          011810: zucchero</t>
  </si>
  <si>
    <t xml:space="preserve">      01182: confetture, marmellate e miele</t>
  </si>
  <si>
    <t xml:space="preserve">        01182: confetture, marmellate e miele</t>
  </si>
  <si>
    <t xml:space="preserve">        011820: confetture, marmellate e miele</t>
  </si>
  <si>
    <t xml:space="preserve">          011820: confetture, marmellate e miele</t>
  </si>
  <si>
    <t xml:space="preserve">      01183: cioccolato</t>
  </si>
  <si>
    <t xml:space="preserve">        01183: cioccolato</t>
  </si>
  <si>
    <t xml:space="preserve">        011830: cioccolato</t>
  </si>
  <si>
    <t xml:space="preserve">          011830: cioccolato</t>
  </si>
  <si>
    <t xml:space="preserve">      01184: confetteria</t>
  </si>
  <si>
    <t xml:space="preserve">        01184: confetteria</t>
  </si>
  <si>
    <t xml:space="preserve">        011840: confetteria</t>
  </si>
  <si>
    <t xml:space="preserve">          011840: confetteria</t>
  </si>
  <si>
    <t xml:space="preserve">      01185: gelati</t>
  </si>
  <si>
    <t xml:space="preserve">        01185: gelati</t>
  </si>
  <si>
    <t xml:space="preserve">        011850: gelati</t>
  </si>
  <si>
    <t xml:space="preserve">          011850: gelati</t>
  </si>
  <si>
    <t xml:space="preserve">      01186: sostituti artificiali dello zucchero</t>
  </si>
  <si>
    <t xml:space="preserve">      0119: prodotti alimentari n.a.c.</t>
  </si>
  <si>
    <t xml:space="preserve">        011860: sostituti artificiali dello zucchero</t>
  </si>
  <si>
    <t xml:space="preserve">        01191: salse e condimenti</t>
  </si>
  <si>
    <t xml:space="preserve">    0119: prodotti alimentari n.a.c.</t>
  </si>
  <si>
    <t xml:space="preserve">          011910: salse e condimenti</t>
  </si>
  <si>
    <t xml:space="preserve">      01191: salse e condimenti</t>
  </si>
  <si>
    <t xml:space="preserve">        01192: sale, spezie ed erbe aromatiche</t>
  </si>
  <si>
    <t xml:space="preserve">        011910: salse e condimenti</t>
  </si>
  <si>
    <t xml:space="preserve">          011920: sale, spezie ed erbe aromatiche</t>
  </si>
  <si>
    <t xml:space="preserve">      01192: sale, spezie ed erbe aromatiche</t>
  </si>
  <si>
    <t xml:space="preserve">        01193: alimenti per bambini</t>
  </si>
  <si>
    <t xml:space="preserve">        011920: sale, spezie ed erbe aromatiche</t>
  </si>
  <si>
    <t xml:space="preserve">          011930: alimenti per bambini</t>
  </si>
  <si>
    <t xml:space="preserve">      01193: alimenti per bambini</t>
  </si>
  <si>
    <t xml:space="preserve">        01194: piatti pronti</t>
  </si>
  <si>
    <t xml:space="preserve">        011930: alimenti per bambini</t>
  </si>
  <si>
    <t xml:space="preserve">          011940: piatti pronti</t>
  </si>
  <si>
    <t xml:space="preserve">      01194: piatti pronti</t>
  </si>
  <si>
    <t xml:space="preserve">        01199: altri prodotti alimentari n.a.c.</t>
  </si>
  <si>
    <t xml:space="preserve">        011940: piatti pronti</t>
  </si>
  <si>
    <t xml:space="preserve">          011990: lieviti e altri preparati alimentari</t>
  </si>
  <si>
    <t xml:space="preserve">      01199: altri prodotti alimentari n.a.c.</t>
  </si>
  <si>
    <t xml:space="preserve">    012: bevande analcoliche</t>
  </si>
  <si>
    <t xml:space="preserve">        011990: lieviti e altri preparati alimentari</t>
  </si>
  <si>
    <t xml:space="preserve">      0121: caffè, tè e cacao</t>
  </si>
  <si>
    <t xml:space="preserve">  012: bevande analcoliche</t>
  </si>
  <si>
    <t xml:space="preserve">        01211: caffè</t>
  </si>
  <si>
    <t xml:space="preserve">    0121: caffè, tè e cacao</t>
  </si>
  <si>
    <t xml:space="preserve">          012110: caffè</t>
  </si>
  <si>
    <t xml:space="preserve">      01211: caffè</t>
  </si>
  <si>
    <t xml:space="preserve">        01212: tè</t>
  </si>
  <si>
    <t xml:space="preserve">        012110: caffè</t>
  </si>
  <si>
    <t xml:space="preserve">          012120: tè</t>
  </si>
  <si>
    <t xml:space="preserve">      01212: tè</t>
  </si>
  <si>
    <t xml:space="preserve">        01213: cacao e cioccolato in polvere</t>
  </si>
  <si>
    <t xml:space="preserve">        012120: tè</t>
  </si>
  <si>
    <t xml:space="preserve">          012130: cacao e cioccolato in polvere</t>
  </si>
  <si>
    <t xml:space="preserve">      01213: cacao e cioccolato in polvere</t>
  </si>
  <si>
    <t xml:space="preserve">      0122: acque minerali, bevande analcoliche, succhi di frutta e verdura</t>
  </si>
  <si>
    <t xml:space="preserve">        012130: cacao e cioccolato in polvere</t>
  </si>
  <si>
    <t xml:space="preserve">        01221: acque minerali</t>
  </si>
  <si>
    <t xml:space="preserve">    0122: acque minerali, bevande analcoliche, succhi di frutta e verdura</t>
  </si>
  <si>
    <t xml:space="preserve">          012210: acque minerali</t>
  </si>
  <si>
    <t xml:space="preserve">      01221: acque minerali</t>
  </si>
  <si>
    <t xml:space="preserve">        01222: bibite analcoliche</t>
  </si>
  <si>
    <t xml:space="preserve">        012210: acque minerali</t>
  </si>
  <si>
    <t xml:space="preserve">          012221: bevande gassate</t>
  </si>
  <si>
    <t xml:space="preserve">      01222: bibite analcoliche</t>
  </si>
  <si>
    <t xml:space="preserve">          012222: altre bevande analcoliche</t>
  </si>
  <si>
    <t xml:space="preserve">        012221: bevande gassate</t>
  </si>
  <si>
    <t xml:space="preserve">        01223: succhi di frutta e verdura</t>
  </si>
  <si>
    <t xml:space="preserve">        012222: altre bevande analcoliche</t>
  </si>
  <si>
    <t xml:space="preserve">          012230: succhi di frutta e verdura</t>
  </si>
  <si>
    <t xml:space="preserve">      01223: succhi di frutta e verdura</t>
  </si>
  <si>
    <t xml:space="preserve">  02: -- bevande alcoliche e tabacchi</t>
  </si>
  <si>
    <t xml:space="preserve">        012230: succhi di frutta e verdura</t>
  </si>
  <si>
    <t xml:space="preserve">    021: bevande alcoliche</t>
  </si>
  <si>
    <t xml:space="preserve">02:  -- bevande alcoliche e tabacchi</t>
  </si>
  <si>
    <t xml:space="preserve">      0211: alcolici</t>
  </si>
  <si>
    <t xml:space="preserve">  021: bevande alcoliche</t>
  </si>
  <si>
    <t xml:space="preserve">        02111: alcolici e liquori</t>
  </si>
  <si>
    <t xml:space="preserve">    0211: alcolici</t>
  </si>
  <si>
    <t xml:space="preserve">          021111: liquori</t>
  </si>
  <si>
    <t xml:space="preserve">      02111: alcolici e liquori</t>
  </si>
  <si>
    <t xml:space="preserve">          021112: superalcolici</t>
  </si>
  <si>
    <t xml:space="preserve">        021111: liquori</t>
  </si>
  <si>
    <t xml:space="preserve">        02112: aperitivi alcolici</t>
  </si>
  <si>
    <t xml:space="preserve">        021112: superalcolici</t>
  </si>
  <si>
    <t xml:space="preserve">          021120: aperitivi alcolici</t>
  </si>
  <si>
    <t xml:space="preserve">      02112: aperitivi alcolici</t>
  </si>
  <si>
    <t xml:space="preserve">      0212: vini</t>
  </si>
  <si>
    <t xml:space="preserve">        021120: aperitivi alcolici</t>
  </si>
  <si>
    <t xml:space="preserve">        02121: vini da uve</t>
  </si>
  <si>
    <t xml:space="preserve">    0212: vini</t>
  </si>
  <si>
    <t xml:space="preserve">          021211: vini da tavola</t>
  </si>
  <si>
    <t xml:space="preserve">      02121: vini da uve</t>
  </si>
  <si>
    <t xml:space="preserve">          021212: vini di qualità</t>
  </si>
  <si>
    <t xml:space="preserve">        021211: vini da tavola</t>
  </si>
  <si>
    <t xml:space="preserve">          021213: vini spumante</t>
  </si>
  <si>
    <t xml:space="preserve">        021212: vini di qualità</t>
  </si>
  <si>
    <t xml:space="preserve">      0213: birra</t>
  </si>
  <si>
    <t xml:space="preserve">        021213: vini spumante</t>
  </si>
  <si>
    <t xml:space="preserve">        02131: birra lager</t>
  </si>
  <si>
    <t xml:space="preserve">      02123: vini liquorosi</t>
  </si>
  <si>
    <t xml:space="preserve">          021310: birre lager</t>
  </si>
  <si>
    <t xml:space="preserve">        021231: vini liquorosi</t>
  </si>
  <si>
    <t xml:space="preserve">        02133: birre a basso contenuto di alcol e non alcoliche</t>
  </si>
  <si>
    <t xml:space="preserve">    0213: birra</t>
  </si>
  <si>
    <t xml:space="preserve">          021330: birre a basso contenuto di alcol e non alcoliche</t>
  </si>
  <si>
    <t xml:space="preserve">      02131: birra lager</t>
  </si>
  <si>
    <t xml:space="preserve">    022: tabacchi</t>
  </si>
  <si>
    <t xml:space="preserve">        021310: birre lager</t>
  </si>
  <si>
    <t xml:space="preserve">      0220: tabacchi</t>
  </si>
  <si>
    <t xml:space="preserve">      02133: birre a basso contenuto di alcol e non alcoliche</t>
  </si>
  <si>
    <t xml:space="preserve">        02201: sigarette</t>
  </si>
  <si>
    <t xml:space="preserve">        021330: birre a basso contenuto di alcol e non alcoliche</t>
  </si>
  <si>
    <t xml:space="preserve">          022010: sigarette</t>
  </si>
  <si>
    <t xml:space="preserve">  022: tabacchi</t>
  </si>
  <si>
    <t xml:space="preserve">        02202: sigari e sigaretti</t>
  </si>
  <si>
    <t xml:space="preserve">    0220: tabacchi</t>
  </si>
  <si>
    <t xml:space="preserve">          022020: sigari e sigaretti</t>
  </si>
  <si>
    <t xml:space="preserve">      02201: sigarette</t>
  </si>
  <si>
    <t xml:space="preserve">        02203: altri tabacchi</t>
  </si>
  <si>
    <t xml:space="preserve">        022010: sigarette</t>
  </si>
  <si>
    <t xml:space="preserve">          022030: altri tabacchi</t>
  </si>
  <si>
    <t xml:space="preserve">      02202: sigari e sigaretti</t>
  </si>
  <si>
    <t xml:space="preserve">  03: -- abbigliamento e calzature</t>
  </si>
  <si>
    <t xml:space="preserve">        022020: sigari e sigaretti</t>
  </si>
  <si>
    <t xml:space="preserve">    031: abbigliamento</t>
  </si>
  <si>
    <t xml:space="preserve">      02203: altri tabacchi</t>
  </si>
  <si>
    <t xml:space="preserve">      0312: indumenti</t>
  </si>
  <si>
    <t xml:space="preserve">        022030: altri tabacchi</t>
  </si>
  <si>
    <t xml:space="preserve">        03121: indumenti per uomo</t>
  </si>
  <si>
    <t xml:space="preserve">03:  -- abbigliamento e calzature</t>
  </si>
  <si>
    <t xml:space="preserve">          031211: cappotti, giacconi e giacche uomo</t>
  </si>
  <si>
    <t xml:space="preserve">  031: abbigliamento</t>
  </si>
  <si>
    <t xml:space="preserve">          031212: abiti completi e pantaloni uomo</t>
  </si>
  <si>
    <t xml:space="preserve">    0312: indumenti</t>
  </si>
  <si>
    <t xml:space="preserve">          031213: camicie, t shirt, polo uomo</t>
  </si>
  <si>
    <t xml:space="preserve">      03121: indumenti per uomo</t>
  </si>
  <si>
    <t xml:space="preserve">          031214: pullover uomo</t>
  </si>
  <si>
    <t xml:space="preserve">        031211: cappotti, giacconi e giacche uomo</t>
  </si>
  <si>
    <t xml:space="preserve">          031215: altro abbigliamento uomo per il tempo libero</t>
  </si>
  <si>
    <t xml:space="preserve">        031212: abiti completi e pantaloni uomo</t>
  </si>
  <si>
    <t xml:space="preserve">          031216: abbigliamento intimo e calze uomo</t>
  </si>
  <si>
    <t xml:space="preserve">        031213: camicie, t shirt, polo uomo</t>
  </si>
  <si>
    <t xml:space="preserve">        03122: indumenti per donna</t>
  </si>
  <si>
    <t xml:space="preserve">        031214: pullover uomo</t>
  </si>
  <si>
    <t xml:space="preserve">          031221: cappotti, giacconi e giacche donna</t>
  </si>
  <si>
    <t xml:space="preserve">        031215: altro abbigliamento uomo per il tempo libero</t>
  </si>
  <si>
    <t xml:space="preserve">          031222: abiti completi, tailleur, vestiti, gonne e pantaloni</t>
  </si>
  <si>
    <t xml:space="preserve">        031216: abbigliamento intimo e calze uomo</t>
  </si>
  <si>
    <t xml:space="preserve">          031223: camicie e t-shirt donna</t>
  </si>
  <si>
    <t xml:space="preserve">      03122: indumenti per donna</t>
  </si>
  <si>
    <t xml:space="preserve">          031224: pullover donna</t>
  </si>
  <si>
    <t xml:space="preserve">        031221: cappotti, giacconi e giacche donna</t>
  </si>
  <si>
    <t xml:space="preserve">          031225: altro abbigliamento donna per il tempo libero</t>
  </si>
  <si>
    <t xml:space="preserve">        031222: abiti completi, tailleur, vestiti, gonne e pantaloni</t>
  </si>
  <si>
    <t xml:space="preserve">          031226: abbigliamento intimo e calze donna</t>
  </si>
  <si>
    <t xml:space="preserve">        031223: camicie e t-shirt donna</t>
  </si>
  <si>
    <t xml:space="preserve">        03123: indumenti per neonati (0-2 anni) e per bambini (3-13 anni)</t>
  </si>
  <si>
    <t xml:space="preserve">        031224: pullover donna</t>
  </si>
  <si>
    <t xml:space="preserve">          031231: cappotti e giacche bambino (3-13 anni)</t>
  </si>
  <si>
    <t xml:space="preserve">        031225: altro abbigliamento donna per il tempo libero</t>
  </si>
  <si>
    <t xml:space="preserve">          031232: abbigliamento sportivo bambino (3-13 anni)</t>
  </si>
  <si>
    <t xml:space="preserve">        031226: abbigliamento intimo e calze donna</t>
  </si>
  <si>
    <t xml:space="preserve">          031234: abbigliamento intimo e calze bambino (3-13 anni)</t>
  </si>
  <si>
    <t xml:space="preserve">      03123: indumenti per neonati (0-2 anni) e per bambini (3-13 anni)</t>
  </si>
  <si>
    <t xml:space="preserve">          031233: altri indumenti per bambino (3-13 anni)</t>
  </si>
  <si>
    <t xml:space="preserve">        031231: cappotti e giacche bambino (3-13 anni)</t>
  </si>
  <si>
    <t xml:space="preserve">          031235: indumenti per neonato (0-2 anni)</t>
  </si>
  <si>
    <t xml:space="preserve">        031232: abbigliamento sportivo bambino (3-13 anni)</t>
  </si>
  <si>
    <t xml:space="preserve">      0313: altri articoli d'abbigliamento e accessori per l'abbigliamento</t>
  </si>
  <si>
    <t xml:space="preserve">        031234: abbigliamento intimo e calze bambino (3-13 anni)</t>
  </si>
  <si>
    <t xml:space="preserve">        03131: altri articoli d'abbigliamento</t>
  </si>
  <si>
    <t xml:space="preserve">        031233: altri indumenti per bambino (3-13 anni)</t>
  </si>
  <si>
    <t xml:space="preserve">          031310: altri articoli d'abbigliamento</t>
  </si>
  <si>
    <t xml:space="preserve">        031235: indumenti per neonato (0-2 anni)</t>
  </si>
  <si>
    <t xml:space="preserve">      0314: servizi di lavanderia, riparazione e noleggio abiti</t>
  </si>
  <si>
    <t xml:space="preserve">    0313: altri articoli d'abbigliamento e accessori per l'abbigliamento</t>
  </si>
  <si>
    <t xml:space="preserve">        03141: servizi di lavanderia abiti</t>
  </si>
  <si>
    <t xml:space="preserve">      03131: altri articoli d'abbigliamento</t>
  </si>
  <si>
    <t xml:space="preserve">          031410: servizi di lavanderia abiti</t>
  </si>
  <si>
    <t xml:space="preserve">        031310: altri articoli d'abbigliamento</t>
  </si>
  <si>
    <t xml:space="preserve">        03142: riparazione e noleggio abiti</t>
  </si>
  <si>
    <t xml:space="preserve">    0314: servizi di lavanderia, riparazione e noleggio abiti</t>
  </si>
  <si>
    <t xml:space="preserve">          031420: riparazione e noleggio abiti</t>
  </si>
  <si>
    <t xml:space="preserve">      03141: servizi di lavanderia abiti</t>
  </si>
  <si>
    <t xml:space="preserve">    032: calzature</t>
  </si>
  <si>
    <t xml:space="preserve">        031410: servizi di lavanderia abiti</t>
  </si>
  <si>
    <t xml:space="preserve">      0321: scarpe ed altre calzature</t>
  </si>
  <si>
    <t xml:space="preserve">      03142: riparazione e noleggio abiti</t>
  </si>
  <si>
    <t xml:space="preserve">        03211: calzature per uomo</t>
  </si>
  <si>
    <t xml:space="preserve">        031420: riparazione e noleggio abiti</t>
  </si>
  <si>
    <t xml:space="preserve">          032110: calzature per uomo</t>
  </si>
  <si>
    <t xml:space="preserve">  032: calzature</t>
  </si>
  <si>
    <t xml:space="preserve">        03212: calzature per donna</t>
  </si>
  <si>
    <t xml:space="preserve">    0321: scarpe ed altre calzature</t>
  </si>
  <si>
    <t xml:space="preserve">          032120: calzature per donna</t>
  </si>
  <si>
    <t xml:space="preserve">      03211: calzature per uomo</t>
  </si>
  <si>
    <t xml:space="preserve">        03213: calzature per neonato e per bambino</t>
  </si>
  <si>
    <t xml:space="preserve">        032110: calzature per uomo</t>
  </si>
  <si>
    <t xml:space="preserve">          032130: calzature per neonato e per bambino</t>
  </si>
  <si>
    <t xml:space="preserve">      03212: calzature per donna</t>
  </si>
  <si>
    <t xml:space="preserve">      0322: riparazione e noleggio calzature</t>
  </si>
  <si>
    <t xml:space="preserve">        032120: calzature per donna</t>
  </si>
  <si>
    <t xml:space="preserve">        03220: riparazione e noleggio calzature</t>
  </si>
  <si>
    <t xml:space="preserve">      03213: calzature per neonato e per bambino</t>
  </si>
  <si>
    <t xml:space="preserve">          032200: riparazione calzature</t>
  </si>
  <si>
    <t xml:space="preserve">        032130: calzature per neonato e per bambino</t>
  </si>
  <si>
    <t xml:space="preserve">  04: -- abitazione, acqua, elettricità, gas e altri combustibili</t>
  </si>
  <si>
    <t xml:space="preserve">    0322: riparazione e noleggio calzature</t>
  </si>
  <si>
    <t xml:space="preserve">    041: affitti reali per abitazione</t>
  </si>
  <si>
    <t xml:space="preserve">      03220: riparazione e noleggio calzature</t>
  </si>
  <si>
    <t xml:space="preserve">      0411: affitti reali per l'abitazione principale</t>
  </si>
  <si>
    <t xml:space="preserve">        032200: riparazione calzature</t>
  </si>
  <si>
    <t xml:space="preserve">        04110: affitti reali per l'abitazione principale</t>
  </si>
  <si>
    <t xml:space="preserve">04:  -- abitazione, acqua, elettricità, gas e altri combustibili</t>
  </si>
  <si>
    <t xml:space="preserve">          041100: affitti reali per l'abitazione principale</t>
  </si>
  <si>
    <t xml:space="preserve">  041: affitti reali per abitazione</t>
  </si>
  <si>
    <t xml:space="preserve">    043: riparazione e manutenzione della casa</t>
  </si>
  <si>
    <t xml:space="preserve">    0411: affitti reali per l'abitazione principale</t>
  </si>
  <si>
    <t xml:space="preserve">      0431: materiali per la riparazione e la manutenzione della casa</t>
  </si>
  <si>
    <t xml:space="preserve">      04110: affitti reali per l'abitazione principale</t>
  </si>
  <si>
    <t xml:space="preserve">        04310: prodotti per la riparazione e la manutenzione della casa</t>
  </si>
  <si>
    <t xml:space="preserve">        041100: affitti reali per l'abitazione principale</t>
  </si>
  <si>
    <t xml:space="preserve">          043100: prodotti per la riparazione e la manutenzione della casa</t>
  </si>
  <si>
    <t xml:space="preserve">  043: riparazione e manutenzione della casa</t>
  </si>
  <si>
    <t xml:space="preserve">      0432: servizi per la riparazione e manutenzione della casa</t>
  </si>
  <si>
    <t xml:space="preserve">    0431: materiali per la riparazione e la manutenzione della casa</t>
  </si>
  <si>
    <t xml:space="preserve">        04321: servizi degli idraulici</t>
  </si>
  <si>
    <t xml:space="preserve">      04310: prodotti per la riparazione e la manutenzione della casa</t>
  </si>
  <si>
    <t xml:space="preserve">          043210: servizio di idraulico</t>
  </si>
  <si>
    <t xml:space="preserve">        043100: prodotti per la riparazione e la manutenzione della casa</t>
  </si>
  <si>
    <t xml:space="preserve">        04322: servizi degli elettricisti</t>
  </si>
  <si>
    <t xml:space="preserve">    0432: servizi per la riparazione e manutenzione della casa</t>
  </si>
  <si>
    <t xml:space="preserve">          043220: servizio di elettricista</t>
  </si>
  <si>
    <t xml:space="preserve">      04321: servizi degli idraulici</t>
  </si>
  <si>
    <t xml:space="preserve">        04323: servizi di manutenzione dei sistemi di riscaldamento</t>
  </si>
  <si>
    <t xml:space="preserve">        043210: servizio di idraulico</t>
  </si>
  <si>
    <t xml:space="preserve">          043230: servizio per la manutenzione del sistema di riscaldamento</t>
  </si>
  <si>
    <t xml:space="preserve">      04322: servizi degli elettricisti</t>
  </si>
  <si>
    <t xml:space="preserve">        04324: servizi dei pittori</t>
  </si>
  <si>
    <t xml:space="preserve">        043220: servizio di elettricista</t>
  </si>
  <si>
    <t xml:space="preserve">          043240: servizi dei pittori</t>
  </si>
  <si>
    <t xml:space="preserve">      04323: servizi di manutenzione dei sistemi di riscaldamento</t>
  </si>
  <si>
    <t xml:space="preserve">        04325: servizi dei carpentieri</t>
  </si>
  <si>
    <t xml:space="preserve">        043230: servizio per la manutenzione del sistema di riscaldamento</t>
  </si>
  <si>
    <t xml:space="preserve">          043250: servizi dei carpentieri</t>
  </si>
  <si>
    <t xml:space="preserve">      04324: servizi dei pittori</t>
  </si>
  <si>
    <t xml:space="preserve">    044: fornitura acqua e servizi vari connessi all'abitazione</t>
  </si>
  <si>
    <t xml:space="preserve">        043240: servizi dei pittori</t>
  </si>
  <si>
    <t xml:space="preserve">      0441: fornitura acqua</t>
  </si>
  <si>
    <t xml:space="preserve">      04325: servizi dei carpentieri</t>
  </si>
  <si>
    <t xml:space="preserve">        04410: fornitura acqua</t>
  </si>
  <si>
    <t xml:space="preserve">        043250: servizi dei carpentieri</t>
  </si>
  <si>
    <t xml:space="preserve">          044100: fornitura acqua</t>
  </si>
  <si>
    <t xml:space="preserve">  044: fornitura acqua e servizi vari connessi all'abitazione</t>
  </si>
  <si>
    <t xml:space="preserve">      0442: raccolta rifiuti</t>
  </si>
  <si>
    <t xml:space="preserve">    0441: fornitura acqua</t>
  </si>
  <si>
    <t xml:space="preserve">        04420: raccolta rifiuti</t>
  </si>
  <si>
    <t xml:space="preserve">      04410: fornitura acqua</t>
  </si>
  <si>
    <t xml:space="preserve">          044200: raccolta rifiuti</t>
  </si>
  <si>
    <t xml:space="preserve">        044100: fornitura acqua</t>
  </si>
  <si>
    <t xml:space="preserve">      0443: raccolta acque di scarico</t>
  </si>
  <si>
    <t xml:space="preserve">    0442: raccolta rifiuti</t>
  </si>
  <si>
    <t xml:space="preserve">        04430: raccolta acque di scarico</t>
  </si>
  <si>
    <t xml:space="preserve">      04420: raccolta rifiuti</t>
  </si>
  <si>
    <t xml:space="preserve">          044300: raccolta acque di scarico</t>
  </si>
  <si>
    <t xml:space="preserve">        044200: raccolta rifiuti</t>
  </si>
  <si>
    <t xml:space="preserve">      0444: altri servizi per l'abitazione n.a.c.</t>
  </si>
  <si>
    <t xml:space="preserve">    0443: raccolta acque di scarico</t>
  </si>
  <si>
    <t xml:space="preserve">        04441: spese condominiali</t>
  </si>
  <si>
    <t xml:space="preserve">      04430: raccolta acque di scarico</t>
  </si>
  <si>
    <t xml:space="preserve">          044410: spese condominiali</t>
  </si>
  <si>
    <t xml:space="preserve">        044300: raccolta acque di scarico</t>
  </si>
  <si>
    <t xml:space="preserve">    045: energia elettrica, gas e altri combustibili</t>
  </si>
  <si>
    <t xml:space="preserve">    0444: altri servizi per l'abitazione n.a.c.</t>
  </si>
  <si>
    <t xml:space="preserve">      0451: energia elettrica</t>
  </si>
  <si>
    <t xml:space="preserve">      04441: spese condominiali</t>
  </si>
  <si>
    <t xml:space="preserve">        04510: energia elettrica</t>
  </si>
  <si>
    <t xml:space="preserve">        044410: spese condominiali</t>
  </si>
  <si>
    <t xml:space="preserve">          045100: energia elettrica</t>
  </si>
  <si>
    <t xml:space="preserve">  045: energia elettrica, gas e altri combustibili</t>
  </si>
  <si>
    <t xml:space="preserve">      0452: gas</t>
  </si>
  <si>
    <t xml:space="preserve">    0451: energia elettrica</t>
  </si>
  <si>
    <t xml:space="preserve">        04521: gas naturale e gas di città</t>
  </si>
  <si>
    <t xml:space="preserve">      04510: energia elettrica</t>
  </si>
  <si>
    <t xml:space="preserve">          045210: gas di città e gas naturale</t>
  </si>
  <si>
    <t xml:space="preserve">        045100: energia elettrica</t>
  </si>
  <si>
    <t xml:space="preserve">        04522: idrocarburi liquidi (butano, propano, ecc.)</t>
  </si>
  <si>
    <t xml:space="preserve">          045101: energia elettrica mercato tutelato</t>
  </si>
  <si>
    <t xml:space="preserve">          045220: idrocarburi liquidi (butano, propano, ecc.)</t>
  </si>
  <si>
    <t xml:space="preserve">          045102: energia elettrica mercato libero</t>
  </si>
  <si>
    <t xml:space="preserve">      0453: gasolio per riscaldamento</t>
  </si>
  <si>
    <t xml:space="preserve">    0452: gas</t>
  </si>
  <si>
    <t xml:space="preserve">        04530: gasolio per riscaldamento</t>
  </si>
  <si>
    <t xml:space="preserve">      04521: gas naturale e gas di città </t>
  </si>
  <si>
    <t xml:space="preserve">          045300: gasolio per riscaldamento</t>
  </si>
  <si>
    <t xml:space="preserve">        045210: gas di città e gas naturale</t>
  </si>
  <si>
    <t xml:space="preserve">      0454: combustibili solidi</t>
  </si>
  <si>
    <t xml:space="preserve">        045211: gas di città e gas naturale mercato tutelato</t>
  </si>
  <si>
    <t xml:space="preserve">        04549: altri combustibili solidi</t>
  </si>
  <si>
    <t xml:space="preserve">        045212: gas di città e gas naturale mercato libero</t>
  </si>
  <si>
    <t xml:space="preserve">          045490: altri combustibili solidi</t>
  </si>
  <si>
    <t xml:space="preserve">      04522: idrocarburi liquidi (butano, propano, ecc.)</t>
  </si>
  <si>
    <t xml:space="preserve">  05: -- mobili, articoli e servizi per la casa</t>
  </si>
  <si>
    <t xml:space="preserve">        045220: idrocarburi liquidi (butano, propano, ecc.)</t>
  </si>
  <si>
    <t xml:space="preserve">    051: mobili e arredi, tappeti e altri rivestimenti per pavimenti</t>
  </si>
  <si>
    <t xml:space="preserve">    0453: gasolio per riscaldamento</t>
  </si>
  <si>
    <t xml:space="preserve">      0511: mobili e arredi</t>
  </si>
  <si>
    <t xml:space="preserve">      04530: gasolio per riscaldamento</t>
  </si>
  <si>
    <t xml:space="preserve">        05111: mobili per la casa</t>
  </si>
  <si>
    <t xml:space="preserve">        045300: gasolio per riscaldamento</t>
  </si>
  <si>
    <t xml:space="preserve">          051111: mobili per soggiorno e sala da pranzo</t>
  </si>
  <si>
    <t xml:space="preserve">    0454: combustibili solidi</t>
  </si>
  <si>
    <t xml:space="preserve">          051112: mobili per camera da letto</t>
  </si>
  <si>
    <t xml:space="preserve">      04549: altri combustibili solidi</t>
  </si>
  <si>
    <t xml:space="preserve">          051113: mobili per cucina</t>
  </si>
  <si>
    <t xml:space="preserve">        045490: altri combustibili solidi</t>
  </si>
  <si>
    <t xml:space="preserve">          051114: mobili per bagno</t>
  </si>
  <si>
    <t xml:space="preserve">05:  -- mobili, articoli e servizi per la casa</t>
  </si>
  <si>
    <t xml:space="preserve">        05112: mobili da giardino</t>
  </si>
  <si>
    <t xml:space="preserve">  051: mobili e arredi, tappeti e altri rivestimenti per pavimenti</t>
  </si>
  <si>
    <t xml:space="preserve">          051120: mobili da giardino</t>
  </si>
  <si>
    <t xml:space="preserve">    0511: mobili e arredi</t>
  </si>
  <si>
    <t xml:space="preserve">        05113: articoli per l'illuminazione</t>
  </si>
  <si>
    <t xml:space="preserve">      05111: mobili per la casa</t>
  </si>
  <si>
    <t xml:space="preserve">          051130: articoli per l'illuminazione</t>
  </si>
  <si>
    <t xml:space="preserve">        051111: mobili per soggiorno e sala da pranzo</t>
  </si>
  <si>
    <t xml:space="preserve">        05119: altri mobili e arredi</t>
  </si>
  <si>
    <t xml:space="preserve">        051112: mobili per camera da letto</t>
  </si>
  <si>
    <t xml:space="preserve">          051190: altri mobili e arredi</t>
  </si>
  <si>
    <t xml:space="preserve">        051113: mobili per cucina</t>
  </si>
  <si>
    <t xml:space="preserve">      0512: tappeti e altri rivestimenti per pavimenti</t>
  </si>
  <si>
    <t xml:space="preserve">        051114: mobili per bagno</t>
  </si>
  <si>
    <t xml:space="preserve">        05121: tappeti e moquette</t>
  </si>
  <si>
    <t xml:space="preserve">      05112: mobili da giardino</t>
  </si>
  <si>
    <t xml:space="preserve">          051210: tappeti e moquette</t>
  </si>
  <si>
    <t xml:space="preserve">        051120: mobili da giardino</t>
  </si>
  <si>
    <t xml:space="preserve">      0513: riparazione di mobili, arredi e rivestimenti per pavimenti</t>
  </si>
  <si>
    <t xml:space="preserve">      05113: articoli per l'illuminazione</t>
  </si>
  <si>
    <t xml:space="preserve">        05130: riparazione di mobili, arredi e rivestimenti per pavimenti</t>
  </si>
  <si>
    <t xml:space="preserve">        051130: articoli per l'illuminazione</t>
  </si>
  <si>
    <t xml:space="preserve">          051300: riparazione di mobili, arredi e rivestimenti per pavimenti</t>
  </si>
  <si>
    <t xml:space="preserve">      05119: altri mobili e arredi</t>
  </si>
  <si>
    <t xml:space="preserve">    052: articoli tessili per la casa</t>
  </si>
  <si>
    <t xml:space="preserve">        051190: altri mobili e arredi</t>
  </si>
  <si>
    <t xml:space="preserve">      0520: articoli tessili per la casa</t>
  </si>
  <si>
    <t xml:space="preserve">    0512: tappeti e altri rivestimenti per pavimenti</t>
  </si>
  <si>
    <t xml:space="preserve">        05201: tessuti per arredamento e tendaggi</t>
  </si>
  <si>
    <t xml:space="preserve">      05121: tappeti e moquette</t>
  </si>
  <si>
    <t xml:space="preserve">          052010: tessuti per arredamento e tendaggi</t>
  </si>
  <si>
    <t xml:space="preserve">        051210: tappeti e moquette</t>
  </si>
  <si>
    <t xml:space="preserve">        05202: biancheria da letto</t>
  </si>
  <si>
    <t xml:space="preserve">    0513: riparazione di mobili, arredi e rivestimenti per pavimenti</t>
  </si>
  <si>
    <t xml:space="preserve">          052022: cuscini, trapunte, piumoni e copriletto</t>
  </si>
  <si>
    <t xml:space="preserve">      05130: riparazione di mobili, arredi e rivestimenti per pavimenti</t>
  </si>
  <si>
    <t xml:space="preserve">          052023: lenzuola, federe e copripiumini</t>
  </si>
  <si>
    <t xml:space="preserve">        051300: riparazione di mobili, arredi e rivestimenti per pavimenti</t>
  </si>
  <si>
    <t xml:space="preserve">        05203: biancheria da tavola e da bagno</t>
  </si>
  <si>
    <t xml:space="preserve">  052: articoli tessili per la casa</t>
  </si>
  <si>
    <t xml:space="preserve">          052031: biancheria da tavola</t>
  </si>
  <si>
    <t xml:space="preserve">    0520: articoli tessili per la casa</t>
  </si>
  <si>
    <t xml:space="preserve">          052032: biancheria da bagno</t>
  </si>
  <si>
    <t xml:space="preserve">      05201: tessuti per arredamento e tendaggi</t>
  </si>
  <si>
    <t xml:space="preserve">    053: elettrodomestici e apparecchi per la casa</t>
  </si>
  <si>
    <t xml:space="preserve">        052010: tessuti per arredamento e tendaggi</t>
  </si>
  <si>
    <t xml:space="preserve">      0531: grandi apparecchi domestici elettrici e non</t>
  </si>
  <si>
    <t xml:space="preserve">      05202: biancheria da letto</t>
  </si>
  <si>
    <t xml:space="preserve">        05311: frigoriferi, freezer e frigo freezer</t>
  </si>
  <si>
    <t xml:space="preserve">        052022: cuscini, trapunte, piumoni e copriletto</t>
  </si>
  <si>
    <t xml:space="preserve">          053110: frigoriferi, freezer e frigo freezer</t>
  </si>
  <si>
    <t xml:space="preserve">        052023: lenzuola, federe e copripiumini</t>
  </si>
  <si>
    <t xml:space="preserve">        05312: lavatrici, asciugatrici e lavastoviglie</t>
  </si>
  <si>
    <t xml:space="preserve">      05203: biancheria da tavola e da bagno</t>
  </si>
  <si>
    <t xml:space="preserve">          053120: lavatrici, asciugatrici e lavastoviglie</t>
  </si>
  <si>
    <t xml:space="preserve">        052031: biancheria da tavola</t>
  </si>
  <si>
    <t xml:space="preserve">        05313: apparecchi per cottura cibi</t>
  </si>
  <si>
    <t xml:space="preserve">        052032: biancheria da bagno</t>
  </si>
  <si>
    <t xml:space="preserve">          053130: apparecchi per cottura cibi</t>
  </si>
  <si>
    <t xml:space="preserve">  053: elettrodomestici e apparecchi per la casa</t>
  </si>
  <si>
    <t xml:space="preserve">        05314: apparecchi per riscaldamento, condizionatori d'aria</t>
  </si>
  <si>
    <t xml:space="preserve">    0531: grandi apparecchi domestici elettrici e non</t>
  </si>
  <si>
    <t xml:space="preserve">          053140: apparecchi per riscaldamento e condizionatori d'aria</t>
  </si>
  <si>
    <t xml:space="preserve">      05311: frigoriferi, freezer e frigo freezer</t>
  </si>
  <si>
    <t xml:space="preserve">        05315: apparecchi per la pulizia della casa</t>
  </si>
  <si>
    <t xml:space="preserve">        053110: frigoriferi, freezer e frigo freezer</t>
  </si>
  <si>
    <t xml:space="preserve">          053150: apparecchi per la pulizia della casa</t>
  </si>
  <si>
    <t xml:space="preserve">      05312: lavatrici, asciugatrici e lavastoviglie</t>
  </si>
  <si>
    <t xml:space="preserve">      0532: piccoli elettrodomestici</t>
  </si>
  <si>
    <t xml:space="preserve">        053120: lavatrici, asciugatrici e lavastoviglie</t>
  </si>
  <si>
    <t xml:space="preserve">        05321: apparecchi per la lavorazione degli alimenti</t>
  </si>
  <si>
    <t xml:space="preserve">      05313: apparecchi per cottura cibi</t>
  </si>
  <si>
    <t xml:space="preserve">          053210: apparecchi per la lavorazione degli alimenti</t>
  </si>
  <si>
    <t xml:space="preserve">        053130: apparecchi per cottura cibi</t>
  </si>
  <si>
    <t xml:space="preserve">        05322: macchine da caffè, bollitori per tè e apparecchi simili</t>
  </si>
  <si>
    <t xml:space="preserve">      05314: apparecchi per riscaldamento, condizionatori d'aria</t>
  </si>
  <si>
    <t xml:space="preserve">          053220: macchine da caffè, bollitori per tè e apparecchi simili</t>
  </si>
  <si>
    <t xml:space="preserve">        053140: apparecchi per riscaldamento e condizionatori d'aria</t>
  </si>
  <si>
    <t xml:space="preserve">        05323: ferri da stiro</t>
  </si>
  <si>
    <t xml:space="preserve">      05315: apparecchi per la pulizia della casa</t>
  </si>
  <si>
    <t xml:space="preserve">          053230: ferri da stiro</t>
  </si>
  <si>
    <t xml:space="preserve">        053150: apparecchi per la pulizia della casa</t>
  </si>
  <si>
    <t xml:space="preserve">        05329: altri piccoli apparecchi elettrici per la casa</t>
  </si>
  <si>
    <t xml:space="preserve">    0532: piccoli elettrodomestici</t>
  </si>
  <si>
    <t xml:space="preserve">          053290: altri piccoli apparecchi elettrici per la casa</t>
  </si>
  <si>
    <t xml:space="preserve">      05321: apparecchi per la lavorazione degli alimenti</t>
  </si>
  <si>
    <t xml:space="preserve">      0533: riparazione di apparecchi per la casa</t>
  </si>
  <si>
    <t xml:space="preserve">        053210: apparecchi per la lavorazione degli alimenti</t>
  </si>
  <si>
    <t xml:space="preserve">        05330: riparazione di apparecchi per la casa</t>
  </si>
  <si>
    <t xml:space="preserve">      05322: macchine da caffè, bollitori per tè e apparecchi simili</t>
  </si>
  <si>
    <t xml:space="preserve">          053300: riparazione di apparecchi per la casa</t>
  </si>
  <si>
    <t xml:space="preserve">        053220: macchine da caffè, bollitori per tè e apparecchi simili</t>
  </si>
  <si>
    <t xml:space="preserve">    054: cristalleria, stoviglie e utensili domestici</t>
  </si>
  <si>
    <t xml:space="preserve">      05323: ferri da stiro</t>
  </si>
  <si>
    <t xml:space="preserve">      0540: cristalleria, stoviglie e utensili domestici</t>
  </si>
  <si>
    <t xml:space="preserve">        053230: ferri da stiro</t>
  </si>
  <si>
    <t xml:space="preserve">        05401: cristalleria, stoviglie, ceramiche e porcellane</t>
  </si>
  <si>
    <t xml:space="preserve">      05329: altri piccoli apparecchi elettrici per la casa</t>
  </si>
  <si>
    <t xml:space="preserve">          054011: piatti, ciotole, scodelle e altre stoviglie</t>
  </si>
  <si>
    <t xml:space="preserve">        053290: altri piccoli apparecchi elettrici per la casa</t>
  </si>
  <si>
    <t xml:space="preserve">          054012: bicchieri, tazze e tazzine</t>
  </si>
  <si>
    <t xml:space="preserve">    0533: riparazione di apparecchi per la casa</t>
  </si>
  <si>
    <t xml:space="preserve">        05402: coltelleria, posateria e argenteria</t>
  </si>
  <si>
    <t xml:space="preserve">      05330: riparazione di apparecchi per la casa</t>
  </si>
  <si>
    <t xml:space="preserve">          054020: coltelleria, posateria e argenteria</t>
  </si>
  <si>
    <t xml:space="preserve">        053300: riparazione di apparecchi per la casa</t>
  </si>
  <si>
    <t xml:space="preserve">        05403: utensili e articoli da cucina non elettrici</t>
  </si>
  <si>
    <t xml:space="preserve">  054: cristalleria, stoviglie e utensili domestici</t>
  </si>
  <si>
    <t xml:space="preserve">          054030: utensili da cucina non elettrici e articoli domestici non elettrici</t>
  </si>
  <si>
    <t xml:space="preserve">    0540: cristalleria, stoviglie e utensili domestici</t>
  </si>
  <si>
    <t xml:space="preserve">    055: utensili e attrezzature per la casa e il giardino</t>
  </si>
  <si>
    <t xml:space="preserve">      05401: cristalleria, stoviglie, ceramiche e porcellane</t>
  </si>
  <si>
    <t xml:space="preserve">      0551: grandi utensili ed attrezzature per la casa ed il giardino</t>
  </si>
  <si>
    <t xml:space="preserve">        054011: piatti, ciotole, scodelle e altre stoviglie</t>
  </si>
  <si>
    <t xml:space="preserve">        05511: grandi utensili e attrezzature a motore</t>
  </si>
  <si>
    <t xml:space="preserve">        054012: bicchieri, tazze e tazzine</t>
  </si>
  <si>
    <t xml:space="preserve">          055110: utensili ed attrezzature a motore per la casa ed il giardino</t>
  </si>
  <si>
    <t xml:space="preserve">      05402: coltelleria, posateria e argenteria</t>
  </si>
  <si>
    <t xml:space="preserve">      0552: piccoli utensili ed accessori vari</t>
  </si>
  <si>
    <t xml:space="preserve">        054020: coltelleria, posateria e argenteria</t>
  </si>
  <si>
    <t xml:space="preserve">        05521: piccoli utensili senza motore</t>
  </si>
  <si>
    <t xml:space="preserve">      05403: utensili e articoli da cucina non elettrici</t>
  </si>
  <si>
    <t xml:space="preserve">          055210: piccoli utensili</t>
  </si>
  <si>
    <t xml:space="preserve">        054030: utensili da cucina non elettrici e articoli domestici non elettrici</t>
  </si>
  <si>
    <t xml:space="preserve">        05522: accessori vari</t>
  </si>
  <si>
    <t xml:space="preserve">  055: utensili e attrezzature per la casa e il giardino</t>
  </si>
  <si>
    <t xml:space="preserve">          055222: piccoli accessori elettrici</t>
  </si>
  <si>
    <t xml:space="preserve">    0551: grandi utensili ed attrezzature per la casa ed il giardino</t>
  </si>
  <si>
    <t xml:space="preserve">    056: beni e servizi per la manutenzione ordinaria della casa</t>
  </si>
  <si>
    <t xml:space="preserve">      05511: grandi utensili e attrezzature a motore </t>
  </si>
  <si>
    <t xml:space="preserve">      0561: beni non durevoli per la casa</t>
  </si>
  <si>
    <t xml:space="preserve">        055110: utensili ed attrezzature a motore per la casa ed il giardino</t>
  </si>
  <si>
    <t xml:space="preserve">        05611: prodotti per la pulizia e la manutenzione della casa</t>
  </si>
  <si>
    <t xml:space="preserve">    0552: piccoli utensili ed accessori vari</t>
  </si>
  <si>
    <t xml:space="preserve">          056111: detergenti e prodotti per la pulizia della casa</t>
  </si>
  <si>
    <t xml:space="preserve">      05521: piccoli utensili senza motore </t>
  </si>
  <si>
    <t xml:space="preserve">        05612: altri articoli non durevoli per la casa</t>
  </si>
  <si>
    <t xml:space="preserve">        055210: piccoli utensili</t>
  </si>
  <si>
    <t xml:space="preserve">          056120: altri articoli non durevoli per la casa</t>
  </si>
  <si>
    <t xml:space="preserve">      05522: accessori vari</t>
  </si>
  <si>
    <t xml:space="preserve">      0562: servizi per la pulizia e la manutenzione della casa</t>
  </si>
  <si>
    <t xml:space="preserve">        055222: piccoli accessori elettrici</t>
  </si>
  <si>
    <t xml:space="preserve">        05621: servizi domestici di personale retribuito</t>
  </si>
  <si>
    <t xml:space="preserve">  056: beni e servizi per la manutenzione ordinaria della casa</t>
  </si>
  <si>
    <t xml:space="preserve">          056211: servizi domestici di pulizia e lavanderia di personale retribuito</t>
  </si>
  <si>
    <t xml:space="preserve">    0561: beni non durevoli per la casa</t>
  </si>
  <si>
    <t xml:space="preserve">        05622: servizi di lavanderia</t>
  </si>
  <si>
    <t xml:space="preserve">      05611: prodotti per la pulizia e la manutenzione della casa</t>
  </si>
  <si>
    <t xml:space="preserve">          056220: servizi di lavanderia per articoli tessili della casa e pulizia tappeti</t>
  </si>
  <si>
    <t xml:space="preserve">        056111: detergenti e prodotti per la pulizia della casa</t>
  </si>
  <si>
    <t xml:space="preserve">  06: -- servizi sanitari e spese per la salute</t>
  </si>
  <si>
    <t xml:space="preserve">      05612: altri articoli non durevoli per la casa</t>
  </si>
  <si>
    <t xml:space="preserve">    061: medicinali, prodotti farmaceutici, attrezzature e apparecchiature medicali</t>
  </si>
  <si>
    <t xml:space="preserve">        056120: altri articoli non durevoli per la casa</t>
  </si>
  <si>
    <t xml:space="preserve">      0611: prodotti farmaceutici</t>
  </si>
  <si>
    <t xml:space="preserve">    0562: servizi per la pulizia e la manutenzione della casa</t>
  </si>
  <si>
    <t xml:space="preserve">        06110: prodotti farmaceutici</t>
  </si>
  <si>
    <t xml:space="preserve">      05621: servizi domestici di personale retribuito</t>
  </si>
  <si>
    <t xml:space="preserve">          061100: prodotti farmaceutici</t>
  </si>
  <si>
    <t xml:space="preserve">        056211: servizi domestici di pulizia e lavanderia di personale retribuito</t>
  </si>
  <si>
    <t xml:space="preserve">      0612: altri prodotti medicali</t>
  </si>
  <si>
    <t xml:space="preserve">      05622: servizi di lavanderia</t>
  </si>
  <si>
    <t xml:space="preserve">        06121: test di gravidanza e dispositivi meccanici di contraccezione</t>
  </si>
  <si>
    <t xml:space="preserve">        056220: servizi di lavanderia per articoli tessili della casa e pulizia tappeti</t>
  </si>
  <si>
    <t xml:space="preserve">          061210: test di gravidanza e dispositivi meccanici di contraccezione</t>
  </si>
  <si>
    <t xml:space="preserve">06:  -- servizi sanitari e spese per la salute</t>
  </si>
  <si>
    <t xml:space="preserve">        06129: altri prodotti medicali n.a.c.</t>
  </si>
  <si>
    <t xml:space="preserve">  061: medicinali, prodotti farmaceutici, attrezzature e apparecchiature medicali</t>
  </si>
  <si>
    <t xml:space="preserve">          061290: altri prodotti medicali n.a.c.</t>
  </si>
  <si>
    <t xml:space="preserve">    0611: prodotti farmaceutici</t>
  </si>
  <si>
    <t xml:space="preserve">      0613: attrezzature ed apparecchi terapeutici</t>
  </si>
  <si>
    <t xml:space="preserve">      06110: prodotti farmaceutici</t>
  </si>
  <si>
    <t xml:space="preserve">        06131: occhiali e lenti a contatto correttivi</t>
  </si>
  <si>
    <t xml:space="preserve">        061100: prodotti farmaceutici</t>
  </si>
  <si>
    <t xml:space="preserve">          061310: occhiali e lenti a contatto correttivi</t>
  </si>
  <si>
    <t xml:space="preserve">    0612: altri prodotti medicali</t>
  </si>
  <si>
    <t xml:space="preserve">        06132: Apparecchi acustici</t>
  </si>
  <si>
    <t xml:space="preserve">      06121: test di gravidanza e dispositivi meccanici di contraccezione</t>
  </si>
  <si>
    <t xml:space="preserve">        06139: altre attrezzature ed apparecchi terapeutici</t>
  </si>
  <si>
    <t xml:space="preserve">        061210: test di gravidanza e dispositivi meccanici di contraccezione</t>
  </si>
  <si>
    <t xml:space="preserve">          061390: altre attrezzature ed apparecchi terapeutici</t>
  </si>
  <si>
    <t xml:space="preserve">      06129: altri prodotti medicali n.a.c.</t>
  </si>
  <si>
    <t xml:space="preserve">    062: servizi ambulatoriali</t>
  </si>
  <si>
    <t xml:space="preserve">        061290: altri prodotti medicali n.a.c.</t>
  </si>
  <si>
    <t xml:space="preserve">      0621: servizi medici</t>
  </si>
  <si>
    <t xml:space="preserve">    0613: attrezzature ed apparecchi terapeutici</t>
  </si>
  <si>
    <t xml:space="preserve">        06212: servizi medici specialistici</t>
  </si>
  <si>
    <t xml:space="preserve">      06131: occhiali e lenti a contatto correttivi</t>
  </si>
  <si>
    <t xml:space="preserve">          062120: servizi medici specialistici</t>
  </si>
  <si>
    <t xml:space="preserve">        061310: occhiali e lenti a contatto correttivi</t>
  </si>
  <si>
    <t xml:space="preserve">      0622: servizi dentistici</t>
  </si>
  <si>
    <t xml:space="preserve">      06132: Apparecchi acustici</t>
  </si>
  <si>
    <t xml:space="preserve">        06220: servizi dentistici</t>
  </si>
  <si>
    <t xml:space="preserve">      06139: altre attrezzature ed apparecchi terapeutici  </t>
  </si>
  <si>
    <t xml:space="preserve">          062200: servizi dentistici</t>
  </si>
  <si>
    <t xml:space="preserve">        061390: altre attrezzature ed apparecchi terapeutici  </t>
  </si>
  <si>
    <t xml:space="preserve">      0623: servizi paramedici</t>
  </si>
  <si>
    <t xml:space="preserve">  062: servizi ambulatoriali</t>
  </si>
  <si>
    <t xml:space="preserve">        06231: servizi di laboratori di analisi mediche e di centri per esami radiografici</t>
  </si>
  <si>
    <t xml:space="preserve">    0621: servizi medici</t>
  </si>
  <si>
    <t xml:space="preserve">          062311: accertamenti di laboratorio</t>
  </si>
  <si>
    <t xml:space="preserve">      06212: servizi medici specialistici</t>
  </si>
  <si>
    <t xml:space="preserve">          062312: accertamenti specialistici</t>
  </si>
  <si>
    <t xml:space="preserve">        062120: servizi medici specialistici</t>
  </si>
  <si>
    <t xml:space="preserve">        06232: cure termali, ginnastica correttiva, servizi di ambulanza e noleggio di attrezzature sanitarie</t>
  </si>
  <si>
    <t xml:space="preserve">    0622: servizi dentistici</t>
  </si>
  <si>
    <t xml:space="preserve">          062320: cure termali, ginnastica correttiva, servizi di ambulanza e noleggio di attrezzature sanitarie</t>
  </si>
  <si>
    <t xml:space="preserve">      06220: servizi dentistici</t>
  </si>
  <si>
    <t xml:space="preserve">        06239: altri servizi paramedici</t>
  </si>
  <si>
    <t xml:space="preserve">        062200: servizi dentistici</t>
  </si>
  <si>
    <t xml:space="preserve">          062390: altri servizi paramedici</t>
  </si>
  <si>
    <t xml:space="preserve">    0623: servizi paramedici</t>
  </si>
  <si>
    <t xml:space="preserve">    063: servizi ospedalieri</t>
  </si>
  <si>
    <t xml:space="preserve">      06231: servizi di laboratori di analisi mediche e di centri per esami radiografici</t>
  </si>
  <si>
    <t xml:space="preserve">      0630: servizi ospedalieri</t>
  </si>
  <si>
    <t xml:space="preserve">        062311: accertamenti di laboratorio</t>
  </si>
  <si>
    <t xml:space="preserve">        06300: servizi ospedalieri</t>
  </si>
  <si>
    <t xml:space="preserve">        062312: accertamenti specialistici</t>
  </si>
  <si>
    <t xml:space="preserve">          063000: servizi ospedalieri</t>
  </si>
  <si>
    <t xml:space="preserve">      06232: cure termali, ginnastica correttiva, servizi di ambulanza e noleggio di attrezzature sanitarie</t>
  </si>
  <si>
    <t xml:space="preserve">  07: -- trasporti</t>
  </si>
  <si>
    <t xml:space="preserve">        062320: cure termali, ginnastica correttiva, servizi di ambulanza e noleggio di attrezzature sanitarie</t>
  </si>
  <si>
    <t xml:space="preserve">    071: acquisto mezzi di trasporto</t>
  </si>
  <si>
    <t xml:space="preserve">      06239: altri servizi paramedici</t>
  </si>
  <si>
    <t xml:space="preserve">      0711: automobili</t>
  </si>
  <si>
    <t xml:space="preserve">        062390: altri servizi paramedici</t>
  </si>
  <si>
    <t xml:space="preserve">        07111: automobili nuove</t>
  </si>
  <si>
    <t xml:space="preserve">  063: servizi ospedalieri</t>
  </si>
  <si>
    <t xml:space="preserve">          071111: automobili nuove diesel</t>
  </si>
  <si>
    <t xml:space="preserve">    0630: servizi ospedalieri</t>
  </si>
  <si>
    <t xml:space="preserve">          071112: automobili nuove benzina</t>
  </si>
  <si>
    <t xml:space="preserve">      06300: servizi ospedalieri</t>
  </si>
  <si>
    <t xml:space="preserve">          071113: automobili nuove ibride-elettriche ed elettriche</t>
  </si>
  <si>
    <t xml:space="preserve">        063000: servizi ospedalieri</t>
  </si>
  <si>
    <t xml:space="preserve">        07112: automobili usate</t>
  </si>
  <si>
    <t xml:space="preserve">07:  -- trasporti</t>
  </si>
  <si>
    <t xml:space="preserve">          071120: automobili usate</t>
  </si>
  <si>
    <t xml:space="preserve">  071: acquisto mezzi di trasporto</t>
  </si>
  <si>
    <t xml:space="preserve">          071121: automobili usate diesel</t>
  </si>
  <si>
    <t xml:space="preserve">    0711: automobili</t>
  </si>
  <si>
    <t xml:space="preserve">          071122: automobili usate benzina</t>
  </si>
  <si>
    <t xml:space="preserve">      07111: automobili nuove</t>
  </si>
  <si>
    <t xml:space="preserve">          071123: automobili usate ibride-elettriche ed elettriche</t>
  </si>
  <si>
    <t xml:space="preserve">        071111: automobili nuove diesel</t>
  </si>
  <si>
    <t xml:space="preserve">      0712: motocicli e ciclomotori</t>
  </si>
  <si>
    <t xml:space="preserve">        071112: automobili nuove benzina</t>
  </si>
  <si>
    <t xml:space="preserve">        07120: motocicli e ciclomotori</t>
  </si>
  <si>
    <t xml:space="preserve">        071113: automobili nuove ibride-elettriche ed elettriche</t>
  </si>
  <si>
    <t xml:space="preserve">          071201: motocicli</t>
  </si>
  <si>
    <t xml:space="preserve">      07112: automobili usate</t>
  </si>
  <si>
    <t xml:space="preserve">          071202: ciclomotori</t>
  </si>
  <si>
    <t xml:space="preserve">        071120: automobili usate</t>
  </si>
  <si>
    <t xml:space="preserve">      0713: biciclette</t>
  </si>
  <si>
    <t xml:space="preserve">        071121: automobili usate diesel</t>
  </si>
  <si>
    <t xml:space="preserve">        07130: biciclette</t>
  </si>
  <si>
    <t xml:space="preserve">        071122: automobili usate benzina</t>
  </si>
  <si>
    <t xml:space="preserve">          071300: biciclette</t>
  </si>
  <si>
    <t xml:space="preserve">        071123: automobili usate ibride-elettriche ed elettriche</t>
  </si>
  <si>
    <t xml:space="preserve">    072: spese di esercizio mezzi di trasporto</t>
  </si>
  <si>
    <t xml:space="preserve">    0712: motocicli e ciclomotori</t>
  </si>
  <si>
    <t xml:space="preserve">      0721: pezzi di ricambio e accessori per mezzi di trasporto privati</t>
  </si>
  <si>
    <t xml:space="preserve">      07120: motocicli e ciclomotori</t>
  </si>
  <si>
    <t xml:space="preserve">        07211: pneumatici</t>
  </si>
  <si>
    <t xml:space="preserve">        071201: motocicli</t>
  </si>
  <si>
    <t xml:space="preserve">          072111: pneumatici auto</t>
  </si>
  <si>
    <t xml:space="preserve">        071202: ciclomotori</t>
  </si>
  <si>
    <t xml:space="preserve">          072112: altri pneumatici</t>
  </si>
  <si>
    <t xml:space="preserve">    0713: biciclette</t>
  </si>
  <si>
    <t xml:space="preserve">        07212: pezzi di ricambio per mezzi di trasporto privati</t>
  </si>
  <si>
    <t xml:space="preserve">      07130: biciclette</t>
  </si>
  <si>
    <t xml:space="preserve">          072121: pezzi di ricambio per auto</t>
  </si>
  <si>
    <t xml:space="preserve">        071300: biciclette</t>
  </si>
  <si>
    <t xml:space="preserve">      0722: carburanti e lubrificanti per mezzi di trasporto privati</t>
  </si>
  <si>
    <t xml:space="preserve">  072: spese di esercizio mezzi di trasporto</t>
  </si>
  <si>
    <t xml:space="preserve">        07221: gasolio per mezzi di trasporto</t>
  </si>
  <si>
    <t xml:space="preserve">    0721: pezzi di ricambio e accessori per mezzi di trasporto privati</t>
  </si>
  <si>
    <t xml:space="preserve">          072210: gasolio per mezzi di trasporto</t>
  </si>
  <si>
    <t xml:space="preserve">      07211: pneumatici</t>
  </si>
  <si>
    <t xml:space="preserve">        07222: benzina</t>
  </si>
  <si>
    <t xml:space="preserve">        072111: pneumatici auto</t>
  </si>
  <si>
    <t xml:space="preserve">          072220: benzina</t>
  </si>
  <si>
    <t xml:space="preserve">        072112: altri pneumatici</t>
  </si>
  <si>
    <t xml:space="preserve">        07223: altri carburanti per mezzi di trasporto privati</t>
  </si>
  <si>
    <t xml:space="preserve">      07212: pezzi di ricambio per mezzi di trasporto privati</t>
  </si>
  <si>
    <t xml:space="preserve">          072230: altri carburanti</t>
  </si>
  <si>
    <t xml:space="preserve">        072121: pezzi di ricambio per auto</t>
  </si>
  <si>
    <t xml:space="preserve">        07224: lubrificanti</t>
  </si>
  <si>
    <t xml:space="preserve">    0722: carburanti e lubrificanti per mezzi di trasporto privati</t>
  </si>
  <si>
    <t xml:space="preserve">          072240: lubrificanti</t>
  </si>
  <si>
    <t xml:space="preserve">      07221: gasolio per mezzi di trasporto</t>
  </si>
  <si>
    <t xml:space="preserve">      0723: manutenzione e riparazione mezzi di trasporto privati</t>
  </si>
  <si>
    <t xml:space="preserve">        072210: gasolio per mezzi di trasporto</t>
  </si>
  <si>
    <t xml:space="preserve">        07230: manutenzione e riparazione mezzi di trasporto privati</t>
  </si>
  <si>
    <t xml:space="preserve">      07222: benzina</t>
  </si>
  <si>
    <t xml:space="preserve">          072300: manutenzione e riparazione mezzi di trasporto privati</t>
  </si>
  <si>
    <t xml:space="preserve">        072220: benzina</t>
  </si>
  <si>
    <t xml:space="preserve">      0724: altri servizi relativi ai mezzi di trasporto privati</t>
  </si>
  <si>
    <t xml:space="preserve">      07223: altri carburanti per mezzi di trasporto privati</t>
  </si>
  <si>
    <t xml:space="preserve">        07241: affitto garage, posti auto e noleggio mezzi di trasporto</t>
  </si>
  <si>
    <t xml:space="preserve">        072230: altri carburanti</t>
  </si>
  <si>
    <t xml:space="preserve">          072411: affitto garage, posti auto</t>
  </si>
  <si>
    <t xml:space="preserve">      07224: lubrificanti</t>
  </si>
  <si>
    <t xml:space="preserve">          072412: noleggio mezzi di trasporto e sharing</t>
  </si>
  <si>
    <t xml:space="preserve">        072240: lubrificanti</t>
  </si>
  <si>
    <t xml:space="preserve">        07242: pedaggi e parchimetri</t>
  </si>
  <si>
    <t xml:space="preserve">    0723: manutenzione e riparazione mezzi di trasporto privati</t>
  </si>
  <si>
    <t xml:space="preserve">          072421: parcheggi</t>
  </si>
  <si>
    <t xml:space="preserve">      07230: manutenzione e riparazione mezzi di trasporto privati</t>
  </si>
  <si>
    <t xml:space="preserve">          072422: pedaggi</t>
  </si>
  <si>
    <t xml:space="preserve">        072300: manutenzione e riparazione mezzi di trasporto privati</t>
  </si>
  <si>
    <t xml:space="preserve">        07243: lezioni di guida, esami, patenti e controlli tecnici dei veicoli</t>
  </si>
  <si>
    <t xml:space="preserve">    0724: altri servizi relativi ai mezzi di trasporto privati</t>
  </si>
  <si>
    <t xml:space="preserve">          072430: autoscuole</t>
  </si>
  <si>
    <t xml:space="preserve">      07241: affitto garage, posti auto e noleggio mezzi di trasporto</t>
  </si>
  <si>
    <t xml:space="preserve">    073: servizi di trasporto</t>
  </si>
  <si>
    <t xml:space="preserve">        072411: affitto garage, posti auto</t>
  </si>
  <si>
    <t xml:space="preserve">      0731: trasporto passeggeri su rotaia</t>
  </si>
  <si>
    <t xml:space="preserve">        072412: noleggio mezzi di trasporto e sharing</t>
  </si>
  <si>
    <t xml:space="preserve">        07311: trasporto ferroviario passeggeri</t>
  </si>
  <si>
    <t xml:space="preserve">      07242: pedaggi e parchimetri</t>
  </si>
  <si>
    <t xml:space="preserve">          073110: trasporto ferroviario passeggeri</t>
  </si>
  <si>
    <t xml:space="preserve">        072421: parcheggi</t>
  </si>
  <si>
    <t xml:space="preserve">      0732: trasporto passeggeri su strada</t>
  </si>
  <si>
    <t xml:space="preserve">        072422: pedaggi</t>
  </si>
  <si>
    <t xml:space="preserve">        07321: trasporto passeggeri su autobus e pulmann</t>
  </si>
  <si>
    <t xml:space="preserve">      07243: lezioni di guida, esami, patenti e controlli tecnici dei veicoli</t>
  </si>
  <si>
    <t xml:space="preserve">          073211: trasporto urbano e suburbano passeggeri su autobus</t>
  </si>
  <si>
    <t xml:space="preserve">        072430: autoscuole</t>
  </si>
  <si>
    <t xml:space="preserve">          073212: trasporto extraurbano passeggeri su autobus</t>
  </si>
  <si>
    <t xml:space="preserve">  073: servizi di trasporto</t>
  </si>
  <si>
    <t xml:space="preserve">        07322: trasporto passeggeri su taxi</t>
  </si>
  <si>
    <t xml:space="preserve">    0731: trasporto passeggeri su rotaia</t>
  </si>
  <si>
    <t xml:space="preserve">          073220: trasporto passeggeri su taxi</t>
  </si>
  <si>
    <t xml:space="preserve">      07311: trasporto ferroviario passeggeri</t>
  </si>
  <si>
    <t xml:space="preserve">      0733: trasporto aereo passeggeri</t>
  </si>
  <si>
    <t xml:space="preserve">        073110: trasporto ferroviario passeggeri</t>
  </si>
  <si>
    <t xml:space="preserve">        07331: voli nazionali</t>
  </si>
  <si>
    <t xml:space="preserve">    0732: trasporto passeggeri su strada</t>
  </si>
  <si>
    <t xml:space="preserve">          073310: voli nazionali</t>
  </si>
  <si>
    <t xml:space="preserve">      07321: trasporto passeggeri su autobus e pulmann</t>
  </si>
  <si>
    <t xml:space="preserve">        07332: voli internazionali</t>
  </si>
  <si>
    <t xml:space="preserve">        073211: trasporto urbano e suburbano passeggeri su autobus</t>
  </si>
  <si>
    <t xml:space="preserve">          073321: voli europei</t>
  </si>
  <si>
    <t xml:space="preserve">        073212: trasporto extraurbano passeggeri su autobus</t>
  </si>
  <si>
    <t xml:space="preserve">          073322: voli intercontinentali</t>
  </si>
  <si>
    <t xml:space="preserve">      07322: trasporto passeggeri su taxi</t>
  </si>
  <si>
    <t xml:space="preserve">      0734: trasporto marittimo e per vie d'acqua interne</t>
  </si>
  <si>
    <t xml:space="preserve">        073220: trasporto passeggeri su taxi</t>
  </si>
  <si>
    <t xml:space="preserve">        07341: trasporto marittimo</t>
  </si>
  <si>
    <t xml:space="preserve">    0733: trasporto aereo passeggeri</t>
  </si>
  <si>
    <t xml:space="preserve">          073411: trasporto marittimo</t>
  </si>
  <si>
    <t xml:space="preserve">      07331: voli nazionali</t>
  </si>
  <si>
    <t xml:space="preserve">        07342: trasporto per vie d'acqua interne</t>
  </si>
  <si>
    <t xml:space="preserve">        073310: voli nazionali</t>
  </si>
  <si>
    <t xml:space="preserve">          073421: trasporto per vie d'acqua interne</t>
  </si>
  <si>
    <t xml:space="preserve">      07332: voli internazionali</t>
  </si>
  <si>
    <t xml:space="preserve">      0735: trasporto multimodale passeggeri</t>
  </si>
  <si>
    <t xml:space="preserve">        073321: voli europei</t>
  </si>
  <si>
    <t xml:space="preserve">        07350: trasporto multimodale passeggeri</t>
  </si>
  <si>
    <t xml:space="preserve">        073322: voli intercontinentali</t>
  </si>
  <si>
    <t xml:space="preserve">          073500: trasporto multimodale passeggeri</t>
  </si>
  <si>
    <t xml:space="preserve">    0734: trasporto marittimo e per vie d'acqua interne</t>
  </si>
  <si>
    <t xml:space="preserve">      0736: acquisto di altri servizi di trasporto</t>
  </si>
  <si>
    <t xml:space="preserve">      07341: trasporto marittimo</t>
  </si>
  <si>
    <t xml:space="preserve">        07362: servizi di trasloco e immagazzinaggio</t>
  </si>
  <si>
    <t xml:space="preserve">        073411: trasporto marittimo</t>
  </si>
  <si>
    <t xml:space="preserve">          073620: servizi di trasloco e immagazzinaggio</t>
  </si>
  <si>
    <t xml:space="preserve">      07342: trasporto per vie d'acqua interne</t>
  </si>
  <si>
    <t xml:space="preserve">  08: -- comunicazioni</t>
  </si>
  <si>
    <t xml:space="preserve">        073421: trasporto per vie d'acqua interne</t>
  </si>
  <si>
    <t xml:space="preserve">    081: servizi postali</t>
  </si>
  <si>
    <t xml:space="preserve">    0735: trasporto multimodale passeggeri</t>
  </si>
  <si>
    <t xml:space="preserve">      0810: servizi postali</t>
  </si>
  <si>
    <t xml:space="preserve">      07350: trasporto multimodale passeggeri</t>
  </si>
  <si>
    <t xml:space="preserve">        08101: servizi di movimentazione lettere</t>
  </si>
  <si>
    <t xml:space="preserve">        073500: trasporto multimodale passeggeri</t>
  </si>
  <si>
    <t xml:space="preserve">          081010: servizi di movimentazione lettere</t>
  </si>
  <si>
    <t xml:space="preserve">    0736: acquisto di altri servizi di trasporto</t>
  </si>
  <si>
    <t xml:space="preserve">        08109: altri servizi postali</t>
  </si>
  <si>
    <t xml:space="preserve">      07362: servizi di trasloco e immagazzinaggio</t>
  </si>
  <si>
    <t xml:space="preserve">          081090: altri servizi postali</t>
  </si>
  <si>
    <t xml:space="preserve">        073620: servizi di trasloco e immagazzinaggio</t>
  </si>
  <si>
    <t xml:space="preserve">    082: apparecchi telefonici e telefax</t>
  </si>
  <si>
    <t xml:space="preserve">08:  -- comunicazioni</t>
  </si>
  <si>
    <t xml:space="preserve">      0820: apparecchi telefonici e telefax</t>
  </si>
  <si>
    <t xml:space="preserve">  081: servizi postali</t>
  </si>
  <si>
    <t xml:space="preserve">        08201: apparecchi per la telefonia fissa</t>
  </si>
  <si>
    <t xml:space="preserve">    0810: servizi postali</t>
  </si>
  <si>
    <t xml:space="preserve">          082010: apparecchi per la telefonia fissa e telefax</t>
  </si>
  <si>
    <t xml:space="preserve">      08101: servizi di movimentazione lettere</t>
  </si>
  <si>
    <t xml:space="preserve">        08202: apparecchi per la telefonia mobile</t>
  </si>
  <si>
    <t xml:space="preserve">        081010: servizi di movimentazione lettere</t>
  </si>
  <si>
    <t xml:space="preserve">          082020: apparecchi per la telefonia mobile</t>
  </si>
  <si>
    <t xml:space="preserve">      08109: altri servizi postali</t>
  </si>
  <si>
    <t xml:space="preserve">    083: servizi di telefonia e telefax</t>
  </si>
  <si>
    <t xml:space="preserve">        081090: altri servizi postali</t>
  </si>
  <si>
    <t xml:space="preserve">      0830: servizi di telefonia e telefax</t>
  </si>
  <si>
    <t xml:space="preserve">  082: apparecchi telefonici e telefax</t>
  </si>
  <si>
    <t xml:space="preserve">        08301: servizi di telefonia fissa</t>
  </si>
  <si>
    <t xml:space="preserve">    0820: apparecchi telefonici e telefax</t>
  </si>
  <si>
    <t xml:space="preserve">          083010: servizi di telefonia fissa</t>
  </si>
  <si>
    <t xml:space="preserve">      08201: apparecchi per la telefonia fissa</t>
  </si>
  <si>
    <t xml:space="preserve">        08302: servizi di telefonia mobile</t>
  </si>
  <si>
    <t xml:space="preserve">        082010: apparecchi per la telefonia fissa e telefax</t>
  </si>
  <si>
    <t xml:space="preserve">          083020: servizi di telefonia mobile</t>
  </si>
  <si>
    <t xml:space="preserve">      08202: apparecchi per la telefonia mobile</t>
  </si>
  <si>
    <t xml:space="preserve">        08303: servizi di fornitura accesso ad internet</t>
  </si>
  <si>
    <t xml:space="preserve">        082020: apparecchi per la telefonia mobile</t>
  </si>
  <si>
    <t xml:space="preserve">          083030: connessione internet ed altri servizi</t>
  </si>
  <si>
    <t xml:space="preserve">  083: servizi di telefonia e telefax</t>
  </si>
  <si>
    <t xml:space="preserve">        08304: pacchetti di servizi di telecomunicazione</t>
  </si>
  <si>
    <t xml:space="preserve">    0830: servizi di telefonia e telefax</t>
  </si>
  <si>
    <t xml:space="preserve">          083040: servizi di telecomunicazione bundle</t>
  </si>
  <si>
    <t xml:space="preserve">      08301: servizi di telefonia fissa</t>
  </si>
  <si>
    <t xml:space="preserve">  09: -- ricreazione, spettacoli e cultura</t>
  </si>
  <si>
    <t xml:space="preserve">        083010: servizi di telefonia fissa</t>
  </si>
  <si>
    <t xml:space="preserve">    091: apparecchi audiovisivi, fotografici e informatici</t>
  </si>
  <si>
    <t xml:space="preserve">      08302: servizi di telefonia mobile</t>
  </si>
  <si>
    <t xml:space="preserve">      0911: apparecchi di ricezione, registrazione e riproduzione di suoni e immagini</t>
  </si>
  <si>
    <t xml:space="preserve">        083020: servizi di telefonia mobile</t>
  </si>
  <si>
    <t xml:space="preserve">        09111: apparecchi per la ricezione, registrazione e riproduzione di suoni</t>
  </si>
  <si>
    <t xml:space="preserve">      08303: servizi di fornitura accesso ad internet</t>
  </si>
  <si>
    <t xml:space="preserve">          091110: apparecchi per la ricezione, registrazione e riproduzione di suoni</t>
  </si>
  <si>
    <t xml:space="preserve">        083030: connessione internet ed altri servizi</t>
  </si>
  <si>
    <t xml:space="preserve">        09112: apparecchi per la ricezione, registrazione e riproduzione di immagini e suoni</t>
  </si>
  <si>
    <t xml:space="preserve">      08304: pacchetti di servizi di telecomunicazione</t>
  </si>
  <si>
    <t xml:space="preserve">          091120: apparecchi per la ricezione, registrazione e riproduzione di immagini e suoni</t>
  </si>
  <si>
    <t xml:space="preserve">        083040: servizi di telecomunicazione bundle</t>
  </si>
  <si>
    <t xml:space="preserve">        09119: altri apparecchi per la ricezione, registrazione e riproduzione di suoni e immagini</t>
  </si>
  <si>
    <t xml:space="preserve">09:  -- ricreazione, spettacoli e cultura</t>
  </si>
  <si>
    <t xml:space="preserve">          091191: altri apparecchi per la ricezione, registrazione e riproduzione di suoni e immagini</t>
  </si>
  <si>
    <t xml:space="preserve">  091: apparecchi audiovisivi, fotografici e informatici</t>
  </si>
  <si>
    <t xml:space="preserve">      0912: apparecchi fotografici e cinematografici e strumenti ottici</t>
  </si>
  <si>
    <t xml:space="preserve">    0911: apparecchi di ricezione, registrazione e riproduzione di suoni e immagini</t>
  </si>
  <si>
    <t xml:space="preserve">        09121: macchine fotografiche e videocamere</t>
  </si>
  <si>
    <t xml:space="preserve">      09111: apparecchi per la ricezione, registrazione e riproduzione di suoni</t>
  </si>
  <si>
    <t xml:space="preserve">          091210: macchine fotografiche e videocamere</t>
  </si>
  <si>
    <t xml:space="preserve">        091110: apparecchi per la ricezione, registrazione e riproduzione di suoni</t>
  </si>
  <si>
    <t xml:space="preserve">      0913: apparecchi per il trattamento dell'informazione</t>
  </si>
  <si>
    <t xml:space="preserve">      09112: apparecchi per la ricezione, registrazione e riproduzione di immagini e suoni</t>
  </si>
  <si>
    <t xml:space="preserve">        09131: apparecchi per il trattamento dell'informazione</t>
  </si>
  <si>
    <t xml:space="preserve">        091120: apparecchi per la ricezione, registrazione e riproduzione di immagini e suoni</t>
  </si>
  <si>
    <t xml:space="preserve">          091311: computer desktop</t>
  </si>
  <si>
    <t xml:space="preserve">      09119: altri apparecchi per la ricezione, registrazione e riproduzione di suoni e immagini</t>
  </si>
  <si>
    <t xml:space="preserve">          091312: computer portatile, palmare e tablet</t>
  </si>
  <si>
    <t xml:space="preserve">        091191: altri apparecchi per la ricezione, registrazione e riproduzione di suoni e immagini</t>
  </si>
  <si>
    <t xml:space="preserve">        09132: accessori per apparecchi per il trattamento dell'informazione</t>
  </si>
  <si>
    <t xml:space="preserve">    0912: apparecchi fotografici e cinematografici e strumenti ottici</t>
  </si>
  <si>
    <t xml:space="preserve">          091320: accessori per apparecchi per il trattamento dell'informazione</t>
  </si>
  <si>
    <t xml:space="preserve">      09121: macchine fotografiche e videocamere</t>
  </si>
  <si>
    <t xml:space="preserve">      0914: supporti di registrazione</t>
  </si>
  <si>
    <t xml:space="preserve">        091210: macchine fotografiche e videocamere</t>
  </si>
  <si>
    <t xml:space="preserve">        09141: supporti con registrazioni di suoni, immagini e video</t>
  </si>
  <si>
    <t xml:space="preserve">    0913: apparecchi per il trattamento dell'informazione</t>
  </si>
  <si>
    <t xml:space="preserve">          091410: supporti con registrazioni di suoni, immagini e video</t>
  </si>
  <si>
    <t xml:space="preserve">      09131: apparecchi per il trattamento dell'informazione</t>
  </si>
  <si>
    <t xml:space="preserve">        09142: supporti per la registrazione di suoni, immagini e video</t>
  </si>
  <si>
    <t xml:space="preserve">        091311: computer desktop</t>
  </si>
  <si>
    <t xml:space="preserve">          091420: supporti per la registrazione di suoni, immagini e video</t>
  </si>
  <si>
    <t xml:space="preserve">        091312: computer portatile, palmare e tablet</t>
  </si>
  <si>
    <t xml:space="preserve">        09149: altri supporti per la registrazione</t>
  </si>
  <si>
    <t xml:space="preserve">      09132: accessori per apparecchi per il trattamento dell'informazione</t>
  </si>
  <si>
    <t xml:space="preserve">          091490: altri supporti per la registrazione</t>
  </si>
  <si>
    <t xml:space="preserve">        091320: accessori per apparecchi per il trattamento dell'informazione</t>
  </si>
  <si>
    <t xml:space="preserve">    092: altri beni durevoli per ricreazione e cultura</t>
  </si>
  <si>
    <t xml:space="preserve">    0914: supporti di registrazione</t>
  </si>
  <si>
    <t xml:space="preserve">      0921: beni durevoli per ricreazione all'aperto</t>
  </si>
  <si>
    <t xml:space="preserve">      09141: supporti con registrazioni di suoni, immagini e video</t>
  </si>
  <si>
    <t xml:space="preserve">        09211: autocaravan, caravan e rimorchi</t>
  </si>
  <si>
    <t xml:space="preserve">        091410: supporti con registrazioni di suoni, immagini e video</t>
  </si>
  <si>
    <t xml:space="preserve">          092110: autocaravan, caravan e rimorchi</t>
  </si>
  <si>
    <t xml:space="preserve">      09142: supporti per la registrazione di suoni, immagini e video</t>
  </si>
  <si>
    <t xml:space="preserve">        09213: imbarcazioni, motori fuoribordo ed equipaggiamento per imbarcazioni</t>
  </si>
  <si>
    <t xml:space="preserve">        091420: supporti per la registrazione di suoni, immagini e video</t>
  </si>
  <si>
    <t xml:space="preserve">          092130: imbarcazioni, motori fuoribordo ed equipaggiamento per imbarcazioni</t>
  </si>
  <si>
    <t xml:space="preserve">      09149: altri supporti per la registrazione</t>
  </si>
  <si>
    <t xml:space="preserve">      0922: strumenti musicali e beni durevoli per ricreazione al coperto</t>
  </si>
  <si>
    <t xml:space="preserve">        091490: altri supporti per la registrazione</t>
  </si>
  <si>
    <t xml:space="preserve">        09221: strumenti musicali</t>
  </si>
  <si>
    <t xml:space="preserve">  092: altri beni durevoli per ricreazione e cultura</t>
  </si>
  <si>
    <t xml:space="preserve">          092210: strumenti musicali</t>
  </si>
  <si>
    <t xml:space="preserve">    0921: beni durevoli per ricreazione all'aperto</t>
  </si>
  <si>
    <t xml:space="preserve">    093: altri articoli e attrezzature per attività ricreative, giardinaggio e animali</t>
  </si>
  <si>
    <t xml:space="preserve">      09211: autocaravan, caravan e rimorchi</t>
  </si>
  <si>
    <t xml:space="preserve">      0931: giochi, giocattoli e hobby</t>
  </si>
  <si>
    <t xml:space="preserve">        092110: autocaravan, caravan e rimorchi</t>
  </si>
  <si>
    <t xml:space="preserve">        09311: giochi e hobby</t>
  </si>
  <si>
    <t xml:space="preserve">      09213: imbarcazioni, motori fuoribordo ed equipaggiamento per imbarcazioni</t>
  </si>
  <si>
    <t xml:space="preserve">          093111: giochi tradizionali</t>
  </si>
  <si>
    <t xml:space="preserve">        092130: imbarcazioni, motori fuoribordo ed equipaggiamento per imbarcazioni</t>
  </si>
  <si>
    <t xml:space="preserve">          093112: giochi elettronici</t>
  </si>
  <si>
    <t xml:space="preserve">    0922: strumenti musicali e beni durevoli per ricreazione al coperto</t>
  </si>
  <si>
    <t xml:space="preserve">        09312: giocattoli e articoli per feste</t>
  </si>
  <si>
    <t xml:space="preserve">      09221: strumenti musicali</t>
  </si>
  <si>
    <t xml:space="preserve">          093120: giocattoli</t>
  </si>
  <si>
    <t xml:space="preserve">        092210: strumenti musicali</t>
  </si>
  <si>
    <t xml:space="preserve">      0932: articoli sportivi, per campeggio e attività ricreative all'aperto</t>
  </si>
  <si>
    <t xml:space="preserve">  093: altri articoli e attrezzature per attività ricreative, giardinaggio e animali</t>
  </si>
  <si>
    <t xml:space="preserve">        09321: articoli sportivi</t>
  </si>
  <si>
    <t xml:space="preserve">    0931: giochi, giocattoli e hobby</t>
  </si>
  <si>
    <t xml:space="preserve">          093210: articoli sportivi</t>
  </si>
  <si>
    <t xml:space="preserve">      09311: giochi e hobby</t>
  </si>
  <si>
    <t xml:space="preserve">      0933: articoli per giardinaggio, piante e fiori</t>
  </si>
  <si>
    <t xml:space="preserve">        093111: giochi tradizionali</t>
  </si>
  <si>
    <t xml:space="preserve">        09331: articoli per giardinaggio</t>
  </si>
  <si>
    <t xml:space="preserve">        093112: giochi elettronici</t>
  </si>
  <si>
    <t xml:space="preserve">          093310: articoli per giardinaggio</t>
  </si>
  <si>
    <t xml:space="preserve">      09312: giocattoli e articoli per feste</t>
  </si>
  <si>
    <t xml:space="preserve">        09332: piante e fiori</t>
  </si>
  <si>
    <t xml:space="preserve">        093120: giocattoli</t>
  </si>
  <si>
    <t xml:space="preserve">          093321: piante</t>
  </si>
  <si>
    <t xml:space="preserve">    0932: articoli sportivi, per campeggio e attività ricreative all'aperto</t>
  </si>
  <si>
    <t xml:space="preserve">          093322: fiori</t>
  </si>
  <si>
    <t xml:space="preserve">      09321: articoli sportivi</t>
  </si>
  <si>
    <t xml:space="preserve">      0934: animali domestici e relativi prodotti</t>
  </si>
  <si>
    <t xml:space="preserve">        093210: articoli sportivi</t>
  </si>
  <si>
    <t xml:space="preserve">        09342: prodotti per animali domestici</t>
  </si>
  <si>
    <t xml:space="preserve">    0933: articoli per giardinaggio, piante e fiori</t>
  </si>
  <si>
    <t xml:space="preserve">          093421: alimenti per animali domestici</t>
  </si>
  <si>
    <t xml:space="preserve">      09331: articoli per giardinaggio</t>
  </si>
  <si>
    <t xml:space="preserve">          093422: altri prodotti per animali domestici</t>
  </si>
  <si>
    <t xml:space="preserve">        093310: articoli per giardinaggio</t>
  </si>
  <si>
    <t xml:space="preserve">      0935: servizi veterinari e altri servizi per animali domestici</t>
  </si>
  <si>
    <t xml:space="preserve">      09332: piante e fiori</t>
  </si>
  <si>
    <t xml:space="preserve">        09350: servizi veterinari e altri servizi per animali domestici</t>
  </si>
  <si>
    <t xml:space="preserve">        093321: piante</t>
  </si>
  <si>
    <t xml:space="preserve">          093501: servizi veterinari per animali domestici</t>
  </si>
  <si>
    <t xml:space="preserve">        093322: fiori</t>
  </si>
  <si>
    <t xml:space="preserve">          093502: altri servizi per animali domestici</t>
  </si>
  <si>
    <t xml:space="preserve">    0934: animali domestici e relativi prodotti</t>
  </si>
  <si>
    <t xml:space="preserve">    094: servizi ricreativi e culturali</t>
  </si>
  <si>
    <t xml:space="preserve">      09342: prodotti per animali domestici</t>
  </si>
  <si>
    <t xml:space="preserve">      0941: servizi ricreativi e sportivi</t>
  </si>
  <si>
    <t xml:space="preserve">        093421: alimenti per animali domestici</t>
  </si>
  <si>
    <t xml:space="preserve">        09411: servizi ricreativi e sportivi - presenza</t>
  </si>
  <si>
    <t xml:space="preserve">        093422: altri prodotti per animali domestici</t>
  </si>
  <si>
    <t xml:space="preserve">          094111: manifestazioni sportive</t>
  </si>
  <si>
    <t xml:space="preserve">    0935: servizi veterinari e altri servizi per animali domestici</t>
  </si>
  <si>
    <t xml:space="preserve">          094112: parchi di divertimento</t>
  </si>
  <si>
    <t xml:space="preserve">      09350: servizi veterinari e altri servizi per animali domestici</t>
  </si>
  <si>
    <t xml:space="preserve">        09412: servizi ricreativi e sportivi - partecipazione</t>
  </si>
  <si>
    <t xml:space="preserve">        093501: servizi veterinari per animali domestici</t>
  </si>
  <si>
    <t xml:space="preserve">          094120: servizi ricreativi e sportivi - fruizione come praticante</t>
  </si>
  <si>
    <t xml:space="preserve">        093502: altri servizi per animali domestici</t>
  </si>
  <si>
    <t xml:space="preserve">      0942: servizi culturali</t>
  </si>
  <si>
    <t xml:space="preserve">  094: servizi ricreativi e culturali</t>
  </si>
  <si>
    <t xml:space="preserve">        09421: cinema, teatri e concerti</t>
  </si>
  <si>
    <t xml:space="preserve">    0941: servizi ricreativi e sportivi</t>
  </si>
  <si>
    <t xml:space="preserve">          094211: cinema</t>
  </si>
  <si>
    <t xml:space="preserve">      09411: servizi ricreativi e sportivi - presenza</t>
  </si>
  <si>
    <t xml:space="preserve">          094212: teatri e teatri lirici</t>
  </si>
  <si>
    <t xml:space="preserve">        094111: manifestazioni sportive</t>
  </si>
  <si>
    <t xml:space="preserve">        09422: musei, parchi e giardini</t>
  </si>
  <si>
    <t xml:space="preserve">        094112: parchi di divertimento</t>
  </si>
  <si>
    <t xml:space="preserve">          094221: musei, monumenti storici</t>
  </si>
  <si>
    <t xml:space="preserve">      09412: servizi ricreativi e sportivi - partecipazione</t>
  </si>
  <si>
    <t xml:space="preserve">          094222: parchi nazionali, giardini zoologici e giardini botanici</t>
  </si>
  <si>
    <t xml:space="preserve">        094120: servizi ricreativi e sportivi - fruizione come praticante</t>
  </si>
  <si>
    <t xml:space="preserve">        09423: canone radio e tv, abbonamenti</t>
  </si>
  <si>
    <t xml:space="preserve">    0942: servizi culturali</t>
  </si>
  <si>
    <t xml:space="preserve">          094230: canone radio e tv, abbonamenti</t>
  </si>
  <si>
    <t xml:space="preserve">      09421: cinema, teatri e concerti</t>
  </si>
  <si>
    <t xml:space="preserve">        09425: servizi per la fotografia</t>
  </si>
  <si>
    <t xml:space="preserve">        094211: cinema</t>
  </si>
  <si>
    <t xml:space="preserve">          094250: servizi per la fotografia</t>
  </si>
  <si>
    <t xml:space="preserve">        094212: teatri e teatri lirici</t>
  </si>
  <si>
    <t xml:space="preserve">      0943: giochi, lotterie e scommesse</t>
  </si>
  <si>
    <t xml:space="preserve">      09422: musei, parchi e giardini</t>
  </si>
  <si>
    <t xml:space="preserve">        09430: giochi, lotterie e scommesse</t>
  </si>
  <si>
    <t xml:space="preserve">        094221: musei, monumenti storici</t>
  </si>
  <si>
    <t xml:space="preserve">          094300: concorsi pronostici (giochi, lotterie e scommesse)</t>
  </si>
  <si>
    <t xml:space="preserve">        094222: parchi nazionali, giardini zoologici e giardini botanici</t>
  </si>
  <si>
    <t xml:space="preserve">    095: giornali, libri e articoli di cartoleria</t>
  </si>
  <si>
    <t xml:space="preserve">      09423: canone radio e tv, abbonamenti</t>
  </si>
  <si>
    <t xml:space="preserve">      0951: libri</t>
  </si>
  <si>
    <t xml:space="preserve">        094230: canone radio e tv, abbonamenti</t>
  </si>
  <si>
    <t xml:space="preserve">        09511: narrativa</t>
  </si>
  <si>
    <t xml:space="preserve">      09425: servizi per la fotografia</t>
  </si>
  <si>
    <t xml:space="preserve">          095110: narrativa</t>
  </si>
  <si>
    <t xml:space="preserve">        094250: servizi per la fotografia</t>
  </si>
  <si>
    <t xml:space="preserve">        09512: libri scolastici</t>
  </si>
  <si>
    <t xml:space="preserve">    0943: giochi, lotterie e scommesse</t>
  </si>
  <si>
    <t xml:space="preserve">          095120: libri scolastici</t>
  </si>
  <si>
    <t xml:space="preserve">      09430: giochi, lotterie e scommesse</t>
  </si>
  <si>
    <t xml:space="preserve">        09513: altri libri non scolastici diversi da quelli di narrativa</t>
  </si>
  <si>
    <t xml:space="preserve">        094300: concorsi pronostici (giochi, lotterie e scommesse)</t>
  </si>
  <si>
    <t xml:space="preserve">          095130: altri libri non scolastici diversi da quelli di narrativa</t>
  </si>
  <si>
    <t xml:space="preserve">  095: giornali, libri e articoli di cartoleria</t>
  </si>
  <si>
    <t xml:space="preserve">        09514: servizi di rilegatura testi e E-book download</t>
  </si>
  <si>
    <t xml:space="preserve">    0951: libri</t>
  </si>
  <si>
    <t xml:space="preserve">          095141: servizi di rilegatura e E book download</t>
  </si>
  <si>
    <t xml:space="preserve">      09511: narrativa</t>
  </si>
  <si>
    <t xml:space="preserve">      0952: giornali e periodici</t>
  </si>
  <si>
    <t xml:space="preserve">        095110: narrativa</t>
  </si>
  <si>
    <t xml:space="preserve">        09521: giornali</t>
  </si>
  <si>
    <t xml:space="preserve">      09512: libri scolastici</t>
  </si>
  <si>
    <t xml:space="preserve">          095210: giornali</t>
  </si>
  <si>
    <t xml:space="preserve">        095120: libri scolastici</t>
  </si>
  <si>
    <t xml:space="preserve">        09522: riviste e periodici</t>
  </si>
  <si>
    <t xml:space="preserve">      09513: altri libri non scolastici diversi da quelli di narrativa</t>
  </si>
  <si>
    <t xml:space="preserve">          095220: riviste e periodici</t>
  </si>
  <si>
    <t xml:space="preserve">        095130: altri libri non scolastici diversi da quelli di narrativa</t>
  </si>
  <si>
    <t xml:space="preserve">      0954: articoli di cartoleria e materiale da disegno</t>
  </si>
  <si>
    <t xml:space="preserve">      09514: servizi di rilegatura testi e E-book download</t>
  </si>
  <si>
    <t xml:space="preserve">        09541: articoli di cartoleria</t>
  </si>
  <si>
    <t xml:space="preserve">        095141: servizi di rilegatura e E book download</t>
  </si>
  <si>
    <t xml:space="preserve">          095410: articoli di cartoleria</t>
  </si>
  <si>
    <t xml:space="preserve">    0952: giornali e periodici</t>
  </si>
  <si>
    <t xml:space="preserve">        09549: altri articoli di cancelleria e materiale da disegno</t>
  </si>
  <si>
    <t xml:space="preserve">      09521: giornali</t>
  </si>
  <si>
    <t xml:space="preserve">          095490: altri articoli di cancelleria e materiale da disegno (inclusi cartucce e toner per stampanti)</t>
  </si>
  <si>
    <t xml:space="preserve">        095210: giornali</t>
  </si>
  <si>
    <t xml:space="preserve">    096: pacchetti vacanza</t>
  </si>
  <si>
    <t xml:space="preserve">      09522: riviste e periodici</t>
  </si>
  <si>
    <t xml:space="preserve">      0960: pacchetti vacanza</t>
  </si>
  <si>
    <t xml:space="preserve">        095220: riviste e periodici</t>
  </si>
  <si>
    <t xml:space="preserve">        09601: pacchetti vacanza - nazionali</t>
  </si>
  <si>
    <t xml:space="preserve">    0954: articoli di cartoleria e materiale da disegno</t>
  </si>
  <si>
    <t xml:space="preserve">          096010: pacchetti vacanza nazionali</t>
  </si>
  <si>
    <t xml:space="preserve">      09541: articoli di cartoleria</t>
  </si>
  <si>
    <t xml:space="preserve">        09602: pacchetti vacanza - internazionali</t>
  </si>
  <si>
    <t xml:space="preserve">        095410: articoli di cartoleria</t>
  </si>
  <si>
    <t xml:space="preserve">          096020: pacchetti vacanza internazionali</t>
  </si>
  <si>
    <t xml:space="preserve">      09549: altri articoli di cancelleria e materiale da disegno</t>
  </si>
  <si>
    <t xml:space="preserve">  10: -- istruzione</t>
  </si>
  <si>
    <t xml:space="preserve">        095490: altri articoli di cancelleria e materiale da disegno (inclusi cartucce e toner per stampanti)</t>
  </si>
  <si>
    <t xml:space="preserve">    101: scuola dell'infanzia ed istruzione primaria</t>
  </si>
  <si>
    <t xml:space="preserve">  096: pacchetti vacanza</t>
  </si>
  <si>
    <t xml:space="preserve">      1010: scuola dell'infanzia ed istruzione primaria</t>
  </si>
  <si>
    <t xml:space="preserve">    0960: pacchetti vacanza</t>
  </si>
  <si>
    <t xml:space="preserve">        10101: scuola dell'infanzia (isced 0)</t>
  </si>
  <si>
    <t xml:space="preserve">      09601: pacchetti vacanza - nazionali</t>
  </si>
  <si>
    <t xml:space="preserve">          101010: scuola dell'infanzia (isced 0)</t>
  </si>
  <si>
    <t xml:space="preserve">        096010: pacchetti vacanza nazionali</t>
  </si>
  <si>
    <t xml:space="preserve">        10102: istruzione primaria (isced 1)</t>
  </si>
  <si>
    <t xml:space="preserve">      09602: pacchetti vacanza - internazionali</t>
  </si>
  <si>
    <t xml:space="preserve">          101020: istruzione primaria (isced 1)</t>
  </si>
  <si>
    <t xml:space="preserve">        096020: pacchetti vacanza internazionali</t>
  </si>
  <si>
    <t xml:space="preserve">    102: istruzione secondaria</t>
  </si>
  <si>
    <t xml:space="preserve">10:  -- istruzione</t>
  </si>
  <si>
    <t xml:space="preserve">      1020: istruzione secondaria</t>
  </si>
  <si>
    <t xml:space="preserve">  101: scuola dell'infanzia ed istruzione primaria</t>
  </si>
  <si>
    <t xml:space="preserve">        10200: istruzione secondaria</t>
  </si>
  <si>
    <t xml:space="preserve">    1010: scuola dell'infanzia ed istruzione primaria</t>
  </si>
  <si>
    <t xml:space="preserve">          102000: istruzione secondaria</t>
  </si>
  <si>
    <t xml:space="preserve">      10101: scuola dell'infanzia (isced 0)</t>
  </si>
  <si>
    <t xml:space="preserve">    104: istruzione universitaria</t>
  </si>
  <si>
    <t xml:space="preserve">        101010: scuola dell'infanzia (isced 0)</t>
  </si>
  <si>
    <t xml:space="preserve">      1040: istruzione universitaria</t>
  </si>
  <si>
    <t xml:space="preserve">      10102: istruzione primaria (isced 1)</t>
  </si>
  <si>
    <t xml:space="preserve">        10400: istruzione universitaria</t>
  </si>
  <si>
    <t xml:space="preserve">        101020: istruzione primaria (isced 1)</t>
  </si>
  <si>
    <t xml:space="preserve">          104000: istruzione universitaria</t>
  </si>
  <si>
    <t xml:space="preserve">  102: istruzione secondaria</t>
  </si>
  <si>
    <t xml:space="preserve">    105: corsi d'istruzione e di formazione</t>
  </si>
  <si>
    <t xml:space="preserve">    1020: istruzione secondaria</t>
  </si>
  <si>
    <t xml:space="preserve">      1050: corsi d'istruzione e di formazione</t>
  </si>
  <si>
    <t xml:space="preserve">      10200: istruzione secondaria</t>
  </si>
  <si>
    <t xml:space="preserve">        10500: corsi di istruzione non definibili per livello</t>
  </si>
  <si>
    <t xml:space="preserve">        102000: istruzione secondaria </t>
  </si>
  <si>
    <t xml:space="preserve">          105000: corsi d'istruzione</t>
  </si>
  <si>
    <t xml:space="preserve">  104: istruzione universitaria</t>
  </si>
  <si>
    <t xml:space="preserve">  11: -- servizi ricettivi e di ristorazione</t>
  </si>
  <si>
    <t xml:space="preserve">    1040: istruzione universitaria</t>
  </si>
  <si>
    <t xml:space="preserve">    111: servizi di ristorazione</t>
  </si>
  <si>
    <t xml:space="preserve">      10400: istruzione universitaria</t>
  </si>
  <si>
    <t xml:space="preserve">      1111: ristoranti, bar e simili</t>
  </si>
  <si>
    <t xml:space="preserve">        104000: istruzione universitaria</t>
  </si>
  <si>
    <t xml:space="preserve">        11111: ristoranti, bar e locali da ballo</t>
  </si>
  <si>
    <t xml:space="preserve">  105: corsi d'istruzione e di formazione</t>
  </si>
  <si>
    <t xml:space="preserve">          111111: ristoranti</t>
  </si>
  <si>
    <t xml:space="preserve">    1050: corsi d'istruzione e di formazione</t>
  </si>
  <si>
    <t xml:space="preserve">          111112: pasto in pizzeria</t>
  </si>
  <si>
    <t xml:space="preserve">      10500: corsi di istruzione non definibili per livello</t>
  </si>
  <si>
    <t xml:space="preserve">          111113: self service</t>
  </si>
  <si>
    <t xml:space="preserve">        105000: corsi d'istruzione</t>
  </si>
  <si>
    <t xml:space="preserve">          111114: bar</t>
  </si>
  <si>
    <t xml:space="preserve">11:  -- servizi ricettivi e di ristorazione</t>
  </si>
  <si>
    <t xml:space="preserve">          111115: consumazioni di prodotti di gelateria e pasticceria</t>
  </si>
  <si>
    <t xml:space="preserve">  111: servizi di ristorazione</t>
  </si>
  <si>
    <t xml:space="preserve">        11112: fast food e servizi di ristorazione take away</t>
  </si>
  <si>
    <t xml:space="preserve">    1111: ristoranti, bar e simili</t>
  </si>
  <si>
    <t xml:space="preserve">          111121: fast food</t>
  </si>
  <si>
    <t xml:space="preserve">      11111: ristoranti, bar e locali da ballo</t>
  </si>
  <si>
    <t xml:space="preserve">          111122: distributori automatici</t>
  </si>
  <si>
    <t xml:space="preserve">        111111: ristoranti</t>
  </si>
  <si>
    <t xml:space="preserve">          111123: consumazioni di prodotti di gastronomia</t>
  </si>
  <si>
    <t xml:space="preserve">        111112: pasto in pizzeria</t>
  </si>
  <si>
    <t xml:space="preserve">          111124: food delivery</t>
  </si>
  <si>
    <t xml:space="preserve">        111113: self service</t>
  </si>
  <si>
    <t xml:space="preserve">      1112: mense</t>
  </si>
  <si>
    <t xml:space="preserve">        111114: bar</t>
  </si>
  <si>
    <t xml:space="preserve">        11120: mense</t>
  </si>
  <si>
    <t xml:space="preserve">        111115: consumazioni di prodotti di gelateria e pasticceria</t>
  </si>
  <si>
    <t xml:space="preserve">          111201: mense aziendali</t>
  </si>
  <si>
    <t xml:space="preserve">      11112: fast food e servizi di ristorazione take away</t>
  </si>
  <si>
    <t xml:space="preserve">          111202: mense scolastiche e di altri istituti di istruzione</t>
  </si>
  <si>
    <t xml:space="preserve">        111121: fast food</t>
  </si>
  <si>
    <t xml:space="preserve">    112: servizi di alloggio</t>
  </si>
  <si>
    <t xml:space="preserve">        111122: distributori automatici</t>
  </si>
  <si>
    <t xml:space="preserve">      1120: servizi di alloggio</t>
  </si>
  <si>
    <t xml:space="preserve">        111123: consumazioni di prodotti di gastronomia</t>
  </si>
  <si>
    <t xml:space="preserve">        11201: alberghi, motel, pensioni e simili</t>
  </si>
  <si>
    <t xml:space="preserve">        111124: food delivery</t>
  </si>
  <si>
    <t xml:space="preserve">          112011: alberghi e motel</t>
  </si>
  <si>
    <t xml:space="preserve">    1112: mense</t>
  </si>
  <si>
    <t xml:space="preserve">          112012: pensioni e simili</t>
  </si>
  <si>
    <t xml:space="preserve">      11120: mense</t>
  </si>
  <si>
    <t xml:space="preserve">        11202: villaggi vacanze, campeggi, ostelli della gioventù e simili</t>
  </si>
  <si>
    <t xml:space="preserve">        111201: mense aziendali</t>
  </si>
  <si>
    <t xml:space="preserve">          112020: villaggi vacanze, campeggi, ostelli della gioventù e simili</t>
  </si>
  <si>
    <t xml:space="preserve">        111202: mense scolastiche e di altri istituti di istruzione</t>
  </si>
  <si>
    <t xml:space="preserve">        11203: servizi di alloggio in altre strutture</t>
  </si>
  <si>
    <t xml:space="preserve">  112: servizi di alloggio</t>
  </si>
  <si>
    <t xml:space="preserve">          112030: servizi di alloggio in altre strutture</t>
  </si>
  <si>
    <t xml:space="preserve">    1120: servizi di alloggio</t>
  </si>
  <si>
    <t xml:space="preserve">  12: -- altri beni e servizi</t>
  </si>
  <si>
    <t xml:space="preserve">      11201: alberghi, motel, pensioni e simili</t>
  </si>
  <si>
    <t xml:space="preserve">    121: beni e servizi per la cura della persona</t>
  </si>
  <si>
    <t xml:space="preserve">        112011: alberghi e motel</t>
  </si>
  <si>
    <t xml:space="preserve">      1211: servizi di parrucchiere e trattamenti  di bellezza</t>
  </si>
  <si>
    <t xml:space="preserve">        112012: pensioni e simili</t>
  </si>
  <si>
    <t xml:space="preserve">        12111: servizi di parrucchiere per uomo e bambino</t>
  </si>
  <si>
    <t xml:space="preserve">      11202: villaggi vacanze, campeggi, ostelli della gioventù e simili</t>
  </si>
  <si>
    <t xml:space="preserve">          121110: servizi di parrucchiere per uomo e bambino</t>
  </si>
  <si>
    <t xml:space="preserve">        112020: villaggi vacanze, campeggi, ostelli della gioventù e simili</t>
  </si>
  <si>
    <t xml:space="preserve">        12112: servizi di parrucchiere per donna</t>
  </si>
  <si>
    <t xml:space="preserve">      11203: servizi di alloggio in altre strutture</t>
  </si>
  <si>
    <t xml:space="preserve">          121120: servizi di parrucchiere per donna</t>
  </si>
  <si>
    <t xml:space="preserve">        112030: servizi di alloggio in altre strutture</t>
  </si>
  <si>
    <t xml:space="preserve">        12113: trattamenti di bellezza</t>
  </si>
  <si>
    <t xml:space="preserve">12:  -- altri beni e servizi</t>
  </si>
  <si>
    <t xml:space="preserve">          121130: trattamenti di bellezza</t>
  </si>
  <si>
    <t xml:space="preserve">  121: beni e servizi per la cura della persona</t>
  </si>
  <si>
    <t xml:space="preserve">      1212: apparecchi elettrici per la cura della persona</t>
  </si>
  <si>
    <t xml:space="preserve">    1211: servizi di parrucchiere e trattamenti  di bellezza</t>
  </si>
  <si>
    <t xml:space="preserve">        12121: apparecchi elettrici per la cura della persona</t>
  </si>
  <si>
    <t xml:space="preserve">      12111: servizi di parrucchiere per uomo e bambino</t>
  </si>
  <si>
    <t xml:space="preserve">          121210: apparecchi elettrici per la cura della persona</t>
  </si>
  <si>
    <t xml:space="preserve">        121110: servizi di parrucchiere per uomo e bambino</t>
  </si>
  <si>
    <t xml:space="preserve">      1213: altri apparecchi non elettrici, articoli e prodotti per la cura della persona</t>
  </si>
  <si>
    <t xml:space="preserve">      12112: servizi di parrucchiere per donna</t>
  </si>
  <si>
    <t xml:space="preserve">        12131: apparecchi non elettrici</t>
  </si>
  <si>
    <t xml:space="preserve">        121120: servizi di parrucchiere per donna</t>
  </si>
  <si>
    <t xml:space="preserve">          121310: apparecchi non elettrici</t>
  </si>
  <si>
    <t xml:space="preserve">      12113: trattamenti di bellezza</t>
  </si>
  <si>
    <t xml:space="preserve">        12132: articoli per l'igiene personale e il benessere, prodotti naturali e prodotti di bellezza</t>
  </si>
  <si>
    <t xml:space="preserve">        121130: trattamenti di bellezza</t>
  </si>
  <si>
    <t xml:space="preserve">          121321: articoli per l'igiene personale e il benessere</t>
  </si>
  <si>
    <t xml:space="preserve">    1212: apparecchi elettrici per la cura della persona</t>
  </si>
  <si>
    <t xml:space="preserve">          121322: prodotti di bellezza</t>
  </si>
  <si>
    <t xml:space="preserve">      12121: apparecchi elettrici per la cura della persona</t>
  </si>
  <si>
    <t xml:space="preserve">    123: effetti personali n.a.c.</t>
  </si>
  <si>
    <t xml:space="preserve">        121210: apparecchi elettrici per la cura della persona</t>
  </si>
  <si>
    <t xml:space="preserve">      1231: gioielleria ed orologeria</t>
  </si>
  <si>
    <t xml:space="preserve">    1213: altri apparecchi non elettrici, articoli e prodotti per la cura della persona</t>
  </si>
  <si>
    <t xml:space="preserve">        12311: gioielleria</t>
  </si>
  <si>
    <t xml:space="preserve">      12131: apparecchi non elettrici</t>
  </si>
  <si>
    <t xml:space="preserve">          123110: gioielleria</t>
  </si>
  <si>
    <t xml:space="preserve">        121310: apparecchi non elettrici</t>
  </si>
  <si>
    <t xml:space="preserve">        12312: orologeria</t>
  </si>
  <si>
    <t xml:space="preserve">      12132: articoli per l'igiene personale e il benessere, prodotti naturali e prodotti di bellezza</t>
  </si>
  <si>
    <t xml:space="preserve">          123120: orologeria</t>
  </si>
  <si>
    <t xml:space="preserve">        121321: articoli per l'igiene personale e il benessere</t>
  </si>
  <si>
    <t xml:space="preserve">      1232: altri effetti personali</t>
  </si>
  <si>
    <t xml:space="preserve">        121322: prodotti di bellezza</t>
  </si>
  <si>
    <t xml:space="preserve">        12321: articoli da viaggio</t>
  </si>
  <si>
    <t xml:space="preserve">  123: effetti personali n.a.c.</t>
  </si>
  <si>
    <t xml:space="preserve">          123210: articoli da viaggio</t>
  </si>
  <si>
    <t xml:space="preserve">    1231: gioielleria ed orologeria</t>
  </si>
  <si>
    <t xml:space="preserve">        12322: articoli per bambini</t>
  </si>
  <si>
    <t xml:space="preserve">      12311: gioielleria</t>
  </si>
  <si>
    <t xml:space="preserve">          123220: articoli per bambini</t>
  </si>
  <si>
    <t xml:space="preserve">        123110: gioielleria</t>
  </si>
  <si>
    <t xml:space="preserve">        12329: altri effetti personali n.a.c.</t>
  </si>
  <si>
    <t xml:space="preserve">      12312: orologeria</t>
  </si>
  <si>
    <t xml:space="preserve">          123290: altri effetti personali n.a.c.</t>
  </si>
  <si>
    <t xml:space="preserve">        123120: orologeria</t>
  </si>
  <si>
    <t xml:space="preserve">    124: assistenza sociale</t>
  </si>
  <si>
    <t xml:space="preserve">    1232: altri effetti personali</t>
  </si>
  <si>
    <t xml:space="preserve">      1240: assistenza sociale</t>
  </si>
  <si>
    <t xml:space="preserve">      12321: articoli da viaggio</t>
  </si>
  <si>
    <t xml:space="preserve">        12401: servizi per bambini</t>
  </si>
  <si>
    <t xml:space="preserve">        123210: articoli da viaggio</t>
  </si>
  <si>
    <t xml:space="preserve">          124010: servizi per bambini</t>
  </si>
  <si>
    <t xml:space="preserve">      12322: articoli per bambini</t>
  </si>
  <si>
    <t xml:space="preserve">        12402: case di cura per anziani e residenze per persone disabili</t>
  </si>
  <si>
    <t xml:space="preserve">        123220: articoli per bambini</t>
  </si>
  <si>
    <t xml:space="preserve">          124020: case di cura per anziani e residenze per persone disabili</t>
  </si>
  <si>
    <t xml:space="preserve">      12329: altri effetti personali n.a.c.</t>
  </si>
  <si>
    <t xml:space="preserve">        12403: servizi di assistenza a domicilio</t>
  </si>
  <si>
    <t xml:space="preserve">        123290: altri effetti personali n.a.c.</t>
  </si>
  <si>
    <t xml:space="preserve">          124030: servizi di assistenza a domicilio</t>
  </si>
  <si>
    <t xml:space="preserve">  124: assistenza sociale</t>
  </si>
  <si>
    <t xml:space="preserve">    125: assicurazioni</t>
  </si>
  <si>
    <t xml:space="preserve">    1240: assistenza sociale</t>
  </si>
  <si>
    <t xml:space="preserve">      1252: assicurazione connessa all'abitazione</t>
  </si>
  <si>
    <t xml:space="preserve">      12401: servizi per bambini</t>
  </si>
  <si>
    <t xml:space="preserve">        12520: assicurazione connessa all'abitazione</t>
  </si>
  <si>
    <t xml:space="preserve">        124010: servizi per bambini</t>
  </si>
  <si>
    <t xml:space="preserve">          125200: assicurazione connessa all'abitazione</t>
  </si>
  <si>
    <t xml:space="preserve">      12402: case di cura per anziani e residenze per persone disabili</t>
  </si>
  <si>
    <t xml:space="preserve">      1253: servizi assicurativi connessi alla salute</t>
  </si>
  <si>
    <t xml:space="preserve">        124020: case di cura per anziani e residenze per persone disabili</t>
  </si>
  <si>
    <t xml:space="preserve">        12532: servizi assicurativi privati connessi alla salute</t>
  </si>
  <si>
    <t xml:space="preserve">      12403: servizi di assistenza a domicilio</t>
  </si>
  <si>
    <t xml:space="preserve">          125320: servizi assicurativi privati connessi alla salute</t>
  </si>
  <si>
    <t xml:space="preserve">        124030: servizi di assistenza a domicilio</t>
  </si>
  <si>
    <t xml:space="preserve">      1254: assicurazioni sui mezzi di trasporto</t>
  </si>
  <si>
    <t xml:space="preserve">  125: assicurazioni</t>
  </si>
  <si>
    <t xml:space="preserve">        12541: assicurazioni sui mezzi di trasporto</t>
  </si>
  <si>
    <t xml:space="preserve">    1252: assicurazione connessa all'abitazione</t>
  </si>
  <si>
    <t xml:space="preserve">          125410: assicurazioni sui mezzi di trasporto</t>
  </si>
  <si>
    <t xml:space="preserve">      12520: assicurazione connessa all'abitazione</t>
  </si>
  <si>
    <t xml:space="preserve">    126: servizi finanziari n.a.c.</t>
  </si>
  <si>
    <t xml:space="preserve">        125200: assicurazione connessa all'abitazione</t>
  </si>
  <si>
    <t xml:space="preserve">      1262: altri servizi finanziari n.a.c.</t>
  </si>
  <si>
    <t xml:space="preserve">    1253: servizi assicurativi connessi alla salute</t>
  </si>
  <si>
    <t xml:space="preserve">        12621: spese bancarie e finanziarie</t>
  </si>
  <si>
    <t xml:space="preserve">      12532: servizi assicurativi privati connessi alla salute</t>
  </si>
  <si>
    <t xml:space="preserve">          126210: spese bancarie e finanziarie</t>
  </si>
  <si>
    <t xml:space="preserve">        125320: servizi assicurativi privati connessi alla salute</t>
  </si>
  <si>
    <t xml:space="preserve">    127: altri servizi n.a.c.</t>
  </si>
  <si>
    <t xml:space="preserve">    1254: assicurazioni sui mezzi di trasporto</t>
  </si>
  <si>
    <t xml:space="preserve">      1270: altri servizi n.a.c.</t>
  </si>
  <si>
    <t xml:space="preserve">      12541: assicurazioni sui mezzi di trasporto</t>
  </si>
  <si>
    <t xml:space="preserve">        12701: tariffe amministrative</t>
  </si>
  <si>
    <t xml:space="preserve">        125410: assicurazioni sui mezzi di trasporto</t>
  </si>
  <si>
    <t xml:space="preserve">          127011: certificati di nascita, matrimonio e morte</t>
  </si>
  <si>
    <t xml:space="preserve">  126: servizi finanziari n.a.c.</t>
  </si>
  <si>
    <t xml:space="preserve">        12702: servizi legali e contabili</t>
  </si>
  <si>
    <t xml:space="preserve">    1262: altri servizi finanziari n.a.c.</t>
  </si>
  <si>
    <t xml:space="preserve">          127020: servizi legali e contabili</t>
  </si>
  <si>
    <t xml:space="preserve">      12621: spese bancarie e finanziarie</t>
  </si>
  <si>
    <t xml:space="preserve">        12703: servizi funebri</t>
  </si>
  <si>
    <t xml:space="preserve">        126210: spese bancarie e finanziarie</t>
  </si>
  <si>
    <t xml:space="preserve">          127030: servizi funebri</t>
  </si>
  <si>
    <t xml:space="preserve">  127: altri servizi n.a.c.</t>
  </si>
  <si>
    <t xml:space="preserve">        12704: altre tariffe e servizi</t>
  </si>
  <si>
    <t xml:space="preserve">    1270: altri servizi n.a.c.</t>
  </si>
  <si>
    <t xml:space="preserve">          127040: altre tariffe e servizi</t>
  </si>
  <si>
    <t xml:space="preserve">      12701: tariffe amministrative</t>
  </si>
  <si>
    <t xml:space="preserve">  00ST: indice generale senza tabacchi</t>
  </si>
  <si>
    <t xml:space="preserve">        127011: certificati di nascita, matrimonio e morte</t>
  </si>
  <si>
    <t xml:space="preserve">      12702: servizi legali e contabili</t>
  </si>
  <si>
    <t xml:space="preserve">Dati estratti il 24 mag 2022 14:15 UTC (GMT) da I.Stat</t>
  </si>
  <si>
    <t xml:space="preserve">        127020: servizi legali e contabili</t>
  </si>
  <si>
    <t xml:space="preserve">Legend:</t>
  </si>
  <si>
    <t xml:space="preserve">      12703: servizi funebri</t>
  </si>
  <si>
    <t xml:space="preserve">t:</t>
  </si>
  <si>
    <t xml:space="preserve">        127030: servizi funebri</t>
  </si>
  <si>
    <t xml:space="preserve">      12704: altre tariffe e servizi</t>
  </si>
  <si>
    <t xml:space="preserve">        127040: altre tariffe e servizi</t>
  </si>
  <si>
    <t xml:space="preserve">00ST: indice generale senza tabacchi</t>
  </si>
  <si>
    <t xml:space="preserve">Dati estratti il 24 mag 2022, 13h57 UTC (GMT) da I.Stat</t>
  </si>
  <si>
    <t xml:space="preserve">i:</t>
  </si>
  <si>
    <t xml:space="preserve">SCELTE</t>
  </si>
  <si>
    <t xml:space="preserve">peso</t>
  </si>
  <si>
    <t xml:space="preserve">peso %</t>
  </si>
  <si>
    <t xml:space="preserve">var %infl</t>
  </si>
  <si>
    <t xml:space="preserve">peso1</t>
  </si>
  <si>
    <t xml:space="preserve">peso 2</t>
  </si>
  <si>
    <t xml:space="preserve">peso 3</t>
  </si>
  <si>
    <t xml:space="preserve"> 071111: automobili</t>
  </si>
  <si>
    <t xml:space="preserve">aquisto auto , inserire uno in corrispondenza del tuo acquisto</t>
  </si>
  <si>
    <t xml:space="preserve">722; carburanti</t>
  </si>
  <si>
    <t xml:space="preserve">_0711</t>
  </si>
  <si>
    <t xml:space="preserve">733:trasporti</t>
  </si>
  <si>
    <t xml:space="preserve">112: alloggi vacanze</t>
  </si>
  <si>
    <t xml:space="preserve">111: ristoranti</t>
  </si>
  <si>
    <r>
      <rPr>
        <sz val="10"/>
        <rFont val="Arial"/>
        <family val="2"/>
        <charset val="1"/>
      </rPr>
      <t xml:space="preserve">Quanto e se usi la macchina? 1:se entro 1000 km mese; 2 se ne fai entro i 2000; Oltre 2000. </t>
    </r>
    <r>
      <rPr>
        <b val="true"/>
        <sz val="10"/>
        <rFont val="Arial"/>
        <family val="2"/>
        <charset val="1"/>
      </rPr>
      <t xml:space="preserve">QUI SE non si mette 0,1,2 o 3 la formula dà errore </t>
    </r>
  </si>
  <si>
    <t xml:space="preserve">_0722</t>
  </si>
  <si>
    <t xml:space="preserve">Hai usato o userai per le vacanze questi mezzi di trasporto?(mettere 1 se si, scelta multipla)</t>
  </si>
  <si>
    <t xml:space="preserve">_0733</t>
  </si>
  <si>
    <t xml:space="preserve">se vai in vacanza dove alloggerai ?</t>
  </si>
  <si>
    <t xml:space="preserve">_112</t>
  </si>
  <si>
    <t xml:space="preserve">usi il condizionatore d'estate?</t>
  </si>
  <si>
    <t xml:space="preserve">_04510</t>
  </si>
  <si>
    <t xml:space="preserve">Quante volte mangi in questi posti  in un mese?(scelta multipla da 0 a 6)</t>
  </si>
  <si>
    <t xml:space="preserve">_111</t>
  </si>
  <si>
    <t xml:space="preserve">Quanto fai uso dei seguenti alimenti?0:nessun uso,1:uso normale,2:uso superiore alla media</t>
  </si>
  <si>
    <t xml:space="preserve">_011</t>
  </si>
  <si>
    <t xml:space="preserve">Cosa usi per cucinare?</t>
  </si>
  <si>
    <t xml:space="preserve">Piano induzione</t>
  </si>
  <si>
    <t xml:space="preserve">Oiano a gas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</si>
</sst>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0%"/>
    <numFmt numFmtId="167" formatCode="General"/>
    <numFmt numFmtId="168" formatCode="@"/>
    <numFmt numFmtId="169" formatCode="mmm\-yy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u val="single"/>
      <sz val="9"/>
      <color rgb="FF000080"/>
      <name val="Verdana"/>
      <family val="2"/>
      <charset val="1"/>
    </font>
    <font>
      <b val="true"/>
      <sz val="8"/>
      <color rgb="FFFFFFFF"/>
      <name val="Verdana"/>
      <family val="2"/>
      <charset val="1"/>
    </font>
    <font>
      <sz val="8"/>
      <color rgb="FFFFFFFF"/>
      <name val="Verdana"/>
      <family val="2"/>
      <charset val="1"/>
    </font>
    <font>
      <b val="true"/>
      <sz val="8"/>
      <name val="Verdana"/>
      <family val="2"/>
      <charset val="1"/>
    </font>
    <font>
      <b val="true"/>
      <sz val="9"/>
      <color rgb="FFFF0000"/>
      <name val="Courier New"/>
      <family val="3"/>
      <charset val="1"/>
    </font>
    <font>
      <sz val="8"/>
      <name val="Verdana"/>
      <family val="2"/>
      <charset val="1"/>
    </font>
    <font>
      <u val="single"/>
      <sz val="8"/>
      <color rgb="FF0000FF"/>
      <name val="Verdana"/>
      <family val="2"/>
      <charset val="1"/>
    </font>
    <font>
      <u val="single"/>
      <sz val="8"/>
      <name val="Verdan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Garamond"/>
      <family val="1"/>
      <charset val="1"/>
    </font>
    <font>
      <sz val="10"/>
      <color rgb="FF0000FF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2973BD"/>
        <bgColor rgb="FF0066CC"/>
      </patternFill>
    </fill>
    <fill>
      <patternFill patternType="solid">
        <fgColor rgb="FF00A1E3"/>
        <bgColor rgb="FF008080"/>
      </patternFill>
    </fill>
    <fill>
      <patternFill patternType="solid">
        <fgColor rgb="FFC4D8ED"/>
        <bgColor rgb="FFB4C7E7"/>
      </patternFill>
    </fill>
    <fill>
      <patternFill patternType="solid">
        <fgColor rgb="FFE0E0E0"/>
        <bgColor rgb="FFDEEBF7"/>
      </patternFill>
    </fill>
    <fill>
      <patternFill patternType="solid">
        <fgColor rgb="FFF0F8FF"/>
        <bgColor rgb="FFFFFFFF"/>
      </patternFill>
    </fill>
    <fill>
      <patternFill patternType="solid">
        <fgColor rgb="FFDEEBF7"/>
        <bgColor rgb="FFE0E0E0"/>
      </patternFill>
    </fill>
    <fill>
      <patternFill patternType="solid">
        <fgColor rgb="FFB4C7E7"/>
        <bgColor rgb="FFC0C0C0"/>
      </patternFill>
    </fill>
    <fill>
      <patternFill patternType="solid">
        <fgColor rgb="FFFBE5D6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CC"/>
      </patternFill>
    </fill>
    <fill>
      <patternFill patternType="solid">
        <fgColor rgb="FFC5E0B4"/>
        <bgColor rgb="FFC4D8ED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11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4D8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1E3"/>
      <rgbColor rgb="FFF0F8FF"/>
      <rgbColor rgb="FFC5E0B4"/>
      <rgbColor rgb="FFFFF2CC"/>
      <rgbColor rgb="FFB4C7E7"/>
      <rgbColor rgb="FFFF99CC"/>
      <rgbColor rgb="FFE0E0E0"/>
      <rgbColor rgb="FFFBE5D6"/>
      <rgbColor rgb="FF2973BD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dati.istat.it/OECDStat_Metadata/ShowMetadata.ashx?Dataset=DCSP_NIC1B2015&amp;ShowOnWeb=true&amp;Lang=it" TargetMode="External"/><Relationship Id="rId3" Type="http://schemas.openxmlformats.org/officeDocument/2006/relationships/hyperlink" Target="http://dati.istat.it/OECDStat_Metadata/ShowMetadata.ashx?Dataset=DCSP_NIC1B2015&amp;Coords=%5BCOICOP_2015%5D.%5B01131%5D&amp;ShowOnWeb=true&amp;Lang=it" TargetMode="External"/><Relationship Id="rId4" Type="http://schemas.openxmlformats.org/officeDocument/2006/relationships/hyperlink" Target="http://dati.istat.it/OECDStat_Metadata/ShowMetadata.ashx?Dataset=DCSP_NIC1B2015&amp;Coords=%5BCOICOP_2015%5D.%5B011310%5D&amp;ShowOnWeb=true&amp;Lang=it" TargetMode="External"/><Relationship Id="rId5" Type="http://schemas.openxmlformats.org/officeDocument/2006/relationships/hyperlink" Target="http://dati.istat.it/OECDStat_Metadata/ShowMetadata.ashx?Dataset=DCSP_NIC1B2015&amp;Coords=%5BCOICOP_2015%5D.%5B01133%5D&amp;ShowOnWeb=true&amp;Lang=it" TargetMode="External"/><Relationship Id="rId6" Type="http://schemas.openxmlformats.org/officeDocument/2006/relationships/hyperlink" Target="http://dati.istat.it/OECDStat_Metadata/ShowMetadata.ashx?Dataset=DCSP_NIC1B2015&amp;Coords=%5BCOICOP_2015%5D.%5B01141%5D&amp;ShowOnWeb=true&amp;Lang=it" TargetMode="External"/><Relationship Id="rId7" Type="http://schemas.openxmlformats.org/officeDocument/2006/relationships/hyperlink" Target="http://dati.istat.it/OECDStat_Metadata/ShowMetadata.ashx?Dataset=DCSP_NIC1B2015&amp;Coords=%5BCOICOP_2015%5D.%5B011410%5D&amp;ShowOnWeb=true&amp;Lang=it" TargetMode="External"/><Relationship Id="rId8" Type="http://schemas.openxmlformats.org/officeDocument/2006/relationships/hyperlink" Target="http://dati.istat.it/OECDStat_Metadata/ShowMetadata.ashx?Dataset=DCSP_NIC1B2015&amp;Coords=%5BCOICOP_2015%5D.%5B01142%5D&amp;ShowOnWeb=true&amp;Lang=it" TargetMode="External"/><Relationship Id="rId9" Type="http://schemas.openxmlformats.org/officeDocument/2006/relationships/hyperlink" Target="http://dati.istat.it/OECDStat_Metadata/ShowMetadata.ashx?Dataset=DCSP_NIC1B2015&amp;Coords=%5BCOICOP_2015%5D.%5B011420%5D&amp;ShowOnWeb=true&amp;Lang=it" TargetMode="External"/><Relationship Id="rId10" Type="http://schemas.openxmlformats.org/officeDocument/2006/relationships/hyperlink" Target="http://dati.istat.it/OECDStat_Metadata/ShowMetadata.ashx?Dataset=DCSP_NIC1B2015&amp;Coords=%5BCOICOP_2015%5D.%5B01163%5D&amp;ShowOnWeb=true&amp;Lang=it" TargetMode="External"/><Relationship Id="rId11" Type="http://schemas.openxmlformats.org/officeDocument/2006/relationships/hyperlink" Target="http://dati.istat.it/OECDStat_Metadata/ShowMetadata.ashx?Dataset=DCSP_NIC1B2015&amp;Coords=%5BCOICOP_2015%5D.%5B011630%5D&amp;ShowOnWeb=true&amp;Lang=it" TargetMode="External"/><Relationship Id="rId12" Type="http://schemas.openxmlformats.org/officeDocument/2006/relationships/hyperlink" Target="http://dati.istat.it/OECDStat_Metadata/ShowMetadata.ashx?Dataset=DCSP_NIC1B2015&amp;Coords=%5BCOICOP_2015%5D.%5B03123%5D&amp;ShowOnWeb=true&amp;Lang=it" TargetMode="External"/><Relationship Id="rId13" Type="http://schemas.openxmlformats.org/officeDocument/2006/relationships/hyperlink" Target="http://dati.istat.it/OECDStat_Metadata/ShowMetadata.ashx?Dataset=DCSP_NIC1B2015&amp;Coords=%5BCOICOP_2015%5D.%5B04324%5D&amp;ShowOnWeb=true&amp;Lang=it" TargetMode="External"/><Relationship Id="rId14" Type="http://schemas.openxmlformats.org/officeDocument/2006/relationships/hyperlink" Target="http://dati.istat.it/OECDStat_Metadata/ShowMetadata.ashx?Dataset=DCSP_NIC1B2015&amp;Coords=%5BCOICOP_2015%5D.%5B043240%5D&amp;ShowOnWeb=true&amp;Lang=it" TargetMode="External"/><Relationship Id="rId15" Type="http://schemas.openxmlformats.org/officeDocument/2006/relationships/hyperlink" Target="http://dati.istat.it/OECDStat_Metadata/ShowMetadata.ashx?Dataset=DCSP_NIC1B2015&amp;Coords=%5BCOICOP_2015%5D.%5B05111%5D&amp;ShowOnWeb=true&amp;Lang=it" TargetMode="External"/><Relationship Id="rId16" Type="http://schemas.openxmlformats.org/officeDocument/2006/relationships/hyperlink" Target="http://dati.istat.it/OECDStat_Metadata/ShowMetadata.ashx?Dataset=DCSP_NIC1B2015&amp;Coords=%5BCOICOP_2015%5D.%5B05403%5D&amp;ShowOnWeb=true&amp;Lang=it" TargetMode="External"/><Relationship Id="rId17" Type="http://schemas.openxmlformats.org/officeDocument/2006/relationships/hyperlink" Target="http://dati.istat.it/OECDStat_Metadata/ShowMetadata.ashx?Dataset=DCSP_NIC1B2015&amp;Coords=%5BCOICOP_2015%5D.%5B054030%5D&amp;ShowOnWeb=true&amp;Lang=it" TargetMode="External"/><Relationship Id="rId18" Type="http://schemas.openxmlformats.org/officeDocument/2006/relationships/hyperlink" Target="http://dati.istat.it/OECDStat_Metadata/ShowMetadata.ashx?Dataset=DCSP_NIC1B2015&amp;Coords=%5BCOICOP_2015%5D.%5B062311%5D&amp;ShowOnWeb=true&amp;Lang=it" TargetMode="External"/><Relationship Id="rId19" Type="http://schemas.openxmlformats.org/officeDocument/2006/relationships/hyperlink" Target="http://dati.istat.it/OECDStat_Metadata/ShowMetadata.ashx?Dataset=DCSP_NIC1B2015&amp;Coords=%5BCOICOP_2015%5D.%5B062312%5D&amp;ShowOnWeb=true&amp;Lang=it" TargetMode="External"/><Relationship Id="rId20" Type="http://schemas.openxmlformats.org/officeDocument/2006/relationships/hyperlink" Target="http://dati.istat.it/OECDStat_Metadata/ShowMetadata.ashx?Dataset=DCSP_NIC1B2015&amp;Coords=%5BCOICOP_2015%5D.%5B07111%5D&amp;ShowOnWeb=true&amp;Lang=it" TargetMode="External"/><Relationship Id="rId21" Type="http://schemas.openxmlformats.org/officeDocument/2006/relationships/hyperlink" Target="http://dati.istat.it/OECDStat_Metadata/ShowMetadata.ashx?Dataset=DCSP_NIC1B2015&amp;Coords=%5BCOICOP_2015%5D.%5B07112%5D&amp;ShowOnWeb=true&amp;Lang=it" TargetMode="External"/><Relationship Id="rId22" Type="http://schemas.openxmlformats.org/officeDocument/2006/relationships/hyperlink" Target="http://dati.istat.it/OECDStat_Metadata/ShowMetadata.ashx?Dataset=DCSP_NIC1B2015&amp;Coords=%5BCOICOP_2015%5D.%5B071120%5D&amp;ShowOnWeb=true&amp;Lang=it" TargetMode="External"/><Relationship Id="rId23" Type="http://schemas.openxmlformats.org/officeDocument/2006/relationships/hyperlink" Target="http://dati.istat.it/OECDStat_Metadata/ShowMetadata.ashx?Dataset=DCSP_NIC1B2015&amp;Coords=%5BCOICOP_2015%5D.%5B072412%5D&amp;ShowOnWeb=true&amp;Lang=it" TargetMode="External"/><Relationship Id="rId24" Type="http://schemas.openxmlformats.org/officeDocument/2006/relationships/hyperlink" Target="http://dati.istat.it/OECDStat_Metadata/ShowMetadata.ashx?Dataset=DCSP_NIC1B2015&amp;Coords=%5BCOICOP_2015%5D.%5B07342%5D&amp;ShowOnWeb=true&amp;Lang=it" TargetMode="External"/><Relationship Id="rId25" Type="http://schemas.openxmlformats.org/officeDocument/2006/relationships/hyperlink" Target="http://dati.istat.it/OECDStat_Metadata/ShowMetadata.ashx?Dataset=DCSP_NIC1B2015&amp;Coords=%5BCOICOP_2015%5D.%5B073421%5D&amp;ShowOnWeb=true&amp;Lang=it" TargetMode="External"/><Relationship Id="rId26" Type="http://schemas.openxmlformats.org/officeDocument/2006/relationships/hyperlink" Target="http://dati.istat.it/OECDStat_Metadata/ShowMetadata.ashx?Dataset=DCSP_NIC1B2015&amp;Coords=%5BCOICOP_2015%5D.%5B08304%5D&amp;ShowOnWeb=true&amp;Lang=it" TargetMode="External"/><Relationship Id="rId27" Type="http://schemas.openxmlformats.org/officeDocument/2006/relationships/hyperlink" Target="http://dati.istat.it/OECDStat_Metadata/ShowMetadata.ashx?Dataset=DCSP_NIC1B2015&amp;Coords=%5BCOICOP_2015%5D.%5B083040%5D&amp;ShowOnWeb=true&amp;Lang=it" TargetMode="External"/><Relationship Id="rId28" Type="http://schemas.openxmlformats.org/officeDocument/2006/relationships/hyperlink" Target="http://dati.istat.it/OECDStat_Metadata/ShowMetadata.ashx?Dataset=DCSP_NIC1B2015&amp;Coords=%5BCOICOP_2015%5D.%5B09332%5D&amp;ShowOnWeb=true&amp;Lang=it" TargetMode="External"/><Relationship Id="rId29" Type="http://schemas.openxmlformats.org/officeDocument/2006/relationships/hyperlink" Target="http://dati.istat.it/OECDStat_Metadata/ShowMetadata.ashx?Dataset=DCSP_NIC1B2015&amp;Coords=%5BCOICOP_2015%5D.%5B09411%5D&amp;ShowOnWeb=true&amp;Lang=it" TargetMode="External"/><Relationship Id="rId30" Type="http://schemas.openxmlformats.org/officeDocument/2006/relationships/hyperlink" Target="http://dati.istat.it/OECDStat_Metadata/ShowMetadata.ashx?Dataset=DCSP_NIC1B2015&amp;Coords=%5BCOICOP_2015%5D.%5B09412%5D&amp;ShowOnWeb=true&amp;Lang=it" TargetMode="External"/><Relationship Id="rId31" Type="http://schemas.openxmlformats.org/officeDocument/2006/relationships/hyperlink" Target="http://dati.istat.it/OECDStat_Metadata/ShowMetadata.ashx?Dataset=DCSP_NIC1B2015&amp;Coords=%5BCOICOP_2015%5D.%5B094120%5D&amp;ShowOnWeb=true&amp;Lang=it" TargetMode="External"/><Relationship Id="rId32" Type="http://schemas.openxmlformats.org/officeDocument/2006/relationships/hyperlink" Target="http://dati.istat.it/OECDStat_Metadata/ShowMetadata.ashx?Dataset=DCSP_NIC1B2015&amp;Coords=%5BCOICOP_2015%5D.%5B11111%5D&amp;ShowOnWeb=true&amp;Lang=it" TargetMode="External"/><Relationship Id="rId33" Type="http://schemas.openxmlformats.org/officeDocument/2006/relationships/hyperlink" Target="http://dati.istat.it/OECDStat_Metadata/ShowMetadata.ashx?Dataset=DCSP_NIC1B2015&amp;Coords=%5BCOICOP_2015%5D.%5B111111%5D&amp;ShowOnWeb=true&amp;Lang=it" TargetMode="External"/><Relationship Id="rId34" Type="http://schemas.openxmlformats.org/officeDocument/2006/relationships/hyperlink" Target="http://dati.istat.it/OECDStat_Metadata/ShowMetadata.ashx?Dataset=DCSP_NIC1B2015&amp;Coords=%5BCOICOP_2015%5D.%5B111114%5D&amp;ShowOnWeb=true&amp;Lang=it" TargetMode="External"/><Relationship Id="rId35" Type="http://schemas.openxmlformats.org/officeDocument/2006/relationships/hyperlink" Target="http://dati.istat.it/OECDStat_Metadata/ShowMetadata.ashx?Dataset=DCSP_NIC1B2015&amp;Coords=%5BCOICOP_2015%5D.%5B11112%5D&amp;ShowOnWeb=true&amp;Lang=it" TargetMode="External"/><Relationship Id="rId36" Type="http://schemas.openxmlformats.org/officeDocument/2006/relationships/hyperlink" Target="http://dati.istat.it/OECDStat_Metadata/ShowMetadata.ashx?Dataset=DCSP_NIC1B2015&amp;Coords=%5BCOICOP_2015%5D.%5B11203%5D&amp;ShowOnWeb=true&amp;Lang=it" TargetMode="External"/><Relationship Id="rId37" Type="http://schemas.openxmlformats.org/officeDocument/2006/relationships/hyperlink" Target="http://dati.istat.it/OECDStat_Metadata/ShowMetadata.ashx?Dataset=DCSP_NIC1B2015&amp;Coords=%5BCOICOP_2015%5D.%5B112030%5D&amp;ShowOnWeb=true&amp;Lang=it" TargetMode="External"/><Relationship Id="rId38" Type="http://schemas.openxmlformats.org/officeDocument/2006/relationships/hyperlink" Target="http://dati.istat.it/OECDStat_Metadata/ShowMetadata.ashx?Dataset=DCSP_NIC1B2015&amp;Coords=%5BCOICOP_2015%5D.%5B12132%5D&amp;ShowOnWeb=true&amp;Lang=it" TargetMode="External"/><Relationship Id="rId39" Type="http://schemas.openxmlformats.org/officeDocument/2006/relationships/hyperlink" Target="http://dati.istat.it/OECDStat_Metadata/ShowMetadata.ashx?Dataset=DCSP_NIC1B2015&amp;Coords=%5BCOICOP_2015%5D.%5B121321%5D&amp;ShowOnWeb=true&amp;Lang=it" TargetMode="External"/><Relationship Id="rId40" Type="http://schemas.openxmlformats.org/officeDocument/2006/relationships/hyperlink" Target="http://dati.istat.it/OECDStat_Metadata/ShowMetadata.ashx?Dataset=DCSP_NIC1B2015&amp;Coords=%5BCOICOP_2015%5D.%5B121322%5D&amp;ShowOnWeb=true&amp;Lang=it" TargetMode="External"/><Relationship Id="rId41" Type="http://schemas.openxmlformats.org/officeDocument/2006/relationships/hyperlink" Target="http://dativ7b.istat.it/" TargetMode="External"/><Relationship Id="rId4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i.istat.it/OECDStat_Metadata/ShowMetadata.ashx?Dataset=DCSP_NIC1B2015&amp;Coords=%5BCOICOP_2015%5D.%5B01133%5D&amp;ShowOnWeb=true&amp;Lang=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18"/>
  <sheetViews>
    <sheetView showFormulas="false" showGridLines="false" showRowColHeaders="true" showZeros="true" rightToLeft="false" tabSelected="false" showOutlineSymbols="true" defaultGridColor="true" view="normal" topLeftCell="A443" colorId="64" zoomScale="100" zoomScaleNormal="100" zoomScalePageLayoutView="100" workbookViewId="0">
      <selection pane="topLeft" activeCell="A465" activeCellId="0" sqref="A465"/>
    </sheetView>
  </sheetViews>
  <sheetFormatPr defaultColWidth="8.70703125" defaultRowHeight="12.5" zeroHeight="false" outlineLevelRow="0" outlineLevelCol="0"/>
  <cols>
    <col collapsed="false" customWidth="true" hidden="false" outlineLevel="0" max="1" min="1" style="0" width="27.46"/>
    <col collapsed="false" customWidth="true" hidden="false" outlineLevel="0" max="15" min="15" style="0" width="9.54"/>
    <col collapsed="false" customWidth="true" hidden="false" outlineLevel="0" max="16" min="16" style="1" width="9.54"/>
    <col collapsed="false" customWidth="true" hidden="false" outlineLevel="0" max="17" min="17" style="0" width="18.73"/>
    <col collapsed="false" customWidth="true" hidden="false" outlineLevel="0" max="18" min="18" style="0" width="53.84"/>
  </cols>
  <sheetData>
    <row r="1" customFormat="false" ht="12.5" hidden="true" customHeight="false" outlineLevel="0" collapsed="false">
      <c r="A1" s="2" t="e">
        <f aca="false">dotstatquery(#REF!)</f>
        <v>#REF!</v>
      </c>
    </row>
    <row r="2" customFormat="false" ht="23" hidden="false" customHeight="false" outlineLevel="0" collapsed="false">
      <c r="A2" s="3" t="s">
        <v>0</v>
      </c>
    </row>
    <row r="3" customFormat="false" ht="12.5" hidden="false" customHeight="true" outlineLevel="0" collapsed="false">
      <c r="A3" s="4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.5" hidden="false" customHeight="true" outlineLevel="0" collapsed="false">
      <c r="A4" s="4" t="s">
        <v>3</v>
      </c>
      <c r="B4" s="5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false" ht="12.5" hidden="false" customHeight="true" outlineLevel="0" collapsed="false">
      <c r="A5" s="4" t="s">
        <v>5</v>
      </c>
      <c r="B5" s="5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R5" s="6" t="s">
        <v>7</v>
      </c>
      <c r="S5" s="7"/>
    </row>
    <row r="6" customFormat="false" ht="13" hidden="false" customHeight="false" outlineLevel="0" collapsed="false">
      <c r="A6" s="6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  <c r="K6" s="8" t="s">
        <v>17</v>
      </c>
      <c r="L6" s="8" t="s">
        <v>18</v>
      </c>
      <c r="M6" s="8" t="s">
        <v>19</v>
      </c>
      <c r="N6" s="8" t="s">
        <v>20</v>
      </c>
      <c r="R6" s="9" t="s">
        <v>21</v>
      </c>
      <c r="S6" s="10"/>
    </row>
    <row r="7" customFormat="false" ht="13" hidden="false" customHeight="false" outlineLevel="0" collapsed="false">
      <c r="A7" s="9" t="s">
        <v>21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R7" s="12" t="s">
        <v>22</v>
      </c>
      <c r="S7" s="13" t="s">
        <v>23</v>
      </c>
    </row>
    <row r="8" customFormat="false" ht="12.5" hidden="false" customHeight="false" outlineLevel="0" collapsed="false">
      <c r="A8" s="12" t="s">
        <v>24</v>
      </c>
      <c r="B8" s="14" t="n">
        <v>104.1</v>
      </c>
      <c r="C8" s="14" t="n">
        <v>104.2</v>
      </c>
      <c r="D8" s="14" t="n">
        <v>104.7</v>
      </c>
      <c r="E8" s="14" t="n">
        <v>105.1</v>
      </c>
      <c r="F8" s="14" t="n">
        <v>104.9</v>
      </c>
      <c r="G8" s="14" t="n">
        <v>105.6</v>
      </c>
      <c r="H8" s="14" t="n">
        <v>106.2</v>
      </c>
      <c r="I8" s="14" t="n">
        <v>106.6</v>
      </c>
      <c r="J8" s="14" t="n">
        <v>108.3</v>
      </c>
      <c r="K8" s="14" t="n">
        <v>109.3</v>
      </c>
      <c r="L8" s="14" t="n">
        <v>110.4</v>
      </c>
      <c r="M8" s="14" t="n">
        <v>110.3</v>
      </c>
      <c r="N8" s="14" t="n">
        <v>111.2</v>
      </c>
      <c r="O8" s="0" t="n">
        <f aca="false">VLOOKUP(TRIM(A8),Q:S,3,0)</f>
        <v>1000000</v>
      </c>
      <c r="P8" s="1" t="n">
        <f aca="false">(N8-B8)/B8*O8/O$8</f>
        <v>0.0682036503362153</v>
      </c>
      <c r="Q8" s="0" t="str">
        <f aca="false">TRIM(R8)</f>
        <v>00: indice generale</v>
      </c>
      <c r="R8" s="12" t="s">
        <v>25</v>
      </c>
      <c r="S8" s="13" t="n">
        <v>1000000</v>
      </c>
    </row>
    <row r="9" customFormat="false" ht="20" hidden="false" customHeight="false" outlineLevel="0" collapsed="false">
      <c r="A9" s="12" t="s">
        <v>26</v>
      </c>
      <c r="B9" s="15" t="n">
        <v>106.5</v>
      </c>
      <c r="C9" s="15" t="n">
        <v>106.1</v>
      </c>
      <c r="D9" s="15" t="n">
        <v>105.5</v>
      </c>
      <c r="E9" s="15" t="n">
        <v>105.9</v>
      </c>
      <c r="F9" s="15" t="n">
        <v>106</v>
      </c>
      <c r="G9" s="15" t="n">
        <v>106.3</v>
      </c>
      <c r="H9" s="15" t="n">
        <v>107.2</v>
      </c>
      <c r="I9" s="15" t="n">
        <v>108</v>
      </c>
      <c r="J9" s="15" t="n">
        <v>109.5</v>
      </c>
      <c r="K9" s="15" t="n">
        <v>110.6</v>
      </c>
      <c r="L9" s="15" t="n">
        <v>111.6</v>
      </c>
      <c r="M9" s="15" t="n">
        <v>113</v>
      </c>
      <c r="N9" s="15" t="n">
        <v>114.4</v>
      </c>
      <c r="O9" s="0" t="n">
        <f aca="false">VLOOKUP(TRIM(A9),Q:S,3,0)</f>
        <v>183676</v>
      </c>
      <c r="P9" s="1" t="n">
        <f aca="false">(N9-B9)/B9</f>
        <v>0.0741784037558686</v>
      </c>
      <c r="Q9" s="0" t="str">
        <f aca="false">TRIM(R9)</f>
        <v>01: -- prodotti alimentari e bevande analcoliche</v>
      </c>
      <c r="R9" s="12" t="s">
        <v>27</v>
      </c>
      <c r="S9" s="13" t="n">
        <v>183676</v>
      </c>
    </row>
    <row r="10" customFormat="false" ht="12.5" hidden="false" customHeight="false" outlineLevel="0" collapsed="false">
      <c r="A10" s="12" t="s">
        <v>28</v>
      </c>
      <c r="B10" s="14" t="n">
        <v>107.1</v>
      </c>
      <c r="C10" s="14" t="n">
        <v>106.7</v>
      </c>
      <c r="D10" s="14" t="n">
        <v>105.9</v>
      </c>
      <c r="E10" s="14" t="n">
        <v>106.3</v>
      </c>
      <c r="F10" s="14" t="n">
        <v>106.5</v>
      </c>
      <c r="G10" s="14" t="n">
        <v>106.8</v>
      </c>
      <c r="H10" s="14" t="n">
        <v>107.8</v>
      </c>
      <c r="I10" s="14" t="n">
        <v>108.6</v>
      </c>
      <c r="J10" s="14" t="n">
        <v>110.2</v>
      </c>
      <c r="K10" s="14" t="n">
        <v>111.3</v>
      </c>
      <c r="L10" s="14" t="n">
        <v>112.3</v>
      </c>
      <c r="M10" s="14" t="n">
        <v>113.8</v>
      </c>
      <c r="N10" s="14" t="n">
        <v>115.2</v>
      </c>
      <c r="O10" s="0" t="n">
        <f aca="false">VLOOKUP(TRIM(A10),Q:S,3,0)</f>
        <v>168996</v>
      </c>
      <c r="P10" s="1" t="n">
        <f aca="false">(N10-B10)/B10</f>
        <v>0.0756302521008404</v>
      </c>
      <c r="Q10" s="0" t="str">
        <f aca="false">TRIM(R10)</f>
        <v>011: prodotti alimentari</v>
      </c>
      <c r="R10" s="12" t="s">
        <v>29</v>
      </c>
      <c r="S10" s="13" t="n">
        <v>168996</v>
      </c>
    </row>
    <row r="11" customFormat="false" ht="12.5" hidden="false" customHeight="false" outlineLevel="0" collapsed="false">
      <c r="A11" s="12" t="s">
        <v>30</v>
      </c>
      <c r="B11" s="15" t="n">
        <v>102.8</v>
      </c>
      <c r="C11" s="15" t="n">
        <v>103</v>
      </c>
      <c r="D11" s="15" t="n">
        <v>103.1</v>
      </c>
      <c r="E11" s="15" t="n">
        <v>103.4</v>
      </c>
      <c r="F11" s="15" t="n">
        <v>103.1</v>
      </c>
      <c r="G11" s="15" t="n">
        <v>103.2</v>
      </c>
      <c r="H11" s="15" t="n">
        <v>104.5</v>
      </c>
      <c r="I11" s="15" t="n">
        <v>105.4</v>
      </c>
      <c r="J11" s="15" t="n">
        <v>106.5</v>
      </c>
      <c r="K11" s="15" t="n">
        <v>107.2</v>
      </c>
      <c r="L11" s="15" t="n">
        <v>108.7</v>
      </c>
      <c r="M11" s="15" t="n">
        <v>110.8</v>
      </c>
      <c r="N11" s="15" t="n">
        <v>112</v>
      </c>
      <c r="O11" s="0" t="n">
        <f aca="false">VLOOKUP(TRIM(A11),Q:S,3,0)</f>
        <v>31694</v>
      </c>
      <c r="P11" s="1" t="n">
        <f aca="false">(N11-B11)/B11</f>
        <v>0.0894941634241245</v>
      </c>
      <c r="Q11" s="0" t="str">
        <f aca="false">TRIM(R11)</f>
        <v>0111: pane e cereali</v>
      </c>
      <c r="R11" s="12" t="s">
        <v>31</v>
      </c>
      <c r="S11" s="13" t="n">
        <v>31694</v>
      </c>
    </row>
    <row r="12" customFormat="false" ht="12.5" hidden="false" customHeight="false" outlineLevel="0" collapsed="false">
      <c r="A12" s="12" t="s">
        <v>32</v>
      </c>
      <c r="B12" s="14" t="n">
        <v>103.7</v>
      </c>
      <c r="C12" s="14" t="n">
        <v>104.4</v>
      </c>
      <c r="D12" s="14" t="n">
        <v>104.3</v>
      </c>
      <c r="E12" s="14" t="n">
        <v>104.4</v>
      </c>
      <c r="F12" s="14" t="n">
        <v>103.7</v>
      </c>
      <c r="G12" s="14" t="n">
        <v>103.5</v>
      </c>
      <c r="H12" s="14" t="n">
        <v>103.8</v>
      </c>
      <c r="I12" s="14" t="n">
        <v>104.2</v>
      </c>
      <c r="J12" s="14" t="n">
        <v>105.7</v>
      </c>
      <c r="K12" s="14" t="n">
        <v>106.2</v>
      </c>
      <c r="L12" s="14" t="n">
        <v>107.5</v>
      </c>
      <c r="M12" s="14" t="n">
        <v>109.7</v>
      </c>
      <c r="N12" s="14" t="n">
        <v>114</v>
      </c>
      <c r="O12" s="16" t="n">
        <f aca="false">VLOOKUP(TRIM(A12),Q:S,3,0)</f>
        <v>1435</v>
      </c>
      <c r="P12" s="1" t="n">
        <f aca="false">(N12-B12)/B12</f>
        <v>0.0993249758919961</v>
      </c>
      <c r="Q12" s="0" t="str">
        <f aca="false">TRIM(R12)</f>
        <v>01111: riso</v>
      </c>
      <c r="R12" s="12" t="s">
        <v>33</v>
      </c>
      <c r="S12" s="13" t="n">
        <v>1435</v>
      </c>
    </row>
    <row r="13" customFormat="false" ht="12.5" hidden="false" customHeight="false" outlineLevel="0" collapsed="false">
      <c r="A13" s="12" t="s">
        <v>34</v>
      </c>
      <c r="B13" s="15" t="n">
        <v>103.7</v>
      </c>
      <c r="C13" s="15" t="n">
        <v>104.4</v>
      </c>
      <c r="D13" s="15" t="n">
        <v>104.3</v>
      </c>
      <c r="E13" s="15" t="n">
        <v>104.4</v>
      </c>
      <c r="F13" s="15" t="n">
        <v>103.7</v>
      </c>
      <c r="G13" s="15" t="n">
        <v>103.5</v>
      </c>
      <c r="H13" s="15" t="n">
        <v>103.8</v>
      </c>
      <c r="I13" s="15" t="n">
        <v>104.2</v>
      </c>
      <c r="J13" s="15" t="n">
        <v>105.7</v>
      </c>
      <c r="K13" s="15" t="n">
        <v>106.2</v>
      </c>
      <c r="L13" s="15" t="n">
        <v>107.5</v>
      </c>
      <c r="M13" s="15" t="n">
        <v>109.7</v>
      </c>
      <c r="N13" s="15" t="n">
        <v>114</v>
      </c>
      <c r="O13" s="0" t="n">
        <f aca="false">VLOOKUP(TRIM(A13),Q:S,3,0)</f>
        <v>1435</v>
      </c>
      <c r="P13" s="1" t="n">
        <f aca="false">(N13-B13)/B13</f>
        <v>0.0993249758919961</v>
      </c>
      <c r="Q13" s="0" t="str">
        <f aca="false">TRIM(R13)</f>
        <v>011110: riso</v>
      </c>
      <c r="R13" s="12" t="s">
        <v>35</v>
      </c>
      <c r="S13" s="13" t="n">
        <v>1435</v>
      </c>
    </row>
    <row r="14" customFormat="false" ht="12.5" hidden="false" customHeight="false" outlineLevel="0" collapsed="false">
      <c r="A14" s="12" t="s">
        <v>36</v>
      </c>
      <c r="B14" s="14" t="n">
        <v>99.3</v>
      </c>
      <c r="C14" s="14" t="n">
        <v>99.5</v>
      </c>
      <c r="D14" s="14" t="n">
        <v>99.8</v>
      </c>
      <c r="E14" s="14" t="n">
        <v>99.9</v>
      </c>
      <c r="F14" s="14" t="n">
        <v>99.8</v>
      </c>
      <c r="G14" s="14" t="n">
        <v>101.2</v>
      </c>
      <c r="H14" s="14" t="n">
        <v>102.6</v>
      </c>
      <c r="I14" s="14" t="n">
        <v>104.3</v>
      </c>
      <c r="J14" s="14" t="n">
        <v>106.1</v>
      </c>
      <c r="K14" s="14" t="n">
        <v>106.7</v>
      </c>
      <c r="L14" s="14" t="n">
        <v>109.4</v>
      </c>
      <c r="M14" s="14" t="n">
        <v>115.8</v>
      </c>
      <c r="N14" s="14" t="n">
        <v>117.9</v>
      </c>
      <c r="O14" s="0" t="n">
        <f aca="false">VLOOKUP(TRIM(A14),Q:S,3,0)</f>
        <v>1432</v>
      </c>
      <c r="P14" s="1" t="n">
        <f aca="false">(N14-B14)/B14</f>
        <v>0.187311178247734</v>
      </c>
      <c r="Q14" s="0" t="str">
        <f aca="false">TRIM(R14)</f>
        <v>01112: farina e altri cereali</v>
      </c>
      <c r="R14" s="12" t="s">
        <v>37</v>
      </c>
      <c r="S14" s="13" t="n">
        <v>1432</v>
      </c>
    </row>
    <row r="15" customFormat="false" ht="12.5" hidden="false" customHeight="false" outlineLevel="0" collapsed="false">
      <c r="A15" s="12" t="s">
        <v>38</v>
      </c>
      <c r="B15" s="15" t="n">
        <v>99.3</v>
      </c>
      <c r="C15" s="15" t="n">
        <v>99.5</v>
      </c>
      <c r="D15" s="15" t="n">
        <v>99.8</v>
      </c>
      <c r="E15" s="15" t="n">
        <v>99.9</v>
      </c>
      <c r="F15" s="15" t="n">
        <v>99.8</v>
      </c>
      <c r="G15" s="15" t="n">
        <v>101.2</v>
      </c>
      <c r="H15" s="15" t="n">
        <v>102.6</v>
      </c>
      <c r="I15" s="15" t="n">
        <v>104.3</v>
      </c>
      <c r="J15" s="15" t="n">
        <v>106.1</v>
      </c>
      <c r="K15" s="15" t="n">
        <v>106.7</v>
      </c>
      <c r="L15" s="15" t="n">
        <v>109.4</v>
      </c>
      <c r="M15" s="15" t="n">
        <v>115.8</v>
      </c>
      <c r="N15" s="15" t="n">
        <v>117.9</v>
      </c>
      <c r="O15" s="0" t="n">
        <f aca="false">VLOOKUP(TRIM(A15),Q:S,3,0)</f>
        <v>1432</v>
      </c>
      <c r="P15" s="1" t="n">
        <f aca="false">(N15-B15)/B15</f>
        <v>0.187311178247734</v>
      </c>
      <c r="Q15" s="0" t="str">
        <f aca="false">TRIM(R15)</f>
        <v>011120: farina e altri cereali</v>
      </c>
      <c r="R15" s="12" t="s">
        <v>39</v>
      </c>
      <c r="S15" s="13" t="n">
        <v>1432</v>
      </c>
    </row>
    <row r="16" customFormat="false" ht="12.5" hidden="false" customHeight="false" outlineLevel="0" collapsed="false">
      <c r="A16" s="12" t="s">
        <v>40</v>
      </c>
      <c r="B16" s="14" t="n">
        <v>104.5</v>
      </c>
      <c r="C16" s="14" t="n">
        <v>104.5</v>
      </c>
      <c r="D16" s="14" t="n">
        <v>104.6</v>
      </c>
      <c r="E16" s="14" t="n">
        <v>104.5</v>
      </c>
      <c r="F16" s="14" t="n">
        <v>104.9</v>
      </c>
      <c r="G16" s="14" t="n">
        <v>105.3</v>
      </c>
      <c r="H16" s="14" t="n">
        <v>106.7</v>
      </c>
      <c r="I16" s="14" t="n">
        <v>107.5</v>
      </c>
      <c r="J16" s="14" t="n">
        <v>108.3</v>
      </c>
      <c r="K16" s="14" t="n">
        <v>109.3</v>
      </c>
      <c r="L16" s="14" t="n">
        <v>110.6</v>
      </c>
      <c r="M16" s="14" t="n">
        <v>113.1</v>
      </c>
      <c r="N16" s="14" t="n">
        <v>114.5</v>
      </c>
      <c r="O16" s="0" t="n">
        <f aca="false">VLOOKUP(TRIM(A16),Q:S,3,0)</f>
        <v>9031</v>
      </c>
      <c r="P16" s="1" t="n">
        <f aca="false">(N16-B16)/B16</f>
        <v>0.0956937799043062</v>
      </c>
      <c r="Q16" s="0" t="str">
        <f aca="false">TRIM(R16)</f>
        <v>01113: pane</v>
      </c>
      <c r="R16" s="12" t="s">
        <v>41</v>
      </c>
      <c r="S16" s="13" t="n">
        <v>9031</v>
      </c>
    </row>
    <row r="17" customFormat="false" ht="12.5" hidden="false" customHeight="false" outlineLevel="0" collapsed="false">
      <c r="A17" s="12" t="s">
        <v>42</v>
      </c>
      <c r="B17" s="15" t="n">
        <v>105.1</v>
      </c>
      <c r="C17" s="15" t="n">
        <v>105.2</v>
      </c>
      <c r="D17" s="15" t="n">
        <v>105.3</v>
      </c>
      <c r="E17" s="15" t="n">
        <v>105.3</v>
      </c>
      <c r="F17" s="15" t="n">
        <v>105.7</v>
      </c>
      <c r="G17" s="15" t="n">
        <v>106.5</v>
      </c>
      <c r="H17" s="15" t="n">
        <v>107.6</v>
      </c>
      <c r="I17" s="15" t="n">
        <v>108.5</v>
      </c>
      <c r="J17" s="15" t="n">
        <v>109</v>
      </c>
      <c r="K17" s="15" t="n">
        <v>109.9</v>
      </c>
      <c r="L17" s="15" t="n">
        <v>111.4</v>
      </c>
      <c r="M17" s="15" t="n">
        <v>114</v>
      </c>
      <c r="N17" s="15" t="n">
        <v>115</v>
      </c>
      <c r="O17" s="0" t="n">
        <f aca="false">VLOOKUP(TRIM(A17),Q:S,3,0)</f>
        <v>6484</v>
      </c>
      <c r="P17" s="1" t="n">
        <f aca="false">(N17-B17)/B17</f>
        <v>0.0941960038058992</v>
      </c>
      <c r="Q17" s="0" t="str">
        <f aca="false">TRIM(R17)</f>
        <v>011131: pane fresco</v>
      </c>
      <c r="R17" s="12" t="s">
        <v>43</v>
      </c>
      <c r="S17" s="13" t="n">
        <v>6484</v>
      </c>
    </row>
    <row r="18" customFormat="false" ht="12.5" hidden="false" customHeight="false" outlineLevel="0" collapsed="false">
      <c r="A18" s="12" t="s">
        <v>44</v>
      </c>
      <c r="B18" s="14" t="n">
        <v>101.7</v>
      </c>
      <c r="C18" s="14" t="n">
        <v>101.6</v>
      </c>
      <c r="D18" s="14" t="n">
        <v>101.6</v>
      </c>
      <c r="E18" s="14" t="n">
        <v>101.3</v>
      </c>
      <c r="F18" s="14" t="n">
        <v>101.6</v>
      </c>
      <c r="G18" s="14" t="n">
        <v>100.7</v>
      </c>
      <c r="H18" s="14" t="n">
        <v>103</v>
      </c>
      <c r="I18" s="14" t="n">
        <v>103.8</v>
      </c>
      <c r="J18" s="14" t="n">
        <v>105.4</v>
      </c>
      <c r="K18" s="14" t="n">
        <v>106.5</v>
      </c>
      <c r="L18" s="14" t="n">
        <v>107.2</v>
      </c>
      <c r="M18" s="14" t="n">
        <v>109.4</v>
      </c>
      <c r="N18" s="14" t="n">
        <v>111.9</v>
      </c>
      <c r="O18" s="0" t="n">
        <f aca="false">VLOOKUP(TRIM(A18),Q:S,3,0)</f>
        <v>2547</v>
      </c>
      <c r="P18" s="1" t="n">
        <f aca="false">(N18-B18)/B18</f>
        <v>0.100294985250737</v>
      </c>
      <c r="Q18" s="0" t="str">
        <f aca="false">TRIM(R18)</f>
        <v>011132: pane confezionato</v>
      </c>
      <c r="R18" s="12" t="s">
        <v>45</v>
      </c>
      <c r="S18" s="13" t="n">
        <v>2547</v>
      </c>
    </row>
    <row r="19" customFormat="false" ht="20" hidden="false" customHeight="false" outlineLevel="0" collapsed="false">
      <c r="A19" s="12" t="s">
        <v>46</v>
      </c>
      <c r="B19" s="15" t="n">
        <v>99.6</v>
      </c>
      <c r="C19" s="15" t="n">
        <v>99.9</v>
      </c>
      <c r="D19" s="15" t="n">
        <v>100</v>
      </c>
      <c r="E19" s="15" t="n">
        <v>100.5</v>
      </c>
      <c r="F19" s="15" t="n">
        <v>99.3</v>
      </c>
      <c r="G19" s="15" t="n">
        <v>98.8</v>
      </c>
      <c r="H19" s="15" t="n">
        <v>100</v>
      </c>
      <c r="I19" s="15" t="n">
        <v>100.8</v>
      </c>
      <c r="J19" s="15" t="n">
        <v>100.9</v>
      </c>
      <c r="K19" s="15" t="n">
        <v>101.4</v>
      </c>
      <c r="L19" s="15" t="n">
        <v>102.4</v>
      </c>
      <c r="M19" s="15" t="n">
        <v>104.2</v>
      </c>
      <c r="N19" s="15" t="n">
        <v>104.7</v>
      </c>
      <c r="O19" s="0" t="n">
        <f aca="false">VLOOKUP(TRIM(A19),Q:S,3,0)</f>
        <v>8849</v>
      </c>
      <c r="P19" s="1" t="n">
        <f aca="false">(N19-B19)/B19</f>
        <v>0.0512048192771085</v>
      </c>
      <c r="Q19" s="0" t="str">
        <f aca="false">TRIM(R19)</f>
        <v>01114: altri prodotti di panetteria e pasticceria</v>
      </c>
      <c r="R19" s="12" t="s">
        <v>47</v>
      </c>
      <c r="S19" s="13" t="n">
        <v>8849</v>
      </c>
    </row>
    <row r="20" customFormat="false" ht="20" hidden="false" customHeight="false" outlineLevel="0" collapsed="false">
      <c r="A20" s="12" t="s">
        <v>48</v>
      </c>
      <c r="B20" s="14" t="n">
        <v>108.7</v>
      </c>
      <c r="C20" s="14" t="n">
        <v>108.9</v>
      </c>
      <c r="D20" s="14" t="n">
        <v>109</v>
      </c>
      <c r="E20" s="14" t="n">
        <v>109</v>
      </c>
      <c r="F20" s="14" t="n">
        <v>109</v>
      </c>
      <c r="G20" s="14" t="n">
        <v>109.3</v>
      </c>
      <c r="H20" s="14" t="n">
        <v>109.7</v>
      </c>
      <c r="I20" s="14" t="n">
        <v>109.8</v>
      </c>
      <c r="J20" s="14" t="n">
        <v>110.7</v>
      </c>
      <c r="K20" s="14" t="n">
        <v>111.6</v>
      </c>
      <c r="L20" s="14" t="n">
        <v>112.1</v>
      </c>
      <c r="M20" s="14" t="n">
        <v>112.9</v>
      </c>
      <c r="N20" s="14" t="n">
        <v>113.4</v>
      </c>
      <c r="O20" s="0" t="n">
        <f aca="false">VLOOKUP(TRIM(A20),Q:S,3,0)</f>
        <v>1120</v>
      </c>
      <c r="P20" s="1" t="n">
        <f aca="false">(N20-B20)/B20</f>
        <v>0.0432382704691813</v>
      </c>
      <c r="Q20" s="0" t="str">
        <f aca="false">TRIM(R20)</f>
        <v>011141: prodotti di pasticceria freschi</v>
      </c>
      <c r="R20" s="12" t="s">
        <v>49</v>
      </c>
      <c r="S20" s="13" t="n">
        <v>1120</v>
      </c>
    </row>
    <row r="21" customFormat="false" ht="20" hidden="false" customHeight="false" outlineLevel="0" collapsed="false">
      <c r="A21" s="12" t="s">
        <v>50</v>
      </c>
      <c r="B21" s="15" t="n">
        <v>98.2</v>
      </c>
      <c r="C21" s="15" t="n">
        <v>98.4</v>
      </c>
      <c r="D21" s="15" t="n">
        <v>98.7</v>
      </c>
      <c r="E21" s="15" t="n">
        <v>99.3</v>
      </c>
      <c r="F21" s="15" t="n">
        <v>97.7</v>
      </c>
      <c r="G21" s="15" t="n">
        <v>97</v>
      </c>
      <c r="H21" s="15" t="n">
        <v>98.4</v>
      </c>
      <c r="I21" s="15" t="n">
        <v>99.3</v>
      </c>
      <c r="J21" s="15" t="n">
        <v>99.2</v>
      </c>
      <c r="K21" s="15" t="n">
        <v>99.5</v>
      </c>
      <c r="L21" s="15" t="n">
        <v>100.7</v>
      </c>
      <c r="M21" s="15" t="n">
        <v>102.6</v>
      </c>
      <c r="N21" s="15" t="n">
        <v>102.9</v>
      </c>
      <c r="O21" s="0" t="n">
        <f aca="false">VLOOKUP(TRIM(A21),Q:S,3,0)</f>
        <v>6282</v>
      </c>
      <c r="P21" s="1" t="n">
        <f aca="false">(N21-B21)/B21</f>
        <v>0.0478615071283096</v>
      </c>
      <c r="Q21" s="0" t="str">
        <f aca="false">TRIM(R21)</f>
        <v>011142: prodotti di pasticceria confezionati</v>
      </c>
      <c r="R21" s="12" t="s">
        <v>51</v>
      </c>
      <c r="S21" s="13" t="n">
        <v>6282</v>
      </c>
    </row>
    <row r="22" customFormat="false" ht="20" hidden="false" customHeight="false" outlineLevel="0" collapsed="false">
      <c r="A22" s="12" t="s">
        <v>52</v>
      </c>
      <c r="B22" s="14" t="n">
        <v>100.4</v>
      </c>
      <c r="C22" s="14" t="n">
        <v>100.7</v>
      </c>
      <c r="D22" s="14" t="n">
        <v>100.5</v>
      </c>
      <c r="E22" s="14" t="n">
        <v>100.8</v>
      </c>
      <c r="F22" s="14" t="n">
        <v>100.3</v>
      </c>
      <c r="G22" s="14" t="n">
        <v>100.4</v>
      </c>
      <c r="H22" s="14" t="n">
        <v>101.1</v>
      </c>
      <c r="I22" s="14" t="n">
        <v>101.8</v>
      </c>
      <c r="J22" s="14" t="n">
        <v>102.2</v>
      </c>
      <c r="K22" s="14" t="n">
        <v>103</v>
      </c>
      <c r="L22" s="14" t="n">
        <v>103.9</v>
      </c>
      <c r="M22" s="14" t="n">
        <v>105.6</v>
      </c>
      <c r="N22" s="14" t="n">
        <v>107.3</v>
      </c>
      <c r="O22" s="0" t="n">
        <f aca="false">VLOOKUP(TRIM(A22),Q:S,3,0)</f>
        <v>1447</v>
      </c>
      <c r="P22" s="1" t="n">
        <f aca="false">(N22-B22)/B22</f>
        <v>0.0687250996015935</v>
      </c>
      <c r="Q22" s="0" t="str">
        <f aca="false">TRIM(R22)</f>
        <v>011143: prodotti di panetteria confezionati</v>
      </c>
      <c r="R22" s="12" t="s">
        <v>53</v>
      </c>
      <c r="S22" s="13" t="n">
        <v>1447</v>
      </c>
    </row>
    <row r="23" customFormat="false" ht="12.5" hidden="false" customHeight="false" outlineLevel="0" collapsed="false">
      <c r="A23" s="12" t="s">
        <v>54</v>
      </c>
      <c r="B23" s="15" t="n">
        <v>105.7</v>
      </c>
      <c r="C23" s="15" t="n">
        <v>105.8</v>
      </c>
      <c r="D23" s="15" t="n">
        <v>106</v>
      </c>
      <c r="E23" s="15" t="n">
        <v>106.1</v>
      </c>
      <c r="F23" s="15" t="n">
        <v>106.5</v>
      </c>
      <c r="G23" s="15" t="n">
        <v>106.7</v>
      </c>
      <c r="H23" s="15" t="n">
        <v>107.2</v>
      </c>
      <c r="I23" s="15" t="n">
        <v>107.6</v>
      </c>
      <c r="J23" s="15" t="n">
        <v>108.2</v>
      </c>
      <c r="K23" s="15" t="n">
        <v>109.1</v>
      </c>
      <c r="L23" s="15" t="n">
        <v>110.2</v>
      </c>
      <c r="M23" s="15" t="n">
        <v>111.4</v>
      </c>
      <c r="N23" s="15" t="n">
        <v>112</v>
      </c>
      <c r="O23" s="0" t="n">
        <f aca="false">VLOOKUP(TRIM(A23),Q:S,3,0)</f>
        <v>4538</v>
      </c>
      <c r="P23" s="1" t="n">
        <f aca="false">(N23-B23)/B23</f>
        <v>0.0596026490066225</v>
      </c>
      <c r="Q23" s="0" t="str">
        <f aca="false">TRIM(R23)</f>
        <v>01115: pizza e quiches</v>
      </c>
      <c r="R23" s="12" t="s">
        <v>55</v>
      </c>
      <c r="S23" s="13" t="n">
        <v>4538</v>
      </c>
    </row>
    <row r="24" customFormat="false" ht="12.5" hidden="false" customHeight="false" outlineLevel="0" collapsed="false">
      <c r="A24" s="12" t="s">
        <v>56</v>
      </c>
      <c r="B24" s="14" t="n">
        <v>105.7</v>
      </c>
      <c r="C24" s="14" t="n">
        <v>105.8</v>
      </c>
      <c r="D24" s="14" t="n">
        <v>106</v>
      </c>
      <c r="E24" s="14" t="n">
        <v>106.1</v>
      </c>
      <c r="F24" s="14" t="n">
        <v>106.5</v>
      </c>
      <c r="G24" s="14" t="n">
        <v>106.7</v>
      </c>
      <c r="H24" s="14" t="n">
        <v>107.2</v>
      </c>
      <c r="I24" s="14" t="n">
        <v>107.6</v>
      </c>
      <c r="J24" s="14" t="n">
        <v>108.2</v>
      </c>
      <c r="K24" s="14" t="n">
        <v>109.1</v>
      </c>
      <c r="L24" s="14" t="n">
        <v>110.2</v>
      </c>
      <c r="M24" s="14" t="n">
        <v>111.4</v>
      </c>
      <c r="N24" s="14" t="n">
        <v>112</v>
      </c>
      <c r="O24" s="0" t="n">
        <f aca="false">VLOOKUP(TRIM(A24),Q:S,3,0)</f>
        <v>4538</v>
      </c>
      <c r="P24" s="1" t="n">
        <f aca="false">(N24-B24)/B24</f>
        <v>0.0596026490066225</v>
      </c>
      <c r="Q24" s="0" t="str">
        <f aca="false">TRIM(R24)</f>
        <v>011150: pizza e quiche</v>
      </c>
      <c r="R24" s="12" t="s">
        <v>57</v>
      </c>
      <c r="S24" s="13" t="n">
        <v>4538</v>
      </c>
    </row>
    <row r="25" customFormat="false" ht="12.5" hidden="false" customHeight="false" outlineLevel="0" collapsed="false">
      <c r="A25" s="12" t="s">
        <v>58</v>
      </c>
      <c r="B25" s="15" t="n">
        <v>104.9</v>
      </c>
      <c r="C25" s="15" t="n">
        <v>105.2</v>
      </c>
      <c r="D25" s="15" t="n">
        <v>105.6</v>
      </c>
      <c r="E25" s="15" t="n">
        <v>106.2</v>
      </c>
      <c r="F25" s="15" t="n">
        <v>106.2</v>
      </c>
      <c r="G25" s="15" t="n">
        <v>106.9</v>
      </c>
      <c r="H25" s="15" t="n">
        <v>109.3</v>
      </c>
      <c r="I25" s="15" t="n">
        <v>110.4</v>
      </c>
      <c r="J25" s="15" t="n">
        <v>114.9</v>
      </c>
      <c r="K25" s="15" t="n">
        <v>115.4</v>
      </c>
      <c r="L25" s="15" t="n">
        <v>118.2</v>
      </c>
      <c r="M25" s="15" t="n">
        <v>120</v>
      </c>
      <c r="N25" s="15" t="n">
        <v>121.9</v>
      </c>
      <c r="O25" s="0" t="n">
        <f aca="false">VLOOKUP(TRIM(A25),Q:S,3,0)</f>
        <v>4921</v>
      </c>
      <c r="P25" s="1" t="n">
        <f aca="false">(N25-B25)/B25</f>
        <v>0.162059103908484</v>
      </c>
      <c r="Q25" s="0" t="str">
        <f aca="false">TRIM(R25)</f>
        <v>01116: pasta e couscous</v>
      </c>
      <c r="R25" s="12" t="s">
        <v>59</v>
      </c>
      <c r="S25" s="13" t="n">
        <v>4921</v>
      </c>
    </row>
    <row r="26" customFormat="false" ht="20" hidden="false" customHeight="false" outlineLevel="0" collapsed="false">
      <c r="A26" s="12" t="s">
        <v>60</v>
      </c>
      <c r="B26" s="14" t="n">
        <v>104.9</v>
      </c>
      <c r="C26" s="14" t="n">
        <v>104.9</v>
      </c>
      <c r="D26" s="14" t="n">
        <v>105.5</v>
      </c>
      <c r="E26" s="14" t="n">
        <v>106</v>
      </c>
      <c r="F26" s="14" t="n">
        <v>107.1</v>
      </c>
      <c r="G26" s="14" t="n">
        <v>107.9</v>
      </c>
      <c r="H26" s="14" t="n">
        <v>111.2</v>
      </c>
      <c r="I26" s="14" t="n">
        <v>112.7</v>
      </c>
      <c r="J26" s="14" t="n">
        <v>118.3</v>
      </c>
      <c r="K26" s="14" t="n">
        <v>118.7</v>
      </c>
      <c r="L26" s="14" t="n">
        <v>121.6</v>
      </c>
      <c r="M26" s="14" t="n">
        <v>123.9</v>
      </c>
      <c r="N26" s="14" t="n">
        <v>126.4</v>
      </c>
      <c r="O26" s="16" t="n">
        <f aca="false">VLOOKUP(TRIM(A26),Q:S,3,0)</f>
        <v>3316</v>
      </c>
      <c r="P26" s="1" t="n">
        <f aca="false">(N26-B26)/B26</f>
        <v>0.204957102001907</v>
      </c>
      <c r="Q26" s="0" t="str">
        <f aca="false">TRIM(R26)</f>
        <v>011161: pasta secca, pasta fresca e couscous</v>
      </c>
      <c r="R26" s="12" t="s">
        <v>61</v>
      </c>
      <c r="S26" s="13" t="n">
        <v>3316</v>
      </c>
    </row>
    <row r="27" customFormat="false" ht="12.5" hidden="false" customHeight="false" outlineLevel="0" collapsed="false">
      <c r="A27" s="12" t="s">
        <v>62</v>
      </c>
      <c r="B27" s="15" t="n">
        <v>104.6</v>
      </c>
      <c r="C27" s="15" t="n">
        <v>105.6</v>
      </c>
      <c r="D27" s="15" t="n">
        <v>105.7</v>
      </c>
      <c r="E27" s="15" t="n">
        <v>106.6</v>
      </c>
      <c r="F27" s="15" t="n">
        <v>104.2</v>
      </c>
      <c r="G27" s="15" t="n">
        <v>104.6</v>
      </c>
      <c r="H27" s="15" t="n">
        <v>105.3</v>
      </c>
      <c r="I27" s="15" t="n">
        <v>105.5</v>
      </c>
      <c r="J27" s="15" t="n">
        <v>107.8</v>
      </c>
      <c r="K27" s="15" t="n">
        <v>108.5</v>
      </c>
      <c r="L27" s="15" t="n">
        <v>111.2</v>
      </c>
      <c r="M27" s="15" t="n">
        <v>111.9</v>
      </c>
      <c r="N27" s="15" t="n">
        <v>112.7</v>
      </c>
      <c r="O27" s="0" t="n">
        <f aca="false">VLOOKUP(TRIM(A27),Q:S,3,0)</f>
        <v>1605</v>
      </c>
      <c r="P27" s="1" t="n">
        <f aca="false">(N27-B27)/B27</f>
        <v>0.0774378585086043</v>
      </c>
      <c r="Q27" s="0" t="str">
        <f aca="false">TRIM(R27)</f>
        <v>011162: preparati di pasta</v>
      </c>
      <c r="R27" s="12" t="s">
        <v>63</v>
      </c>
      <c r="S27" s="13" t="n">
        <v>1605</v>
      </c>
    </row>
    <row r="28" customFormat="false" ht="12.5" hidden="false" customHeight="false" outlineLevel="0" collapsed="false">
      <c r="A28" s="12" t="s">
        <v>64</v>
      </c>
      <c r="B28" s="14" t="n">
        <v>96.1</v>
      </c>
      <c r="C28" s="14" t="n">
        <v>95.8</v>
      </c>
      <c r="D28" s="14" t="n">
        <v>95.8</v>
      </c>
      <c r="E28" s="14" t="n">
        <v>96.7</v>
      </c>
      <c r="F28" s="14" t="n">
        <v>94.5</v>
      </c>
      <c r="G28" s="14" t="n">
        <v>94.4</v>
      </c>
      <c r="H28" s="14" t="n">
        <v>95.2</v>
      </c>
      <c r="I28" s="14" t="n">
        <v>96.1</v>
      </c>
      <c r="J28" s="14" t="n">
        <v>95.1</v>
      </c>
      <c r="K28" s="14" t="n">
        <v>95.6</v>
      </c>
      <c r="L28" s="14" t="n">
        <v>96.5</v>
      </c>
      <c r="M28" s="14" t="n">
        <v>98.6</v>
      </c>
      <c r="N28" s="14" t="n">
        <v>98.9</v>
      </c>
      <c r="O28" s="0" t="n">
        <f aca="false">VLOOKUP(TRIM(A28),Q:S,3,0)</f>
        <v>1031</v>
      </c>
      <c r="P28" s="1" t="n">
        <f aca="false">(N28-B28)/B28</f>
        <v>0.0291363163371489</v>
      </c>
      <c r="Q28" s="0" t="str">
        <f aca="false">TRIM(R28)</f>
        <v>01117: cereali per colazione</v>
      </c>
      <c r="R28" s="12" t="s">
        <v>65</v>
      </c>
      <c r="S28" s="13" t="n">
        <v>1031</v>
      </c>
    </row>
    <row r="29" customFormat="false" ht="20" hidden="false" customHeight="false" outlineLevel="0" collapsed="false">
      <c r="A29" s="12" t="s">
        <v>66</v>
      </c>
      <c r="B29" s="15" t="n">
        <v>96.1</v>
      </c>
      <c r="C29" s="15" t="n">
        <v>95.8</v>
      </c>
      <c r="D29" s="15" t="n">
        <v>95.8</v>
      </c>
      <c r="E29" s="15" t="n">
        <v>96.7</v>
      </c>
      <c r="F29" s="15" t="n">
        <v>94.5</v>
      </c>
      <c r="G29" s="15" t="n">
        <v>94.4</v>
      </c>
      <c r="H29" s="15" t="n">
        <v>95.2</v>
      </c>
      <c r="I29" s="15" t="n">
        <v>96.1</v>
      </c>
      <c r="J29" s="15" t="n">
        <v>95.1</v>
      </c>
      <c r="K29" s="15" t="n">
        <v>95.6</v>
      </c>
      <c r="L29" s="15" t="n">
        <v>96.5</v>
      </c>
      <c r="M29" s="15" t="n">
        <v>98.6</v>
      </c>
      <c r="N29" s="15" t="n">
        <v>98.9</v>
      </c>
      <c r="O29" s="0" t="n">
        <f aca="false">VLOOKUP(TRIM(A29),Q:S,3,0)</f>
        <v>1031</v>
      </c>
      <c r="P29" s="1" t="n">
        <f aca="false">(N29-B29)/B29</f>
        <v>0.0291363163371489</v>
      </c>
      <c r="Q29" s="0" t="str">
        <f aca="false">TRIM(R29)</f>
        <v>011170: cereali per colazione</v>
      </c>
      <c r="R29" s="12" t="s">
        <v>67</v>
      </c>
      <c r="S29" s="13" t="n">
        <v>1031</v>
      </c>
    </row>
    <row r="30" customFormat="false" ht="20" hidden="false" customHeight="false" outlineLevel="0" collapsed="false">
      <c r="A30" s="12" t="s">
        <v>68</v>
      </c>
      <c r="B30" s="14" t="n">
        <v>98.3</v>
      </c>
      <c r="C30" s="14" t="n">
        <v>99.2</v>
      </c>
      <c r="D30" s="14" t="n">
        <v>99.4</v>
      </c>
      <c r="E30" s="14" t="n">
        <v>100.2</v>
      </c>
      <c r="F30" s="14" t="n">
        <v>98.8</v>
      </c>
      <c r="G30" s="14" t="n">
        <v>98.3</v>
      </c>
      <c r="H30" s="14" t="n">
        <v>99.4</v>
      </c>
      <c r="I30" s="14" t="n">
        <v>97.8</v>
      </c>
      <c r="J30" s="14" t="n">
        <v>99.7</v>
      </c>
      <c r="K30" s="14" t="n">
        <v>100.7</v>
      </c>
      <c r="L30" s="14" t="n">
        <v>102.2</v>
      </c>
      <c r="M30" s="14" t="n">
        <v>101.6</v>
      </c>
      <c r="N30" s="14" t="n">
        <v>104.1</v>
      </c>
      <c r="O30" s="0" t="n">
        <f aca="false">VLOOKUP(TRIM(A30),Q:S,3,0)</f>
        <v>457</v>
      </c>
      <c r="P30" s="1" t="n">
        <f aca="false">(N30-B30)/B30</f>
        <v>0.0590030518819939</v>
      </c>
      <c r="Q30" s="0" t="str">
        <f aca="false">TRIM(R30)</f>
        <v>01118: altri prodotti a base di cereali</v>
      </c>
      <c r="R30" s="12" t="s">
        <v>69</v>
      </c>
      <c r="S30" s="13" t="n">
        <v>457</v>
      </c>
    </row>
    <row r="31" customFormat="false" ht="20" hidden="false" customHeight="false" outlineLevel="0" collapsed="false">
      <c r="A31" s="12" t="s">
        <v>70</v>
      </c>
      <c r="B31" s="15" t="n">
        <v>98.3</v>
      </c>
      <c r="C31" s="15" t="n">
        <v>99.2</v>
      </c>
      <c r="D31" s="15" t="n">
        <v>99.4</v>
      </c>
      <c r="E31" s="15" t="n">
        <v>100.2</v>
      </c>
      <c r="F31" s="15" t="n">
        <v>98.8</v>
      </c>
      <c r="G31" s="15" t="n">
        <v>98.3</v>
      </c>
      <c r="H31" s="15" t="n">
        <v>99.4</v>
      </c>
      <c r="I31" s="15" t="n">
        <v>97.8</v>
      </c>
      <c r="J31" s="15" t="n">
        <v>99.7</v>
      </c>
      <c r="K31" s="15" t="n">
        <v>100.7</v>
      </c>
      <c r="L31" s="15" t="n">
        <v>102.2</v>
      </c>
      <c r="M31" s="15" t="n">
        <v>101.6</v>
      </c>
      <c r="N31" s="15" t="n">
        <v>104.1</v>
      </c>
      <c r="O31" s="0" t="n">
        <f aca="false">VLOOKUP(TRIM(A31),Q:S,3,0)</f>
        <v>457</v>
      </c>
      <c r="P31" s="1" t="n">
        <f aca="false">(N31-B31)/B31</f>
        <v>0.0590030518819939</v>
      </c>
      <c r="Q31" s="0" t="str">
        <f aca="false">TRIM(R31)</f>
        <v>011180: altri prodotti a base di cereali</v>
      </c>
      <c r="R31" s="12" t="s">
        <v>71</v>
      </c>
      <c r="S31" s="13" t="n">
        <v>457</v>
      </c>
    </row>
    <row r="32" customFormat="false" ht="12.5" hidden="false" customHeight="false" outlineLevel="0" collapsed="false">
      <c r="A32" s="12" t="s">
        <v>72</v>
      </c>
      <c r="B32" s="14" t="n">
        <v>106.5</v>
      </c>
      <c r="C32" s="14" t="n">
        <v>106.6</v>
      </c>
      <c r="D32" s="14" t="n">
        <v>106.7</v>
      </c>
      <c r="E32" s="14" t="n">
        <v>107</v>
      </c>
      <c r="F32" s="14" t="n">
        <v>107</v>
      </c>
      <c r="G32" s="14" t="n">
        <v>107.2</v>
      </c>
      <c r="H32" s="14" t="n">
        <v>107.4</v>
      </c>
      <c r="I32" s="14" t="n">
        <v>107.8</v>
      </c>
      <c r="J32" s="14" t="n">
        <v>108.4</v>
      </c>
      <c r="K32" s="14" t="n">
        <v>109.7</v>
      </c>
      <c r="L32" s="14" t="n">
        <v>110.7</v>
      </c>
      <c r="M32" s="14" t="n">
        <v>112.4</v>
      </c>
      <c r="N32" s="14" t="n">
        <v>113.6</v>
      </c>
      <c r="O32" s="0" t="n">
        <f aca="false">VLOOKUP(TRIM(A32),Q:S,3,0)</f>
        <v>40696</v>
      </c>
      <c r="P32" s="1" t="n">
        <f aca="false">(N32-B32)/B32</f>
        <v>0.0666666666666666</v>
      </c>
      <c r="Q32" s="0" t="str">
        <f aca="false">TRIM(R32)</f>
        <v>0112: carni</v>
      </c>
      <c r="R32" s="12" t="s">
        <v>73</v>
      </c>
      <c r="S32" s="13" t="n">
        <v>40696</v>
      </c>
    </row>
    <row r="33" customFormat="false" ht="12.5" hidden="false" customHeight="false" outlineLevel="0" collapsed="false">
      <c r="A33" s="12" t="s">
        <v>74</v>
      </c>
      <c r="B33" s="15" t="n">
        <v>105.4</v>
      </c>
      <c r="C33" s="15" t="n">
        <v>105.5</v>
      </c>
      <c r="D33" s="15" t="n">
        <v>105.5</v>
      </c>
      <c r="E33" s="15" t="n">
        <v>105.7</v>
      </c>
      <c r="F33" s="15" t="n">
        <v>105.8</v>
      </c>
      <c r="G33" s="15" t="n">
        <v>106.1</v>
      </c>
      <c r="H33" s="15" t="n">
        <v>106.4</v>
      </c>
      <c r="I33" s="15" t="n">
        <v>106.8</v>
      </c>
      <c r="J33" s="15" t="n">
        <v>107.3</v>
      </c>
      <c r="K33" s="15" t="n">
        <v>108.1</v>
      </c>
      <c r="L33" s="15" t="n">
        <v>108.7</v>
      </c>
      <c r="M33" s="15" t="n">
        <v>109.9</v>
      </c>
      <c r="N33" s="15" t="n">
        <v>110.7</v>
      </c>
      <c r="O33" s="0" t="n">
        <f aca="false">VLOOKUP(TRIM(A33),Q:S,3,0)</f>
        <v>12954</v>
      </c>
      <c r="P33" s="1" t="n">
        <f aca="false">(N33-B33)/B33</f>
        <v>0.0502846299810246</v>
      </c>
      <c r="Q33" s="0" t="str">
        <f aca="false">TRIM(R33)</f>
        <v>01121: carne bovina</v>
      </c>
      <c r="R33" s="12" t="s">
        <v>75</v>
      </c>
      <c r="S33" s="13" t="n">
        <v>12954</v>
      </c>
    </row>
    <row r="34" customFormat="false" ht="20" hidden="false" customHeight="false" outlineLevel="0" collapsed="false">
      <c r="A34" s="12" t="s">
        <v>76</v>
      </c>
      <c r="B34" s="14" t="n">
        <v>107.5</v>
      </c>
      <c r="C34" s="14" t="n">
        <v>107.5</v>
      </c>
      <c r="D34" s="14" t="n">
        <v>107.4</v>
      </c>
      <c r="E34" s="14" t="n">
        <v>107.7</v>
      </c>
      <c r="F34" s="14" t="n">
        <v>107.8</v>
      </c>
      <c r="G34" s="14" t="n">
        <v>108</v>
      </c>
      <c r="H34" s="14" t="n">
        <v>108.5</v>
      </c>
      <c r="I34" s="14" t="n">
        <v>108.9</v>
      </c>
      <c r="J34" s="14" t="n">
        <v>109.7</v>
      </c>
      <c r="K34" s="14" t="n">
        <v>110.7</v>
      </c>
      <c r="L34" s="14" t="n">
        <v>111.4</v>
      </c>
      <c r="M34" s="14" t="n">
        <v>112.7</v>
      </c>
      <c r="N34" s="14" t="n">
        <v>113.5</v>
      </c>
      <c r="O34" s="0" t="n">
        <f aca="false">VLOOKUP(TRIM(A34),Q:S,3,0)</f>
        <v>8022</v>
      </c>
      <c r="P34" s="1" t="n">
        <f aca="false">(N34-B34)/B34</f>
        <v>0.0558139534883721</v>
      </c>
      <c r="Q34" s="0" t="str">
        <f aca="false">TRIM(R34)</f>
        <v>011211: carne di bovino adulto</v>
      </c>
      <c r="R34" s="12" t="s">
        <v>77</v>
      </c>
      <c r="S34" s="13" t="n">
        <v>8022</v>
      </c>
    </row>
    <row r="35" customFormat="false" ht="12.5" hidden="false" customHeight="false" outlineLevel="0" collapsed="false">
      <c r="A35" s="12" t="s">
        <v>78</v>
      </c>
      <c r="B35" s="15" t="n">
        <v>101.7</v>
      </c>
      <c r="C35" s="15" t="n">
        <v>102</v>
      </c>
      <c r="D35" s="15" t="n">
        <v>102.1</v>
      </c>
      <c r="E35" s="15" t="n">
        <v>102.3</v>
      </c>
      <c r="F35" s="15" t="n">
        <v>102.3</v>
      </c>
      <c r="G35" s="15" t="n">
        <v>102.7</v>
      </c>
      <c r="H35" s="15" t="n">
        <v>102.8</v>
      </c>
      <c r="I35" s="15" t="n">
        <v>103</v>
      </c>
      <c r="J35" s="15" t="n">
        <v>103.3</v>
      </c>
      <c r="K35" s="15" t="n">
        <v>103.7</v>
      </c>
      <c r="L35" s="15" t="n">
        <v>104.2</v>
      </c>
      <c r="M35" s="15" t="n">
        <v>105.1</v>
      </c>
      <c r="N35" s="15" t="n">
        <v>105.8</v>
      </c>
      <c r="O35" s="0" t="n">
        <f aca="false">VLOOKUP(TRIM(A35),Q:S,3,0)</f>
        <v>4932</v>
      </c>
      <c r="P35" s="1" t="n">
        <f aca="false">(N35-B35)/B35</f>
        <v>0.0403146509341199</v>
      </c>
      <c r="Q35" s="0" t="str">
        <f aca="false">TRIM(R35)</f>
        <v>011212: carne di vitello</v>
      </c>
      <c r="R35" s="12" t="s">
        <v>79</v>
      </c>
      <c r="S35" s="13" t="n">
        <v>4932</v>
      </c>
    </row>
    <row r="36" customFormat="false" ht="12.5" hidden="false" customHeight="false" outlineLevel="0" collapsed="false">
      <c r="A36" s="12" t="s">
        <v>80</v>
      </c>
      <c r="B36" s="14" t="n">
        <v>106.4</v>
      </c>
      <c r="C36" s="14" t="n">
        <v>106.6</v>
      </c>
      <c r="D36" s="14" t="n">
        <v>106.6</v>
      </c>
      <c r="E36" s="14" t="n">
        <v>106.7</v>
      </c>
      <c r="F36" s="14" t="n">
        <v>106.7</v>
      </c>
      <c r="G36" s="14" t="n">
        <v>107</v>
      </c>
      <c r="H36" s="14" t="n">
        <v>107.1</v>
      </c>
      <c r="I36" s="14" t="n">
        <v>107.3</v>
      </c>
      <c r="J36" s="14" t="n">
        <v>107.6</v>
      </c>
      <c r="K36" s="14" t="n">
        <v>108.6</v>
      </c>
      <c r="L36" s="14" t="n">
        <v>109.2</v>
      </c>
      <c r="M36" s="14" t="n">
        <v>111.2</v>
      </c>
      <c r="N36" s="14" t="n">
        <v>112</v>
      </c>
      <c r="O36" s="0" t="n">
        <f aca="false">VLOOKUP(TRIM(A36),Q:S,3,0)</f>
        <v>3984</v>
      </c>
      <c r="P36" s="1" t="n">
        <f aca="false">(N36-B36)/B36</f>
        <v>0.0526315789473684</v>
      </c>
      <c r="Q36" s="0" t="str">
        <f aca="false">TRIM(R36)</f>
        <v>01122: carne suina</v>
      </c>
      <c r="R36" s="12" t="s">
        <v>81</v>
      </c>
      <c r="S36" s="13" t="n">
        <v>3984</v>
      </c>
    </row>
    <row r="37" customFormat="false" ht="12.5" hidden="false" customHeight="false" outlineLevel="0" collapsed="false">
      <c r="A37" s="12" t="s">
        <v>82</v>
      </c>
      <c r="B37" s="15" t="n">
        <v>106.4</v>
      </c>
      <c r="C37" s="15" t="n">
        <v>106.6</v>
      </c>
      <c r="D37" s="15" t="n">
        <v>106.6</v>
      </c>
      <c r="E37" s="15" t="n">
        <v>106.7</v>
      </c>
      <c r="F37" s="15" t="n">
        <v>106.7</v>
      </c>
      <c r="G37" s="15" t="n">
        <v>107</v>
      </c>
      <c r="H37" s="15" t="n">
        <v>107.1</v>
      </c>
      <c r="I37" s="15" t="n">
        <v>107.3</v>
      </c>
      <c r="J37" s="15" t="n">
        <v>107.6</v>
      </c>
      <c r="K37" s="15" t="n">
        <v>108.6</v>
      </c>
      <c r="L37" s="15" t="n">
        <v>109.2</v>
      </c>
      <c r="M37" s="15" t="n">
        <v>111.2</v>
      </c>
      <c r="N37" s="15" t="n">
        <v>112</v>
      </c>
      <c r="O37" s="0" t="n">
        <f aca="false">VLOOKUP(TRIM(A37),Q:S,3,0)</f>
        <v>3984</v>
      </c>
      <c r="P37" s="1" t="n">
        <f aca="false">(N37-B37)/B37</f>
        <v>0.0526315789473684</v>
      </c>
      <c r="Q37" s="0" t="str">
        <f aca="false">TRIM(R37)</f>
        <v>011220: carne suina</v>
      </c>
      <c r="R37" s="12" t="s">
        <v>83</v>
      </c>
      <c r="S37" s="13" t="n">
        <v>3984</v>
      </c>
    </row>
    <row r="38" customFormat="false" ht="12.5" hidden="false" customHeight="false" outlineLevel="0" collapsed="false">
      <c r="A38" s="12" t="s">
        <v>84</v>
      </c>
      <c r="B38" s="14" t="n">
        <v>106.6</v>
      </c>
      <c r="C38" s="14" t="n">
        <v>106.5</v>
      </c>
      <c r="D38" s="14" t="n">
        <v>106.7</v>
      </c>
      <c r="E38" s="14" t="n">
        <v>107</v>
      </c>
      <c r="F38" s="14" t="n">
        <v>107.2</v>
      </c>
      <c r="G38" s="14" t="n">
        <v>107.8</v>
      </c>
      <c r="H38" s="14" t="n">
        <v>108.8</v>
      </c>
      <c r="I38" s="14" t="n">
        <v>109.6</v>
      </c>
      <c r="J38" s="14" t="n">
        <v>109.9</v>
      </c>
      <c r="K38" s="14" t="n">
        <v>110.3</v>
      </c>
      <c r="L38" s="14" t="n">
        <v>111.1</v>
      </c>
      <c r="M38" s="14" t="n">
        <v>114</v>
      </c>
      <c r="N38" s="14" t="n">
        <v>114.1</v>
      </c>
      <c r="O38" s="0" t="n">
        <f aca="false">VLOOKUP(TRIM(A38),Q:S,3,0)</f>
        <v>938</v>
      </c>
      <c r="P38" s="1" t="n">
        <f aca="false">(N38-B38)/B38</f>
        <v>0.0703564727954972</v>
      </c>
      <c r="Q38" s="0" t="str">
        <f aca="false">TRIM(R38)</f>
        <v>01123: carne ovina e caprina</v>
      </c>
      <c r="R38" s="12" t="s">
        <v>85</v>
      </c>
      <c r="S38" s="13" t="n">
        <v>938</v>
      </c>
    </row>
    <row r="39" customFormat="false" ht="20" hidden="false" customHeight="false" outlineLevel="0" collapsed="false">
      <c r="A39" s="12" t="s">
        <v>86</v>
      </c>
      <c r="B39" s="15" t="n">
        <v>106.6</v>
      </c>
      <c r="C39" s="15" t="n">
        <v>106.5</v>
      </c>
      <c r="D39" s="15" t="n">
        <v>106.7</v>
      </c>
      <c r="E39" s="15" t="n">
        <v>107</v>
      </c>
      <c r="F39" s="15" t="n">
        <v>107.2</v>
      </c>
      <c r="G39" s="15" t="n">
        <v>107.8</v>
      </c>
      <c r="H39" s="15" t="n">
        <v>108.8</v>
      </c>
      <c r="I39" s="15" t="n">
        <v>109.6</v>
      </c>
      <c r="J39" s="15" t="n">
        <v>109.9</v>
      </c>
      <c r="K39" s="15" t="n">
        <v>110.3</v>
      </c>
      <c r="L39" s="15" t="n">
        <v>111.1</v>
      </c>
      <c r="M39" s="15" t="n">
        <v>114</v>
      </c>
      <c r="N39" s="15" t="n">
        <v>114.1</v>
      </c>
      <c r="O39" s="0" t="n">
        <f aca="false">VLOOKUP(TRIM(A39),Q:S,3,0)</f>
        <v>938</v>
      </c>
      <c r="P39" s="1" t="n">
        <f aca="false">(N39-B39)/B39</f>
        <v>0.0703564727954972</v>
      </c>
      <c r="Q39" s="0" t="str">
        <f aca="false">TRIM(R39)</f>
        <v>011230: carne ovina e caprina</v>
      </c>
      <c r="R39" s="12" t="s">
        <v>87</v>
      </c>
      <c r="S39" s="13" t="n">
        <v>938</v>
      </c>
    </row>
    <row r="40" customFormat="false" ht="12.5" hidden="false" customHeight="false" outlineLevel="0" collapsed="false">
      <c r="A40" s="12" t="s">
        <v>88</v>
      </c>
      <c r="B40" s="14" t="n">
        <v>107.9</v>
      </c>
      <c r="C40" s="14" t="n">
        <v>108</v>
      </c>
      <c r="D40" s="14" t="n">
        <v>108</v>
      </c>
      <c r="E40" s="14" t="n">
        <v>108.6</v>
      </c>
      <c r="F40" s="14" t="n">
        <v>108.7</v>
      </c>
      <c r="G40" s="14" t="n">
        <v>108.8</v>
      </c>
      <c r="H40" s="14" t="n">
        <v>109.3</v>
      </c>
      <c r="I40" s="14" t="n">
        <v>109.5</v>
      </c>
      <c r="J40" s="14" t="n">
        <v>110.9</v>
      </c>
      <c r="K40" s="14" t="n">
        <v>114.1</v>
      </c>
      <c r="L40" s="14" t="n">
        <v>116.8</v>
      </c>
      <c r="M40" s="14" t="n">
        <v>121.1</v>
      </c>
      <c r="N40" s="14" t="n">
        <v>122.8</v>
      </c>
      <c r="O40" s="0" t="n">
        <f aca="false">VLOOKUP(TRIM(A40),Q:S,3,0)</f>
        <v>7888</v>
      </c>
      <c r="P40" s="1" t="n">
        <f aca="false">(N40-B40)/B40</f>
        <v>0.138090824837813</v>
      </c>
      <c r="Q40" s="0" t="str">
        <f aca="false">TRIM(R40)</f>
        <v>01124: pollame</v>
      </c>
      <c r="R40" s="12" t="s">
        <v>89</v>
      </c>
      <c r="S40" s="13" t="n">
        <v>7888</v>
      </c>
    </row>
    <row r="41" customFormat="false" ht="12.5" hidden="false" customHeight="false" outlineLevel="0" collapsed="false">
      <c r="A41" s="12" t="s">
        <v>90</v>
      </c>
      <c r="B41" s="15" t="n">
        <v>107.9</v>
      </c>
      <c r="C41" s="15" t="n">
        <v>108</v>
      </c>
      <c r="D41" s="15" t="n">
        <v>108</v>
      </c>
      <c r="E41" s="15" t="n">
        <v>108.6</v>
      </c>
      <c r="F41" s="15" t="n">
        <v>108.7</v>
      </c>
      <c r="G41" s="15" t="n">
        <v>108.8</v>
      </c>
      <c r="H41" s="15" t="n">
        <v>109.3</v>
      </c>
      <c r="I41" s="15" t="n">
        <v>109.5</v>
      </c>
      <c r="J41" s="15" t="n">
        <v>110.9</v>
      </c>
      <c r="K41" s="15" t="n">
        <v>114.1</v>
      </c>
      <c r="L41" s="15" t="n">
        <v>116.8</v>
      </c>
      <c r="M41" s="15" t="n">
        <v>121.1</v>
      </c>
      <c r="N41" s="15" t="n">
        <v>122.8</v>
      </c>
      <c r="O41" s="0" t="n">
        <f aca="false">VLOOKUP(TRIM(A41),Q:S,3,0)</f>
        <v>7888</v>
      </c>
      <c r="P41" s="1" t="n">
        <f aca="false">(N41-B41)/B41</f>
        <v>0.138090824837813</v>
      </c>
      <c r="Q41" s="0" t="str">
        <f aca="false">TRIM(R41)</f>
        <v>011240: pollame</v>
      </c>
      <c r="R41" s="12" t="s">
        <v>91</v>
      </c>
      <c r="S41" s="13" t="n">
        <v>7888</v>
      </c>
    </row>
    <row r="42" customFormat="false" ht="12.5" hidden="false" customHeight="false" outlineLevel="0" collapsed="false">
      <c r="A42" s="12" t="s">
        <v>92</v>
      </c>
      <c r="B42" s="14" t="n">
        <v>111.8</v>
      </c>
      <c r="C42" s="14" t="n">
        <v>111.7</v>
      </c>
      <c r="D42" s="14" t="n">
        <v>111.5</v>
      </c>
      <c r="E42" s="14" t="n">
        <v>111.4</v>
      </c>
      <c r="F42" s="14" t="n">
        <v>111.5</v>
      </c>
      <c r="G42" s="14" t="n">
        <v>112</v>
      </c>
      <c r="H42" s="14" t="n">
        <v>112.9</v>
      </c>
      <c r="I42" s="14" t="n">
        <v>113.8</v>
      </c>
      <c r="J42" s="14" t="n">
        <v>114.8</v>
      </c>
      <c r="K42" s="14" t="n">
        <v>115.9</v>
      </c>
      <c r="L42" s="14" t="n">
        <v>116.2</v>
      </c>
      <c r="M42" s="14" t="n">
        <v>117.2</v>
      </c>
      <c r="N42" s="14" t="n">
        <v>118.2</v>
      </c>
      <c r="O42" s="0" t="n">
        <f aca="false">VLOOKUP(TRIM(A42),Q:S,3,0)</f>
        <v>971</v>
      </c>
      <c r="P42" s="1" t="n">
        <f aca="false">(N42-B42)/B42</f>
        <v>0.0572450805008945</v>
      </c>
      <c r="Q42" s="0" t="str">
        <f aca="false">TRIM(R42)</f>
        <v>01125: altre carni</v>
      </c>
      <c r="R42" s="12" t="s">
        <v>93</v>
      </c>
      <c r="S42" s="13" t="n">
        <v>971</v>
      </c>
    </row>
    <row r="43" customFormat="false" ht="12.5" hidden="false" customHeight="false" outlineLevel="0" collapsed="false">
      <c r="A43" s="12" t="s">
        <v>94</v>
      </c>
      <c r="B43" s="15" t="n">
        <v>111.8</v>
      </c>
      <c r="C43" s="15" t="n">
        <v>111.7</v>
      </c>
      <c r="D43" s="15" t="n">
        <v>111.5</v>
      </c>
      <c r="E43" s="15" t="n">
        <v>111.4</v>
      </c>
      <c r="F43" s="15" t="n">
        <v>111.5</v>
      </c>
      <c r="G43" s="15" t="n">
        <v>112</v>
      </c>
      <c r="H43" s="15" t="n">
        <v>112.9</v>
      </c>
      <c r="I43" s="15" t="n">
        <v>113.8</v>
      </c>
      <c r="J43" s="15" t="n">
        <v>114.8</v>
      </c>
      <c r="K43" s="15" t="n">
        <v>115.9</v>
      </c>
      <c r="L43" s="15" t="n">
        <v>116.2</v>
      </c>
      <c r="M43" s="15" t="n">
        <v>117.2</v>
      </c>
      <c r="N43" s="15" t="n">
        <v>118.2</v>
      </c>
      <c r="O43" s="0" t="n">
        <f aca="false">VLOOKUP(TRIM(A43),Q:S,3,0)</f>
        <v>971</v>
      </c>
      <c r="P43" s="1" t="n">
        <f aca="false">(N43-B43)/B43</f>
        <v>0.0572450805008945</v>
      </c>
      <c r="Q43" s="0" t="str">
        <f aca="false">TRIM(R43)</f>
        <v>011250: altre carni</v>
      </c>
      <c r="R43" s="12" t="s">
        <v>95</v>
      </c>
      <c r="S43" s="13" t="n">
        <v>971</v>
      </c>
    </row>
    <row r="44" customFormat="false" ht="12.5" hidden="false" customHeight="false" outlineLevel="0" collapsed="false">
      <c r="A44" s="12" t="s">
        <v>96</v>
      </c>
      <c r="B44" s="14" t="n">
        <v>100.2</v>
      </c>
      <c r="C44" s="14" t="n">
        <v>100.4</v>
      </c>
      <c r="D44" s="14" t="n">
        <v>100.5</v>
      </c>
      <c r="E44" s="14" t="n">
        <v>100.5</v>
      </c>
      <c r="F44" s="14" t="n">
        <v>100.8</v>
      </c>
      <c r="G44" s="14" t="n">
        <v>101.3</v>
      </c>
      <c r="H44" s="14" t="n">
        <v>101.7</v>
      </c>
      <c r="I44" s="14" t="n">
        <v>101.9</v>
      </c>
      <c r="J44" s="14" t="n">
        <v>102.3</v>
      </c>
      <c r="K44" s="14" t="n">
        <v>102.6</v>
      </c>
      <c r="L44" s="14" t="n">
        <v>103.2</v>
      </c>
      <c r="M44" s="14" t="n">
        <v>103.9</v>
      </c>
      <c r="N44" s="14" t="n">
        <v>104.7</v>
      </c>
      <c r="O44" s="0" t="n">
        <f aca="false">VLOOKUP(TRIM(A44),Q:S,3,0)</f>
        <v>1819</v>
      </c>
      <c r="P44" s="1" t="n">
        <f aca="false">(N44-B44)/B44</f>
        <v>0.0449101796407186</v>
      </c>
      <c r="Q44" s="0" t="str">
        <f aca="false">TRIM(R44)</f>
        <v>01126: frattaglie</v>
      </c>
      <c r="R44" s="12" t="s">
        <v>97</v>
      </c>
      <c r="S44" s="13" t="n">
        <v>1819</v>
      </c>
    </row>
    <row r="45" customFormat="false" ht="20" hidden="false" customHeight="false" outlineLevel="0" collapsed="false">
      <c r="A45" s="12" t="s">
        <v>98</v>
      </c>
      <c r="B45" s="15" t="n">
        <v>100.2</v>
      </c>
      <c r="C45" s="15" t="n">
        <v>100.4</v>
      </c>
      <c r="D45" s="15" t="n">
        <v>100.5</v>
      </c>
      <c r="E45" s="15" t="n">
        <v>100.5</v>
      </c>
      <c r="F45" s="15" t="n">
        <v>100.8</v>
      </c>
      <c r="G45" s="15" t="n">
        <v>101.3</v>
      </c>
      <c r="H45" s="15" t="n">
        <v>101.7</v>
      </c>
      <c r="I45" s="15" t="n">
        <v>101.9</v>
      </c>
      <c r="J45" s="15" t="n">
        <v>102.3</v>
      </c>
      <c r="K45" s="15" t="n">
        <v>102.6</v>
      </c>
      <c r="L45" s="15" t="n">
        <v>103.2</v>
      </c>
      <c r="M45" s="15" t="n">
        <v>103.9</v>
      </c>
      <c r="N45" s="15" t="n">
        <v>104.7</v>
      </c>
      <c r="O45" s="0" t="n">
        <f aca="false">VLOOKUP(TRIM(A45),Q:S,3,0)</f>
        <v>1819</v>
      </c>
      <c r="P45" s="1" t="n">
        <f aca="false">(N45-B45)/B45</f>
        <v>0.0449101796407186</v>
      </c>
      <c r="Q45" s="0" t="str">
        <f aca="false">TRIM(R45)</f>
        <v>011260: interiora o frattaglie</v>
      </c>
      <c r="R45" s="12" t="s">
        <v>99</v>
      </c>
      <c r="S45" s="13" t="n">
        <v>1819</v>
      </c>
    </row>
    <row r="46" customFormat="false" ht="12.5" hidden="false" customHeight="false" outlineLevel="0" collapsed="false">
      <c r="A46" s="12" t="s">
        <v>100</v>
      </c>
      <c r="B46" s="14" t="n">
        <v>106.5</v>
      </c>
      <c r="C46" s="14" t="n">
        <v>106.7</v>
      </c>
      <c r="D46" s="14" t="n">
        <v>106.8</v>
      </c>
      <c r="E46" s="14" t="n">
        <v>107.1</v>
      </c>
      <c r="F46" s="14" t="n">
        <v>107.1</v>
      </c>
      <c r="G46" s="14" t="n">
        <v>107</v>
      </c>
      <c r="H46" s="14" t="n">
        <v>106.9</v>
      </c>
      <c r="I46" s="14" t="n">
        <v>107.2</v>
      </c>
      <c r="J46" s="14" t="n">
        <v>107.2</v>
      </c>
      <c r="K46" s="14" t="n">
        <v>108</v>
      </c>
      <c r="L46" s="14" t="n">
        <v>108.5</v>
      </c>
      <c r="M46" s="14" t="n">
        <v>109.4</v>
      </c>
      <c r="N46" s="14" t="n">
        <v>110.8</v>
      </c>
      <c r="O46" s="0" t="n">
        <f aca="false">VLOOKUP(TRIM(A46),Q:S,3,0)</f>
        <v>10009</v>
      </c>
      <c r="P46" s="1" t="n">
        <f aca="false">(N46-B46)/B46</f>
        <v>0.0403755868544601</v>
      </c>
      <c r="Q46" s="0" t="str">
        <f aca="false">TRIM(R46)</f>
        <v>01127: salumi</v>
      </c>
      <c r="R46" s="12" t="s">
        <v>101</v>
      </c>
      <c r="S46" s="13" t="n">
        <v>10009</v>
      </c>
    </row>
    <row r="47" customFormat="false" ht="12.5" hidden="false" customHeight="false" outlineLevel="0" collapsed="false">
      <c r="A47" s="12" t="s">
        <v>102</v>
      </c>
      <c r="B47" s="15" t="n">
        <v>106.8</v>
      </c>
      <c r="C47" s="15" t="n">
        <v>106.9</v>
      </c>
      <c r="D47" s="15" t="n">
        <v>107</v>
      </c>
      <c r="E47" s="15" t="n">
        <v>107</v>
      </c>
      <c r="F47" s="15" t="n">
        <v>107.1</v>
      </c>
      <c r="G47" s="15" t="n">
        <v>107.1</v>
      </c>
      <c r="H47" s="15" t="n">
        <v>107.2</v>
      </c>
      <c r="I47" s="15" t="n">
        <v>107.3</v>
      </c>
      <c r="J47" s="15" t="n">
        <v>107.6</v>
      </c>
      <c r="K47" s="15" t="n">
        <v>108.1</v>
      </c>
      <c r="L47" s="15" t="n">
        <v>108.2</v>
      </c>
      <c r="M47" s="15" t="n">
        <v>108.7</v>
      </c>
      <c r="N47" s="15" t="n">
        <v>109.3</v>
      </c>
      <c r="O47" s="0" t="n">
        <f aca="false">VLOOKUP(TRIM(A47),Q:S,3,0)</f>
        <v>5371</v>
      </c>
      <c r="P47" s="1" t="n">
        <f aca="false">(N47-B47)/B47</f>
        <v>0.0234082397003745</v>
      </c>
      <c r="Q47" s="0" t="str">
        <f aca="false">TRIM(R47)</f>
        <v>011271: salumi al banco</v>
      </c>
      <c r="R47" s="12" t="s">
        <v>103</v>
      </c>
      <c r="S47" s="13" t="n">
        <v>5371</v>
      </c>
    </row>
    <row r="48" customFormat="false" ht="20" hidden="false" customHeight="false" outlineLevel="0" collapsed="false">
      <c r="A48" s="12" t="s">
        <v>104</v>
      </c>
      <c r="B48" s="14" t="n">
        <v>104.4</v>
      </c>
      <c r="C48" s="14" t="n">
        <v>104.6</v>
      </c>
      <c r="D48" s="14" t="n">
        <v>104.8</v>
      </c>
      <c r="E48" s="14" t="n">
        <v>105.5</v>
      </c>
      <c r="F48" s="14" t="n">
        <v>105.2</v>
      </c>
      <c r="G48" s="14" t="n">
        <v>105.2</v>
      </c>
      <c r="H48" s="14" t="n">
        <v>104.7</v>
      </c>
      <c r="I48" s="14" t="n">
        <v>105.4</v>
      </c>
      <c r="J48" s="14" t="n">
        <v>105.1</v>
      </c>
      <c r="K48" s="14" t="n">
        <v>106.1</v>
      </c>
      <c r="L48" s="14" t="n">
        <v>107.1</v>
      </c>
      <c r="M48" s="14" t="n">
        <v>108.4</v>
      </c>
      <c r="N48" s="14" t="n">
        <v>110.8</v>
      </c>
      <c r="O48" s="0" t="n">
        <f aca="false">VLOOKUP(TRIM(A48),Q:S,3,0)</f>
        <v>4638</v>
      </c>
      <c r="P48" s="1" t="n">
        <f aca="false">(N48-B48)/B48</f>
        <v>0.0613026819923371</v>
      </c>
      <c r="Q48" s="0" t="str">
        <f aca="false">TRIM(R48)</f>
        <v>011272: salumi in confezione</v>
      </c>
      <c r="R48" s="12" t="s">
        <v>105</v>
      </c>
      <c r="S48" s="13" t="n">
        <v>4638</v>
      </c>
    </row>
    <row r="49" customFormat="false" ht="20" hidden="false" customHeight="false" outlineLevel="0" collapsed="false">
      <c r="A49" s="12" t="s">
        <v>106</v>
      </c>
      <c r="B49" s="15" t="n">
        <v>103.9</v>
      </c>
      <c r="C49" s="15" t="n">
        <v>104.4</v>
      </c>
      <c r="D49" s="15" t="n">
        <v>104.9</v>
      </c>
      <c r="E49" s="15" t="n">
        <v>105.3</v>
      </c>
      <c r="F49" s="15" t="n">
        <v>105.6</v>
      </c>
      <c r="G49" s="15" t="n">
        <v>105.2</v>
      </c>
      <c r="H49" s="15" t="n">
        <v>105.9</v>
      </c>
      <c r="I49" s="15" t="n">
        <v>106.7</v>
      </c>
      <c r="J49" s="15" t="n">
        <v>108.2</v>
      </c>
      <c r="K49" s="15" t="n">
        <v>109.2</v>
      </c>
      <c r="L49" s="15" t="n">
        <v>110.3</v>
      </c>
      <c r="M49" s="15" t="n">
        <v>111.6</v>
      </c>
      <c r="N49" s="15" t="n">
        <v>112.1</v>
      </c>
      <c r="O49" s="0" t="n">
        <f aca="false">VLOOKUP(TRIM(A49),Q:S,3,0)</f>
        <v>2133</v>
      </c>
      <c r="P49" s="1" t="n">
        <f aca="false">(N49-B49)/B49</f>
        <v>0.078922040423484</v>
      </c>
      <c r="Q49" s="0" t="str">
        <f aca="false">TRIM(R49)</f>
        <v>01128: altri preparati a base di carne</v>
      </c>
      <c r="R49" s="12" t="s">
        <v>107</v>
      </c>
      <c r="S49" s="13" t="n">
        <v>2133</v>
      </c>
    </row>
    <row r="50" customFormat="false" ht="20" hidden="false" customHeight="false" outlineLevel="0" collapsed="false">
      <c r="A50" s="12" t="s">
        <v>108</v>
      </c>
      <c r="B50" s="14" t="n">
        <v>105.2</v>
      </c>
      <c r="C50" s="14" t="n">
        <v>105.4</v>
      </c>
      <c r="D50" s="14" t="n">
        <v>105.5</v>
      </c>
      <c r="E50" s="14" t="n">
        <v>105.7</v>
      </c>
      <c r="F50" s="14" t="n">
        <v>105.5</v>
      </c>
      <c r="G50" s="14" t="n">
        <v>105.7</v>
      </c>
      <c r="H50" s="14" t="n">
        <v>105.7</v>
      </c>
      <c r="I50" s="14" t="n">
        <v>105.9</v>
      </c>
      <c r="J50" s="14" t="n">
        <v>106.5</v>
      </c>
      <c r="K50" s="14" t="n">
        <v>106.9</v>
      </c>
      <c r="L50" s="14" t="n">
        <v>107.5</v>
      </c>
      <c r="M50" s="14" t="n">
        <v>108.7</v>
      </c>
      <c r="N50" s="14" t="n">
        <v>109.6</v>
      </c>
      <c r="O50" s="0" t="n">
        <f aca="false">VLOOKUP(TRIM(A50),Q:S,3,0)</f>
        <v>966</v>
      </c>
      <c r="P50" s="1" t="n">
        <f aca="false">(N50-B50)/B50</f>
        <v>0.0418250950570341</v>
      </c>
      <c r="Q50" s="0" t="str">
        <f aca="false">TRIM(R50)</f>
        <v>011281: preparati con carne macinata</v>
      </c>
      <c r="R50" s="12" t="s">
        <v>109</v>
      </c>
      <c r="S50" s="13" t="n">
        <v>966</v>
      </c>
    </row>
    <row r="51" customFormat="false" ht="30" hidden="false" customHeight="false" outlineLevel="0" collapsed="false">
      <c r="A51" s="12" t="s">
        <v>110</v>
      </c>
      <c r="B51" s="15" t="n">
        <v>102.8</v>
      </c>
      <c r="C51" s="15" t="n">
        <v>103.5</v>
      </c>
      <c r="D51" s="15" t="n">
        <v>104.4</v>
      </c>
      <c r="E51" s="15" t="n">
        <v>105</v>
      </c>
      <c r="F51" s="15" t="n">
        <v>105.7</v>
      </c>
      <c r="G51" s="15" t="n">
        <v>104.9</v>
      </c>
      <c r="H51" s="15" t="n">
        <v>106.2</v>
      </c>
      <c r="I51" s="15" t="n">
        <v>107.5</v>
      </c>
      <c r="J51" s="15" t="n">
        <v>109.7</v>
      </c>
      <c r="K51" s="15" t="n">
        <v>111.4</v>
      </c>
      <c r="L51" s="15" t="n">
        <v>112.8</v>
      </c>
      <c r="M51" s="15" t="n">
        <v>114.2</v>
      </c>
      <c r="N51" s="15" t="n">
        <v>114.3</v>
      </c>
      <c r="O51" s="0" t="n">
        <f aca="false">VLOOKUP(TRIM(A51),Q:S,3,0)</f>
        <v>1167</v>
      </c>
      <c r="P51" s="1" t="n">
        <f aca="false">(N51-B51)/B51</f>
        <v>0.111867704280156</v>
      </c>
      <c r="Q51" s="0" t="str">
        <f aca="false">TRIM(R51)</f>
        <v>011282: altri prodotti conservati o trasformati e preparati a base di carne</v>
      </c>
      <c r="R51" s="12" t="s">
        <v>111</v>
      </c>
      <c r="S51" s="13" t="n">
        <v>1167</v>
      </c>
    </row>
    <row r="52" customFormat="false" ht="12.5" hidden="false" customHeight="false" outlineLevel="0" collapsed="false">
      <c r="A52" s="12" t="s">
        <v>112</v>
      </c>
      <c r="B52" s="14" t="n">
        <v>111</v>
      </c>
      <c r="C52" s="14" t="n">
        <v>111</v>
      </c>
      <c r="D52" s="14" t="n">
        <v>111.2</v>
      </c>
      <c r="E52" s="14" t="n">
        <v>111.9</v>
      </c>
      <c r="F52" s="14" t="n">
        <v>111.9</v>
      </c>
      <c r="G52" s="14" t="n">
        <v>111.8</v>
      </c>
      <c r="H52" s="14" t="n">
        <v>112.1</v>
      </c>
      <c r="I52" s="14" t="n">
        <v>112.3</v>
      </c>
      <c r="J52" s="14" t="n">
        <v>114</v>
      </c>
      <c r="K52" s="14" t="n">
        <v>114.7</v>
      </c>
      <c r="L52" s="14" t="n">
        <v>116.4</v>
      </c>
      <c r="M52" s="14" t="n">
        <v>117.1</v>
      </c>
      <c r="N52" s="14" t="n">
        <v>118.7</v>
      </c>
      <c r="O52" s="0" t="n">
        <f aca="false">VLOOKUP(TRIM(A52),Q:S,3,0)</f>
        <v>14173</v>
      </c>
      <c r="P52" s="1" t="n">
        <f aca="false">(N52-B52)/B52</f>
        <v>0.0693693693693694</v>
      </c>
      <c r="Q52" s="0" t="str">
        <f aca="false">TRIM(R52)</f>
        <v>0113: pesci e prodotti ittici</v>
      </c>
      <c r="R52" s="12" t="s">
        <v>113</v>
      </c>
      <c r="S52" s="13" t="n">
        <v>14173</v>
      </c>
    </row>
    <row r="53" customFormat="false" ht="20" hidden="false" customHeight="false" outlineLevel="0" collapsed="false">
      <c r="A53" s="17" t="s">
        <v>114</v>
      </c>
      <c r="B53" s="15" t="n">
        <v>110.5</v>
      </c>
      <c r="C53" s="15" t="n">
        <v>109.8</v>
      </c>
      <c r="D53" s="15" t="n">
        <v>110.3</v>
      </c>
      <c r="E53" s="15" t="n">
        <v>111.3</v>
      </c>
      <c r="F53" s="15" t="n">
        <v>111.4</v>
      </c>
      <c r="G53" s="15" t="n">
        <v>111.7</v>
      </c>
      <c r="H53" s="15" t="n">
        <v>111.6</v>
      </c>
      <c r="I53" s="15" t="n">
        <v>112.3</v>
      </c>
      <c r="J53" s="15" t="n">
        <v>114.4</v>
      </c>
      <c r="K53" s="15" t="n">
        <v>115.2</v>
      </c>
      <c r="L53" s="15" t="n">
        <v>117.3</v>
      </c>
      <c r="M53" s="15" t="n">
        <v>118</v>
      </c>
      <c r="N53" s="15" t="n">
        <v>120</v>
      </c>
      <c r="O53" s="0" t="n">
        <f aca="false">VLOOKUP(TRIM(A53),Q:S,3,0)</f>
        <v>6225</v>
      </c>
      <c r="P53" s="1" t="n">
        <f aca="false">(N53-B53)/B53</f>
        <v>0.085972850678733</v>
      </c>
      <c r="Q53" s="0" t="str">
        <f aca="false">TRIM(R53)</f>
        <v>01131: pesce fresco o refrigerato</v>
      </c>
      <c r="R53" s="12" t="s">
        <v>115</v>
      </c>
      <c r="S53" s="13" t="n">
        <v>6225</v>
      </c>
    </row>
    <row r="54" customFormat="false" ht="20" hidden="false" customHeight="false" outlineLevel="0" collapsed="false">
      <c r="A54" s="17" t="s">
        <v>116</v>
      </c>
      <c r="B54" s="14" t="n">
        <v>110.5</v>
      </c>
      <c r="C54" s="14" t="n">
        <v>109.8</v>
      </c>
      <c r="D54" s="14" t="n">
        <v>110.3</v>
      </c>
      <c r="E54" s="14" t="n">
        <v>111.3</v>
      </c>
      <c r="F54" s="14" t="n">
        <v>111.4</v>
      </c>
      <c r="G54" s="14" t="n">
        <v>111.7</v>
      </c>
      <c r="H54" s="14" t="n">
        <v>111.6</v>
      </c>
      <c r="I54" s="14" t="n">
        <v>112.3</v>
      </c>
      <c r="J54" s="14" t="n">
        <v>114.4</v>
      </c>
      <c r="K54" s="14" t="n">
        <v>115.2</v>
      </c>
      <c r="L54" s="14" t="n">
        <v>117.3</v>
      </c>
      <c r="M54" s="14" t="n">
        <v>118</v>
      </c>
      <c r="N54" s="14" t="n">
        <v>120</v>
      </c>
      <c r="O54" s="0" t="n">
        <f aca="false">VLOOKUP(TRIM(A54),Q:S,3,0)</f>
        <v>6225</v>
      </c>
      <c r="P54" s="1" t="n">
        <f aca="false">(N54-B54)/B54</f>
        <v>0.085972850678733</v>
      </c>
      <c r="Q54" s="0" t="str">
        <f aca="false">TRIM(R54)</f>
        <v>011310: pesci freschi o refrigerati</v>
      </c>
      <c r="R54" s="12" t="s">
        <v>117</v>
      </c>
      <c r="S54" s="13" t="n">
        <v>6225</v>
      </c>
    </row>
    <row r="55" customFormat="false" ht="12.5" hidden="false" customHeight="false" outlineLevel="0" collapsed="false">
      <c r="A55" s="12" t="s">
        <v>118</v>
      </c>
      <c r="B55" s="15" t="n">
        <v>109.5</v>
      </c>
      <c r="C55" s="15" t="n">
        <v>110.4</v>
      </c>
      <c r="D55" s="15" t="n">
        <v>110.2</v>
      </c>
      <c r="E55" s="15" t="n">
        <v>110.5</v>
      </c>
      <c r="F55" s="15" t="n">
        <v>108.7</v>
      </c>
      <c r="G55" s="15" t="n">
        <v>108.4</v>
      </c>
      <c r="H55" s="15" t="n">
        <v>109.2</v>
      </c>
      <c r="I55" s="15" t="n">
        <v>109.2</v>
      </c>
      <c r="J55" s="15" t="n">
        <v>109.7</v>
      </c>
      <c r="K55" s="15" t="n">
        <v>109.8</v>
      </c>
      <c r="L55" s="15" t="n">
        <v>112.3</v>
      </c>
      <c r="M55" s="15" t="n">
        <v>112.7</v>
      </c>
      <c r="N55" s="15" t="n">
        <v>113.7</v>
      </c>
      <c r="O55" s="0" t="n">
        <f aca="false">VLOOKUP(TRIM(A55),Q:S,3,0)</f>
        <v>2309</v>
      </c>
      <c r="P55" s="1" t="n">
        <f aca="false">(N55-B55)/B55</f>
        <v>0.0383561643835617</v>
      </c>
      <c r="Q55" s="0" t="str">
        <f aca="false">TRIM(R55)</f>
        <v>01132: pesce surgelato</v>
      </c>
      <c r="R55" s="12" t="s">
        <v>119</v>
      </c>
      <c r="S55" s="13" t="n">
        <v>2309</v>
      </c>
    </row>
    <row r="56" customFormat="false" ht="12.5" hidden="false" customHeight="false" outlineLevel="0" collapsed="false">
      <c r="A56" s="12" t="s">
        <v>120</v>
      </c>
      <c r="B56" s="14" t="n">
        <v>109.5</v>
      </c>
      <c r="C56" s="14" t="n">
        <v>110.4</v>
      </c>
      <c r="D56" s="14" t="n">
        <v>110.2</v>
      </c>
      <c r="E56" s="14" t="n">
        <v>110.5</v>
      </c>
      <c r="F56" s="14" t="n">
        <v>108.7</v>
      </c>
      <c r="G56" s="14" t="n">
        <v>108.4</v>
      </c>
      <c r="H56" s="14" t="n">
        <v>109.2</v>
      </c>
      <c r="I56" s="14" t="n">
        <v>109.2</v>
      </c>
      <c r="J56" s="14" t="n">
        <v>109.7</v>
      </c>
      <c r="K56" s="14" t="n">
        <v>109.8</v>
      </c>
      <c r="L56" s="14" t="n">
        <v>112.3</v>
      </c>
      <c r="M56" s="14" t="n">
        <v>112.7</v>
      </c>
      <c r="N56" s="14" t="n">
        <v>113.7</v>
      </c>
      <c r="O56" s="0" t="n">
        <f aca="false">VLOOKUP(TRIM(A56),Q:S,3,0)</f>
        <v>2309</v>
      </c>
      <c r="P56" s="1" t="n">
        <f aca="false">(N56-B56)/B56</f>
        <v>0.0383561643835617</v>
      </c>
      <c r="Q56" s="0" t="str">
        <f aca="false">TRIM(R56)</f>
        <v>011320: pesci surgelati</v>
      </c>
      <c r="R56" s="12" t="s">
        <v>121</v>
      </c>
      <c r="S56" s="13" t="n">
        <v>2309</v>
      </c>
    </row>
    <row r="57" customFormat="false" ht="20" hidden="false" customHeight="false" outlineLevel="0" collapsed="false">
      <c r="A57" s="17" t="s">
        <v>122</v>
      </c>
      <c r="B57" s="15" t="n">
        <v>115.7</v>
      </c>
      <c r="C57" s="15" t="n">
        <v>115.7</v>
      </c>
      <c r="D57" s="15" t="n">
        <v>117</v>
      </c>
      <c r="E57" s="15" t="n">
        <v>118.1</v>
      </c>
      <c r="F57" s="15" t="n">
        <v>119.2</v>
      </c>
      <c r="G57" s="15" t="n">
        <v>119.4</v>
      </c>
      <c r="H57" s="15" t="n">
        <v>119.9</v>
      </c>
      <c r="I57" s="15" t="n">
        <v>121.6</v>
      </c>
      <c r="J57" s="15" t="n">
        <v>122.9</v>
      </c>
      <c r="K57" s="15" t="n">
        <v>124.2</v>
      </c>
      <c r="L57" s="15" t="n">
        <v>125.9</v>
      </c>
      <c r="M57" s="15" t="n">
        <v>127.2</v>
      </c>
      <c r="N57" s="15" t="n">
        <v>128.9</v>
      </c>
      <c r="O57" s="0" t="n">
        <f aca="false">VLOOKUP(TRIM(A57),Q:S,3,0)</f>
        <v>1800</v>
      </c>
      <c r="P57" s="1" t="n">
        <f aca="false">(N57-B57)/B57</f>
        <v>0.114088159031979</v>
      </c>
      <c r="Q57" s="0" t="str">
        <f aca="false">TRIM(R57)</f>
        <v>01133: frutti di mare freschi o refrigerati</v>
      </c>
      <c r="R57" s="12" t="s">
        <v>123</v>
      </c>
      <c r="S57" s="13" t="n">
        <v>1800</v>
      </c>
    </row>
    <row r="58" customFormat="false" ht="12.5" hidden="false" customHeight="false" outlineLevel="0" collapsed="false">
      <c r="A58" s="12" t="s">
        <v>124</v>
      </c>
      <c r="B58" s="14" t="n">
        <v>125.4</v>
      </c>
      <c r="C58" s="14" t="n">
        <v>125.8</v>
      </c>
      <c r="D58" s="14" t="n">
        <v>127.7</v>
      </c>
      <c r="E58" s="14" t="n">
        <v>127.9</v>
      </c>
      <c r="F58" s="14" t="n">
        <v>129</v>
      </c>
      <c r="G58" s="14" t="n">
        <v>130</v>
      </c>
      <c r="H58" s="14" t="n">
        <v>129.9</v>
      </c>
      <c r="I58" s="14" t="n">
        <v>131.9</v>
      </c>
      <c r="J58" s="14" t="n">
        <v>133.4</v>
      </c>
      <c r="K58" s="14" t="n">
        <v>134</v>
      </c>
      <c r="L58" s="14" t="n">
        <v>136.7</v>
      </c>
      <c r="M58" s="14" t="n">
        <v>138</v>
      </c>
      <c r="N58" s="14" t="n">
        <v>140.3</v>
      </c>
      <c r="O58" s="0" t="n">
        <f aca="false">VLOOKUP(TRIM(A58),Q:S,3,0)</f>
        <v>1205</v>
      </c>
      <c r="P58" s="1" t="n">
        <f aca="false">(N58-B58)/B58</f>
        <v>0.118819776714514</v>
      </c>
      <c r="Q58" s="0" t="str">
        <f aca="false">TRIM(R58)</f>
        <v>011331: molluschi freschi</v>
      </c>
      <c r="R58" s="12" t="s">
        <v>125</v>
      </c>
      <c r="S58" s="13" t="n">
        <v>1205</v>
      </c>
    </row>
    <row r="59" customFormat="false" ht="12.5" hidden="false" customHeight="false" outlineLevel="0" collapsed="false">
      <c r="A59" s="12" t="s">
        <v>126</v>
      </c>
      <c r="B59" s="15" t="n">
        <v>103.3</v>
      </c>
      <c r="C59" s="15" t="n">
        <v>102.9</v>
      </c>
      <c r="D59" s="15" t="n">
        <v>103.1</v>
      </c>
      <c r="E59" s="15" t="n">
        <v>105.7</v>
      </c>
      <c r="F59" s="15" t="n">
        <v>106.8</v>
      </c>
      <c r="G59" s="15" t="n">
        <v>105.8</v>
      </c>
      <c r="H59" s="15" t="n">
        <v>107.3</v>
      </c>
      <c r="I59" s="15" t="n">
        <v>108.3</v>
      </c>
      <c r="J59" s="15" t="n">
        <v>109.6</v>
      </c>
      <c r="K59" s="15" t="n">
        <v>111.9</v>
      </c>
      <c r="L59" s="15" t="n">
        <v>112.2</v>
      </c>
      <c r="M59" s="15" t="n">
        <v>113.6</v>
      </c>
      <c r="N59" s="15" t="n">
        <v>114.3</v>
      </c>
      <c r="O59" s="0" t="n">
        <f aca="false">VLOOKUP(TRIM(A59),Q:S,3,0)</f>
        <v>595</v>
      </c>
      <c r="P59" s="1" t="n">
        <f aca="false">(N59-B59)/B59</f>
        <v>0.10648596321394</v>
      </c>
      <c r="Q59" s="0" t="str">
        <f aca="false">TRIM(R59)</f>
        <v>011332: crostacei freschi</v>
      </c>
      <c r="R59" s="12" t="s">
        <v>127</v>
      </c>
      <c r="S59" s="13" t="n">
        <v>595</v>
      </c>
    </row>
    <row r="60" customFormat="false" ht="20" hidden="false" customHeight="false" outlineLevel="0" collapsed="false">
      <c r="A60" s="12" t="s">
        <v>128</v>
      </c>
      <c r="B60" s="14" t="n">
        <v>115.6</v>
      </c>
      <c r="C60" s="14" t="n">
        <v>115.5</v>
      </c>
      <c r="D60" s="14" t="n">
        <v>113.2</v>
      </c>
      <c r="E60" s="14" t="n">
        <v>114.8</v>
      </c>
      <c r="F60" s="14" t="n">
        <v>115.7</v>
      </c>
      <c r="G60" s="14" t="n">
        <v>115</v>
      </c>
      <c r="H60" s="14" t="n">
        <v>115.8</v>
      </c>
      <c r="I60" s="14" t="n">
        <v>109.2</v>
      </c>
      <c r="J60" s="14" t="n">
        <v>116.9</v>
      </c>
      <c r="K60" s="14" t="n">
        <v>117.6</v>
      </c>
      <c r="L60" s="14" t="n">
        <v>118.1</v>
      </c>
      <c r="M60" s="14" t="n">
        <v>116.1</v>
      </c>
      <c r="N60" s="14" t="n">
        <v>121.2</v>
      </c>
      <c r="O60" s="0" t="n">
        <f aca="false">VLOOKUP(TRIM(A60),Q:S,3,0)</f>
        <v>845</v>
      </c>
      <c r="P60" s="1" t="n">
        <f aca="false">(N60-B60)/B60</f>
        <v>0.0484429065743945</v>
      </c>
      <c r="Q60" s="0" t="str">
        <f aca="false">TRIM(R60)</f>
        <v>01134: frutti di mare surgelati</v>
      </c>
      <c r="R60" s="12" t="s">
        <v>129</v>
      </c>
      <c r="S60" s="13" t="n">
        <v>845</v>
      </c>
    </row>
    <row r="61" customFormat="false" ht="20" hidden="false" customHeight="false" outlineLevel="0" collapsed="false">
      <c r="A61" s="12" t="s">
        <v>130</v>
      </c>
      <c r="B61" s="15" t="n">
        <v>115.6</v>
      </c>
      <c r="C61" s="15" t="n">
        <v>115.5</v>
      </c>
      <c r="D61" s="15" t="n">
        <v>113.2</v>
      </c>
      <c r="E61" s="15" t="n">
        <v>114.8</v>
      </c>
      <c r="F61" s="15" t="n">
        <v>115.7</v>
      </c>
      <c r="G61" s="15" t="n">
        <v>115</v>
      </c>
      <c r="H61" s="15" t="n">
        <v>115.8</v>
      </c>
      <c r="I61" s="15" t="n">
        <v>109.2</v>
      </c>
      <c r="J61" s="15" t="n">
        <v>116.9</v>
      </c>
      <c r="K61" s="15" t="n">
        <v>117.6</v>
      </c>
      <c r="L61" s="15" t="n">
        <v>118.1</v>
      </c>
      <c r="M61" s="15" t="n">
        <v>116.1</v>
      </c>
      <c r="N61" s="15" t="n">
        <v>121.2</v>
      </c>
      <c r="O61" s="0" t="n">
        <f aca="false">VLOOKUP(TRIM(A61),Q:S,3,0)</f>
        <v>845</v>
      </c>
      <c r="P61" s="1" t="n">
        <f aca="false">(N61-B61)/B61</f>
        <v>0.0484429065743945</v>
      </c>
      <c r="Q61" s="0" t="str">
        <f aca="false">TRIM(R61)</f>
        <v>011340: frutti di mare surgelati</v>
      </c>
      <c r="R61" s="12" t="s">
        <v>131</v>
      </c>
      <c r="S61" s="13" t="n">
        <v>845</v>
      </c>
    </row>
    <row r="62" customFormat="false" ht="20" hidden="false" customHeight="false" outlineLevel="0" collapsed="false">
      <c r="A62" s="12" t="s">
        <v>132</v>
      </c>
      <c r="B62" s="14" t="n">
        <v>110.8</v>
      </c>
      <c r="C62" s="14" t="n">
        <v>110.9</v>
      </c>
      <c r="D62" s="14" t="n">
        <v>111.1</v>
      </c>
      <c r="E62" s="14" t="n">
        <v>111.1</v>
      </c>
      <c r="F62" s="14" t="n">
        <v>111</v>
      </c>
      <c r="G62" s="14" t="n">
        <v>111.3</v>
      </c>
      <c r="H62" s="14" t="n">
        <v>111.3</v>
      </c>
      <c r="I62" s="14" t="n">
        <v>111.8</v>
      </c>
      <c r="J62" s="14" t="n">
        <v>112.1</v>
      </c>
      <c r="K62" s="14" t="n">
        <v>112.5</v>
      </c>
      <c r="L62" s="14" t="n">
        <v>113.2</v>
      </c>
      <c r="M62" s="14" t="n">
        <v>113.8</v>
      </c>
      <c r="N62" s="14" t="n">
        <v>114.7</v>
      </c>
      <c r="O62" s="0" t="n">
        <f aca="false">VLOOKUP(TRIM(A62),Q:S,3,0)</f>
        <v>889</v>
      </c>
      <c r="P62" s="1" t="n">
        <f aca="false">(N62-B62)/B62</f>
        <v>0.0351985559566787</v>
      </c>
      <c r="Q62" s="0" t="str">
        <f aca="false">TRIM(R62)</f>
        <v>01135: pesci e frutti di mare secchi, affumicati o salati</v>
      </c>
      <c r="R62" s="12" t="s">
        <v>133</v>
      </c>
      <c r="S62" s="13" t="n">
        <v>889</v>
      </c>
    </row>
    <row r="63" customFormat="false" ht="20" hidden="false" customHeight="false" outlineLevel="0" collapsed="false">
      <c r="A63" s="12" t="s">
        <v>134</v>
      </c>
      <c r="B63" s="15" t="n">
        <v>110.8</v>
      </c>
      <c r="C63" s="15" t="n">
        <v>110.9</v>
      </c>
      <c r="D63" s="15" t="n">
        <v>111.1</v>
      </c>
      <c r="E63" s="15" t="n">
        <v>111.1</v>
      </c>
      <c r="F63" s="15" t="n">
        <v>111</v>
      </c>
      <c r="G63" s="15" t="n">
        <v>111.3</v>
      </c>
      <c r="H63" s="15" t="n">
        <v>111.3</v>
      </c>
      <c r="I63" s="15" t="n">
        <v>111.8</v>
      </c>
      <c r="J63" s="15" t="n">
        <v>112.1</v>
      </c>
      <c r="K63" s="15" t="n">
        <v>112.5</v>
      </c>
      <c r="L63" s="15" t="n">
        <v>113.2</v>
      </c>
      <c r="M63" s="15" t="n">
        <v>113.8</v>
      </c>
      <c r="N63" s="15" t="n">
        <v>114.7</v>
      </c>
      <c r="O63" s="0" t="n">
        <f aca="false">VLOOKUP(TRIM(A63),Q:S,3,0)</f>
        <v>889</v>
      </c>
      <c r="P63" s="1" t="n">
        <f aca="false">(N63-B63)/B63</f>
        <v>0.0351985559566787</v>
      </c>
      <c r="Q63" s="0" t="str">
        <f aca="false">TRIM(R63)</f>
        <v>011350: pesci e frutti di mare secchi, affumicati o salati</v>
      </c>
      <c r="R63" s="12" t="s">
        <v>135</v>
      </c>
      <c r="S63" s="13" t="n">
        <v>889</v>
      </c>
    </row>
    <row r="64" customFormat="false" ht="20" hidden="false" customHeight="false" outlineLevel="0" collapsed="false">
      <c r="A64" s="12" t="s">
        <v>136</v>
      </c>
      <c r="B64" s="14" t="n">
        <v>104</v>
      </c>
      <c r="C64" s="14" t="n">
        <v>105</v>
      </c>
      <c r="D64" s="14" t="n">
        <v>105</v>
      </c>
      <c r="E64" s="14" t="n">
        <v>105</v>
      </c>
      <c r="F64" s="14" t="n">
        <v>105.2</v>
      </c>
      <c r="G64" s="14" t="n">
        <v>104.3</v>
      </c>
      <c r="H64" s="14" t="n">
        <v>104.8</v>
      </c>
      <c r="I64" s="14" t="n">
        <v>105.2</v>
      </c>
      <c r="J64" s="14" t="n">
        <v>105.7</v>
      </c>
      <c r="K64" s="14" t="n">
        <v>106.4</v>
      </c>
      <c r="L64" s="14" t="n">
        <v>106.6</v>
      </c>
      <c r="M64" s="14" t="n">
        <v>108.5</v>
      </c>
      <c r="N64" s="14" t="n">
        <v>108.4</v>
      </c>
      <c r="O64" s="0" t="n">
        <f aca="false">VLOOKUP(TRIM(A64),Q:S,3,0)</f>
        <v>2105</v>
      </c>
      <c r="P64" s="1" t="n">
        <f aca="false">(N64-B64)/B64</f>
        <v>0.0423076923076924</v>
      </c>
      <c r="Q64" s="0" t="str">
        <f aca="false">TRIM(R64)</f>
        <v>01136: altri pesci e frutti di mare conservati o lavorati</v>
      </c>
      <c r="R64" s="12" t="s">
        <v>137</v>
      </c>
      <c r="S64" s="13" t="n">
        <v>2105</v>
      </c>
    </row>
    <row r="65" customFormat="false" ht="20" hidden="false" customHeight="false" outlineLevel="0" collapsed="false">
      <c r="A65" s="12" t="s">
        <v>138</v>
      </c>
      <c r="B65" s="15" t="n">
        <v>104</v>
      </c>
      <c r="C65" s="15" t="n">
        <v>105</v>
      </c>
      <c r="D65" s="15" t="n">
        <v>105</v>
      </c>
      <c r="E65" s="15" t="n">
        <v>105</v>
      </c>
      <c r="F65" s="15" t="n">
        <v>105.2</v>
      </c>
      <c r="G65" s="15" t="n">
        <v>104.3</v>
      </c>
      <c r="H65" s="15" t="n">
        <v>104.8</v>
      </c>
      <c r="I65" s="15" t="n">
        <v>105.2</v>
      </c>
      <c r="J65" s="15" t="n">
        <v>105.7</v>
      </c>
      <c r="K65" s="15" t="n">
        <v>106.4</v>
      </c>
      <c r="L65" s="15" t="n">
        <v>106.6</v>
      </c>
      <c r="M65" s="15" t="n">
        <v>108.5</v>
      </c>
      <c r="N65" s="15" t="n">
        <v>108.4</v>
      </c>
      <c r="O65" s="0" t="n">
        <f aca="false">VLOOKUP(TRIM(A65),Q:S,3,0)</f>
        <v>2105</v>
      </c>
      <c r="P65" s="1" t="n">
        <f aca="false">(N65-B65)/B65</f>
        <v>0.0423076923076924</v>
      </c>
      <c r="Q65" s="0" t="str">
        <f aca="false">TRIM(R65)</f>
        <v>011360: altri pesci e frutti di mare conservati o lavorati</v>
      </c>
      <c r="R65" s="12" t="s">
        <v>139</v>
      </c>
      <c r="S65" s="13" t="n">
        <v>2105</v>
      </c>
    </row>
    <row r="66" customFormat="false" ht="12.5" hidden="false" customHeight="false" outlineLevel="0" collapsed="false">
      <c r="A66" s="12" t="s">
        <v>140</v>
      </c>
      <c r="B66" s="14" t="n">
        <v>102.7</v>
      </c>
      <c r="C66" s="14" t="n">
        <v>103.1</v>
      </c>
      <c r="D66" s="14" t="n">
        <v>103.2</v>
      </c>
      <c r="E66" s="14" t="n">
        <v>103.3</v>
      </c>
      <c r="F66" s="14" t="n">
        <v>103.1</v>
      </c>
      <c r="G66" s="14" t="n">
        <v>103</v>
      </c>
      <c r="H66" s="14" t="n">
        <v>103.2</v>
      </c>
      <c r="I66" s="14" t="n">
        <v>103.7</v>
      </c>
      <c r="J66" s="14" t="n">
        <v>104.3</v>
      </c>
      <c r="K66" s="14" t="n">
        <v>104.9</v>
      </c>
      <c r="L66" s="14" t="n">
        <v>105.6</v>
      </c>
      <c r="M66" s="14" t="n">
        <v>107.2</v>
      </c>
      <c r="N66" s="14" t="n">
        <v>109</v>
      </c>
      <c r="O66" s="0" t="n">
        <f aca="false">VLOOKUP(TRIM(A66),Q:S,3,0)</f>
        <v>24171</v>
      </c>
      <c r="P66" s="1" t="n">
        <f aca="false">(N66-B66)/B66</f>
        <v>0.0613437195715676</v>
      </c>
      <c r="Q66" s="0" t="str">
        <f aca="false">TRIM(R66)</f>
        <v>0114: latte, formaggi e uova</v>
      </c>
      <c r="R66" s="12" t="s">
        <v>141</v>
      </c>
      <c r="S66" s="13" t="n">
        <v>24171</v>
      </c>
    </row>
    <row r="67" customFormat="false" ht="12.5" hidden="false" customHeight="false" outlineLevel="0" collapsed="false">
      <c r="A67" s="17" t="s">
        <v>142</v>
      </c>
      <c r="B67" s="15" t="n">
        <v>101.3</v>
      </c>
      <c r="C67" s="15" t="n">
        <v>101.8</v>
      </c>
      <c r="D67" s="15" t="n">
        <v>101.8</v>
      </c>
      <c r="E67" s="15" t="n">
        <v>101.9</v>
      </c>
      <c r="F67" s="15" t="n">
        <v>101.7</v>
      </c>
      <c r="G67" s="15" t="n">
        <v>102.2</v>
      </c>
      <c r="H67" s="15" t="n">
        <v>101.9</v>
      </c>
      <c r="I67" s="15" t="n">
        <v>102.3</v>
      </c>
      <c r="J67" s="15" t="n">
        <v>102.4</v>
      </c>
      <c r="K67" s="15" t="n">
        <v>102.9</v>
      </c>
      <c r="L67" s="15" t="n">
        <v>103.6</v>
      </c>
      <c r="M67" s="15" t="n">
        <v>105.5</v>
      </c>
      <c r="N67" s="15" t="n">
        <v>107.5</v>
      </c>
      <c r="O67" s="0" t="n">
        <f aca="false">VLOOKUP(TRIM(A67),Q:S,3,0)</f>
        <v>2026</v>
      </c>
      <c r="P67" s="1" t="n">
        <f aca="false">(N67-B67)/B67</f>
        <v>0.0612043435340573</v>
      </c>
      <c r="Q67" s="0" t="str">
        <f aca="false">TRIM(R67)</f>
        <v>01141: latte fresco intero</v>
      </c>
      <c r="R67" s="12" t="s">
        <v>143</v>
      </c>
      <c r="S67" s="13" t="n">
        <v>2026</v>
      </c>
    </row>
    <row r="68" customFormat="false" ht="12.5" hidden="false" customHeight="false" outlineLevel="0" collapsed="false">
      <c r="A68" s="17" t="s">
        <v>144</v>
      </c>
      <c r="B68" s="14" t="n">
        <v>101.3</v>
      </c>
      <c r="C68" s="14" t="n">
        <v>101.8</v>
      </c>
      <c r="D68" s="14" t="n">
        <v>101.8</v>
      </c>
      <c r="E68" s="14" t="n">
        <v>101.9</v>
      </c>
      <c r="F68" s="14" t="n">
        <v>101.7</v>
      </c>
      <c r="G68" s="14" t="n">
        <v>102.2</v>
      </c>
      <c r="H68" s="14" t="n">
        <v>101.9</v>
      </c>
      <c r="I68" s="14" t="n">
        <v>102.3</v>
      </c>
      <c r="J68" s="14" t="n">
        <v>102.4</v>
      </c>
      <c r="K68" s="14" t="n">
        <v>102.9</v>
      </c>
      <c r="L68" s="14" t="n">
        <v>103.6</v>
      </c>
      <c r="M68" s="14" t="n">
        <v>105.5</v>
      </c>
      <c r="N68" s="14" t="n">
        <v>107.5</v>
      </c>
      <c r="O68" s="0" t="n">
        <f aca="false">VLOOKUP(TRIM(A68),Q:S,3,0)</f>
        <v>2026</v>
      </c>
      <c r="P68" s="1" t="n">
        <f aca="false">(N68-B68)/B68</f>
        <v>0.0612043435340573</v>
      </c>
      <c r="Q68" s="0" t="str">
        <f aca="false">TRIM(R68)</f>
        <v>011410: latte intero</v>
      </c>
      <c r="R68" s="12" t="s">
        <v>145</v>
      </c>
      <c r="S68" s="13" t="n">
        <v>2026</v>
      </c>
    </row>
    <row r="69" customFormat="false" ht="20" hidden="false" customHeight="false" outlineLevel="0" collapsed="false">
      <c r="A69" s="17" t="s">
        <v>146</v>
      </c>
      <c r="B69" s="15" t="n">
        <v>101.1</v>
      </c>
      <c r="C69" s="15" t="n">
        <v>101.8</v>
      </c>
      <c r="D69" s="15" t="n">
        <v>102</v>
      </c>
      <c r="E69" s="15" t="n">
        <v>102.1</v>
      </c>
      <c r="F69" s="15" t="n">
        <v>101.9</v>
      </c>
      <c r="G69" s="15" t="n">
        <v>101.9</v>
      </c>
      <c r="H69" s="15" t="n">
        <v>102.3</v>
      </c>
      <c r="I69" s="15" t="n">
        <v>102.6</v>
      </c>
      <c r="J69" s="15" t="n">
        <v>102.9</v>
      </c>
      <c r="K69" s="15" t="n">
        <v>103.4</v>
      </c>
      <c r="L69" s="15" t="n">
        <v>103.9</v>
      </c>
      <c r="M69" s="15" t="n">
        <v>105.8</v>
      </c>
      <c r="N69" s="15" t="n">
        <v>108.1</v>
      </c>
      <c r="O69" s="0" t="n">
        <f aca="false">VLOOKUP(TRIM(A69),Q:S,3,0)</f>
        <v>2296</v>
      </c>
      <c r="P69" s="1" t="n">
        <f aca="false">(N69-B69)/B69</f>
        <v>0.0692383778437191</v>
      </c>
      <c r="Q69" s="0" t="str">
        <f aca="false">TRIM(R69)</f>
        <v>01142: latte fresco parzialmente scremato</v>
      </c>
      <c r="R69" s="12" t="s">
        <v>147</v>
      </c>
      <c r="S69" s="13" t="n">
        <v>2296</v>
      </c>
    </row>
    <row r="70" customFormat="false" ht="12.5" hidden="false" customHeight="false" outlineLevel="0" collapsed="false">
      <c r="A70" s="17" t="s">
        <v>148</v>
      </c>
      <c r="B70" s="14" t="n">
        <v>101.1</v>
      </c>
      <c r="C70" s="14" t="n">
        <v>101.8</v>
      </c>
      <c r="D70" s="14" t="n">
        <v>102</v>
      </c>
      <c r="E70" s="14" t="n">
        <v>102.1</v>
      </c>
      <c r="F70" s="14" t="n">
        <v>101.9</v>
      </c>
      <c r="G70" s="14" t="n">
        <v>101.9</v>
      </c>
      <c r="H70" s="14" t="n">
        <v>102.3</v>
      </c>
      <c r="I70" s="14" t="n">
        <v>102.6</v>
      </c>
      <c r="J70" s="14" t="n">
        <v>102.9</v>
      </c>
      <c r="K70" s="14" t="n">
        <v>103.4</v>
      </c>
      <c r="L70" s="14" t="n">
        <v>103.9</v>
      </c>
      <c r="M70" s="14" t="n">
        <v>105.8</v>
      </c>
      <c r="N70" s="14" t="n">
        <v>108.1</v>
      </c>
      <c r="O70" s="0" t="n">
        <f aca="false">VLOOKUP(TRIM(A70),Q:S,3,0)</f>
        <v>2296</v>
      </c>
      <c r="P70" s="1" t="n">
        <f aca="false">(N70-B70)/B70</f>
        <v>0.0692383778437191</v>
      </c>
      <c r="Q70" s="0" t="str">
        <f aca="false">TRIM(R70)</f>
        <v>011420: latte scremato</v>
      </c>
      <c r="R70" s="12" t="s">
        <v>149</v>
      </c>
      <c r="S70" s="13" t="n">
        <v>2296</v>
      </c>
    </row>
    <row r="71" customFormat="false" ht="12.5" hidden="false" customHeight="false" outlineLevel="0" collapsed="false">
      <c r="A71" s="12" t="s">
        <v>150</v>
      </c>
      <c r="B71" s="15" t="n">
        <v>103.7</v>
      </c>
      <c r="C71" s="15" t="n">
        <v>103.6</v>
      </c>
      <c r="D71" s="15" t="n">
        <v>103.6</v>
      </c>
      <c r="E71" s="15" t="n">
        <v>105</v>
      </c>
      <c r="F71" s="15" t="n">
        <v>104.5</v>
      </c>
      <c r="G71" s="15" t="n">
        <v>104.4</v>
      </c>
      <c r="H71" s="15" t="n">
        <v>104.5</v>
      </c>
      <c r="I71" s="15" t="n">
        <v>105.3</v>
      </c>
      <c r="J71" s="15" t="n">
        <v>106.2</v>
      </c>
      <c r="K71" s="15" t="n">
        <v>106.9</v>
      </c>
      <c r="L71" s="15" t="n">
        <v>107.5</v>
      </c>
      <c r="M71" s="15" t="n">
        <v>110.4</v>
      </c>
      <c r="N71" s="15" t="n">
        <v>112.5</v>
      </c>
      <c r="O71" s="0" t="n">
        <f aca="false">VLOOKUP(TRIM(A71),Q:S,3,0)</f>
        <v>419</v>
      </c>
      <c r="P71" s="1" t="n">
        <f aca="false">(N71-B71)/B71</f>
        <v>0.0848601735776277</v>
      </c>
      <c r="Q71" s="0" t="str">
        <f aca="false">TRIM(R71)</f>
        <v>01143: latte conservato</v>
      </c>
      <c r="R71" s="12" t="s">
        <v>151</v>
      </c>
      <c r="S71" s="13" t="n">
        <v>419</v>
      </c>
    </row>
    <row r="72" customFormat="false" ht="12.5" hidden="false" customHeight="false" outlineLevel="0" collapsed="false">
      <c r="A72" s="12" t="s">
        <v>152</v>
      </c>
      <c r="B72" s="14" t="n">
        <v>103.7</v>
      </c>
      <c r="C72" s="14" t="n">
        <v>103.6</v>
      </c>
      <c r="D72" s="14" t="n">
        <v>103.6</v>
      </c>
      <c r="E72" s="14" t="n">
        <v>105</v>
      </c>
      <c r="F72" s="14" t="n">
        <v>104.5</v>
      </c>
      <c r="G72" s="14" t="n">
        <v>104.4</v>
      </c>
      <c r="H72" s="14" t="n">
        <v>104.5</v>
      </c>
      <c r="I72" s="14" t="n">
        <v>105.3</v>
      </c>
      <c r="J72" s="14" t="n">
        <v>106.2</v>
      </c>
      <c r="K72" s="14" t="n">
        <v>106.9</v>
      </c>
      <c r="L72" s="14" t="n">
        <v>107.5</v>
      </c>
      <c r="M72" s="14" t="n">
        <v>110.4</v>
      </c>
      <c r="N72" s="14" t="n">
        <v>112.5</v>
      </c>
      <c r="O72" s="0" t="n">
        <f aca="false">VLOOKUP(TRIM(A72),Q:S,3,0)</f>
        <v>419</v>
      </c>
      <c r="P72" s="1" t="n">
        <f aca="false">(N72-B72)/B72</f>
        <v>0.0848601735776277</v>
      </c>
      <c r="Q72" s="0" t="str">
        <f aca="false">TRIM(R72)</f>
        <v>011430: latte conservato</v>
      </c>
      <c r="R72" s="12" t="s">
        <v>153</v>
      </c>
      <c r="S72" s="13" t="n">
        <v>419</v>
      </c>
    </row>
    <row r="73" customFormat="false" ht="12.5" hidden="false" customHeight="false" outlineLevel="0" collapsed="false">
      <c r="A73" s="12" t="s">
        <v>154</v>
      </c>
      <c r="B73" s="15" t="n">
        <v>96.5</v>
      </c>
      <c r="C73" s="15" t="n">
        <v>96.9</v>
      </c>
      <c r="D73" s="15" t="n">
        <v>97.1</v>
      </c>
      <c r="E73" s="15" t="n">
        <v>98.1</v>
      </c>
      <c r="F73" s="15" t="n">
        <v>97.1</v>
      </c>
      <c r="G73" s="15" t="n">
        <v>96.8</v>
      </c>
      <c r="H73" s="15" t="n">
        <v>97.7</v>
      </c>
      <c r="I73" s="15" t="n">
        <v>99.7</v>
      </c>
      <c r="J73" s="15" t="n">
        <v>98.1</v>
      </c>
      <c r="K73" s="15" t="n">
        <v>99.2</v>
      </c>
      <c r="L73" s="15" t="n">
        <v>99.6</v>
      </c>
      <c r="M73" s="15" t="n">
        <v>101.1</v>
      </c>
      <c r="N73" s="15" t="n">
        <v>101.3</v>
      </c>
      <c r="O73" s="0" t="n">
        <f aca="false">VLOOKUP(TRIM(A73),Q:S,3,0)</f>
        <v>2961</v>
      </c>
      <c r="P73" s="1" t="n">
        <f aca="false">(N73-B73)/B73</f>
        <v>0.049740932642487</v>
      </c>
      <c r="Q73" s="0" t="str">
        <f aca="false">TRIM(R73)</f>
        <v>01144: yogurt</v>
      </c>
      <c r="R73" s="12" t="s">
        <v>155</v>
      </c>
      <c r="S73" s="13" t="n">
        <v>2961</v>
      </c>
    </row>
    <row r="74" customFormat="false" ht="12.5" hidden="false" customHeight="false" outlineLevel="0" collapsed="false">
      <c r="A74" s="12" t="s">
        <v>156</v>
      </c>
      <c r="B74" s="14" t="n">
        <v>96.5</v>
      </c>
      <c r="C74" s="14" t="n">
        <v>96.9</v>
      </c>
      <c r="D74" s="14" t="n">
        <v>97.1</v>
      </c>
      <c r="E74" s="14" t="n">
        <v>98.1</v>
      </c>
      <c r="F74" s="14" t="n">
        <v>97.1</v>
      </c>
      <c r="G74" s="14" t="n">
        <v>96.8</v>
      </c>
      <c r="H74" s="14" t="n">
        <v>97.7</v>
      </c>
      <c r="I74" s="14" t="n">
        <v>99.7</v>
      </c>
      <c r="J74" s="14" t="n">
        <v>98.1</v>
      </c>
      <c r="K74" s="14" t="n">
        <v>99.2</v>
      </c>
      <c r="L74" s="14" t="n">
        <v>99.6</v>
      </c>
      <c r="M74" s="14" t="n">
        <v>101.1</v>
      </c>
      <c r="N74" s="14" t="n">
        <v>101.3</v>
      </c>
      <c r="O74" s="0" t="n">
        <f aca="false">VLOOKUP(TRIM(A74),Q:S,3,0)</f>
        <v>2961</v>
      </c>
      <c r="P74" s="1" t="n">
        <f aca="false">(N74-B74)/B74</f>
        <v>0.049740932642487</v>
      </c>
      <c r="Q74" s="0" t="str">
        <f aca="false">TRIM(R74)</f>
        <v>011440: yogurt</v>
      </c>
      <c r="R74" s="12" t="s">
        <v>157</v>
      </c>
      <c r="S74" s="13" t="n">
        <v>2961</v>
      </c>
    </row>
    <row r="75" customFormat="false" ht="12.5" hidden="false" customHeight="false" outlineLevel="0" collapsed="false">
      <c r="A75" s="12" t="s">
        <v>158</v>
      </c>
      <c r="B75" s="15" t="n">
        <v>104.8</v>
      </c>
      <c r="C75" s="15" t="n">
        <v>105.1</v>
      </c>
      <c r="D75" s="15" t="n">
        <v>105.3</v>
      </c>
      <c r="E75" s="15" t="n">
        <v>105.3</v>
      </c>
      <c r="F75" s="15" t="n">
        <v>105.3</v>
      </c>
      <c r="G75" s="15" t="n">
        <v>105.1</v>
      </c>
      <c r="H75" s="15" t="n">
        <v>105.2</v>
      </c>
      <c r="I75" s="15" t="n">
        <v>105.4</v>
      </c>
      <c r="J75" s="15" t="n">
        <v>106.4</v>
      </c>
      <c r="K75" s="15" t="n">
        <v>106.8</v>
      </c>
      <c r="L75" s="15" t="n">
        <v>107.6</v>
      </c>
      <c r="M75" s="15" t="n">
        <v>108.4</v>
      </c>
      <c r="N75" s="15" t="n">
        <v>110.2</v>
      </c>
      <c r="O75" s="0" t="n">
        <f aca="false">VLOOKUP(TRIM(A75),Q:S,3,0)</f>
        <v>12410</v>
      </c>
      <c r="P75" s="1" t="n">
        <f aca="false">(N75-B75)/B75</f>
        <v>0.051526717557252</v>
      </c>
      <c r="Q75" s="0" t="str">
        <f aca="false">TRIM(R75)</f>
        <v>01145: formaggi e latticini</v>
      </c>
      <c r="R75" s="12" t="s">
        <v>159</v>
      </c>
      <c r="S75" s="13" t="n">
        <v>12410</v>
      </c>
    </row>
    <row r="76" customFormat="false" ht="12.5" hidden="false" customHeight="false" outlineLevel="0" collapsed="false">
      <c r="A76" s="12" t="s">
        <v>160</v>
      </c>
      <c r="B76" s="14" t="n">
        <v>106.4</v>
      </c>
      <c r="C76" s="14" t="n">
        <v>106.6</v>
      </c>
      <c r="D76" s="14" t="n">
        <v>106.7</v>
      </c>
      <c r="E76" s="14" t="n">
        <v>106.7</v>
      </c>
      <c r="F76" s="14" t="n">
        <v>106.9</v>
      </c>
      <c r="G76" s="14" t="n">
        <v>107</v>
      </c>
      <c r="H76" s="14" t="n">
        <v>107.1</v>
      </c>
      <c r="I76" s="14" t="n">
        <v>107.3</v>
      </c>
      <c r="J76" s="14" t="n">
        <v>107.7</v>
      </c>
      <c r="K76" s="14" t="n">
        <v>108.1</v>
      </c>
      <c r="L76" s="14" t="n">
        <v>108.6</v>
      </c>
      <c r="M76" s="14" t="n">
        <v>109</v>
      </c>
      <c r="N76" s="14" t="n">
        <v>109.6</v>
      </c>
      <c r="O76" s="0" t="n">
        <f aca="false">VLOOKUP(TRIM(A76),Q:S,3,0)</f>
        <v>6298</v>
      </c>
      <c r="P76" s="1" t="n">
        <f aca="false">(N76-B76)/B76</f>
        <v>0.0300751879699247</v>
      </c>
      <c r="Q76" s="0" t="str">
        <f aca="false">TRIM(R76)</f>
        <v>011451: formaggi stagionati</v>
      </c>
      <c r="R76" s="12" t="s">
        <v>161</v>
      </c>
      <c r="S76" s="13" t="n">
        <v>6298</v>
      </c>
    </row>
    <row r="77" customFormat="false" ht="20" hidden="false" customHeight="false" outlineLevel="0" collapsed="false">
      <c r="A77" s="12" t="s">
        <v>162</v>
      </c>
      <c r="B77" s="15" t="n">
        <v>102.4</v>
      </c>
      <c r="C77" s="15" t="n">
        <v>102.9</v>
      </c>
      <c r="D77" s="15" t="n">
        <v>103.1</v>
      </c>
      <c r="E77" s="15" t="n">
        <v>103.1</v>
      </c>
      <c r="F77" s="15" t="n">
        <v>103</v>
      </c>
      <c r="G77" s="15" t="n">
        <v>102.5</v>
      </c>
      <c r="H77" s="15" t="n">
        <v>102.6</v>
      </c>
      <c r="I77" s="15" t="n">
        <v>102.8</v>
      </c>
      <c r="J77" s="15" t="n">
        <v>104.3</v>
      </c>
      <c r="K77" s="15" t="n">
        <v>104.7</v>
      </c>
      <c r="L77" s="15" t="n">
        <v>105.8</v>
      </c>
      <c r="M77" s="15" t="n">
        <v>107</v>
      </c>
      <c r="N77" s="15" t="n">
        <v>109.9</v>
      </c>
      <c r="O77" s="0" t="n">
        <f aca="false">VLOOKUP(TRIM(A77),Q:S,3,0)</f>
        <v>5484</v>
      </c>
      <c r="P77" s="1" t="n">
        <f aca="false">(N77-B77)/B77</f>
        <v>0.0732421875</v>
      </c>
      <c r="Q77" s="0" t="str">
        <f aca="false">TRIM(R77)</f>
        <v>011452: formaggi freschi e latticini</v>
      </c>
      <c r="R77" s="12" t="s">
        <v>163</v>
      </c>
      <c r="S77" s="13" t="n">
        <v>5484</v>
      </c>
    </row>
    <row r="78" customFormat="false" ht="12.5" hidden="false" customHeight="false" outlineLevel="0" collapsed="false">
      <c r="A78" s="12" t="s">
        <v>164</v>
      </c>
      <c r="B78" s="14" t="n">
        <v>100.6</v>
      </c>
      <c r="C78" s="14" t="n">
        <v>101</v>
      </c>
      <c r="D78" s="14" t="n">
        <v>101.9</v>
      </c>
      <c r="E78" s="14" t="n">
        <v>101.7</v>
      </c>
      <c r="F78" s="14" t="n">
        <v>100.7</v>
      </c>
      <c r="G78" s="14" t="n">
        <v>100.3</v>
      </c>
      <c r="H78" s="14" t="n">
        <v>99.9</v>
      </c>
      <c r="I78" s="14" t="n">
        <v>100.7</v>
      </c>
      <c r="J78" s="14" t="n">
        <v>102.2</v>
      </c>
      <c r="K78" s="14" t="n">
        <v>102.4</v>
      </c>
      <c r="L78" s="14" t="n">
        <v>103.5</v>
      </c>
      <c r="M78" s="14" t="n">
        <v>105.7</v>
      </c>
      <c r="N78" s="14" t="n">
        <v>107.2</v>
      </c>
      <c r="O78" s="0" t="n">
        <f aca="false">VLOOKUP(TRIM(A78),Q:S,3,0)</f>
        <v>628</v>
      </c>
      <c r="P78" s="1" t="n">
        <f aca="false">(N78-B78)/B78</f>
        <v>0.0656063618290259</v>
      </c>
      <c r="Q78" s="0" t="str">
        <f aca="false">TRIM(R78)</f>
        <v>011453: formaggi fusi</v>
      </c>
      <c r="R78" s="12" t="s">
        <v>165</v>
      </c>
      <c r="S78" s="13" t="n">
        <v>628</v>
      </c>
    </row>
    <row r="79" customFormat="false" ht="20" hidden="false" customHeight="false" outlineLevel="0" collapsed="false">
      <c r="A79" s="12" t="s">
        <v>166</v>
      </c>
      <c r="B79" s="15" t="n">
        <v>102.2</v>
      </c>
      <c r="C79" s="15" t="n">
        <v>103.2</v>
      </c>
      <c r="D79" s="15" t="n">
        <v>103.3</v>
      </c>
      <c r="E79" s="15" t="n">
        <v>103.3</v>
      </c>
      <c r="F79" s="15" t="n">
        <v>102.4</v>
      </c>
      <c r="G79" s="15" t="n">
        <v>102.2</v>
      </c>
      <c r="H79" s="15" t="n">
        <v>103</v>
      </c>
      <c r="I79" s="15" t="n">
        <v>102.4</v>
      </c>
      <c r="J79" s="15" t="n">
        <v>103.4</v>
      </c>
      <c r="K79" s="15" t="n">
        <v>103.3</v>
      </c>
      <c r="L79" s="15" t="n">
        <v>104.6</v>
      </c>
      <c r="M79" s="15" t="n">
        <v>105.8</v>
      </c>
      <c r="N79" s="15" t="n">
        <v>107.6</v>
      </c>
      <c r="O79" s="0" t="n">
        <f aca="false">VLOOKUP(TRIM(A79),Q:S,3,0)</f>
        <v>1581</v>
      </c>
      <c r="P79" s="1" t="n">
        <f aca="false">(N79-B79)/B79</f>
        <v>0.0528375733855185</v>
      </c>
      <c r="Q79" s="0" t="str">
        <f aca="false">TRIM(R79)</f>
        <v>01146: altri prodotti lattiero-caseari</v>
      </c>
      <c r="R79" s="12" t="s">
        <v>167</v>
      </c>
      <c r="S79" s="13" t="n">
        <v>1581</v>
      </c>
    </row>
    <row r="80" customFormat="false" ht="20" hidden="false" customHeight="false" outlineLevel="0" collapsed="false">
      <c r="A80" s="12" t="s">
        <v>168</v>
      </c>
      <c r="B80" s="14" t="n">
        <v>102.2</v>
      </c>
      <c r="C80" s="14" t="n">
        <v>103.2</v>
      </c>
      <c r="D80" s="14" t="n">
        <v>103.3</v>
      </c>
      <c r="E80" s="14" t="n">
        <v>103.3</v>
      </c>
      <c r="F80" s="14" t="n">
        <v>102.4</v>
      </c>
      <c r="G80" s="14" t="n">
        <v>102.2</v>
      </c>
      <c r="H80" s="14" t="n">
        <v>103</v>
      </c>
      <c r="I80" s="14" t="n">
        <v>102.4</v>
      </c>
      <c r="J80" s="14" t="n">
        <v>103.4</v>
      </c>
      <c r="K80" s="14" t="n">
        <v>103.3</v>
      </c>
      <c r="L80" s="14" t="n">
        <v>104.6</v>
      </c>
      <c r="M80" s="14" t="n">
        <v>105.8</v>
      </c>
      <c r="N80" s="14" t="n">
        <v>107.6</v>
      </c>
      <c r="O80" s="0" t="n">
        <f aca="false">VLOOKUP(TRIM(A80),Q:S,3,0)</f>
        <v>1581</v>
      </c>
      <c r="P80" s="1" t="n">
        <f aca="false">(N80-B80)/B80</f>
        <v>0.0528375733855185</v>
      </c>
      <c r="Q80" s="0" t="str">
        <f aca="false">TRIM(R80)</f>
        <v>011460: altri prodotti lattiero-caseari</v>
      </c>
      <c r="R80" s="12" t="s">
        <v>169</v>
      </c>
      <c r="S80" s="13" t="n">
        <v>1581</v>
      </c>
    </row>
    <row r="81" customFormat="false" ht="12.5" hidden="false" customHeight="false" outlineLevel="0" collapsed="false">
      <c r="A81" s="12" t="s">
        <v>170</v>
      </c>
      <c r="B81" s="15" t="n">
        <v>104.3</v>
      </c>
      <c r="C81" s="15" t="n">
        <v>104.3</v>
      </c>
      <c r="D81" s="15" t="n">
        <v>104.3</v>
      </c>
      <c r="E81" s="15" t="n">
        <v>104.1</v>
      </c>
      <c r="F81" s="15" t="n">
        <v>103.9</v>
      </c>
      <c r="G81" s="15" t="n">
        <v>103.9</v>
      </c>
      <c r="H81" s="15" t="n">
        <v>104</v>
      </c>
      <c r="I81" s="15" t="n">
        <v>104.6</v>
      </c>
      <c r="J81" s="15" t="n">
        <v>106.4</v>
      </c>
      <c r="K81" s="15" t="n">
        <v>108.1</v>
      </c>
      <c r="L81" s="15" t="n">
        <v>108.8</v>
      </c>
      <c r="M81" s="15" t="n">
        <v>113.6</v>
      </c>
      <c r="N81" s="15" t="n">
        <v>117.1</v>
      </c>
      <c r="O81" s="0" t="n">
        <f aca="false">VLOOKUP(TRIM(A81),Q:S,3,0)</f>
        <v>2478</v>
      </c>
      <c r="P81" s="1" t="n">
        <f aca="false">(N81-B81)/B81</f>
        <v>0.122722914669223</v>
      </c>
      <c r="Q81" s="0" t="str">
        <f aca="false">TRIM(R81)</f>
        <v>01147: uova</v>
      </c>
      <c r="R81" s="12" t="s">
        <v>171</v>
      </c>
      <c r="S81" s="13" t="n">
        <v>2478</v>
      </c>
    </row>
    <row r="82" customFormat="false" ht="12.5" hidden="false" customHeight="false" outlineLevel="0" collapsed="false">
      <c r="A82" s="12" t="s">
        <v>172</v>
      </c>
      <c r="B82" s="14" t="n">
        <v>104.2</v>
      </c>
      <c r="C82" s="14" t="n">
        <v>104.2</v>
      </c>
      <c r="D82" s="14" t="n">
        <v>104.2</v>
      </c>
      <c r="E82" s="14" t="n">
        <v>104</v>
      </c>
      <c r="F82" s="14" t="n">
        <v>103.8</v>
      </c>
      <c r="G82" s="14" t="n">
        <v>103.8</v>
      </c>
      <c r="H82" s="14" t="n">
        <v>103.9</v>
      </c>
      <c r="I82" s="14" t="n">
        <v>104.5</v>
      </c>
      <c r="J82" s="14" t="n">
        <v>106.3</v>
      </c>
      <c r="K82" s="14" t="n">
        <v>108</v>
      </c>
      <c r="L82" s="14" t="n">
        <v>108.7</v>
      </c>
      <c r="M82" s="14" t="n">
        <v>113.5</v>
      </c>
      <c r="N82" s="14" t="n">
        <v>117</v>
      </c>
      <c r="O82" s="0" t="n">
        <f aca="false">VLOOKUP(TRIM(A82),Q:S,3,0)</f>
        <v>2478</v>
      </c>
      <c r="P82" s="1" t="n">
        <f aca="false">(N82-B82)/B82</f>
        <v>0.122840690978887</v>
      </c>
      <c r="Q82" s="0" t="str">
        <f aca="false">TRIM(R82)</f>
        <v>011470: uova</v>
      </c>
      <c r="R82" s="12" t="s">
        <v>173</v>
      </c>
      <c r="S82" s="13" t="n">
        <v>2478</v>
      </c>
    </row>
    <row r="83" customFormat="false" ht="12.5" hidden="false" customHeight="false" outlineLevel="0" collapsed="false">
      <c r="A83" s="12" t="s">
        <v>174</v>
      </c>
      <c r="B83" s="15" t="n">
        <v>105.4</v>
      </c>
      <c r="C83" s="15" t="n">
        <v>105.6</v>
      </c>
      <c r="D83" s="15" t="n">
        <v>105.9</v>
      </c>
      <c r="E83" s="15" t="n">
        <v>107.3</v>
      </c>
      <c r="F83" s="15" t="n">
        <v>106.2</v>
      </c>
      <c r="G83" s="15" t="n">
        <v>106.4</v>
      </c>
      <c r="H83" s="15" t="n">
        <v>106.7</v>
      </c>
      <c r="I83" s="15" t="n">
        <v>106.6</v>
      </c>
      <c r="J83" s="15" t="n">
        <v>109.2</v>
      </c>
      <c r="K83" s="15" t="n">
        <v>110</v>
      </c>
      <c r="L83" s="15" t="n">
        <v>112.4</v>
      </c>
      <c r="M83" s="15" t="n">
        <v>120.8</v>
      </c>
      <c r="N83" s="15" t="n">
        <v>125.3</v>
      </c>
      <c r="O83" s="0" t="n">
        <f aca="false">VLOOKUP(TRIM(A83),Q:S,3,0)</f>
        <v>6256</v>
      </c>
      <c r="P83" s="1" t="n">
        <f aca="false">(N83-B83)/B83</f>
        <v>0.188804554079696</v>
      </c>
      <c r="Q83" s="0" t="str">
        <f aca="false">TRIM(R83)</f>
        <v>0115: oli e grassi</v>
      </c>
      <c r="R83" s="12" t="s">
        <v>175</v>
      </c>
      <c r="S83" s="13" t="n">
        <v>6256</v>
      </c>
    </row>
    <row r="84" customFormat="false" ht="12.5" hidden="false" customHeight="false" outlineLevel="0" collapsed="false">
      <c r="A84" s="12" t="s">
        <v>176</v>
      </c>
      <c r="B84" s="14" t="n">
        <v>114.8</v>
      </c>
      <c r="C84" s="14" t="n">
        <v>115.5</v>
      </c>
      <c r="D84" s="14" t="n">
        <v>115.5</v>
      </c>
      <c r="E84" s="14" t="n">
        <v>116.7</v>
      </c>
      <c r="F84" s="14" t="n">
        <v>115.1</v>
      </c>
      <c r="G84" s="14" t="n">
        <v>113.4</v>
      </c>
      <c r="H84" s="14" t="n">
        <v>116</v>
      </c>
      <c r="I84" s="14" t="n">
        <v>115.4</v>
      </c>
      <c r="J84" s="14" t="n">
        <v>122.4</v>
      </c>
      <c r="K84" s="14" t="n">
        <v>124.8</v>
      </c>
      <c r="L84" s="14" t="n">
        <v>128.2</v>
      </c>
      <c r="M84" s="14" t="n">
        <v>131.9</v>
      </c>
      <c r="N84" s="14" t="n">
        <v>141.5</v>
      </c>
      <c r="O84" s="0" t="n">
        <f aca="false">VLOOKUP(TRIM(A84),Q:S,3,0)</f>
        <v>1037</v>
      </c>
      <c r="P84" s="1" t="n">
        <f aca="false">(N84-B84)/B84</f>
        <v>0.232578397212544</v>
      </c>
      <c r="Q84" s="0" t="str">
        <f aca="false">TRIM(R84)</f>
        <v>01151: burro</v>
      </c>
      <c r="R84" s="12" t="s">
        <v>177</v>
      </c>
      <c r="S84" s="13" t="n">
        <v>1037</v>
      </c>
    </row>
    <row r="85" customFormat="false" ht="12.5" hidden="false" customHeight="false" outlineLevel="0" collapsed="false">
      <c r="A85" s="12" t="s">
        <v>178</v>
      </c>
      <c r="B85" s="15" t="n">
        <v>114.8</v>
      </c>
      <c r="C85" s="15" t="n">
        <v>115.5</v>
      </c>
      <c r="D85" s="15" t="n">
        <v>115.5</v>
      </c>
      <c r="E85" s="15" t="n">
        <v>116.7</v>
      </c>
      <c r="F85" s="15" t="n">
        <v>115.1</v>
      </c>
      <c r="G85" s="15" t="n">
        <v>113.4</v>
      </c>
      <c r="H85" s="15" t="n">
        <v>116</v>
      </c>
      <c r="I85" s="15" t="n">
        <v>115.4</v>
      </c>
      <c r="J85" s="15" t="n">
        <v>122.4</v>
      </c>
      <c r="K85" s="15" t="n">
        <v>124.8</v>
      </c>
      <c r="L85" s="15" t="n">
        <v>128.2</v>
      </c>
      <c r="M85" s="15" t="n">
        <v>131.9</v>
      </c>
      <c r="N85" s="15" t="n">
        <v>141.5</v>
      </c>
      <c r="O85" s="0" t="n">
        <f aca="false">VLOOKUP(TRIM(A85),Q:S,3,0)</f>
        <v>1037</v>
      </c>
      <c r="P85" s="1" t="n">
        <f aca="false">(N85-B85)/B85</f>
        <v>0.232578397212544</v>
      </c>
      <c r="Q85" s="0" t="str">
        <f aca="false">TRIM(R85)</f>
        <v>011510: burro</v>
      </c>
      <c r="R85" s="12" t="s">
        <v>179</v>
      </c>
      <c r="S85" s="13" t="n">
        <v>1037</v>
      </c>
    </row>
    <row r="86" customFormat="false" ht="20" hidden="false" customHeight="false" outlineLevel="0" collapsed="false">
      <c r="A86" s="12" t="s">
        <v>180</v>
      </c>
      <c r="B86" s="14" t="n">
        <v>109.1</v>
      </c>
      <c r="C86" s="14" t="n">
        <v>107.8</v>
      </c>
      <c r="D86" s="14" t="n">
        <v>109.9</v>
      </c>
      <c r="E86" s="14" t="n">
        <v>109.3</v>
      </c>
      <c r="F86" s="14" t="n">
        <v>109</v>
      </c>
      <c r="G86" s="14" t="n">
        <v>109.9</v>
      </c>
      <c r="H86" s="14" t="n">
        <v>109.5</v>
      </c>
      <c r="I86" s="14" t="n">
        <v>107.6</v>
      </c>
      <c r="J86" s="14" t="n">
        <v>113.9</v>
      </c>
      <c r="K86" s="14" t="n">
        <v>113.6</v>
      </c>
      <c r="L86" s="14" t="n">
        <v>114</v>
      </c>
      <c r="M86" s="14" t="n">
        <v>118.3</v>
      </c>
      <c r="N86" s="14" t="n">
        <v>123.1</v>
      </c>
      <c r="O86" s="0" t="n">
        <f aca="false">VLOOKUP(TRIM(A86),Q:S,3,0)</f>
        <v>117</v>
      </c>
      <c r="P86" s="1" t="n">
        <f aca="false">(N86-B86)/B86</f>
        <v>0.128322639780018</v>
      </c>
      <c r="Q86" s="0" t="str">
        <f aca="false">TRIM(R86)</f>
        <v>01152: margarina e altri grassi vegetali</v>
      </c>
      <c r="R86" s="12" t="s">
        <v>181</v>
      </c>
      <c r="S86" s="13" t="n">
        <v>117</v>
      </c>
    </row>
    <row r="87" customFormat="false" ht="20" hidden="false" customHeight="false" outlineLevel="0" collapsed="false">
      <c r="A87" s="12" t="s">
        <v>182</v>
      </c>
      <c r="B87" s="15" t="n">
        <v>109.1</v>
      </c>
      <c r="C87" s="15" t="n">
        <v>107.8</v>
      </c>
      <c r="D87" s="15" t="n">
        <v>109.9</v>
      </c>
      <c r="E87" s="15" t="n">
        <v>109.3</v>
      </c>
      <c r="F87" s="15" t="n">
        <v>109</v>
      </c>
      <c r="G87" s="15" t="n">
        <v>109.9</v>
      </c>
      <c r="H87" s="15" t="n">
        <v>109.5</v>
      </c>
      <c r="I87" s="15" t="n">
        <v>107.6</v>
      </c>
      <c r="J87" s="15" t="n">
        <v>113.9</v>
      </c>
      <c r="K87" s="15" t="n">
        <v>113.6</v>
      </c>
      <c r="L87" s="15" t="n">
        <v>114</v>
      </c>
      <c r="M87" s="15" t="n">
        <v>118.3</v>
      </c>
      <c r="N87" s="15" t="n">
        <v>123.1</v>
      </c>
      <c r="O87" s="0" t="n">
        <f aca="false">VLOOKUP(TRIM(A87),Q:S,3,0)</f>
        <v>117</v>
      </c>
      <c r="P87" s="1" t="n">
        <f aca="false">(N87-B87)/B87</f>
        <v>0.128322639780018</v>
      </c>
      <c r="Q87" s="0" t="str">
        <f aca="false">TRIM(R87)</f>
        <v>011520: margarina e altri grassi vegetali</v>
      </c>
      <c r="R87" s="12" t="s">
        <v>183</v>
      </c>
      <c r="S87" s="13" t="n">
        <v>117</v>
      </c>
    </row>
    <row r="88" customFormat="false" ht="12.5" hidden="false" customHeight="false" outlineLevel="0" collapsed="false">
      <c r="A88" s="12" t="s">
        <v>184</v>
      </c>
      <c r="B88" s="14" t="n">
        <v>102</v>
      </c>
      <c r="C88" s="14" t="n">
        <v>101.8</v>
      </c>
      <c r="D88" s="14" t="n">
        <v>101.8</v>
      </c>
      <c r="E88" s="14" t="n">
        <v>103.4</v>
      </c>
      <c r="F88" s="14" t="n">
        <v>102.1</v>
      </c>
      <c r="G88" s="14" t="n">
        <v>102.5</v>
      </c>
      <c r="H88" s="14" t="n">
        <v>102.1</v>
      </c>
      <c r="I88" s="14" t="n">
        <v>101.8</v>
      </c>
      <c r="J88" s="14" t="n">
        <v>103.5</v>
      </c>
      <c r="K88" s="14" t="n">
        <v>103.9</v>
      </c>
      <c r="L88" s="14" t="n">
        <v>105</v>
      </c>
      <c r="M88" s="14" t="n">
        <v>107</v>
      </c>
      <c r="N88" s="14" t="n">
        <v>109.3</v>
      </c>
      <c r="O88" s="0" t="n">
        <f aca="false">VLOOKUP(TRIM(A88),Q:S,3,0)</f>
        <v>4145</v>
      </c>
      <c r="P88" s="1" t="n">
        <f aca="false">(N88-B88)/B88</f>
        <v>0.0715686274509804</v>
      </c>
      <c r="Q88" s="0" t="str">
        <f aca="false">TRIM(R88)</f>
        <v>01153: olio di oliva</v>
      </c>
      <c r="R88" s="12" t="s">
        <v>185</v>
      </c>
      <c r="S88" s="13" t="n">
        <v>4145</v>
      </c>
    </row>
    <row r="89" customFormat="false" ht="12.5" hidden="false" customHeight="false" outlineLevel="0" collapsed="false">
      <c r="A89" s="12" t="s">
        <v>186</v>
      </c>
      <c r="B89" s="15" t="n">
        <v>102</v>
      </c>
      <c r="C89" s="15" t="n">
        <v>101.8</v>
      </c>
      <c r="D89" s="15" t="n">
        <v>101.8</v>
      </c>
      <c r="E89" s="15" t="n">
        <v>103.4</v>
      </c>
      <c r="F89" s="15" t="n">
        <v>102.1</v>
      </c>
      <c r="G89" s="15" t="n">
        <v>102.5</v>
      </c>
      <c r="H89" s="15" t="n">
        <v>102.1</v>
      </c>
      <c r="I89" s="15" t="n">
        <v>101.8</v>
      </c>
      <c r="J89" s="15" t="n">
        <v>103.5</v>
      </c>
      <c r="K89" s="15" t="n">
        <v>103.9</v>
      </c>
      <c r="L89" s="15" t="n">
        <v>105</v>
      </c>
      <c r="M89" s="15" t="n">
        <v>107</v>
      </c>
      <c r="N89" s="15" t="n">
        <v>109.3</v>
      </c>
      <c r="O89" s="0" t="n">
        <f aca="false">VLOOKUP(TRIM(A89),Q:S,3,0)</f>
        <v>4145</v>
      </c>
      <c r="P89" s="1" t="n">
        <f aca="false">(N89-B89)/B89</f>
        <v>0.0715686274509804</v>
      </c>
      <c r="Q89" s="0" t="str">
        <f aca="false">TRIM(R89)</f>
        <v>011530: olio di oliva</v>
      </c>
      <c r="R89" s="12" t="s">
        <v>187</v>
      </c>
      <c r="S89" s="13" t="n">
        <v>4145</v>
      </c>
    </row>
    <row r="90" customFormat="false" ht="12.5" hidden="false" customHeight="false" outlineLevel="0" collapsed="false">
      <c r="A90" s="12" t="s">
        <v>188</v>
      </c>
      <c r="B90" s="14" t="n">
        <v>110.3</v>
      </c>
      <c r="C90" s="14" t="n">
        <v>112.5</v>
      </c>
      <c r="D90" s="14" t="n">
        <v>114.6</v>
      </c>
      <c r="E90" s="14" t="n">
        <v>114.9</v>
      </c>
      <c r="F90" s="14" t="n">
        <v>115.3</v>
      </c>
      <c r="G90" s="14" t="n">
        <v>116.5</v>
      </c>
      <c r="H90" s="14" t="n">
        <v>118.3</v>
      </c>
      <c r="I90" s="14" t="n">
        <v>120.1</v>
      </c>
      <c r="J90" s="14" t="n">
        <v>121</v>
      </c>
      <c r="K90" s="14" t="n">
        <v>122.4</v>
      </c>
      <c r="L90" s="14" t="n">
        <v>130.8</v>
      </c>
      <c r="M90" s="14" t="n">
        <v>177.5</v>
      </c>
      <c r="N90" s="14" t="n">
        <v>187.7</v>
      </c>
      <c r="O90" s="0" t="n">
        <f aca="false">VLOOKUP(TRIM(A90),Q:S,3,0)</f>
        <v>957</v>
      </c>
      <c r="P90" s="1" t="n">
        <f aca="false">(N90-B90)/B90</f>
        <v>0.701722574796011</v>
      </c>
      <c r="Q90" s="0" t="str">
        <f aca="false">TRIM(R90)</f>
        <v>01154: altri oli alimentari</v>
      </c>
      <c r="R90" s="12" t="s">
        <v>189</v>
      </c>
      <c r="S90" s="13" t="n">
        <v>957</v>
      </c>
    </row>
    <row r="91" customFormat="false" ht="12.5" hidden="false" customHeight="false" outlineLevel="0" collapsed="false">
      <c r="A91" s="12" t="s">
        <v>190</v>
      </c>
      <c r="B91" s="15" t="n">
        <v>110.3</v>
      </c>
      <c r="C91" s="15" t="n">
        <v>112.5</v>
      </c>
      <c r="D91" s="15" t="n">
        <v>114.6</v>
      </c>
      <c r="E91" s="15" t="n">
        <v>114.9</v>
      </c>
      <c r="F91" s="15" t="n">
        <v>115.3</v>
      </c>
      <c r="G91" s="15" t="n">
        <v>116.5</v>
      </c>
      <c r="H91" s="15" t="n">
        <v>118.3</v>
      </c>
      <c r="I91" s="15" t="n">
        <v>120.1</v>
      </c>
      <c r="J91" s="15" t="n">
        <v>121</v>
      </c>
      <c r="K91" s="15" t="n">
        <v>122.4</v>
      </c>
      <c r="L91" s="15" t="n">
        <v>130.8</v>
      </c>
      <c r="M91" s="15" t="n">
        <v>177.5</v>
      </c>
      <c r="N91" s="15" t="n">
        <v>187.7</v>
      </c>
      <c r="O91" s="0" t="n">
        <f aca="false">VLOOKUP(TRIM(A91),Q:S,3,0)</f>
        <v>957</v>
      </c>
      <c r="P91" s="1" t="n">
        <f aca="false">(N91-B91)/B91</f>
        <v>0.701722574796011</v>
      </c>
      <c r="Q91" s="0" t="str">
        <f aca="false">TRIM(R91)</f>
        <v>011540: altri oli alimentari</v>
      </c>
      <c r="R91" s="12" t="s">
        <v>191</v>
      </c>
      <c r="S91" s="13" t="n">
        <v>957</v>
      </c>
    </row>
    <row r="92" customFormat="false" ht="12.5" hidden="false" customHeight="false" outlineLevel="0" collapsed="false">
      <c r="A92" s="12" t="s">
        <v>192</v>
      </c>
      <c r="B92" s="14" t="n">
        <v>122.9</v>
      </c>
      <c r="C92" s="14" t="n">
        <v>119.5</v>
      </c>
      <c r="D92" s="14" t="n">
        <v>113.2</v>
      </c>
      <c r="E92" s="14" t="n">
        <v>114.3</v>
      </c>
      <c r="F92" s="14" t="n">
        <v>113.8</v>
      </c>
      <c r="G92" s="14" t="n">
        <v>115.9</v>
      </c>
      <c r="H92" s="14" t="n">
        <v>119</v>
      </c>
      <c r="I92" s="14" t="n">
        <v>118.5</v>
      </c>
      <c r="J92" s="14" t="n">
        <v>119.6</v>
      </c>
      <c r="K92" s="14" t="n">
        <v>121.3</v>
      </c>
      <c r="L92" s="14" t="n">
        <v>124.4</v>
      </c>
      <c r="M92" s="14" t="n">
        <v>123.5</v>
      </c>
      <c r="N92" s="14" t="n">
        <v>130</v>
      </c>
      <c r="O92" s="0" t="n">
        <f aca="false">VLOOKUP(TRIM(A92),Q:S,3,0)</f>
        <v>16109</v>
      </c>
      <c r="P92" s="1" t="n">
        <f aca="false">(N92-B92)/B92</f>
        <v>0.0577705451586655</v>
      </c>
      <c r="Q92" s="0" t="str">
        <f aca="false">TRIM(R92)</f>
        <v>0116: frutta</v>
      </c>
      <c r="R92" s="12" t="s">
        <v>193</v>
      </c>
      <c r="S92" s="13" t="n">
        <v>16109</v>
      </c>
    </row>
    <row r="93" customFormat="false" ht="20" hidden="false" customHeight="false" outlineLevel="0" collapsed="false">
      <c r="A93" s="12" t="s">
        <v>194</v>
      </c>
      <c r="B93" s="15" t="n">
        <v>125.6</v>
      </c>
      <c r="C93" s="15" t="n">
        <v>121.6</v>
      </c>
      <c r="D93" s="15" t="n">
        <v>114.3</v>
      </c>
      <c r="E93" s="15" t="n">
        <v>115.5</v>
      </c>
      <c r="F93" s="15" t="n">
        <v>115</v>
      </c>
      <c r="G93" s="15" t="n">
        <v>117.4</v>
      </c>
      <c r="H93" s="15" t="n">
        <v>120.9</v>
      </c>
      <c r="I93" s="15" t="n">
        <v>120.3</v>
      </c>
      <c r="J93" s="15" t="n">
        <v>121.4</v>
      </c>
      <c r="K93" s="15" t="n">
        <v>123.4</v>
      </c>
      <c r="L93" s="15" t="n">
        <v>126.9</v>
      </c>
      <c r="M93" s="15" t="n">
        <v>125.7</v>
      </c>
      <c r="N93" s="15" t="n">
        <v>133.1</v>
      </c>
      <c r="O93" s="0" t="n">
        <f aca="false">VLOOKUP(TRIM(A93),Q:S,3,0)</f>
        <v>14011</v>
      </c>
      <c r="P93" s="1" t="n">
        <f aca="false">(N93-B93)/B93</f>
        <v>0.0597133757961784</v>
      </c>
      <c r="Q93" s="0" t="str">
        <f aca="false">TRIM(R93)</f>
        <v>01161: frutta fresca o refrigerata</v>
      </c>
      <c r="R93" s="12" t="s">
        <v>195</v>
      </c>
      <c r="S93" s="13" t="n">
        <v>14011</v>
      </c>
    </row>
    <row r="94" customFormat="false" ht="12.5" hidden="false" customHeight="false" outlineLevel="0" collapsed="false">
      <c r="A94" s="12" t="s">
        <v>196</v>
      </c>
      <c r="B94" s="14" t="n">
        <v>120.7</v>
      </c>
      <c r="C94" s="14" t="n">
        <v>115.6</v>
      </c>
      <c r="D94" s="14" t="n">
        <v>106.5</v>
      </c>
      <c r="E94" s="14" t="n">
        <v>106.6</v>
      </c>
      <c r="F94" s="14" t="n">
        <v>106.4</v>
      </c>
      <c r="G94" s="14" t="n">
        <v>109.9</v>
      </c>
      <c r="H94" s="14" t="n">
        <v>130.1</v>
      </c>
      <c r="I94" s="14" t="n">
        <v>124.7</v>
      </c>
      <c r="J94" s="14" t="n">
        <v>122.2</v>
      </c>
      <c r="K94" s="14" t="n">
        <v>123.5</v>
      </c>
      <c r="L94" s="14" t="n">
        <v>126.8</v>
      </c>
      <c r="M94" s="14" t="n">
        <v>128.1</v>
      </c>
      <c r="N94" s="14" t="n">
        <v>131.6</v>
      </c>
      <c r="O94" s="0" t="n">
        <f aca="false">VLOOKUP(TRIM(A94),Q:S,3,0)</f>
        <v>1611</v>
      </c>
      <c r="P94" s="1" t="n">
        <f aca="false">(N94-B94)/B94</f>
        <v>0.0903065451532725</v>
      </c>
      <c r="Q94" s="0" t="str">
        <f aca="false">TRIM(R94)</f>
        <v>011611: arance</v>
      </c>
      <c r="R94" s="12" t="s">
        <v>197</v>
      </c>
      <c r="S94" s="13" t="n">
        <v>1611</v>
      </c>
    </row>
    <row r="95" customFormat="false" ht="12.5" hidden="false" customHeight="false" outlineLevel="0" collapsed="false">
      <c r="A95" s="12" t="s">
        <v>198</v>
      </c>
      <c r="B95" s="15" t="n">
        <v>108.6</v>
      </c>
      <c r="C95" s="15" t="n">
        <v>110.8</v>
      </c>
      <c r="D95" s="15" t="n">
        <v>109.4</v>
      </c>
      <c r="E95" s="15" t="n">
        <v>112</v>
      </c>
      <c r="F95" s="15" t="n">
        <v>113.4</v>
      </c>
      <c r="G95" s="15" t="n">
        <v>121.5</v>
      </c>
      <c r="H95" s="15" t="n">
        <v>114.4</v>
      </c>
      <c r="I95" s="15" t="n">
        <v>106.9</v>
      </c>
      <c r="J95" s="15" t="n">
        <v>107</v>
      </c>
      <c r="K95" s="15" t="n">
        <v>110</v>
      </c>
      <c r="L95" s="15" t="n">
        <v>113.1</v>
      </c>
      <c r="M95" s="15" t="n">
        <v>114.7</v>
      </c>
      <c r="N95" s="15" t="n">
        <v>116</v>
      </c>
      <c r="O95" s="0" t="n">
        <f aca="false">VLOOKUP(TRIM(A95),Q:S,3,0)</f>
        <v>1504</v>
      </c>
      <c r="P95" s="1" t="n">
        <f aca="false">(N95-B95)/B95</f>
        <v>0.0681399631675875</v>
      </c>
      <c r="Q95" s="0" t="str">
        <f aca="false">TRIM(R95)</f>
        <v>011612: altri agrumi</v>
      </c>
      <c r="R95" s="12" t="s">
        <v>199</v>
      </c>
      <c r="S95" s="13" t="n">
        <v>1504</v>
      </c>
    </row>
    <row r="96" customFormat="false" ht="12.5" hidden="false" customHeight="false" outlineLevel="0" collapsed="false">
      <c r="A96" s="12" t="s">
        <v>200</v>
      </c>
      <c r="B96" s="14" t="n">
        <v>99.6</v>
      </c>
      <c r="C96" s="14" t="n">
        <v>100</v>
      </c>
      <c r="D96" s="14" t="n">
        <v>100.4</v>
      </c>
      <c r="E96" s="14" t="n">
        <v>99.9</v>
      </c>
      <c r="F96" s="14" t="n">
        <v>97.7</v>
      </c>
      <c r="G96" s="14" t="n">
        <v>97.8</v>
      </c>
      <c r="H96" s="14" t="n">
        <v>99.7</v>
      </c>
      <c r="I96" s="14" t="n">
        <v>99.2</v>
      </c>
      <c r="J96" s="14" t="n">
        <v>99.3</v>
      </c>
      <c r="K96" s="14" t="n">
        <v>100.3</v>
      </c>
      <c r="L96" s="14" t="n">
        <v>101</v>
      </c>
      <c r="M96" s="14" t="n">
        <v>101.4</v>
      </c>
      <c r="N96" s="14" t="n">
        <v>103.1</v>
      </c>
      <c r="O96" s="0" t="n">
        <f aca="false">VLOOKUP(TRIM(A96),Q:S,3,0)</f>
        <v>1372</v>
      </c>
      <c r="P96" s="1" t="n">
        <f aca="false">(N96-B96)/B96</f>
        <v>0.035140562248996</v>
      </c>
      <c r="Q96" s="0" t="str">
        <f aca="false">TRIM(R96)</f>
        <v>011613: banane</v>
      </c>
      <c r="R96" s="12" t="s">
        <v>201</v>
      </c>
      <c r="S96" s="13" t="n">
        <v>1372</v>
      </c>
    </row>
    <row r="97" customFormat="false" ht="12.5" hidden="false" customHeight="false" outlineLevel="0" collapsed="false">
      <c r="A97" s="12" t="s">
        <v>202</v>
      </c>
      <c r="B97" s="15" t="n">
        <v>115.6</v>
      </c>
      <c r="C97" s="15" t="n">
        <v>117.2</v>
      </c>
      <c r="D97" s="15" t="n">
        <v>118.2</v>
      </c>
      <c r="E97" s="15" t="n">
        <v>121.4</v>
      </c>
      <c r="F97" s="15" t="n">
        <v>120.5</v>
      </c>
      <c r="G97" s="15" t="n">
        <v>119.3</v>
      </c>
      <c r="H97" s="15" t="n">
        <v>118.6</v>
      </c>
      <c r="I97" s="15" t="n">
        <v>117.7</v>
      </c>
      <c r="J97" s="15" t="n">
        <v>118.4</v>
      </c>
      <c r="K97" s="15" t="n">
        <v>119.4</v>
      </c>
      <c r="L97" s="15" t="n">
        <v>120.5</v>
      </c>
      <c r="M97" s="15" t="n">
        <v>120.5</v>
      </c>
      <c r="N97" s="15" t="n">
        <v>121.7</v>
      </c>
      <c r="O97" s="0" t="n">
        <f aca="false">VLOOKUP(TRIM(A97),Q:S,3,0)</f>
        <v>1777</v>
      </c>
      <c r="P97" s="1" t="n">
        <f aca="false">(N97-B97)/B97</f>
        <v>0.0527681660899655</v>
      </c>
      <c r="Q97" s="0" t="str">
        <f aca="false">TRIM(R97)</f>
        <v>011614: mele</v>
      </c>
      <c r="R97" s="12" t="s">
        <v>203</v>
      </c>
      <c r="S97" s="13" t="n">
        <v>1777</v>
      </c>
    </row>
    <row r="98" customFormat="false" ht="12.5" hidden="false" customHeight="false" outlineLevel="0" collapsed="false">
      <c r="A98" s="12" t="s">
        <v>204</v>
      </c>
      <c r="B98" s="14" t="n">
        <v>116.3</v>
      </c>
      <c r="C98" s="14" t="n">
        <v>117.7</v>
      </c>
      <c r="D98" s="14" t="n">
        <v>118.5</v>
      </c>
      <c r="E98" s="14" t="n">
        <v>116.8</v>
      </c>
      <c r="F98" s="14" t="n">
        <v>118.7</v>
      </c>
      <c r="G98" s="14" t="n">
        <v>132.5</v>
      </c>
      <c r="H98" s="14" t="n">
        <v>137</v>
      </c>
      <c r="I98" s="14" t="n">
        <v>141</v>
      </c>
      <c r="J98" s="14" t="n">
        <v>144.2</v>
      </c>
      <c r="K98" s="14" t="n">
        <v>146.3</v>
      </c>
      <c r="L98" s="14" t="n">
        <v>148.2</v>
      </c>
      <c r="M98" s="14" t="n">
        <v>144</v>
      </c>
      <c r="N98" s="14" t="n">
        <v>142.9</v>
      </c>
      <c r="O98" s="0" t="n">
        <f aca="false">VLOOKUP(TRIM(A98),Q:S,3,0)</f>
        <v>848</v>
      </c>
      <c r="P98" s="1" t="n">
        <f aca="false">(N98-B98)/B98</f>
        <v>0.22871883061049</v>
      </c>
      <c r="Q98" s="0" t="str">
        <f aca="false">TRIM(R98)</f>
        <v>011615: pere</v>
      </c>
      <c r="R98" s="12" t="s">
        <v>205</v>
      </c>
      <c r="S98" s="13" t="n">
        <v>848</v>
      </c>
    </row>
    <row r="99" customFormat="false" ht="12.5" hidden="false" customHeight="false" outlineLevel="0" collapsed="false">
      <c r="A99" s="12" t="s">
        <v>206</v>
      </c>
      <c r="B99" s="15" t="n">
        <v>185.1</v>
      </c>
      <c r="C99" s="15" t="n">
        <v>151.7</v>
      </c>
      <c r="D99" s="15" t="n">
        <v>128.9</v>
      </c>
      <c r="E99" s="15" t="n">
        <v>126.8</v>
      </c>
      <c r="F99" s="15" t="n">
        <v>128.1</v>
      </c>
      <c r="G99" s="15" t="n">
        <v>132.9</v>
      </c>
      <c r="H99" s="15" t="n">
        <v>138.4</v>
      </c>
      <c r="I99" s="15" t="n">
        <v>136.8</v>
      </c>
      <c r="J99" s="15" t="n">
        <v>138</v>
      </c>
      <c r="K99" s="15" t="n">
        <v>140.5</v>
      </c>
      <c r="L99" s="15" t="n">
        <v>144.6</v>
      </c>
      <c r="M99" s="15" t="n">
        <v>143.4</v>
      </c>
      <c r="N99" s="15" t="n">
        <v>192.1</v>
      </c>
      <c r="O99" s="0" t="n">
        <f aca="false">VLOOKUP(TRIM(A99),Q:S,3,0)</f>
        <v>1211</v>
      </c>
      <c r="P99" s="1" t="n">
        <f aca="false">(N99-B99)/B99</f>
        <v>0.037817396002161</v>
      </c>
      <c r="Q99" s="0" t="str">
        <f aca="false">TRIM(R99)</f>
        <v>011616: pesche e nettarine</v>
      </c>
      <c r="R99" s="12" t="s">
        <v>207</v>
      </c>
      <c r="S99" s="13" t="n">
        <v>1211</v>
      </c>
    </row>
    <row r="100" customFormat="false" ht="20" hidden="false" customHeight="false" outlineLevel="0" collapsed="false">
      <c r="A100" s="12" t="s">
        <v>208</v>
      </c>
      <c r="B100" s="14" t="n">
        <v>163.3</v>
      </c>
      <c r="C100" s="14" t="n">
        <v>140.9</v>
      </c>
      <c r="D100" s="14" t="n">
        <v>124.9</v>
      </c>
      <c r="E100" s="14" t="n">
        <v>124.5</v>
      </c>
      <c r="F100" s="14" t="n">
        <v>123.3</v>
      </c>
      <c r="G100" s="14" t="n">
        <v>127.4</v>
      </c>
      <c r="H100" s="14" t="n">
        <v>132.6</v>
      </c>
      <c r="I100" s="14" t="n">
        <v>131.1</v>
      </c>
      <c r="J100" s="14" t="n">
        <v>132.2</v>
      </c>
      <c r="K100" s="14" t="n">
        <v>134.5</v>
      </c>
      <c r="L100" s="14" t="n">
        <v>138.5</v>
      </c>
      <c r="M100" s="14" t="n">
        <v>137.4</v>
      </c>
      <c r="N100" s="14" t="n">
        <v>151.5</v>
      </c>
      <c r="O100" s="0" t="n">
        <f aca="false">VLOOKUP(TRIM(A100),Q:S,3,0)</f>
        <v>1185</v>
      </c>
      <c r="P100" s="1" t="n">
        <f aca="false">(N100-B100)/B100</f>
        <v>-0.0722596448254746</v>
      </c>
      <c r="Q100" s="0" t="str">
        <f aca="false">TRIM(R100)</f>
        <v>011617: altra frutta con nocciolo</v>
      </c>
      <c r="R100" s="12" t="s">
        <v>209</v>
      </c>
      <c r="S100" s="13" t="n">
        <v>1185</v>
      </c>
    </row>
    <row r="101" customFormat="false" ht="12.5" hidden="false" customHeight="false" outlineLevel="0" collapsed="false">
      <c r="A101" s="12" t="s">
        <v>210</v>
      </c>
      <c r="B101" s="15" t="n">
        <v>120.3</v>
      </c>
      <c r="C101" s="15" t="n">
        <v>119.1</v>
      </c>
      <c r="D101" s="15" t="n">
        <v>110.9</v>
      </c>
      <c r="E101" s="15" t="n">
        <v>122.3</v>
      </c>
      <c r="F101" s="15" t="n">
        <v>118</v>
      </c>
      <c r="G101" s="15" t="n">
        <v>115.2</v>
      </c>
      <c r="H101" s="15" t="n">
        <v>116.2</v>
      </c>
      <c r="I101" s="15" t="n">
        <v>125</v>
      </c>
      <c r="J101" s="15" t="n">
        <v>130.5</v>
      </c>
      <c r="K101" s="15" t="n">
        <v>133.1</v>
      </c>
      <c r="L101" s="15" t="n">
        <v>142.1</v>
      </c>
      <c r="M101" s="15" t="n">
        <v>131.1</v>
      </c>
      <c r="N101" s="15" t="n">
        <v>123.8</v>
      </c>
      <c r="O101" s="0" t="n">
        <f aca="false">VLOOKUP(TRIM(A101),Q:S,3,0)</f>
        <v>2384</v>
      </c>
      <c r="P101" s="1" t="n">
        <f aca="false">(N101-B101)/B101</f>
        <v>0.029093931837074</v>
      </c>
      <c r="Q101" s="0" t="str">
        <f aca="false">TRIM(R101)</f>
        <v>011618: frutti a bacca</v>
      </c>
      <c r="R101" s="12" t="s">
        <v>211</v>
      </c>
      <c r="S101" s="13" t="n">
        <v>2384</v>
      </c>
    </row>
    <row r="102" customFormat="false" ht="20" hidden="false" customHeight="false" outlineLevel="0" collapsed="false">
      <c r="A102" s="12" t="s">
        <v>212</v>
      </c>
      <c r="B102" s="14" t="n">
        <v>131.9</v>
      </c>
      <c r="C102" s="14" t="n">
        <v>135.2</v>
      </c>
      <c r="D102" s="14" t="n">
        <v>120.6</v>
      </c>
      <c r="E102" s="14" t="n">
        <v>113.1</v>
      </c>
      <c r="F102" s="14" t="n">
        <v>115.7</v>
      </c>
      <c r="G102" s="14" t="n">
        <v>116.5</v>
      </c>
      <c r="H102" s="14" t="n">
        <v>121.5</v>
      </c>
      <c r="I102" s="14" t="n">
        <v>120</v>
      </c>
      <c r="J102" s="14" t="n">
        <v>120.5</v>
      </c>
      <c r="K102" s="14" t="n">
        <v>122.7</v>
      </c>
      <c r="L102" s="14" t="n">
        <v>124.7</v>
      </c>
      <c r="M102" s="14" t="n">
        <v>129.3</v>
      </c>
      <c r="N102" s="14" t="n">
        <v>148.5</v>
      </c>
      <c r="O102" s="0" t="n">
        <f aca="false">VLOOKUP(TRIM(A102),Q:S,3,0)</f>
        <v>2119</v>
      </c>
      <c r="P102" s="1" t="n">
        <f aca="false">(N102-B102)/B102</f>
        <v>0.125852918877938</v>
      </c>
      <c r="Q102" s="0" t="str">
        <f aca="false">TRIM(R102)</f>
        <v>011619: altra frutta fresca o refrigerata</v>
      </c>
      <c r="R102" s="12" t="s">
        <v>213</v>
      </c>
      <c r="S102" s="13" t="n">
        <v>2119</v>
      </c>
    </row>
    <row r="103" customFormat="false" ht="12.5" hidden="false" customHeight="false" outlineLevel="0" collapsed="false">
      <c r="A103" s="17" t="s">
        <v>214</v>
      </c>
      <c r="B103" s="15" t="n">
        <v>103</v>
      </c>
      <c r="C103" s="15" t="n">
        <v>103.2</v>
      </c>
      <c r="D103" s="15" t="n">
        <v>103.3</v>
      </c>
      <c r="E103" s="15" t="n">
        <v>103.7</v>
      </c>
      <c r="F103" s="15" t="n">
        <v>103.1</v>
      </c>
      <c r="G103" s="15" t="n">
        <v>103.2</v>
      </c>
      <c r="H103" s="15" t="n">
        <v>103.9</v>
      </c>
      <c r="I103" s="15" t="n">
        <v>103.6</v>
      </c>
      <c r="J103" s="15" t="n">
        <v>105.3</v>
      </c>
      <c r="K103" s="15" t="n">
        <v>104.8</v>
      </c>
      <c r="L103" s="15" t="n">
        <v>105.4</v>
      </c>
      <c r="M103" s="15" t="n">
        <v>105.9</v>
      </c>
      <c r="N103" s="15" t="n">
        <v>107.2</v>
      </c>
      <c r="O103" s="0" t="n">
        <f aca="false">VLOOKUP(TRIM(A103),Q:S,3,0)</f>
        <v>1740</v>
      </c>
      <c r="P103" s="1" t="n">
        <f aca="false">(N103-B103)/B103</f>
        <v>0.0407766990291262</v>
      </c>
      <c r="Q103" s="0" t="str">
        <f aca="false">TRIM(R103)</f>
        <v>01163: frutta secca e noci</v>
      </c>
      <c r="R103" s="12" t="s">
        <v>215</v>
      </c>
      <c r="S103" s="13" t="n">
        <v>1740</v>
      </c>
    </row>
    <row r="104" customFormat="false" ht="20" hidden="false" customHeight="false" outlineLevel="0" collapsed="false">
      <c r="A104" s="17" t="s">
        <v>216</v>
      </c>
      <c r="B104" s="14" t="n">
        <v>103</v>
      </c>
      <c r="C104" s="14" t="n">
        <v>103.2</v>
      </c>
      <c r="D104" s="14" t="n">
        <v>103.3</v>
      </c>
      <c r="E104" s="14" t="n">
        <v>103.7</v>
      </c>
      <c r="F104" s="14" t="n">
        <v>103.1</v>
      </c>
      <c r="G104" s="14" t="n">
        <v>103.2</v>
      </c>
      <c r="H104" s="14" t="n">
        <v>103.9</v>
      </c>
      <c r="I104" s="14" t="n">
        <v>103.6</v>
      </c>
      <c r="J104" s="14" t="n">
        <v>105.3</v>
      </c>
      <c r="K104" s="14" t="n">
        <v>104.8</v>
      </c>
      <c r="L104" s="14" t="n">
        <v>105.4</v>
      </c>
      <c r="M104" s="14" t="n">
        <v>105.9</v>
      </c>
      <c r="N104" s="14" t="n">
        <v>107.2</v>
      </c>
      <c r="O104" s="0" t="n">
        <f aca="false">VLOOKUP(TRIM(A104),Q:S,3,0)</f>
        <v>1740</v>
      </c>
      <c r="P104" s="1" t="n">
        <f aca="false">(N104-B104)/B104</f>
        <v>0.0407766990291262</v>
      </c>
      <c r="Q104" s="0" t="str">
        <f aca="false">TRIM(R104)</f>
        <v>011630: frutta secca, essiccata e noci</v>
      </c>
      <c r="R104" s="12" t="s">
        <v>217</v>
      </c>
      <c r="S104" s="13" t="n">
        <v>1740</v>
      </c>
    </row>
    <row r="105" customFormat="false" ht="20" hidden="false" customHeight="false" outlineLevel="0" collapsed="false">
      <c r="A105" s="12" t="s">
        <v>218</v>
      </c>
      <c r="B105" s="15" t="n">
        <v>102.8</v>
      </c>
      <c r="C105" s="15" t="n">
        <v>103.6</v>
      </c>
      <c r="D105" s="15" t="n">
        <v>103.4</v>
      </c>
      <c r="E105" s="15" t="n">
        <v>103.5</v>
      </c>
      <c r="F105" s="15" t="n">
        <v>103.4</v>
      </c>
      <c r="G105" s="15" t="n">
        <v>104.2</v>
      </c>
      <c r="H105" s="15" t="n">
        <v>104.8</v>
      </c>
      <c r="I105" s="15" t="n">
        <v>105.5</v>
      </c>
      <c r="J105" s="15" t="n">
        <v>105.4</v>
      </c>
      <c r="K105" s="15" t="n">
        <v>106</v>
      </c>
      <c r="L105" s="15" t="n">
        <v>107</v>
      </c>
      <c r="M105" s="15" t="n">
        <v>109.1</v>
      </c>
      <c r="N105" s="15" t="n">
        <v>109.8</v>
      </c>
      <c r="O105" s="0" t="n">
        <f aca="false">VLOOKUP(TRIM(A105),Q:S,3,0)</f>
        <v>358</v>
      </c>
      <c r="P105" s="1" t="n">
        <f aca="false">(N105-B105)/B105</f>
        <v>0.0680933852140078</v>
      </c>
      <c r="Q105" s="0" t="str">
        <f aca="false">TRIM(R105)</f>
        <v>01164: conserve di frutta e prodotti a base di frutta</v>
      </c>
      <c r="R105" s="12" t="s">
        <v>219</v>
      </c>
      <c r="S105" s="13" t="n">
        <v>358</v>
      </c>
    </row>
    <row r="106" customFormat="false" ht="20" hidden="false" customHeight="false" outlineLevel="0" collapsed="false">
      <c r="A106" s="12" t="s">
        <v>220</v>
      </c>
      <c r="B106" s="14" t="n">
        <v>102.8</v>
      </c>
      <c r="C106" s="14" t="n">
        <v>103.6</v>
      </c>
      <c r="D106" s="14" t="n">
        <v>103.4</v>
      </c>
      <c r="E106" s="14" t="n">
        <v>103.5</v>
      </c>
      <c r="F106" s="14" t="n">
        <v>103.4</v>
      </c>
      <c r="G106" s="14" t="n">
        <v>104.2</v>
      </c>
      <c r="H106" s="14" t="n">
        <v>104.8</v>
      </c>
      <c r="I106" s="14" t="n">
        <v>105.5</v>
      </c>
      <c r="J106" s="14" t="n">
        <v>105.4</v>
      </c>
      <c r="K106" s="14" t="n">
        <v>106</v>
      </c>
      <c r="L106" s="14" t="n">
        <v>107</v>
      </c>
      <c r="M106" s="14" t="n">
        <v>109.1</v>
      </c>
      <c r="N106" s="14" t="n">
        <v>109.8</v>
      </c>
      <c r="O106" s="0" t="n">
        <f aca="false">VLOOKUP(TRIM(A106),Q:S,3,0)</f>
        <v>358</v>
      </c>
      <c r="P106" s="1" t="n">
        <f aca="false">(N106-B106)/B106</f>
        <v>0.0680933852140078</v>
      </c>
      <c r="Q106" s="0" t="str">
        <f aca="false">TRIM(R106)</f>
        <v>011640: conserve di frutta e prodotti a base di frutta</v>
      </c>
      <c r="R106" s="12" t="s">
        <v>221</v>
      </c>
      <c r="S106" s="13" t="n">
        <v>358</v>
      </c>
    </row>
    <row r="107" customFormat="false" ht="12.5" hidden="false" customHeight="false" outlineLevel="0" collapsed="false">
      <c r="A107" s="12" t="s">
        <v>222</v>
      </c>
      <c r="B107" s="15" t="n">
        <v>110</v>
      </c>
      <c r="C107" s="15" t="n">
        <v>107.9</v>
      </c>
      <c r="D107" s="15" t="n">
        <v>106</v>
      </c>
      <c r="E107" s="15" t="n">
        <v>105.9</v>
      </c>
      <c r="F107" s="15" t="n">
        <v>108.7</v>
      </c>
      <c r="G107" s="15" t="n">
        <v>109.2</v>
      </c>
      <c r="H107" s="15" t="n">
        <v>111.5</v>
      </c>
      <c r="I107" s="15" t="n">
        <v>115.1</v>
      </c>
      <c r="J107" s="15" t="n">
        <v>120.3</v>
      </c>
      <c r="K107" s="15" t="n">
        <v>123.3</v>
      </c>
      <c r="L107" s="15" t="n">
        <v>121.5</v>
      </c>
      <c r="M107" s="15" t="n">
        <v>121.9</v>
      </c>
      <c r="N107" s="15" t="n">
        <v>119.7</v>
      </c>
      <c r="O107" s="0" t="n">
        <f aca="false">VLOOKUP(TRIM(A107),Q:S,3,0)</f>
        <v>24237</v>
      </c>
      <c r="P107" s="1" t="n">
        <f aca="false">(N107-B107)/B107</f>
        <v>0.0881818181818182</v>
      </c>
      <c r="Q107" s="0" t="str">
        <f aca="false">TRIM(R107)</f>
        <v>0117: vegetali</v>
      </c>
      <c r="R107" s="12" t="s">
        <v>223</v>
      </c>
      <c r="S107" s="13" t="n">
        <v>24237</v>
      </c>
    </row>
    <row r="108" customFormat="false" ht="30" hidden="false" customHeight="false" outlineLevel="0" collapsed="false">
      <c r="A108" s="12" t="s">
        <v>224</v>
      </c>
      <c r="B108" s="14" t="n">
        <v>113.4</v>
      </c>
      <c r="C108" s="14" t="n">
        <v>109.2</v>
      </c>
      <c r="D108" s="14" t="n">
        <v>105.6</v>
      </c>
      <c r="E108" s="14" t="n">
        <v>105.4</v>
      </c>
      <c r="F108" s="14" t="n">
        <v>111.1</v>
      </c>
      <c r="G108" s="14" t="n">
        <v>112.2</v>
      </c>
      <c r="H108" s="14" t="n">
        <v>116.3</v>
      </c>
      <c r="I108" s="14" t="n">
        <v>122.2</v>
      </c>
      <c r="J108" s="14" t="n">
        <v>130.5</v>
      </c>
      <c r="K108" s="14" t="n">
        <v>135.3</v>
      </c>
      <c r="L108" s="14" t="n">
        <v>131.6</v>
      </c>
      <c r="M108" s="14" t="n">
        <v>131.1</v>
      </c>
      <c r="N108" s="14" t="n">
        <v>125.9</v>
      </c>
      <c r="O108" s="0" t="n">
        <f aca="false">VLOOKUP(TRIM(A108),Q:S,3,0)</f>
        <v>14452</v>
      </c>
      <c r="P108" s="1" t="n">
        <f aca="false">(N108-B108)/B108</f>
        <v>0.110229276895944</v>
      </c>
      <c r="Q108" s="0" t="str">
        <f aca="false">TRIM(R108)</f>
        <v>01171: vegetali freschi o refrigerati diversi da patate e altri tuberi</v>
      </c>
      <c r="R108" s="12" t="s">
        <v>225</v>
      </c>
      <c r="S108" s="13" t="n">
        <v>14452</v>
      </c>
    </row>
    <row r="109" customFormat="false" ht="12.5" hidden="false" customHeight="false" outlineLevel="0" collapsed="false">
      <c r="A109" s="12" t="s">
        <v>226</v>
      </c>
      <c r="B109" s="15" t="n">
        <v>117</v>
      </c>
      <c r="C109" s="15" t="n">
        <v>114.3</v>
      </c>
      <c r="D109" s="15" t="n">
        <v>111.2</v>
      </c>
      <c r="E109" s="15" t="n">
        <v>113</v>
      </c>
      <c r="F109" s="15" t="n">
        <v>116.4</v>
      </c>
      <c r="G109" s="15" t="n">
        <v>115.6</v>
      </c>
      <c r="H109" s="15" t="n">
        <v>115.8</v>
      </c>
      <c r="I109" s="15" t="n">
        <v>119.3</v>
      </c>
      <c r="J109" s="15" t="n">
        <v>129.2</v>
      </c>
      <c r="K109" s="15" t="n">
        <v>130.8</v>
      </c>
      <c r="L109" s="15" t="n">
        <v>128.8</v>
      </c>
      <c r="M109" s="15" t="n">
        <v>128.2</v>
      </c>
      <c r="N109" s="15" t="n">
        <v>127</v>
      </c>
      <c r="O109" s="0" t="n">
        <f aca="false">VLOOKUP(TRIM(A109),Q:S,3,0)</f>
        <v>1235</v>
      </c>
      <c r="P109" s="1" t="n">
        <f aca="false">(N109-B109)/B109</f>
        <v>0.0854700854700855</v>
      </c>
      <c r="Q109" s="0" t="str">
        <f aca="false">TRIM(R109)</f>
        <v>011711: insalata</v>
      </c>
      <c r="R109" s="12" t="s">
        <v>227</v>
      </c>
      <c r="S109" s="13" t="n">
        <v>1235</v>
      </c>
    </row>
    <row r="110" customFormat="false" ht="20" hidden="false" customHeight="false" outlineLevel="0" collapsed="false">
      <c r="A110" s="12" t="s">
        <v>228</v>
      </c>
      <c r="B110" s="14" t="n">
        <v>117.9</v>
      </c>
      <c r="C110" s="14" t="n">
        <v>117.8</v>
      </c>
      <c r="D110" s="14" t="n">
        <v>115.7</v>
      </c>
      <c r="E110" s="14" t="n">
        <v>116.6</v>
      </c>
      <c r="F110" s="14" t="n">
        <v>118.3</v>
      </c>
      <c r="G110" s="14" t="n">
        <v>119.3</v>
      </c>
      <c r="H110" s="14" t="n">
        <v>116.1</v>
      </c>
      <c r="I110" s="14" t="n">
        <v>116.1</v>
      </c>
      <c r="J110" s="14" t="n">
        <v>119.9</v>
      </c>
      <c r="K110" s="14" t="n">
        <v>121.9</v>
      </c>
      <c r="L110" s="14" t="n">
        <v>122.1</v>
      </c>
      <c r="M110" s="14" t="n">
        <v>123</v>
      </c>
      <c r="N110" s="14" t="n">
        <v>126.5</v>
      </c>
      <c r="O110" s="0" t="n">
        <f aca="false">VLOOKUP(TRIM(A110),Q:S,3,0)</f>
        <v>619</v>
      </c>
      <c r="P110" s="1" t="n">
        <f aca="false">(N110-B110)/B110</f>
        <v>0.0729431721798134</v>
      </c>
      <c r="Q110" s="0" t="str">
        <f aca="false">TRIM(R110)</f>
        <v>011712: altri vegetali a foglia e stelo</v>
      </c>
      <c r="R110" s="12" t="s">
        <v>229</v>
      </c>
      <c r="S110" s="13" t="n">
        <v>619</v>
      </c>
    </row>
    <row r="111" customFormat="false" ht="12.5" hidden="false" customHeight="false" outlineLevel="0" collapsed="false">
      <c r="A111" s="12" t="s">
        <v>230</v>
      </c>
      <c r="B111" s="15" t="n">
        <v>120.1</v>
      </c>
      <c r="C111" s="15" t="n">
        <v>119.2</v>
      </c>
      <c r="D111" s="15" t="n">
        <v>116.9</v>
      </c>
      <c r="E111" s="15" t="n">
        <v>117.8</v>
      </c>
      <c r="F111" s="15" t="n">
        <v>120.8</v>
      </c>
      <c r="G111" s="15" t="n">
        <v>121.6</v>
      </c>
      <c r="H111" s="15" t="n">
        <v>115.8</v>
      </c>
      <c r="I111" s="15" t="n">
        <v>115.5</v>
      </c>
      <c r="J111" s="15" t="n">
        <v>118.1</v>
      </c>
      <c r="K111" s="15" t="n">
        <v>121.1</v>
      </c>
      <c r="L111" s="15" t="n">
        <v>121.1</v>
      </c>
      <c r="M111" s="15" t="n">
        <v>124.7</v>
      </c>
      <c r="N111" s="15" t="n">
        <v>124.1</v>
      </c>
      <c r="O111" s="0" t="n">
        <f aca="false">VLOOKUP(TRIM(A111),Q:S,3,0)</f>
        <v>1022</v>
      </c>
      <c r="P111" s="1" t="n">
        <f aca="false">(N111-B111)/B111</f>
        <v>0.0333055786844296</v>
      </c>
      <c r="Q111" s="0" t="str">
        <f aca="false">TRIM(R111)</f>
        <v>011713: cavoli</v>
      </c>
      <c r="R111" s="12" t="s">
        <v>231</v>
      </c>
      <c r="S111" s="13" t="n">
        <v>1022</v>
      </c>
    </row>
    <row r="112" customFormat="false" ht="12.5" hidden="false" customHeight="false" outlineLevel="0" collapsed="false">
      <c r="A112" s="12" t="s">
        <v>232</v>
      </c>
      <c r="B112" s="14" t="n">
        <v>111.4</v>
      </c>
      <c r="C112" s="14" t="n">
        <v>106.1</v>
      </c>
      <c r="D112" s="14" t="n">
        <v>103.7</v>
      </c>
      <c r="E112" s="14" t="n">
        <v>101.8</v>
      </c>
      <c r="F112" s="14" t="n">
        <v>111.1</v>
      </c>
      <c r="G112" s="14" t="n">
        <v>116.6</v>
      </c>
      <c r="H112" s="14" t="n">
        <v>120.4</v>
      </c>
      <c r="I112" s="14" t="n">
        <v>119</v>
      </c>
      <c r="J112" s="14" t="n">
        <v>127.4</v>
      </c>
      <c r="K112" s="14" t="n">
        <v>132.1</v>
      </c>
      <c r="L112" s="14" t="n">
        <v>132.9</v>
      </c>
      <c r="M112" s="14" t="n">
        <v>136</v>
      </c>
      <c r="N112" s="14" t="n">
        <v>134.4</v>
      </c>
      <c r="O112" s="0" t="n">
        <f aca="false">VLOOKUP(TRIM(A112),Q:S,3,0)</f>
        <v>3339</v>
      </c>
      <c r="P112" s="1" t="n">
        <f aca="false">(N112-B112)/B112</f>
        <v>0.206463195691203</v>
      </c>
      <c r="Q112" s="0" t="str">
        <f aca="false">TRIM(R112)</f>
        <v>011714: pomodori</v>
      </c>
      <c r="R112" s="12" t="s">
        <v>233</v>
      </c>
      <c r="S112" s="13" t="n">
        <v>3339</v>
      </c>
    </row>
    <row r="113" customFormat="false" ht="20" hidden="false" customHeight="false" outlineLevel="0" collapsed="false">
      <c r="A113" s="12" t="s">
        <v>234</v>
      </c>
      <c r="B113" s="15" t="n">
        <v>113.6</v>
      </c>
      <c r="C113" s="15" t="n">
        <v>104.7</v>
      </c>
      <c r="D113" s="15" t="n">
        <v>95.9</v>
      </c>
      <c r="E113" s="15" t="n">
        <v>95.7</v>
      </c>
      <c r="F113" s="15" t="n">
        <v>104</v>
      </c>
      <c r="G113" s="15" t="n">
        <v>102.9</v>
      </c>
      <c r="H113" s="15" t="n">
        <v>113</v>
      </c>
      <c r="I113" s="15" t="n">
        <v>130.2</v>
      </c>
      <c r="J113" s="15" t="n">
        <v>141</v>
      </c>
      <c r="K113" s="15" t="n">
        <v>148.4</v>
      </c>
      <c r="L113" s="15" t="n">
        <v>136.7</v>
      </c>
      <c r="M113" s="15" t="n">
        <v>135.5</v>
      </c>
      <c r="N113" s="15" t="n">
        <v>123.5</v>
      </c>
      <c r="O113" s="0" t="n">
        <f aca="false">VLOOKUP(TRIM(A113),Q:S,3,0)</f>
        <v>4272</v>
      </c>
      <c r="P113" s="1" t="n">
        <f aca="false">(N113-B113)/B113</f>
        <v>0.0871478873239437</v>
      </c>
      <c r="Q113" s="0" t="str">
        <f aca="false">TRIM(R113)</f>
        <v>011715: altri vegetali coltivati per frutti</v>
      </c>
      <c r="R113" s="12" t="s">
        <v>235</v>
      </c>
      <c r="S113" s="13" t="n">
        <v>4272</v>
      </c>
    </row>
    <row r="114" customFormat="false" ht="20" hidden="false" customHeight="false" outlineLevel="0" collapsed="false">
      <c r="A114" s="12" t="s">
        <v>236</v>
      </c>
      <c r="B114" s="14" t="n">
        <v>112</v>
      </c>
      <c r="C114" s="14" t="n">
        <v>111.8</v>
      </c>
      <c r="D114" s="14" t="n">
        <v>112.1</v>
      </c>
      <c r="E114" s="14" t="n">
        <v>112.1</v>
      </c>
      <c r="F114" s="14" t="n">
        <v>114.1</v>
      </c>
      <c r="G114" s="14" t="n">
        <v>114.6</v>
      </c>
      <c r="H114" s="14" t="n">
        <v>117.4</v>
      </c>
      <c r="I114" s="14" t="n">
        <v>121.2</v>
      </c>
      <c r="J114" s="14" t="n">
        <v>128.6</v>
      </c>
      <c r="K114" s="14" t="n">
        <v>133</v>
      </c>
      <c r="L114" s="14" t="n">
        <v>131.1</v>
      </c>
      <c r="M114" s="14" t="n">
        <v>127</v>
      </c>
      <c r="N114" s="14" t="n">
        <v>121.6</v>
      </c>
      <c r="O114" s="0" t="n">
        <f aca="false">VLOOKUP(TRIM(A114),Q:S,3,0)</f>
        <v>3965</v>
      </c>
      <c r="P114" s="1" t="n">
        <f aca="false">(N114-B114)/B114</f>
        <v>0.0857142857142857</v>
      </c>
      <c r="Q114" s="0" t="str">
        <f aca="false">TRIM(R114)</f>
        <v>011716: radici, bulbi non amidacei, funghi e altri vegetali</v>
      </c>
      <c r="R114" s="12" t="s">
        <v>237</v>
      </c>
      <c r="S114" s="13" t="n">
        <v>3965</v>
      </c>
    </row>
    <row r="115" customFormat="false" ht="20" hidden="false" customHeight="false" outlineLevel="0" collapsed="false">
      <c r="A115" s="12" t="s">
        <v>238</v>
      </c>
      <c r="B115" s="15" t="n">
        <v>105.6</v>
      </c>
      <c r="C115" s="15" t="n">
        <v>107.3</v>
      </c>
      <c r="D115" s="15" t="n">
        <v>108.2</v>
      </c>
      <c r="E115" s="15" t="n">
        <v>108.6</v>
      </c>
      <c r="F115" s="15" t="n">
        <v>106.2</v>
      </c>
      <c r="G115" s="15" t="n">
        <v>104.2</v>
      </c>
      <c r="H115" s="15" t="n">
        <v>105.3</v>
      </c>
      <c r="I115" s="15" t="n">
        <v>105.5</v>
      </c>
      <c r="J115" s="15" t="n">
        <v>106.5</v>
      </c>
      <c r="K115" s="15" t="n">
        <v>106.4</v>
      </c>
      <c r="L115" s="15" t="n">
        <v>109</v>
      </c>
      <c r="M115" s="15" t="n">
        <v>110.4</v>
      </c>
      <c r="N115" s="15" t="n">
        <v>113.1</v>
      </c>
      <c r="O115" s="0" t="n">
        <f aca="false">VLOOKUP(TRIM(A115),Q:S,3,0)</f>
        <v>1314</v>
      </c>
      <c r="P115" s="1" t="n">
        <f aca="false">(N115-B115)/B115</f>
        <v>0.0710227272727273</v>
      </c>
      <c r="Q115" s="0" t="str">
        <f aca="false">TRIM(R115)</f>
        <v>01172: vegetali surgelati diversi da patate e altri tuberi</v>
      </c>
      <c r="R115" s="12" t="s">
        <v>239</v>
      </c>
      <c r="S115" s="13" t="n">
        <v>1314</v>
      </c>
    </row>
    <row r="116" customFormat="false" ht="12.5" hidden="false" customHeight="false" outlineLevel="0" collapsed="false">
      <c r="A116" s="12" t="s">
        <v>240</v>
      </c>
      <c r="B116" s="14" t="n">
        <v>105.6</v>
      </c>
      <c r="C116" s="14" t="n">
        <v>107.3</v>
      </c>
      <c r="D116" s="14" t="n">
        <v>108.2</v>
      </c>
      <c r="E116" s="14" t="n">
        <v>108.6</v>
      </c>
      <c r="F116" s="14" t="n">
        <v>106.2</v>
      </c>
      <c r="G116" s="14" t="n">
        <v>104.2</v>
      </c>
      <c r="H116" s="14" t="n">
        <v>105.3</v>
      </c>
      <c r="I116" s="14" t="n">
        <v>105.5</v>
      </c>
      <c r="J116" s="14" t="n">
        <v>106.5</v>
      </c>
      <c r="K116" s="14" t="n">
        <v>106.4</v>
      </c>
      <c r="L116" s="14" t="n">
        <v>109</v>
      </c>
      <c r="M116" s="14" t="n">
        <v>110.4</v>
      </c>
      <c r="N116" s="14" t="n">
        <v>113.1</v>
      </c>
      <c r="O116" s="0" t="n">
        <f aca="false">VLOOKUP(TRIM(A116),Q:S,3,0)</f>
        <v>1314</v>
      </c>
      <c r="P116" s="1" t="n">
        <f aca="false">(N116-B116)/B116</f>
        <v>0.0710227272727273</v>
      </c>
      <c r="Q116" s="0" t="str">
        <f aca="false">TRIM(R116)</f>
        <v>011720: vegetali surgelati</v>
      </c>
      <c r="R116" s="12" t="s">
        <v>241</v>
      </c>
      <c r="S116" s="13" t="n">
        <v>1314</v>
      </c>
    </row>
    <row r="117" customFormat="false" ht="20" hidden="false" customHeight="false" outlineLevel="0" collapsed="false">
      <c r="A117" s="12" t="s">
        <v>242</v>
      </c>
      <c r="B117" s="15" t="n">
        <v>102</v>
      </c>
      <c r="C117" s="15" t="n">
        <v>102.3</v>
      </c>
      <c r="D117" s="15" t="n">
        <v>102.7</v>
      </c>
      <c r="E117" s="15" t="n">
        <v>102.7</v>
      </c>
      <c r="F117" s="15" t="n">
        <v>102</v>
      </c>
      <c r="G117" s="15" t="n">
        <v>102</v>
      </c>
      <c r="H117" s="15" t="n">
        <v>101.8</v>
      </c>
      <c r="I117" s="15" t="n">
        <v>102.4</v>
      </c>
      <c r="J117" s="15" t="n">
        <v>104</v>
      </c>
      <c r="K117" s="15" t="n">
        <v>104.5</v>
      </c>
      <c r="L117" s="15" t="n">
        <v>104.6</v>
      </c>
      <c r="M117" s="15" t="n">
        <v>105.8</v>
      </c>
      <c r="N117" s="15" t="n">
        <v>106.6</v>
      </c>
      <c r="O117" s="0" t="n">
        <f aca="false">VLOOKUP(TRIM(A117),Q:S,3,0)</f>
        <v>6045</v>
      </c>
      <c r="P117" s="1" t="n">
        <f aca="false">(N117-B117)/B117</f>
        <v>0.0450980392156862</v>
      </c>
      <c r="Q117" s="0" t="str">
        <f aca="false">TRIM(R117)</f>
        <v>01173: vegetali secchi, altri vegetali trasformati o conservati</v>
      </c>
      <c r="R117" s="12" t="s">
        <v>243</v>
      </c>
      <c r="S117" s="13" t="n">
        <v>6045</v>
      </c>
    </row>
    <row r="118" customFormat="false" ht="12.5" hidden="false" customHeight="false" outlineLevel="0" collapsed="false">
      <c r="A118" s="12" t="s">
        <v>244</v>
      </c>
      <c r="B118" s="14" t="n">
        <v>106.3</v>
      </c>
      <c r="C118" s="14" t="n">
        <v>106.9</v>
      </c>
      <c r="D118" s="14" t="n">
        <v>106.9</v>
      </c>
      <c r="E118" s="14" t="n">
        <v>107.3</v>
      </c>
      <c r="F118" s="14" t="n">
        <v>106.1</v>
      </c>
      <c r="G118" s="14" t="n">
        <v>105.6</v>
      </c>
      <c r="H118" s="14" t="n">
        <v>105.2</v>
      </c>
      <c r="I118" s="14" t="n">
        <v>104.5</v>
      </c>
      <c r="J118" s="14" t="n">
        <v>108.2</v>
      </c>
      <c r="K118" s="14" t="n">
        <v>109</v>
      </c>
      <c r="L118" s="14" t="n">
        <v>110</v>
      </c>
      <c r="M118" s="14" t="n">
        <v>111.9</v>
      </c>
      <c r="N118" s="14" t="n">
        <v>113.3</v>
      </c>
      <c r="O118" s="0" t="n">
        <f aca="false">VLOOKUP(TRIM(A118),Q:S,3,0)</f>
        <v>243</v>
      </c>
      <c r="P118" s="1" t="n">
        <f aca="false">(N118-B118)/B118</f>
        <v>0.0658513640639699</v>
      </c>
      <c r="Q118" s="0" t="str">
        <f aca="false">TRIM(R118)</f>
        <v>011731: vegetali secchi</v>
      </c>
      <c r="R118" s="12" t="s">
        <v>245</v>
      </c>
      <c r="S118" s="13" t="n">
        <v>243</v>
      </c>
    </row>
    <row r="119" customFormat="false" ht="20" hidden="false" customHeight="false" outlineLevel="0" collapsed="false">
      <c r="A119" s="12" t="s">
        <v>246</v>
      </c>
      <c r="B119" s="15" t="n">
        <v>101.8</v>
      </c>
      <c r="C119" s="15" t="n">
        <v>102.2</v>
      </c>
      <c r="D119" s="15" t="n">
        <v>102.5</v>
      </c>
      <c r="E119" s="15" t="n">
        <v>102.6</v>
      </c>
      <c r="F119" s="15" t="n">
        <v>101.8</v>
      </c>
      <c r="G119" s="15" t="n">
        <v>101.9</v>
      </c>
      <c r="H119" s="15" t="n">
        <v>101.7</v>
      </c>
      <c r="I119" s="15" t="n">
        <v>102.3</v>
      </c>
      <c r="J119" s="15" t="n">
        <v>103.8</v>
      </c>
      <c r="K119" s="15" t="n">
        <v>104.3</v>
      </c>
      <c r="L119" s="15" t="n">
        <v>104.4</v>
      </c>
      <c r="M119" s="15" t="n">
        <v>105.6</v>
      </c>
      <c r="N119" s="15" t="n">
        <v>106.4</v>
      </c>
      <c r="O119" s="0" t="n">
        <f aca="false">VLOOKUP(TRIM(A119),Q:S,3,0)</f>
        <v>5802</v>
      </c>
      <c r="P119" s="1" t="n">
        <f aca="false">(N119-B119)/B119</f>
        <v>0.0451866404715129</v>
      </c>
      <c r="Q119" s="0" t="str">
        <f aca="false">TRIM(R119)</f>
        <v>011732: altri vegetali trasformati o conservati</v>
      </c>
      <c r="R119" s="12" t="s">
        <v>247</v>
      </c>
      <c r="S119" s="13" t="n">
        <v>5802</v>
      </c>
    </row>
    <row r="120" customFormat="false" ht="12.5" hidden="false" customHeight="false" outlineLevel="0" collapsed="false">
      <c r="A120" s="12" t="s">
        <v>248</v>
      </c>
      <c r="B120" s="14" t="n">
        <v>114.3</v>
      </c>
      <c r="C120" s="14" t="n">
        <v>115.5</v>
      </c>
      <c r="D120" s="14" t="n">
        <v>114.9</v>
      </c>
      <c r="E120" s="14" t="n">
        <v>114.5</v>
      </c>
      <c r="F120" s="14" t="n">
        <v>113.6</v>
      </c>
      <c r="G120" s="14" t="n">
        <v>113.6</v>
      </c>
      <c r="H120" s="14" t="n">
        <v>113.5</v>
      </c>
      <c r="I120" s="14" t="n">
        <v>114.2</v>
      </c>
      <c r="J120" s="14" t="n">
        <v>114.7</v>
      </c>
      <c r="K120" s="14" t="n">
        <v>115.5</v>
      </c>
      <c r="L120" s="14" t="n">
        <v>116.8</v>
      </c>
      <c r="M120" s="14" t="n">
        <v>118.7</v>
      </c>
      <c r="N120" s="14" t="n">
        <v>121.4</v>
      </c>
      <c r="O120" s="0" t="n">
        <f aca="false">VLOOKUP(TRIM(A120),Q:S,3,0)</f>
        <v>1562</v>
      </c>
      <c r="P120" s="1" t="n">
        <f aca="false">(N120-B120)/B120</f>
        <v>0.0621172353455819</v>
      </c>
      <c r="Q120" s="0" t="str">
        <f aca="false">TRIM(R120)</f>
        <v>01174: patate</v>
      </c>
      <c r="R120" s="12" t="s">
        <v>249</v>
      </c>
      <c r="S120" s="13" t="n">
        <v>1562</v>
      </c>
    </row>
    <row r="121" customFormat="false" ht="12.5" hidden="false" customHeight="false" outlineLevel="0" collapsed="false">
      <c r="A121" s="12" t="s">
        <v>250</v>
      </c>
      <c r="B121" s="15" t="n">
        <v>114.3</v>
      </c>
      <c r="C121" s="15" t="n">
        <v>115.5</v>
      </c>
      <c r="D121" s="15" t="n">
        <v>114.9</v>
      </c>
      <c r="E121" s="15" t="n">
        <v>114.5</v>
      </c>
      <c r="F121" s="15" t="n">
        <v>113.6</v>
      </c>
      <c r="G121" s="15" t="n">
        <v>113.6</v>
      </c>
      <c r="H121" s="15" t="n">
        <v>113.5</v>
      </c>
      <c r="I121" s="15" t="n">
        <v>114.2</v>
      </c>
      <c r="J121" s="15" t="n">
        <v>114.7</v>
      </c>
      <c r="K121" s="15" t="n">
        <v>115.5</v>
      </c>
      <c r="L121" s="15" t="n">
        <v>116.8</v>
      </c>
      <c r="M121" s="15" t="n">
        <v>118.7</v>
      </c>
      <c r="N121" s="15" t="n">
        <v>121.4</v>
      </c>
      <c r="O121" s="0" t="n">
        <f aca="false">VLOOKUP(TRIM(A121),Q:S,3,0)</f>
        <v>1562</v>
      </c>
      <c r="P121" s="1" t="n">
        <f aca="false">(N121-B121)/B121</f>
        <v>0.0621172353455819</v>
      </c>
      <c r="Q121" s="0" t="str">
        <f aca="false">TRIM(R121)</f>
        <v>011740: patate</v>
      </c>
      <c r="R121" s="12" t="s">
        <v>251</v>
      </c>
      <c r="S121" s="13" t="n">
        <v>1562</v>
      </c>
    </row>
    <row r="122" customFormat="false" ht="12.5" hidden="false" customHeight="false" outlineLevel="0" collapsed="false">
      <c r="A122" s="12" t="s">
        <v>252</v>
      </c>
      <c r="B122" s="14" t="n">
        <v>102.2</v>
      </c>
      <c r="C122" s="14" t="n">
        <v>101.1</v>
      </c>
      <c r="D122" s="14" t="n">
        <v>102</v>
      </c>
      <c r="E122" s="14" t="n">
        <v>102.2</v>
      </c>
      <c r="F122" s="14" t="n">
        <v>102.6</v>
      </c>
      <c r="G122" s="14" t="n">
        <v>102</v>
      </c>
      <c r="H122" s="14" t="n">
        <v>102.3</v>
      </c>
      <c r="I122" s="14" t="n">
        <v>101.9</v>
      </c>
      <c r="J122" s="14" t="n">
        <v>103.3</v>
      </c>
      <c r="K122" s="14" t="n">
        <v>103.5</v>
      </c>
      <c r="L122" s="14" t="n">
        <v>104.7</v>
      </c>
      <c r="M122" s="14" t="n">
        <v>110</v>
      </c>
      <c r="N122" s="14" t="n">
        <v>112.8</v>
      </c>
      <c r="O122" s="0" t="n">
        <f aca="false">VLOOKUP(TRIM(A122),Q:S,3,0)</f>
        <v>864</v>
      </c>
      <c r="P122" s="1" t="n">
        <f aca="false">(N122-B122)/B122</f>
        <v>0.103718199608611</v>
      </c>
      <c r="Q122" s="0" t="str">
        <f aca="false">TRIM(R122)</f>
        <v>01175: patatine fritte</v>
      </c>
      <c r="R122" s="12" t="s">
        <v>253</v>
      </c>
      <c r="S122" s="13" t="n">
        <v>864</v>
      </c>
    </row>
    <row r="123" customFormat="false" ht="12.5" hidden="false" customHeight="false" outlineLevel="0" collapsed="false">
      <c r="A123" s="12" t="s">
        <v>254</v>
      </c>
      <c r="B123" s="15" t="n">
        <v>102.2</v>
      </c>
      <c r="C123" s="15" t="n">
        <v>101.1</v>
      </c>
      <c r="D123" s="15" t="n">
        <v>102</v>
      </c>
      <c r="E123" s="15" t="n">
        <v>102.2</v>
      </c>
      <c r="F123" s="15" t="n">
        <v>102.6</v>
      </c>
      <c r="G123" s="15" t="n">
        <v>102</v>
      </c>
      <c r="H123" s="15" t="n">
        <v>102.3</v>
      </c>
      <c r="I123" s="15" t="n">
        <v>101.9</v>
      </c>
      <c r="J123" s="15" t="n">
        <v>103.3</v>
      </c>
      <c r="K123" s="15" t="n">
        <v>103.5</v>
      </c>
      <c r="L123" s="15" t="n">
        <v>104.7</v>
      </c>
      <c r="M123" s="15" t="n">
        <v>110</v>
      </c>
      <c r="N123" s="15" t="n">
        <v>112.8</v>
      </c>
      <c r="O123" s="0" t="n">
        <f aca="false">VLOOKUP(TRIM(A123),Q:S,3,0)</f>
        <v>864</v>
      </c>
      <c r="P123" s="1" t="n">
        <f aca="false">(N123-B123)/B123</f>
        <v>0.103718199608611</v>
      </c>
      <c r="Q123" s="0" t="str">
        <f aca="false">TRIM(R123)</f>
        <v>011750: patatine fritte</v>
      </c>
      <c r="R123" s="12" t="s">
        <v>255</v>
      </c>
      <c r="S123" s="13" t="n">
        <v>864</v>
      </c>
    </row>
    <row r="124" customFormat="false" ht="20" hidden="false" customHeight="false" outlineLevel="0" collapsed="false">
      <c r="A124" s="12" t="s">
        <v>256</v>
      </c>
      <c r="B124" s="14" t="n">
        <v>98.6</v>
      </c>
      <c r="C124" s="14" t="n">
        <v>98.5</v>
      </c>
      <c r="D124" s="14" t="n">
        <v>98.2</v>
      </c>
      <c r="E124" s="14" t="n">
        <v>98.8</v>
      </c>
      <c r="F124" s="14" t="n">
        <v>98.6</v>
      </c>
      <c r="G124" s="14" t="n">
        <v>99.7</v>
      </c>
      <c r="H124" s="14" t="n">
        <v>100.1</v>
      </c>
      <c r="I124" s="14" t="n">
        <v>100.7</v>
      </c>
      <c r="J124" s="14" t="n">
        <v>100.9</v>
      </c>
      <c r="K124" s="14" t="n">
        <v>100.5</v>
      </c>
      <c r="L124" s="14" t="n">
        <v>101.4</v>
      </c>
      <c r="M124" s="14" t="n">
        <v>102.2</v>
      </c>
      <c r="N124" s="14" t="n">
        <v>103.1</v>
      </c>
      <c r="O124" s="0" t="n">
        <f aca="false">VLOOKUP(TRIM(A124),Q:S,3,0)</f>
        <v>8153</v>
      </c>
      <c r="P124" s="1" t="n">
        <f aca="false">(N124-B124)/B124</f>
        <v>0.0456389452332657</v>
      </c>
      <c r="Q124" s="0" t="str">
        <f aca="false">TRIM(R124)</f>
        <v>0118: zucchero, confetture, miele, cioccolato e dolciumi</v>
      </c>
      <c r="R124" s="12" t="s">
        <v>257</v>
      </c>
      <c r="S124" s="13" t="n">
        <v>8153</v>
      </c>
    </row>
    <row r="125" customFormat="false" ht="12.5" hidden="false" customHeight="false" outlineLevel="0" collapsed="false">
      <c r="A125" s="12" t="s">
        <v>258</v>
      </c>
      <c r="B125" s="15" t="n">
        <v>98.1</v>
      </c>
      <c r="C125" s="15" t="n">
        <v>98</v>
      </c>
      <c r="D125" s="15" t="n">
        <v>98</v>
      </c>
      <c r="E125" s="15" t="n">
        <v>98.1</v>
      </c>
      <c r="F125" s="15" t="n">
        <v>98.2</v>
      </c>
      <c r="G125" s="15" t="n">
        <v>98.7</v>
      </c>
      <c r="H125" s="15" t="n">
        <v>100.5</v>
      </c>
      <c r="I125" s="15" t="n">
        <v>101.6</v>
      </c>
      <c r="J125" s="15" t="n">
        <v>102.3</v>
      </c>
      <c r="K125" s="15" t="n">
        <v>102.8</v>
      </c>
      <c r="L125" s="15" t="n">
        <v>103.2</v>
      </c>
      <c r="M125" s="15" t="n">
        <v>104</v>
      </c>
      <c r="N125" s="15" t="n">
        <v>105.8</v>
      </c>
      <c r="O125" s="0" t="n">
        <f aca="false">VLOOKUP(TRIM(A125),Q:S,3,0)</f>
        <v>789</v>
      </c>
      <c r="P125" s="1" t="n">
        <f aca="false">(N125-B125)/B125</f>
        <v>0.0784913353720694</v>
      </c>
      <c r="Q125" s="0" t="str">
        <f aca="false">TRIM(R125)</f>
        <v>01181: zucchero</v>
      </c>
      <c r="R125" s="12" t="s">
        <v>259</v>
      </c>
      <c r="S125" s="13" t="n">
        <v>789</v>
      </c>
    </row>
    <row r="126" customFormat="false" ht="12.5" hidden="false" customHeight="false" outlineLevel="0" collapsed="false">
      <c r="A126" s="12" t="s">
        <v>260</v>
      </c>
      <c r="B126" s="14" t="n">
        <v>98.1</v>
      </c>
      <c r="C126" s="14" t="n">
        <v>98</v>
      </c>
      <c r="D126" s="14" t="n">
        <v>98</v>
      </c>
      <c r="E126" s="14" t="n">
        <v>98.1</v>
      </c>
      <c r="F126" s="14" t="n">
        <v>98.2</v>
      </c>
      <c r="G126" s="14" t="n">
        <v>98.7</v>
      </c>
      <c r="H126" s="14" t="n">
        <v>100.5</v>
      </c>
      <c r="I126" s="14" t="n">
        <v>101.6</v>
      </c>
      <c r="J126" s="14" t="n">
        <v>102.3</v>
      </c>
      <c r="K126" s="14" t="n">
        <v>102.8</v>
      </c>
      <c r="L126" s="14" t="n">
        <v>103.2</v>
      </c>
      <c r="M126" s="14" t="n">
        <v>104</v>
      </c>
      <c r="N126" s="14" t="n">
        <v>105.8</v>
      </c>
      <c r="O126" s="0" t="n">
        <f aca="false">VLOOKUP(TRIM(A126),Q:S,3,0)</f>
        <v>789</v>
      </c>
      <c r="P126" s="1" t="n">
        <f aca="false">(N126-B126)/B126</f>
        <v>0.0784913353720694</v>
      </c>
      <c r="Q126" s="0" t="str">
        <f aca="false">TRIM(R126)</f>
        <v>011810: zucchero</v>
      </c>
      <c r="R126" s="12" t="s">
        <v>261</v>
      </c>
      <c r="S126" s="13" t="n">
        <v>789</v>
      </c>
    </row>
    <row r="127" customFormat="false" ht="20" hidden="false" customHeight="false" outlineLevel="0" collapsed="false">
      <c r="A127" s="12" t="s">
        <v>262</v>
      </c>
      <c r="B127" s="15" t="n">
        <v>102.3</v>
      </c>
      <c r="C127" s="15" t="n">
        <v>102.2</v>
      </c>
      <c r="D127" s="15" t="n">
        <v>101.9</v>
      </c>
      <c r="E127" s="15" t="n">
        <v>102</v>
      </c>
      <c r="F127" s="15" t="n">
        <v>100.2</v>
      </c>
      <c r="G127" s="15" t="n">
        <v>101.5</v>
      </c>
      <c r="H127" s="15" t="n">
        <v>101</v>
      </c>
      <c r="I127" s="15" t="n">
        <v>102.2</v>
      </c>
      <c r="J127" s="15" t="n">
        <v>102.8</v>
      </c>
      <c r="K127" s="15" t="n">
        <v>102.9</v>
      </c>
      <c r="L127" s="15" t="n">
        <v>103.5</v>
      </c>
      <c r="M127" s="15" t="n">
        <v>104.6</v>
      </c>
      <c r="N127" s="15" t="n">
        <v>106.6</v>
      </c>
      <c r="O127" s="0" t="n">
        <f aca="false">VLOOKUP(TRIM(A127),Q:S,3,0)</f>
        <v>1441</v>
      </c>
      <c r="P127" s="1" t="n">
        <f aca="false">(N127-B127)/B127</f>
        <v>0.0420332355816227</v>
      </c>
      <c r="Q127" s="0" t="str">
        <f aca="false">TRIM(R127)</f>
        <v>01182: confetture, marmellate e miele</v>
      </c>
      <c r="R127" s="12" t="s">
        <v>263</v>
      </c>
      <c r="S127" s="13" t="n">
        <v>1441</v>
      </c>
    </row>
    <row r="128" customFormat="false" ht="20" hidden="false" customHeight="false" outlineLevel="0" collapsed="false">
      <c r="A128" s="12" t="s">
        <v>264</v>
      </c>
      <c r="B128" s="14" t="n">
        <v>102.3</v>
      </c>
      <c r="C128" s="14" t="n">
        <v>102.2</v>
      </c>
      <c r="D128" s="14" t="n">
        <v>101.9</v>
      </c>
      <c r="E128" s="14" t="n">
        <v>102</v>
      </c>
      <c r="F128" s="14" t="n">
        <v>100.2</v>
      </c>
      <c r="G128" s="14" t="n">
        <v>101.5</v>
      </c>
      <c r="H128" s="14" t="n">
        <v>101</v>
      </c>
      <c r="I128" s="14" t="n">
        <v>102.2</v>
      </c>
      <c r="J128" s="14" t="n">
        <v>102.8</v>
      </c>
      <c r="K128" s="14" t="n">
        <v>102.9</v>
      </c>
      <c r="L128" s="14" t="n">
        <v>103.5</v>
      </c>
      <c r="M128" s="14" t="n">
        <v>104.6</v>
      </c>
      <c r="N128" s="14" t="n">
        <v>106.6</v>
      </c>
      <c r="O128" s="0" t="n">
        <f aca="false">VLOOKUP(TRIM(A128),Q:S,3,0)</f>
        <v>1441</v>
      </c>
      <c r="P128" s="1" t="n">
        <f aca="false">(N128-B128)/B128</f>
        <v>0.0420332355816227</v>
      </c>
      <c r="Q128" s="0" t="str">
        <f aca="false">TRIM(R128)</f>
        <v>011820: confetture, marmellate e miele</v>
      </c>
      <c r="R128" s="12" t="s">
        <v>265</v>
      </c>
      <c r="S128" s="13" t="n">
        <v>1441</v>
      </c>
    </row>
    <row r="129" customFormat="false" ht="12.5" hidden="false" customHeight="false" outlineLevel="0" collapsed="false">
      <c r="A129" s="12" t="s">
        <v>266</v>
      </c>
      <c r="B129" s="15" t="n">
        <v>100</v>
      </c>
      <c r="C129" s="15" t="n">
        <v>100.5</v>
      </c>
      <c r="D129" s="15" t="n">
        <v>100.7</v>
      </c>
      <c r="E129" s="15" t="n">
        <v>101.2</v>
      </c>
      <c r="F129" s="15" t="n">
        <v>99.3</v>
      </c>
      <c r="G129" s="15" t="n">
        <v>99.3</v>
      </c>
      <c r="H129" s="15" t="n">
        <v>98.9</v>
      </c>
      <c r="I129" s="15" t="n">
        <v>99.7</v>
      </c>
      <c r="J129" s="15" t="n">
        <v>98.3</v>
      </c>
      <c r="K129" s="15" t="n">
        <v>96.9</v>
      </c>
      <c r="L129" s="15" t="n">
        <v>97.9</v>
      </c>
      <c r="M129" s="15" t="n">
        <v>98.8</v>
      </c>
      <c r="N129" s="15" t="n">
        <v>99.1</v>
      </c>
      <c r="O129" s="0" t="n">
        <f aca="false">VLOOKUP(TRIM(A129),Q:S,3,0)</f>
        <v>2465</v>
      </c>
      <c r="P129" s="1" t="n">
        <f aca="false">(N129-B129)/B129</f>
        <v>-0.00900000000000006</v>
      </c>
      <c r="Q129" s="0" t="str">
        <f aca="false">TRIM(R129)</f>
        <v>01183: cioccolato</v>
      </c>
      <c r="R129" s="12" t="s">
        <v>267</v>
      </c>
      <c r="S129" s="13" t="n">
        <v>2465</v>
      </c>
    </row>
    <row r="130" customFormat="false" ht="12.5" hidden="false" customHeight="false" outlineLevel="0" collapsed="false">
      <c r="A130" s="12" t="s">
        <v>268</v>
      </c>
      <c r="B130" s="14" t="n">
        <v>100</v>
      </c>
      <c r="C130" s="14" t="n">
        <v>100.5</v>
      </c>
      <c r="D130" s="14" t="n">
        <v>100.7</v>
      </c>
      <c r="E130" s="14" t="n">
        <v>101.2</v>
      </c>
      <c r="F130" s="14" t="n">
        <v>99.3</v>
      </c>
      <c r="G130" s="14" t="n">
        <v>99.3</v>
      </c>
      <c r="H130" s="14" t="n">
        <v>98.9</v>
      </c>
      <c r="I130" s="14" t="n">
        <v>99.7</v>
      </c>
      <c r="J130" s="14" t="n">
        <v>98.3</v>
      </c>
      <c r="K130" s="14" t="n">
        <v>96.9</v>
      </c>
      <c r="L130" s="14" t="n">
        <v>97.9</v>
      </c>
      <c r="M130" s="14" t="n">
        <v>98.8</v>
      </c>
      <c r="N130" s="14" t="n">
        <v>99.1</v>
      </c>
      <c r="O130" s="0" t="n">
        <f aca="false">VLOOKUP(TRIM(A130),Q:S,3,0)</f>
        <v>2465</v>
      </c>
      <c r="P130" s="1" t="n">
        <f aca="false">(N130-B130)/B130</f>
        <v>-0.00900000000000006</v>
      </c>
      <c r="Q130" s="0" t="str">
        <f aca="false">TRIM(R130)</f>
        <v>011830: cioccolato</v>
      </c>
      <c r="R130" s="12" t="s">
        <v>269</v>
      </c>
      <c r="S130" s="13" t="n">
        <v>2465</v>
      </c>
    </row>
    <row r="131" customFormat="false" ht="12.5" hidden="false" customHeight="false" outlineLevel="0" collapsed="false">
      <c r="A131" s="12" t="s">
        <v>270</v>
      </c>
      <c r="B131" s="15" t="n">
        <v>99.1</v>
      </c>
      <c r="C131" s="15" t="n">
        <v>98.8</v>
      </c>
      <c r="D131" s="15" t="n">
        <v>98.6</v>
      </c>
      <c r="E131" s="15" t="n">
        <v>99</v>
      </c>
      <c r="F131" s="15" t="n">
        <v>97.9</v>
      </c>
      <c r="G131" s="15" t="n">
        <v>97.6</v>
      </c>
      <c r="H131" s="15" t="n">
        <v>98</v>
      </c>
      <c r="I131" s="15" t="n">
        <v>98.6</v>
      </c>
      <c r="J131" s="15" t="n">
        <v>96.3</v>
      </c>
      <c r="K131" s="15" t="n">
        <v>97.9</v>
      </c>
      <c r="L131" s="15" t="n">
        <v>98.3</v>
      </c>
      <c r="M131" s="15" t="n">
        <v>99.3</v>
      </c>
      <c r="N131" s="15" t="n">
        <v>99.3</v>
      </c>
      <c r="O131" s="0" t="n">
        <f aca="false">VLOOKUP(TRIM(A131),Q:S,3,0)</f>
        <v>820</v>
      </c>
      <c r="P131" s="1" t="n">
        <f aca="false">(N131-B131)/B131</f>
        <v>0.0020181634712412</v>
      </c>
      <c r="Q131" s="0" t="str">
        <f aca="false">TRIM(R131)</f>
        <v>01184: confetteria</v>
      </c>
      <c r="R131" s="12" t="s">
        <v>271</v>
      </c>
      <c r="S131" s="13" t="n">
        <v>820</v>
      </c>
    </row>
    <row r="132" customFormat="false" ht="12.5" hidden="false" customHeight="false" outlineLevel="0" collapsed="false">
      <c r="A132" s="12" t="s">
        <v>272</v>
      </c>
      <c r="B132" s="14" t="n">
        <v>99.1</v>
      </c>
      <c r="C132" s="14" t="n">
        <v>98.8</v>
      </c>
      <c r="D132" s="14" t="n">
        <v>98.6</v>
      </c>
      <c r="E132" s="14" t="n">
        <v>99</v>
      </c>
      <c r="F132" s="14" t="n">
        <v>97.9</v>
      </c>
      <c r="G132" s="14" t="n">
        <v>97.6</v>
      </c>
      <c r="H132" s="14" t="n">
        <v>98</v>
      </c>
      <c r="I132" s="14" t="n">
        <v>98.6</v>
      </c>
      <c r="J132" s="14" t="n">
        <v>96.3</v>
      </c>
      <c r="K132" s="14" t="n">
        <v>97.9</v>
      </c>
      <c r="L132" s="14" t="n">
        <v>98.3</v>
      </c>
      <c r="M132" s="14" t="n">
        <v>99.3</v>
      </c>
      <c r="N132" s="14" t="n">
        <v>99.3</v>
      </c>
      <c r="O132" s="0" t="n">
        <f aca="false">VLOOKUP(TRIM(A132),Q:S,3,0)</f>
        <v>820</v>
      </c>
      <c r="P132" s="1" t="n">
        <f aca="false">(N132-B132)/B132</f>
        <v>0.0020181634712412</v>
      </c>
      <c r="Q132" s="0" t="str">
        <f aca="false">TRIM(R132)</f>
        <v>011840: confetteria</v>
      </c>
      <c r="R132" s="12" t="s">
        <v>273</v>
      </c>
      <c r="S132" s="13" t="n">
        <v>820</v>
      </c>
    </row>
    <row r="133" customFormat="false" ht="12.5" hidden="false" customHeight="false" outlineLevel="0" collapsed="false">
      <c r="A133" s="12" t="s">
        <v>274</v>
      </c>
      <c r="B133" s="15" t="n">
        <v>95.5</v>
      </c>
      <c r="C133" s="15" t="n">
        <v>95</v>
      </c>
      <c r="D133" s="15" t="n">
        <v>93.9</v>
      </c>
      <c r="E133" s="15" t="n">
        <v>95.1</v>
      </c>
      <c r="F133" s="15" t="n">
        <v>97.8</v>
      </c>
      <c r="G133" s="15" t="n">
        <v>100.4</v>
      </c>
      <c r="H133" s="15" t="n">
        <v>101.7</v>
      </c>
      <c r="I133" s="15" t="n">
        <v>101.5</v>
      </c>
      <c r="J133" s="15" t="n">
        <v>103.7</v>
      </c>
      <c r="K133" s="15" t="n">
        <v>103</v>
      </c>
      <c r="L133" s="15" t="n">
        <v>104.3</v>
      </c>
      <c r="M133" s="15" t="n">
        <v>104.9</v>
      </c>
      <c r="N133" s="15" t="n">
        <v>106</v>
      </c>
      <c r="O133" s="0" t="n">
        <f aca="false">VLOOKUP(TRIM(A133),Q:S,3,0)</f>
        <v>2518</v>
      </c>
      <c r="P133" s="1" t="n">
        <f aca="false">(N133-B133)/B133</f>
        <v>0.109947643979058</v>
      </c>
      <c r="Q133" s="0" t="str">
        <f aca="false">TRIM(R133)</f>
        <v>01185: gelati</v>
      </c>
      <c r="R133" s="12" t="s">
        <v>275</v>
      </c>
      <c r="S133" s="13" t="n">
        <v>2518</v>
      </c>
    </row>
    <row r="134" customFormat="false" ht="12.5" hidden="false" customHeight="false" outlineLevel="0" collapsed="false">
      <c r="A134" s="12" t="s">
        <v>276</v>
      </c>
      <c r="B134" s="14" t="n">
        <v>95.5</v>
      </c>
      <c r="C134" s="14" t="n">
        <v>95</v>
      </c>
      <c r="D134" s="14" t="n">
        <v>93.9</v>
      </c>
      <c r="E134" s="14" t="n">
        <v>95.1</v>
      </c>
      <c r="F134" s="14" t="n">
        <v>97.8</v>
      </c>
      <c r="G134" s="14" t="n">
        <v>100.4</v>
      </c>
      <c r="H134" s="14" t="n">
        <v>101.7</v>
      </c>
      <c r="I134" s="14" t="n">
        <v>101.5</v>
      </c>
      <c r="J134" s="14" t="n">
        <v>103.7</v>
      </c>
      <c r="K134" s="14" t="n">
        <v>103</v>
      </c>
      <c r="L134" s="14" t="n">
        <v>104.3</v>
      </c>
      <c r="M134" s="14" t="n">
        <v>104.9</v>
      </c>
      <c r="N134" s="14" t="n">
        <v>106</v>
      </c>
      <c r="O134" s="0" t="n">
        <f aca="false">VLOOKUP(TRIM(A134),Q:S,3,0)</f>
        <v>2518</v>
      </c>
      <c r="P134" s="1" t="n">
        <f aca="false">(N134-B134)/B134</f>
        <v>0.109947643979058</v>
      </c>
      <c r="Q134" s="0" t="str">
        <f aca="false">TRIM(R134)</f>
        <v>011850: gelati</v>
      </c>
      <c r="R134" s="12" t="s">
        <v>277</v>
      </c>
      <c r="S134" s="13" t="n">
        <v>2518</v>
      </c>
    </row>
    <row r="135" customFormat="false" ht="20" hidden="false" customHeight="false" outlineLevel="0" collapsed="false">
      <c r="A135" s="12" t="s">
        <v>278</v>
      </c>
      <c r="B135" s="15" t="s">
        <v>23</v>
      </c>
      <c r="C135" s="15" t="s">
        <v>23</v>
      </c>
      <c r="D135" s="15" t="s">
        <v>23</v>
      </c>
      <c r="E135" s="15" t="s">
        <v>23</v>
      </c>
      <c r="F135" s="15" t="s">
        <v>23</v>
      </c>
      <c r="G135" s="15" t="s">
        <v>23</v>
      </c>
      <c r="H135" s="15" t="s">
        <v>23</v>
      </c>
      <c r="I135" s="15" t="s">
        <v>23</v>
      </c>
      <c r="J135" s="15" t="n">
        <v>99.2</v>
      </c>
      <c r="K135" s="15" t="n">
        <v>99.9</v>
      </c>
      <c r="L135" s="15" t="n">
        <v>99.2</v>
      </c>
      <c r="M135" s="15" t="n">
        <v>100.4</v>
      </c>
      <c r="N135" s="15" t="n">
        <v>100.3</v>
      </c>
      <c r="O135" s="0" t="e">
        <f aca="false">VLOOKUP(TRIM(A135),Q:S,3,0)</f>
        <v>#N/A</v>
      </c>
      <c r="P135" s="1" t="e">
        <f aca="false">(N135-B135)/B135</f>
        <v>#VALUE!</v>
      </c>
      <c r="Q135" s="0" t="str">
        <f aca="false">TRIM(R135)</f>
        <v>0119: prodotti alimentari n.a.c.</v>
      </c>
      <c r="R135" s="12" t="s">
        <v>279</v>
      </c>
      <c r="S135" s="13" t="n">
        <v>3507</v>
      </c>
    </row>
    <row r="136" customFormat="false" ht="20" hidden="false" customHeight="false" outlineLevel="0" collapsed="false">
      <c r="A136" s="12" t="s">
        <v>280</v>
      </c>
      <c r="B136" s="14" t="s">
        <v>23</v>
      </c>
      <c r="C136" s="14" t="s">
        <v>23</v>
      </c>
      <c r="D136" s="14" t="s">
        <v>23</v>
      </c>
      <c r="E136" s="14" t="s">
        <v>23</v>
      </c>
      <c r="F136" s="14" t="s">
        <v>23</v>
      </c>
      <c r="G136" s="14" t="s">
        <v>23</v>
      </c>
      <c r="H136" s="14" t="s">
        <v>23</v>
      </c>
      <c r="I136" s="14" t="s">
        <v>23</v>
      </c>
      <c r="J136" s="14" t="n">
        <v>99.2</v>
      </c>
      <c r="K136" s="14" t="n">
        <v>99.9</v>
      </c>
      <c r="L136" s="14" t="n">
        <v>99.2</v>
      </c>
      <c r="M136" s="14" t="n">
        <v>100.4</v>
      </c>
      <c r="N136" s="14" t="n">
        <v>100.3</v>
      </c>
      <c r="O136" s="0" t="e">
        <f aca="false">VLOOKUP(TRIM(A136),Q:S,3,0)</f>
        <v>#N/A</v>
      </c>
      <c r="P136" s="1" t="e">
        <f aca="false">(N136-B136)/B136</f>
        <v>#VALUE!</v>
      </c>
      <c r="Q136" s="0" t="str">
        <f aca="false">TRIM(R136)</f>
        <v>01191: salse e condimenti</v>
      </c>
      <c r="R136" s="12" t="s">
        <v>281</v>
      </c>
      <c r="S136" s="13" t="n">
        <v>622</v>
      </c>
    </row>
    <row r="137" customFormat="false" ht="12.5" hidden="false" customHeight="false" outlineLevel="0" collapsed="false">
      <c r="A137" s="12" t="s">
        <v>282</v>
      </c>
      <c r="B137" s="15" t="n">
        <v>100.4</v>
      </c>
      <c r="C137" s="15" t="n">
        <v>101.5</v>
      </c>
      <c r="D137" s="15" t="n">
        <v>101.4</v>
      </c>
      <c r="E137" s="15" t="n">
        <v>101.7</v>
      </c>
      <c r="F137" s="15" t="n">
        <v>100.8</v>
      </c>
      <c r="G137" s="15" t="n">
        <v>100</v>
      </c>
      <c r="H137" s="15" t="n">
        <v>100.5</v>
      </c>
      <c r="I137" s="15" t="n">
        <v>101.2</v>
      </c>
      <c r="J137" s="15" t="n">
        <v>101.7</v>
      </c>
      <c r="K137" s="15" t="n">
        <v>101.7</v>
      </c>
      <c r="L137" s="15" t="n">
        <v>102.8</v>
      </c>
      <c r="M137" s="15" t="n">
        <v>104</v>
      </c>
      <c r="N137" s="15" t="n">
        <v>105.1</v>
      </c>
      <c r="O137" s="0" t="n">
        <f aca="false">VLOOKUP(TRIM(A137),Q:S,3,0)</f>
        <v>3507</v>
      </c>
      <c r="P137" s="1" t="n">
        <f aca="false">(N137-B137)/B137</f>
        <v>0.0468127490039839</v>
      </c>
      <c r="Q137" s="0" t="str">
        <f aca="false">TRIM(R137)</f>
        <v>011910: salse e condimenti</v>
      </c>
      <c r="R137" s="12" t="s">
        <v>283</v>
      </c>
      <c r="S137" s="13" t="n">
        <v>622</v>
      </c>
    </row>
    <row r="138" customFormat="false" ht="12.5" hidden="false" customHeight="false" outlineLevel="0" collapsed="false">
      <c r="A138" s="12" t="s">
        <v>284</v>
      </c>
      <c r="B138" s="14" t="n">
        <v>98.9</v>
      </c>
      <c r="C138" s="14" t="n">
        <v>100</v>
      </c>
      <c r="D138" s="14" t="n">
        <v>99.6</v>
      </c>
      <c r="E138" s="14" t="n">
        <v>99.8</v>
      </c>
      <c r="F138" s="14" t="n">
        <v>99.8</v>
      </c>
      <c r="G138" s="14" t="n">
        <v>99.1</v>
      </c>
      <c r="H138" s="14" t="n">
        <v>99.6</v>
      </c>
      <c r="I138" s="14" t="n">
        <v>99.5</v>
      </c>
      <c r="J138" s="14" t="n">
        <v>101.1</v>
      </c>
      <c r="K138" s="14" t="n">
        <v>101.4</v>
      </c>
      <c r="L138" s="14" t="n">
        <v>102</v>
      </c>
      <c r="M138" s="14" t="n">
        <v>103.4</v>
      </c>
      <c r="N138" s="14" t="n">
        <v>105.6</v>
      </c>
      <c r="O138" s="0" t="n">
        <f aca="false">VLOOKUP(TRIM(A138),Q:S,3,0)</f>
        <v>622</v>
      </c>
      <c r="P138" s="1" t="n">
        <f aca="false">(N138-B138)/B138</f>
        <v>0.0677451971688573</v>
      </c>
      <c r="Q138" s="0" t="str">
        <f aca="false">TRIM(R138)</f>
        <v>01192: sale, spezie ed erbe aromatiche</v>
      </c>
      <c r="R138" s="12" t="s">
        <v>285</v>
      </c>
      <c r="S138" s="13" t="n">
        <v>492</v>
      </c>
    </row>
    <row r="139" customFormat="false" ht="12.5" hidden="false" customHeight="false" outlineLevel="0" collapsed="false">
      <c r="A139" s="12" t="s">
        <v>286</v>
      </c>
      <c r="B139" s="15" t="n">
        <v>98.9</v>
      </c>
      <c r="C139" s="15" t="n">
        <v>100</v>
      </c>
      <c r="D139" s="15" t="n">
        <v>99.6</v>
      </c>
      <c r="E139" s="15" t="n">
        <v>99.8</v>
      </c>
      <c r="F139" s="15" t="n">
        <v>99.8</v>
      </c>
      <c r="G139" s="15" t="n">
        <v>99.1</v>
      </c>
      <c r="H139" s="15" t="n">
        <v>99.6</v>
      </c>
      <c r="I139" s="15" t="n">
        <v>99.5</v>
      </c>
      <c r="J139" s="15" t="n">
        <v>101.1</v>
      </c>
      <c r="K139" s="15" t="n">
        <v>101.4</v>
      </c>
      <c r="L139" s="15" t="n">
        <v>102</v>
      </c>
      <c r="M139" s="15" t="n">
        <v>103.4</v>
      </c>
      <c r="N139" s="15" t="n">
        <v>105.6</v>
      </c>
      <c r="O139" s="0" t="n">
        <f aca="false">VLOOKUP(TRIM(A139),Q:S,3,0)</f>
        <v>622</v>
      </c>
      <c r="P139" s="1" t="n">
        <f aca="false">(N139-B139)/B139</f>
        <v>0.0677451971688573</v>
      </c>
      <c r="Q139" s="0" t="str">
        <f aca="false">TRIM(R139)</f>
        <v>011920: sale, spezie ed erbe aromatiche</v>
      </c>
      <c r="R139" s="12" t="s">
        <v>287</v>
      </c>
      <c r="S139" s="13" t="n">
        <v>492</v>
      </c>
    </row>
    <row r="140" customFormat="false" ht="20" hidden="false" customHeight="false" outlineLevel="0" collapsed="false">
      <c r="A140" s="12" t="s">
        <v>288</v>
      </c>
      <c r="B140" s="14" t="n">
        <v>101.5</v>
      </c>
      <c r="C140" s="14" t="n">
        <v>101.1</v>
      </c>
      <c r="D140" s="14" t="n">
        <v>101.6</v>
      </c>
      <c r="E140" s="14" t="n">
        <v>101.2</v>
      </c>
      <c r="F140" s="14" t="n">
        <v>101.6</v>
      </c>
      <c r="G140" s="14" t="n">
        <v>101.5</v>
      </c>
      <c r="H140" s="14" t="n">
        <v>101.6</v>
      </c>
      <c r="I140" s="14" t="n">
        <v>101.8</v>
      </c>
      <c r="J140" s="14" t="n">
        <v>101.9</v>
      </c>
      <c r="K140" s="14" t="n">
        <v>102.4</v>
      </c>
      <c r="L140" s="14" t="n">
        <v>103.1</v>
      </c>
      <c r="M140" s="14" t="n">
        <v>103.8</v>
      </c>
      <c r="N140" s="14" t="n">
        <v>104.6</v>
      </c>
      <c r="O140" s="0" t="n">
        <f aca="false">VLOOKUP(TRIM(A140),Q:S,3,0)</f>
        <v>492</v>
      </c>
      <c r="P140" s="1" t="n">
        <f aca="false">(N140-B140)/B140</f>
        <v>0.0305418719211822</v>
      </c>
      <c r="Q140" s="0" t="str">
        <f aca="false">TRIM(R140)</f>
        <v>01193: alimenti per bambini</v>
      </c>
      <c r="R140" s="12" t="s">
        <v>289</v>
      </c>
      <c r="S140" s="13" t="n">
        <v>300</v>
      </c>
    </row>
    <row r="141" customFormat="false" ht="20" hidden="false" customHeight="false" outlineLevel="0" collapsed="false">
      <c r="A141" s="12" t="s">
        <v>290</v>
      </c>
      <c r="B141" s="15" t="n">
        <v>101.5</v>
      </c>
      <c r="C141" s="15" t="n">
        <v>101.1</v>
      </c>
      <c r="D141" s="15" t="n">
        <v>101.6</v>
      </c>
      <c r="E141" s="15" t="n">
        <v>101.2</v>
      </c>
      <c r="F141" s="15" t="n">
        <v>101.6</v>
      </c>
      <c r="G141" s="15" t="n">
        <v>101.5</v>
      </c>
      <c r="H141" s="15" t="n">
        <v>101.6</v>
      </c>
      <c r="I141" s="15" t="n">
        <v>101.8</v>
      </c>
      <c r="J141" s="15" t="n">
        <v>101.9</v>
      </c>
      <c r="K141" s="15" t="n">
        <v>102.4</v>
      </c>
      <c r="L141" s="15" t="n">
        <v>103.1</v>
      </c>
      <c r="M141" s="15" t="n">
        <v>103.8</v>
      </c>
      <c r="N141" s="15" t="n">
        <v>104.6</v>
      </c>
      <c r="O141" s="0" t="n">
        <f aca="false">VLOOKUP(TRIM(A141),Q:S,3,0)</f>
        <v>492</v>
      </c>
      <c r="P141" s="1" t="n">
        <f aca="false">(N141-B141)/B141</f>
        <v>0.0305418719211822</v>
      </c>
      <c r="Q141" s="0" t="str">
        <f aca="false">TRIM(R141)</f>
        <v>011930: alimenti per bambini</v>
      </c>
      <c r="R141" s="12" t="s">
        <v>291</v>
      </c>
      <c r="S141" s="13" t="n">
        <v>300</v>
      </c>
    </row>
    <row r="142" customFormat="false" ht="12.5" hidden="false" customHeight="false" outlineLevel="0" collapsed="false">
      <c r="A142" s="12" t="s">
        <v>292</v>
      </c>
      <c r="B142" s="14" t="n">
        <v>99.4</v>
      </c>
      <c r="C142" s="14" t="n">
        <v>101.1</v>
      </c>
      <c r="D142" s="14" t="n">
        <v>100.7</v>
      </c>
      <c r="E142" s="14" t="n">
        <v>101</v>
      </c>
      <c r="F142" s="14" t="n">
        <v>100.6</v>
      </c>
      <c r="G142" s="14" t="n">
        <v>99</v>
      </c>
      <c r="H142" s="14" t="n">
        <v>100.5</v>
      </c>
      <c r="I142" s="14" t="n">
        <v>102.7</v>
      </c>
      <c r="J142" s="14" t="n">
        <v>102.2</v>
      </c>
      <c r="K142" s="14" t="n">
        <v>99.9</v>
      </c>
      <c r="L142" s="14" t="n">
        <v>102.5</v>
      </c>
      <c r="M142" s="14" t="n">
        <v>103.4</v>
      </c>
      <c r="N142" s="14" t="n">
        <v>101.2</v>
      </c>
      <c r="O142" s="0" t="n">
        <f aca="false">VLOOKUP(TRIM(A142),Q:S,3,0)</f>
        <v>300</v>
      </c>
      <c r="P142" s="1" t="n">
        <f aca="false">(N142-B142)/B142</f>
        <v>0.0181086519114688</v>
      </c>
      <c r="Q142" s="0" t="str">
        <f aca="false">TRIM(R142)</f>
        <v>01194: piatti pronti</v>
      </c>
      <c r="R142" s="12" t="s">
        <v>293</v>
      </c>
      <c r="S142" s="13" t="n">
        <v>1328</v>
      </c>
    </row>
    <row r="143" customFormat="false" ht="20" hidden="false" customHeight="false" outlineLevel="0" collapsed="false">
      <c r="A143" s="12" t="s">
        <v>294</v>
      </c>
      <c r="B143" s="15" t="n">
        <v>99.4</v>
      </c>
      <c r="C143" s="15" t="n">
        <v>101.1</v>
      </c>
      <c r="D143" s="15" t="n">
        <v>100.7</v>
      </c>
      <c r="E143" s="15" t="n">
        <v>101</v>
      </c>
      <c r="F143" s="15" t="n">
        <v>100.6</v>
      </c>
      <c r="G143" s="15" t="n">
        <v>99</v>
      </c>
      <c r="H143" s="15" t="n">
        <v>100.5</v>
      </c>
      <c r="I143" s="15" t="n">
        <v>102.7</v>
      </c>
      <c r="J143" s="15" t="n">
        <v>102.2</v>
      </c>
      <c r="K143" s="15" t="n">
        <v>99.9</v>
      </c>
      <c r="L143" s="15" t="n">
        <v>102.5</v>
      </c>
      <c r="M143" s="15" t="n">
        <v>103.4</v>
      </c>
      <c r="N143" s="15" t="n">
        <v>101.2</v>
      </c>
      <c r="O143" s="0" t="n">
        <f aca="false">VLOOKUP(TRIM(A143),Q:S,3,0)</f>
        <v>300</v>
      </c>
      <c r="P143" s="1" t="n">
        <f aca="false">(N143-B143)/B143</f>
        <v>0.0181086519114688</v>
      </c>
      <c r="Q143" s="0" t="str">
        <f aca="false">TRIM(R143)</f>
        <v>011940: piatti pronti</v>
      </c>
      <c r="R143" s="12" t="s">
        <v>295</v>
      </c>
      <c r="S143" s="13" t="n">
        <v>1328</v>
      </c>
    </row>
    <row r="144" customFormat="false" ht="12.5" hidden="false" customHeight="false" outlineLevel="0" collapsed="false">
      <c r="A144" s="12" t="s">
        <v>296</v>
      </c>
      <c r="B144" s="14" t="n">
        <v>103.5</v>
      </c>
      <c r="C144" s="14" t="n">
        <v>105.5</v>
      </c>
      <c r="D144" s="14" t="n">
        <v>105.5</v>
      </c>
      <c r="E144" s="14" t="n">
        <v>106.2</v>
      </c>
      <c r="F144" s="14" t="n">
        <v>104</v>
      </c>
      <c r="G144" s="14" t="n">
        <v>103.3</v>
      </c>
      <c r="H144" s="14" t="n">
        <v>103.7</v>
      </c>
      <c r="I144" s="14" t="n">
        <v>105.2</v>
      </c>
      <c r="J144" s="14" t="n">
        <v>105.4</v>
      </c>
      <c r="K144" s="14" t="n">
        <v>105.6</v>
      </c>
      <c r="L144" s="14" t="n">
        <v>107.1</v>
      </c>
      <c r="M144" s="14" t="n">
        <v>108.9</v>
      </c>
      <c r="N144" s="14" t="n">
        <v>110.2</v>
      </c>
      <c r="O144" s="0" t="n">
        <f aca="false">VLOOKUP(TRIM(A144),Q:S,3,0)</f>
        <v>1328</v>
      </c>
      <c r="P144" s="1" t="n">
        <f aca="false">(N144-B144)/B144</f>
        <v>0.0647342995169082</v>
      </c>
      <c r="Q144" s="0" t="str">
        <f aca="false">TRIM(R144)</f>
        <v>01199: altri prodotti alimentari n.a.c.</v>
      </c>
      <c r="R144" s="12" t="s">
        <v>297</v>
      </c>
      <c r="S144" s="13" t="n">
        <v>765</v>
      </c>
    </row>
    <row r="145" customFormat="false" ht="12.5" hidden="false" customHeight="false" outlineLevel="0" collapsed="false">
      <c r="A145" s="12" t="s">
        <v>298</v>
      </c>
      <c r="B145" s="15" t="n">
        <v>103.5</v>
      </c>
      <c r="C145" s="15" t="n">
        <v>105.5</v>
      </c>
      <c r="D145" s="15" t="n">
        <v>105.5</v>
      </c>
      <c r="E145" s="15" t="n">
        <v>106.2</v>
      </c>
      <c r="F145" s="15" t="n">
        <v>104</v>
      </c>
      <c r="G145" s="15" t="n">
        <v>103.3</v>
      </c>
      <c r="H145" s="15" t="n">
        <v>103.7</v>
      </c>
      <c r="I145" s="15" t="n">
        <v>105.2</v>
      </c>
      <c r="J145" s="15" t="n">
        <v>105.4</v>
      </c>
      <c r="K145" s="15" t="n">
        <v>105.6</v>
      </c>
      <c r="L145" s="15" t="n">
        <v>107.1</v>
      </c>
      <c r="M145" s="15" t="n">
        <v>108.9</v>
      </c>
      <c r="N145" s="15" t="n">
        <v>110.2</v>
      </c>
      <c r="O145" s="0" t="n">
        <f aca="false">VLOOKUP(TRIM(A145),Q:S,3,0)</f>
        <v>1328</v>
      </c>
      <c r="P145" s="1" t="n">
        <f aca="false">(N145-B145)/B145</f>
        <v>0.0647342995169082</v>
      </c>
      <c r="Q145" s="0" t="str">
        <f aca="false">TRIM(R145)</f>
        <v>011990: lieviti e altri preparati alimentari</v>
      </c>
      <c r="R145" s="12" t="s">
        <v>299</v>
      </c>
      <c r="S145" s="13" t="n">
        <v>765</v>
      </c>
    </row>
    <row r="146" customFormat="false" ht="20" hidden="false" customHeight="false" outlineLevel="0" collapsed="false">
      <c r="A146" s="12" t="s">
        <v>300</v>
      </c>
      <c r="B146" s="14" t="n">
        <v>97.3</v>
      </c>
      <c r="C146" s="14" t="n">
        <v>97.7</v>
      </c>
      <c r="D146" s="14" t="n">
        <v>97.6</v>
      </c>
      <c r="E146" s="14" t="n">
        <v>97.9</v>
      </c>
      <c r="F146" s="14" t="n">
        <v>96.9</v>
      </c>
      <c r="G146" s="14" t="n">
        <v>96.2</v>
      </c>
      <c r="H146" s="14" t="n">
        <v>96.4</v>
      </c>
      <c r="I146" s="14" t="n">
        <v>96.2</v>
      </c>
      <c r="J146" s="14" t="n">
        <v>97</v>
      </c>
      <c r="K146" s="14" t="n">
        <v>96.9</v>
      </c>
      <c r="L146" s="14" t="n">
        <v>97.4</v>
      </c>
      <c r="M146" s="14" t="n">
        <v>97.9</v>
      </c>
      <c r="N146" s="14" t="n">
        <v>99.5</v>
      </c>
      <c r="O146" s="0" t="n">
        <f aca="false">VLOOKUP(TRIM(A146),Q:S,3,0)</f>
        <v>765</v>
      </c>
      <c r="P146" s="1" t="n">
        <f aca="false">(N146-B146)/B146</f>
        <v>0.0226104830421377</v>
      </c>
      <c r="Q146" s="0" t="str">
        <f aca="false">TRIM(R146)</f>
        <v>012: bevande analcoliche</v>
      </c>
      <c r="R146" s="12" t="s">
        <v>301</v>
      </c>
      <c r="S146" s="13" t="n">
        <v>14680</v>
      </c>
    </row>
    <row r="147" customFormat="false" ht="20" hidden="false" customHeight="false" outlineLevel="0" collapsed="false">
      <c r="A147" s="12" t="s">
        <v>302</v>
      </c>
      <c r="B147" s="15" t="n">
        <v>97.3</v>
      </c>
      <c r="C147" s="15" t="n">
        <v>97.7</v>
      </c>
      <c r="D147" s="15" t="n">
        <v>97.6</v>
      </c>
      <c r="E147" s="15" t="n">
        <v>97.9</v>
      </c>
      <c r="F147" s="15" t="n">
        <v>96.9</v>
      </c>
      <c r="G147" s="15" t="n">
        <v>96.2</v>
      </c>
      <c r="H147" s="15" t="n">
        <v>96.4</v>
      </c>
      <c r="I147" s="15" t="n">
        <v>96.2</v>
      </c>
      <c r="J147" s="15" t="n">
        <v>97</v>
      </c>
      <c r="K147" s="15" t="n">
        <v>96.9</v>
      </c>
      <c r="L147" s="15" t="n">
        <v>97.4</v>
      </c>
      <c r="M147" s="15" t="n">
        <v>97.9</v>
      </c>
      <c r="N147" s="15" t="n">
        <v>99.5</v>
      </c>
      <c r="O147" s="0" t="n">
        <f aca="false">VLOOKUP(TRIM(A147),Q:S,3,0)</f>
        <v>765</v>
      </c>
      <c r="P147" s="1" t="n">
        <f aca="false">(N147-B147)/B147</f>
        <v>0.0226104830421377</v>
      </c>
      <c r="Q147" s="0" t="str">
        <f aca="false">TRIM(R147)</f>
        <v>0121: caffè, tè e cacao</v>
      </c>
      <c r="R147" s="12" t="s">
        <v>303</v>
      </c>
      <c r="S147" s="13" t="n">
        <v>5552</v>
      </c>
    </row>
    <row r="148" customFormat="false" ht="12.5" hidden="false" customHeight="false" outlineLevel="0" collapsed="false">
      <c r="A148" s="12" t="s">
        <v>304</v>
      </c>
      <c r="B148" s="14" t="n">
        <v>100.7</v>
      </c>
      <c r="C148" s="14" t="n">
        <v>100.6</v>
      </c>
      <c r="D148" s="14" t="n">
        <v>101</v>
      </c>
      <c r="E148" s="14" t="n">
        <v>101.4</v>
      </c>
      <c r="F148" s="14" t="n">
        <v>100.8</v>
      </c>
      <c r="G148" s="14" t="n">
        <v>100.7</v>
      </c>
      <c r="H148" s="14" t="n">
        <v>101</v>
      </c>
      <c r="I148" s="14" t="n">
        <v>101.3</v>
      </c>
      <c r="J148" s="14" t="n">
        <v>103.2</v>
      </c>
      <c r="K148" s="14" t="n">
        <v>103.1</v>
      </c>
      <c r="L148" s="14" t="n">
        <v>104.2</v>
      </c>
      <c r="M148" s="14" t="n">
        <v>105.6</v>
      </c>
      <c r="N148" s="14" t="n">
        <v>106.4</v>
      </c>
      <c r="O148" s="0" t="n">
        <f aca="false">VLOOKUP(TRIM(A148),Q:S,3,0)</f>
        <v>14680</v>
      </c>
      <c r="P148" s="1" t="n">
        <f aca="false">(N148-B148)/B148</f>
        <v>0.0566037735849057</v>
      </c>
      <c r="Q148" s="0" t="str">
        <f aca="false">TRIM(R148)</f>
        <v>01211: caffè</v>
      </c>
      <c r="R148" s="12" t="s">
        <v>305</v>
      </c>
      <c r="S148" s="13" t="n">
        <v>4413</v>
      </c>
    </row>
    <row r="149" customFormat="false" ht="12.5" hidden="false" customHeight="false" outlineLevel="0" collapsed="false">
      <c r="A149" s="12" t="s">
        <v>306</v>
      </c>
      <c r="B149" s="15" t="n">
        <v>99.1</v>
      </c>
      <c r="C149" s="15" t="n">
        <v>99.2</v>
      </c>
      <c r="D149" s="15" t="n">
        <v>99.9</v>
      </c>
      <c r="E149" s="15" t="n">
        <v>99.6</v>
      </c>
      <c r="F149" s="15" t="n">
        <v>98.6</v>
      </c>
      <c r="G149" s="15" t="n">
        <v>98.3</v>
      </c>
      <c r="H149" s="15" t="n">
        <v>98.4</v>
      </c>
      <c r="I149" s="15" t="n">
        <v>99.2</v>
      </c>
      <c r="J149" s="15" t="n">
        <v>100.6</v>
      </c>
      <c r="K149" s="15" t="n">
        <v>100.8</v>
      </c>
      <c r="L149" s="15" t="n">
        <v>101</v>
      </c>
      <c r="M149" s="15" t="n">
        <v>102.8</v>
      </c>
      <c r="N149" s="15" t="n">
        <v>103.4</v>
      </c>
      <c r="O149" s="0" t="n">
        <f aca="false">VLOOKUP(TRIM(A149),Q:S,3,0)</f>
        <v>5552</v>
      </c>
      <c r="P149" s="1" t="n">
        <f aca="false">(N149-B149)/B149</f>
        <v>0.0433905146316853</v>
      </c>
      <c r="Q149" s="0" t="str">
        <f aca="false">TRIM(R149)</f>
        <v>012110: caffè</v>
      </c>
      <c r="R149" s="12" t="s">
        <v>307</v>
      </c>
      <c r="S149" s="13" t="n">
        <v>4413</v>
      </c>
    </row>
    <row r="150" customFormat="false" ht="12.5" hidden="false" customHeight="false" outlineLevel="0" collapsed="false">
      <c r="A150" s="12" t="s">
        <v>308</v>
      </c>
      <c r="B150" s="14" t="n">
        <v>98.3</v>
      </c>
      <c r="C150" s="14" t="n">
        <v>98.3</v>
      </c>
      <c r="D150" s="14" t="n">
        <v>99.1</v>
      </c>
      <c r="E150" s="14" t="n">
        <v>98.7</v>
      </c>
      <c r="F150" s="14" t="n">
        <v>98.1</v>
      </c>
      <c r="G150" s="14" t="n">
        <v>97.9</v>
      </c>
      <c r="H150" s="14" t="n">
        <v>97.9</v>
      </c>
      <c r="I150" s="14" t="n">
        <v>98.7</v>
      </c>
      <c r="J150" s="14" t="n">
        <v>100.5</v>
      </c>
      <c r="K150" s="14" t="n">
        <v>100.8</v>
      </c>
      <c r="L150" s="14" t="n">
        <v>100.9</v>
      </c>
      <c r="M150" s="14" t="n">
        <v>102.7</v>
      </c>
      <c r="N150" s="14" t="n">
        <v>103.2</v>
      </c>
      <c r="O150" s="0" t="n">
        <f aca="false">VLOOKUP(TRIM(A150),Q:S,3,0)</f>
        <v>4413</v>
      </c>
      <c r="P150" s="1" t="n">
        <f aca="false">(N150-B150)/B150</f>
        <v>0.0498474059003052</v>
      </c>
      <c r="Q150" s="0" t="str">
        <f aca="false">TRIM(R150)</f>
        <v>01212: tè</v>
      </c>
      <c r="R150" s="12" t="s">
        <v>309</v>
      </c>
      <c r="S150" s="13" t="n">
        <v>900</v>
      </c>
    </row>
    <row r="151" customFormat="false" ht="12.5" hidden="false" customHeight="false" outlineLevel="0" collapsed="false">
      <c r="A151" s="12" t="s">
        <v>310</v>
      </c>
      <c r="B151" s="15" t="n">
        <v>98.3</v>
      </c>
      <c r="C151" s="15" t="n">
        <v>98.3</v>
      </c>
      <c r="D151" s="15" t="n">
        <v>99.1</v>
      </c>
      <c r="E151" s="15" t="n">
        <v>98.7</v>
      </c>
      <c r="F151" s="15" t="n">
        <v>98.1</v>
      </c>
      <c r="G151" s="15" t="n">
        <v>97.9</v>
      </c>
      <c r="H151" s="15" t="n">
        <v>97.9</v>
      </c>
      <c r="I151" s="15" t="n">
        <v>98.7</v>
      </c>
      <c r="J151" s="15" t="n">
        <v>100.5</v>
      </c>
      <c r="K151" s="15" t="n">
        <v>100.8</v>
      </c>
      <c r="L151" s="15" t="n">
        <v>100.9</v>
      </c>
      <c r="M151" s="15" t="n">
        <v>102.7</v>
      </c>
      <c r="N151" s="15" t="n">
        <v>103.2</v>
      </c>
      <c r="O151" s="0" t="n">
        <f aca="false">VLOOKUP(TRIM(A151),Q:S,3,0)</f>
        <v>4413</v>
      </c>
      <c r="P151" s="1" t="n">
        <f aca="false">(N151-B151)/B151</f>
        <v>0.0498474059003052</v>
      </c>
      <c r="Q151" s="0" t="str">
        <f aca="false">TRIM(R151)</f>
        <v>012120: tè</v>
      </c>
      <c r="R151" s="12" t="s">
        <v>311</v>
      </c>
      <c r="S151" s="13" t="n">
        <v>900</v>
      </c>
    </row>
    <row r="152" customFormat="false" ht="12.5" hidden="false" customHeight="false" outlineLevel="0" collapsed="false">
      <c r="A152" s="12" t="s">
        <v>312</v>
      </c>
      <c r="B152" s="14" t="n">
        <v>100.5</v>
      </c>
      <c r="C152" s="14" t="n">
        <v>101.3</v>
      </c>
      <c r="D152" s="14" t="n">
        <v>101.1</v>
      </c>
      <c r="E152" s="14" t="n">
        <v>101.3</v>
      </c>
      <c r="F152" s="14" t="n">
        <v>98.4</v>
      </c>
      <c r="G152" s="14" t="n">
        <v>97.9</v>
      </c>
      <c r="H152" s="14" t="n">
        <v>98.2</v>
      </c>
      <c r="I152" s="14" t="n">
        <v>99.5</v>
      </c>
      <c r="J152" s="14" t="n">
        <v>99.2</v>
      </c>
      <c r="K152" s="14" t="n">
        <v>99.3</v>
      </c>
      <c r="L152" s="14" t="n">
        <v>99.8</v>
      </c>
      <c r="M152" s="14" t="n">
        <v>101.4</v>
      </c>
      <c r="N152" s="14" t="n">
        <v>102.4</v>
      </c>
      <c r="O152" s="0" t="n">
        <f aca="false">VLOOKUP(TRIM(A152),Q:S,3,0)</f>
        <v>900</v>
      </c>
      <c r="P152" s="1" t="n">
        <f aca="false">(N152-B152)/B152</f>
        <v>0.018905472636816</v>
      </c>
      <c r="Q152" s="0" t="str">
        <f aca="false">TRIM(R152)</f>
        <v>01213: cacao e cioccolato in polvere</v>
      </c>
      <c r="R152" s="12" t="s">
        <v>313</v>
      </c>
      <c r="S152" s="13" t="n">
        <v>239</v>
      </c>
    </row>
    <row r="153" customFormat="false" ht="12.5" hidden="false" customHeight="false" outlineLevel="0" collapsed="false">
      <c r="A153" s="12" t="s">
        <v>314</v>
      </c>
      <c r="B153" s="15" t="n">
        <v>100.5</v>
      </c>
      <c r="C153" s="15" t="n">
        <v>101.3</v>
      </c>
      <c r="D153" s="15" t="n">
        <v>101.1</v>
      </c>
      <c r="E153" s="15" t="n">
        <v>101.3</v>
      </c>
      <c r="F153" s="15" t="n">
        <v>98.4</v>
      </c>
      <c r="G153" s="15" t="n">
        <v>97.9</v>
      </c>
      <c r="H153" s="15" t="n">
        <v>98.2</v>
      </c>
      <c r="I153" s="15" t="n">
        <v>99.5</v>
      </c>
      <c r="J153" s="15" t="n">
        <v>99.2</v>
      </c>
      <c r="K153" s="15" t="n">
        <v>99.3</v>
      </c>
      <c r="L153" s="15" t="n">
        <v>99.8</v>
      </c>
      <c r="M153" s="15" t="n">
        <v>101.4</v>
      </c>
      <c r="N153" s="15" t="n">
        <v>102.4</v>
      </c>
      <c r="O153" s="0" t="n">
        <f aca="false">VLOOKUP(TRIM(A153),Q:S,3,0)</f>
        <v>900</v>
      </c>
      <c r="P153" s="1" t="n">
        <f aca="false">(N153-B153)/B153</f>
        <v>0.018905472636816</v>
      </c>
      <c r="Q153" s="0" t="str">
        <f aca="false">TRIM(R153)</f>
        <v>012130: cacao e cioccolato in polvere</v>
      </c>
      <c r="R153" s="12" t="s">
        <v>315</v>
      </c>
      <c r="S153" s="13" t="n">
        <v>239</v>
      </c>
    </row>
    <row r="154" customFormat="false" ht="20" hidden="false" customHeight="false" outlineLevel="0" collapsed="false">
      <c r="A154" s="12" t="s">
        <v>316</v>
      </c>
      <c r="B154" s="14" t="n">
        <v>105.8</v>
      </c>
      <c r="C154" s="14" t="n">
        <v>105.6</v>
      </c>
      <c r="D154" s="14" t="n">
        <v>106.1</v>
      </c>
      <c r="E154" s="14" t="n">
        <v>106.4</v>
      </c>
      <c r="F154" s="14" t="n">
        <v>103.9</v>
      </c>
      <c r="G154" s="14" t="n">
        <v>104</v>
      </c>
      <c r="H154" s="14" t="n">
        <v>104.2</v>
      </c>
      <c r="I154" s="14" t="n">
        <v>105.1</v>
      </c>
      <c r="J154" s="14" t="n">
        <v>105.1</v>
      </c>
      <c r="K154" s="14" t="n">
        <v>104.3</v>
      </c>
      <c r="L154" s="14" t="n">
        <v>105.5</v>
      </c>
      <c r="M154" s="14" t="n">
        <v>106.7</v>
      </c>
      <c r="N154" s="14" t="n">
        <v>106.7</v>
      </c>
      <c r="O154" s="0" t="n">
        <f aca="false">VLOOKUP(TRIM(A154),Q:S,3,0)</f>
        <v>239</v>
      </c>
      <c r="P154" s="1" t="n">
        <f aca="false">(N154-B154)/B154</f>
        <v>0.0085066162570889</v>
      </c>
      <c r="Q154" s="0" t="str">
        <f aca="false">TRIM(R154)</f>
        <v>0122: acque minerali, bevande analcoliche, succhi di frutta e verdura</v>
      </c>
      <c r="R154" s="12" t="s">
        <v>317</v>
      </c>
      <c r="S154" s="13" t="n">
        <v>9128</v>
      </c>
    </row>
    <row r="155" customFormat="false" ht="20" hidden="false" customHeight="false" outlineLevel="0" collapsed="false">
      <c r="A155" s="12" t="s">
        <v>318</v>
      </c>
      <c r="B155" s="15" t="n">
        <v>105.8</v>
      </c>
      <c r="C155" s="15" t="n">
        <v>105.6</v>
      </c>
      <c r="D155" s="15" t="n">
        <v>106.1</v>
      </c>
      <c r="E155" s="15" t="n">
        <v>106.4</v>
      </c>
      <c r="F155" s="15" t="n">
        <v>103.9</v>
      </c>
      <c r="G155" s="15" t="n">
        <v>104</v>
      </c>
      <c r="H155" s="15" t="n">
        <v>104.2</v>
      </c>
      <c r="I155" s="15" t="n">
        <v>105.1</v>
      </c>
      <c r="J155" s="15" t="n">
        <v>105.1</v>
      </c>
      <c r="K155" s="15" t="n">
        <v>104.3</v>
      </c>
      <c r="L155" s="15" t="n">
        <v>105.5</v>
      </c>
      <c r="M155" s="15" t="n">
        <v>106.7</v>
      </c>
      <c r="N155" s="15" t="n">
        <v>106.7</v>
      </c>
      <c r="O155" s="0" t="n">
        <f aca="false">VLOOKUP(TRIM(A155),Q:S,3,0)</f>
        <v>239</v>
      </c>
      <c r="P155" s="1" t="n">
        <f aca="false">(N155-B155)/B155</f>
        <v>0.0085066162570889</v>
      </c>
      <c r="Q155" s="0" t="str">
        <f aca="false">TRIM(R155)</f>
        <v>01221: acque minerali</v>
      </c>
      <c r="R155" s="12" t="s">
        <v>319</v>
      </c>
      <c r="S155" s="13" t="n">
        <v>5121</v>
      </c>
    </row>
    <row r="156" customFormat="false" ht="30" hidden="false" customHeight="false" outlineLevel="0" collapsed="false">
      <c r="A156" s="12" t="s">
        <v>320</v>
      </c>
      <c r="B156" s="14" t="n">
        <v>101.6</v>
      </c>
      <c r="C156" s="14" t="n">
        <v>101.5</v>
      </c>
      <c r="D156" s="14" t="n">
        <v>101.6</v>
      </c>
      <c r="E156" s="14" t="n">
        <v>102.5</v>
      </c>
      <c r="F156" s="14" t="n">
        <v>102.1</v>
      </c>
      <c r="G156" s="14" t="n">
        <v>102.2</v>
      </c>
      <c r="H156" s="14" t="n">
        <v>102.5</v>
      </c>
      <c r="I156" s="14" t="n">
        <v>102.5</v>
      </c>
      <c r="J156" s="14" t="n">
        <v>104.7</v>
      </c>
      <c r="K156" s="14" t="n">
        <v>104.5</v>
      </c>
      <c r="L156" s="14" t="n">
        <v>106.2</v>
      </c>
      <c r="M156" s="14" t="n">
        <v>107.3</v>
      </c>
      <c r="N156" s="14" t="n">
        <v>108.3</v>
      </c>
      <c r="O156" s="0" t="n">
        <f aca="false">VLOOKUP(TRIM(A156),Q:S,3,0)</f>
        <v>9128</v>
      </c>
      <c r="P156" s="1" t="n">
        <f aca="false">(N156-B156)/B156</f>
        <v>0.0659448818897638</v>
      </c>
      <c r="Q156" s="0" t="str">
        <f aca="false">TRIM(R156)</f>
        <v>012210: acque minerali</v>
      </c>
      <c r="R156" s="12" t="s">
        <v>321</v>
      </c>
      <c r="S156" s="13" t="n">
        <v>5121</v>
      </c>
    </row>
    <row r="157" customFormat="false" ht="12.5" hidden="false" customHeight="false" outlineLevel="0" collapsed="false">
      <c r="A157" s="12" t="s">
        <v>322</v>
      </c>
      <c r="B157" s="15" t="n">
        <v>103.8</v>
      </c>
      <c r="C157" s="15" t="n">
        <v>103.6</v>
      </c>
      <c r="D157" s="15" t="n">
        <v>103.8</v>
      </c>
      <c r="E157" s="15" t="n">
        <v>104.7</v>
      </c>
      <c r="F157" s="15" t="n">
        <v>104.4</v>
      </c>
      <c r="G157" s="15" t="n">
        <v>104.2</v>
      </c>
      <c r="H157" s="15" t="n">
        <v>104.4</v>
      </c>
      <c r="I157" s="15" t="n">
        <v>104.2</v>
      </c>
      <c r="J157" s="15" t="n">
        <v>107.1</v>
      </c>
      <c r="K157" s="15" t="n">
        <v>106.3</v>
      </c>
      <c r="L157" s="15" t="n">
        <v>108.3</v>
      </c>
      <c r="M157" s="15" t="n">
        <v>109.7</v>
      </c>
      <c r="N157" s="15" t="n">
        <v>111.2</v>
      </c>
      <c r="O157" s="0" t="n">
        <f aca="false">VLOOKUP(TRIM(A157),Q:S,3,0)</f>
        <v>5121</v>
      </c>
      <c r="P157" s="1" t="n">
        <f aca="false">(N157-B157)/B157</f>
        <v>0.0712909441233141</v>
      </c>
      <c r="Q157" s="0" t="str">
        <f aca="false">TRIM(R157)</f>
        <v>01222: bibite analcoliche</v>
      </c>
      <c r="R157" s="12" t="s">
        <v>323</v>
      </c>
      <c r="S157" s="13" t="n">
        <v>2479</v>
      </c>
    </row>
    <row r="158" customFormat="false" ht="12.5" hidden="false" customHeight="false" outlineLevel="0" collapsed="false">
      <c r="A158" s="12" t="s">
        <v>324</v>
      </c>
      <c r="B158" s="14" t="n">
        <v>103.8</v>
      </c>
      <c r="C158" s="14" t="n">
        <v>103.6</v>
      </c>
      <c r="D158" s="14" t="n">
        <v>103.8</v>
      </c>
      <c r="E158" s="14" t="n">
        <v>104.7</v>
      </c>
      <c r="F158" s="14" t="n">
        <v>104.4</v>
      </c>
      <c r="G158" s="14" t="n">
        <v>104.2</v>
      </c>
      <c r="H158" s="14" t="n">
        <v>104.4</v>
      </c>
      <c r="I158" s="14" t="n">
        <v>104.2</v>
      </c>
      <c r="J158" s="14" t="n">
        <v>107.1</v>
      </c>
      <c r="K158" s="14" t="n">
        <v>106.3</v>
      </c>
      <c r="L158" s="14" t="n">
        <v>108.3</v>
      </c>
      <c r="M158" s="14" t="n">
        <v>109.7</v>
      </c>
      <c r="N158" s="14" t="n">
        <v>111.2</v>
      </c>
      <c r="O158" s="0" t="n">
        <f aca="false">VLOOKUP(TRIM(A158),Q:S,3,0)</f>
        <v>5121</v>
      </c>
      <c r="P158" s="1" t="n">
        <f aca="false">(N158-B158)/B158</f>
        <v>0.0712909441233141</v>
      </c>
      <c r="Q158" s="0" t="str">
        <f aca="false">TRIM(R158)</f>
        <v>012221: bevande gassate</v>
      </c>
      <c r="R158" s="12" t="s">
        <v>325</v>
      </c>
      <c r="S158" s="13" t="n">
        <v>1652</v>
      </c>
    </row>
    <row r="159" customFormat="false" ht="12.5" hidden="false" customHeight="false" outlineLevel="0" collapsed="false">
      <c r="A159" s="12" t="s">
        <v>326</v>
      </c>
      <c r="B159" s="15" t="n">
        <v>99.4</v>
      </c>
      <c r="C159" s="15" t="n">
        <v>99.5</v>
      </c>
      <c r="D159" s="15" t="n">
        <v>99.8</v>
      </c>
      <c r="E159" s="15" t="n">
        <v>100.4</v>
      </c>
      <c r="F159" s="15" t="n">
        <v>100.2</v>
      </c>
      <c r="G159" s="15" t="n">
        <v>100.8</v>
      </c>
      <c r="H159" s="15" t="n">
        <v>101.2</v>
      </c>
      <c r="I159" s="15" t="n">
        <v>100.5</v>
      </c>
      <c r="J159" s="15" t="n">
        <v>101.8</v>
      </c>
      <c r="K159" s="15" t="n">
        <v>102.1</v>
      </c>
      <c r="L159" s="15" t="n">
        <v>103.9</v>
      </c>
      <c r="M159" s="15" t="n">
        <v>103.8</v>
      </c>
      <c r="N159" s="15" t="n">
        <v>103.9</v>
      </c>
      <c r="O159" s="0" t="n">
        <f aca="false">VLOOKUP(TRIM(A159),Q:S,3,0)</f>
        <v>2479</v>
      </c>
      <c r="P159" s="1" t="n">
        <f aca="false">(N159-B159)/B159</f>
        <v>0.045271629778672</v>
      </c>
      <c r="Q159" s="0" t="str">
        <f aca="false">TRIM(R159)</f>
        <v>012222: altre bevande analcoliche</v>
      </c>
      <c r="R159" s="12" t="s">
        <v>327</v>
      </c>
      <c r="S159" s="13" t="n">
        <v>827</v>
      </c>
    </row>
    <row r="160" customFormat="false" ht="12.5" hidden="false" customHeight="false" outlineLevel="0" collapsed="false">
      <c r="A160" s="12" t="s">
        <v>328</v>
      </c>
      <c r="B160" s="14" t="n">
        <v>101.3</v>
      </c>
      <c r="C160" s="14" t="n">
        <v>101.4</v>
      </c>
      <c r="D160" s="14" t="n">
        <v>101.7</v>
      </c>
      <c r="E160" s="14" t="n">
        <v>102.5</v>
      </c>
      <c r="F160" s="14" t="n">
        <v>101.9</v>
      </c>
      <c r="G160" s="14" t="n">
        <v>102.2</v>
      </c>
      <c r="H160" s="14" t="n">
        <v>102.2</v>
      </c>
      <c r="I160" s="14" t="n">
        <v>101.5</v>
      </c>
      <c r="J160" s="14" t="n">
        <v>102.8</v>
      </c>
      <c r="K160" s="14" t="n">
        <v>103.4</v>
      </c>
      <c r="L160" s="14" t="n">
        <v>105.7</v>
      </c>
      <c r="M160" s="14" t="n">
        <v>106</v>
      </c>
      <c r="N160" s="14" t="n">
        <v>106.2</v>
      </c>
      <c r="O160" s="0" t="n">
        <f aca="false">VLOOKUP(TRIM(A160),Q:S,3,0)</f>
        <v>1652</v>
      </c>
      <c r="P160" s="1" t="n">
        <f aca="false">(N160-B160)/B160</f>
        <v>0.0483711747285292</v>
      </c>
      <c r="Q160" s="0" t="str">
        <f aca="false">TRIM(R160)</f>
        <v>01223: succhi di frutta e verdura</v>
      </c>
      <c r="R160" s="12" t="s">
        <v>329</v>
      </c>
      <c r="S160" s="13" t="n">
        <v>1528</v>
      </c>
    </row>
    <row r="161" customFormat="false" ht="20" hidden="false" customHeight="false" outlineLevel="0" collapsed="false">
      <c r="A161" s="12" t="s">
        <v>330</v>
      </c>
      <c r="B161" s="15" t="n">
        <v>95.1</v>
      </c>
      <c r="C161" s="15" t="n">
        <v>95.2</v>
      </c>
      <c r="D161" s="15" t="n">
        <v>95.4</v>
      </c>
      <c r="E161" s="15" t="n">
        <v>95.7</v>
      </c>
      <c r="F161" s="15" t="n">
        <v>96.1</v>
      </c>
      <c r="G161" s="15" t="n">
        <v>97.6</v>
      </c>
      <c r="H161" s="15" t="n">
        <v>98.9</v>
      </c>
      <c r="I161" s="15" t="n">
        <v>97.9</v>
      </c>
      <c r="J161" s="15" t="n">
        <v>99.3</v>
      </c>
      <c r="K161" s="15" t="n">
        <v>99.1</v>
      </c>
      <c r="L161" s="15" t="n">
        <v>99.8</v>
      </c>
      <c r="M161" s="15" t="n">
        <v>99</v>
      </c>
      <c r="N161" s="15" t="n">
        <v>98.8</v>
      </c>
      <c r="O161" s="0" t="n">
        <f aca="false">VLOOKUP(TRIM(A161),Q:S,3,0)</f>
        <v>827</v>
      </c>
      <c r="P161" s="1" t="n">
        <f aca="false">(N161-B161)/B161</f>
        <v>0.0389064143007361</v>
      </c>
      <c r="Q161" s="0" t="str">
        <f aca="false">TRIM(R161)</f>
        <v>012230: succhi di frutta e verdura</v>
      </c>
      <c r="R161" s="12" t="s">
        <v>331</v>
      </c>
      <c r="S161" s="13" t="n">
        <v>1528</v>
      </c>
    </row>
    <row r="162" customFormat="false" ht="20" hidden="false" customHeight="false" outlineLevel="0" collapsed="false">
      <c r="A162" s="12" t="s">
        <v>332</v>
      </c>
      <c r="B162" s="14" t="n">
        <v>99</v>
      </c>
      <c r="C162" s="14" t="n">
        <v>98.7</v>
      </c>
      <c r="D162" s="14" t="n">
        <v>98.6</v>
      </c>
      <c r="E162" s="14" t="n">
        <v>99.4</v>
      </c>
      <c r="F162" s="14" t="n">
        <v>98.7</v>
      </c>
      <c r="G162" s="14" t="n">
        <v>98.9</v>
      </c>
      <c r="H162" s="14" t="n">
        <v>99.5</v>
      </c>
      <c r="I162" s="14" t="n">
        <v>101.2</v>
      </c>
      <c r="J162" s="14" t="n">
        <v>102.5</v>
      </c>
      <c r="K162" s="14" t="n">
        <v>103.3</v>
      </c>
      <c r="L162" s="14" t="n">
        <v>103.9</v>
      </c>
      <c r="M162" s="14" t="n">
        <v>106.2</v>
      </c>
      <c r="N162" s="14" t="n">
        <v>106.8</v>
      </c>
      <c r="O162" s="0" t="n">
        <f aca="false">VLOOKUP(TRIM(A162),Q:S,3,0)</f>
        <v>1528</v>
      </c>
      <c r="P162" s="1" t="n">
        <f aca="false">(N162-B162)/B162</f>
        <v>0.0787878787878788</v>
      </c>
      <c r="Q162" s="0" t="str">
        <f aca="false">TRIM(R162)</f>
        <v>02: -- bevande alcoliche e tabacchi</v>
      </c>
      <c r="R162" s="12" t="s">
        <v>333</v>
      </c>
      <c r="S162" s="13" t="n">
        <v>34038</v>
      </c>
    </row>
    <row r="163" customFormat="false" ht="20" hidden="false" customHeight="false" outlineLevel="0" collapsed="false">
      <c r="A163" s="12" t="s">
        <v>334</v>
      </c>
      <c r="B163" s="15" t="n">
        <v>99</v>
      </c>
      <c r="C163" s="15" t="n">
        <v>98.7</v>
      </c>
      <c r="D163" s="15" t="n">
        <v>98.6</v>
      </c>
      <c r="E163" s="15" t="n">
        <v>99.4</v>
      </c>
      <c r="F163" s="15" t="n">
        <v>98.7</v>
      </c>
      <c r="G163" s="15" t="n">
        <v>98.9</v>
      </c>
      <c r="H163" s="15" t="n">
        <v>99.5</v>
      </c>
      <c r="I163" s="15" t="n">
        <v>101.2</v>
      </c>
      <c r="J163" s="15" t="n">
        <v>102.5</v>
      </c>
      <c r="K163" s="15" t="n">
        <v>103.3</v>
      </c>
      <c r="L163" s="15" t="n">
        <v>103.9</v>
      </c>
      <c r="M163" s="15" t="n">
        <v>106.2</v>
      </c>
      <c r="N163" s="15" t="n">
        <v>106.8</v>
      </c>
      <c r="O163" s="0" t="n">
        <f aca="false">VLOOKUP(TRIM(A163),Q:S,3,0)</f>
        <v>1528</v>
      </c>
      <c r="P163" s="1" t="n">
        <f aca="false">(N163-B163)/B163</f>
        <v>0.0787878787878788</v>
      </c>
      <c r="Q163" s="0" t="str">
        <f aca="false">TRIM(R163)</f>
        <v>021: bevande alcoliche</v>
      </c>
      <c r="R163" s="12" t="s">
        <v>335</v>
      </c>
      <c r="S163" s="13" t="n">
        <v>11657</v>
      </c>
    </row>
    <row r="164" customFormat="false" ht="20" hidden="false" customHeight="false" outlineLevel="0" collapsed="false">
      <c r="A164" s="12" t="s">
        <v>336</v>
      </c>
      <c r="B164" s="14" t="n">
        <v>110.1</v>
      </c>
      <c r="C164" s="14" t="n">
        <v>109.9</v>
      </c>
      <c r="D164" s="14" t="n">
        <v>110</v>
      </c>
      <c r="E164" s="14" t="n">
        <v>110</v>
      </c>
      <c r="F164" s="14" t="n">
        <v>109.8</v>
      </c>
      <c r="G164" s="14" t="n">
        <v>109.6</v>
      </c>
      <c r="H164" s="14" t="n">
        <v>109.7</v>
      </c>
      <c r="I164" s="14" t="n">
        <v>109.1</v>
      </c>
      <c r="J164" s="14" t="n">
        <v>110.2</v>
      </c>
      <c r="K164" s="14" t="n">
        <v>110.3</v>
      </c>
      <c r="L164" s="14" t="n">
        <v>110.4</v>
      </c>
      <c r="M164" s="14" t="n">
        <v>110.5</v>
      </c>
      <c r="N164" s="14" t="n">
        <v>111</v>
      </c>
      <c r="O164" s="0" t="n">
        <f aca="false">VLOOKUP(TRIM(A164),Q:S,3,0)</f>
        <v>34038</v>
      </c>
      <c r="P164" s="1" t="n">
        <f aca="false">(N164-B164)/B164</f>
        <v>0.00817438692098098</v>
      </c>
      <c r="Q164" s="0" t="str">
        <f aca="false">TRIM(R164)</f>
        <v>0211: alcolici</v>
      </c>
      <c r="R164" s="12" t="s">
        <v>337</v>
      </c>
      <c r="S164" s="13" t="n">
        <v>1435</v>
      </c>
    </row>
    <row r="165" customFormat="false" ht="12.5" hidden="false" customHeight="false" outlineLevel="0" collapsed="false">
      <c r="A165" s="12" t="s">
        <v>338</v>
      </c>
      <c r="B165" s="15" t="n">
        <v>103</v>
      </c>
      <c r="C165" s="15" t="n">
        <v>102.4</v>
      </c>
      <c r="D165" s="15" t="n">
        <v>102.8</v>
      </c>
      <c r="E165" s="15" t="n">
        <v>102.7</v>
      </c>
      <c r="F165" s="15" t="n">
        <v>102.4</v>
      </c>
      <c r="G165" s="15" t="n">
        <v>101.8</v>
      </c>
      <c r="H165" s="15" t="n">
        <v>101.9</v>
      </c>
      <c r="I165" s="15" t="n">
        <v>100.5</v>
      </c>
      <c r="J165" s="15" t="n">
        <v>103.3</v>
      </c>
      <c r="K165" s="15" t="n">
        <v>103.3</v>
      </c>
      <c r="L165" s="15" t="n">
        <v>103.6</v>
      </c>
      <c r="M165" s="15" t="n">
        <v>103.7</v>
      </c>
      <c r="N165" s="15" t="n">
        <v>105.2</v>
      </c>
      <c r="O165" s="0" t="n">
        <f aca="false">VLOOKUP(TRIM(A165),Q:S,3,0)</f>
        <v>11657</v>
      </c>
      <c r="P165" s="1" t="n">
        <f aca="false">(N165-B165)/B165</f>
        <v>0.0213592233009709</v>
      </c>
      <c r="Q165" s="0" t="str">
        <f aca="false">TRIM(R165)</f>
        <v>02111: alcolici e liquori</v>
      </c>
      <c r="R165" s="12" t="s">
        <v>339</v>
      </c>
      <c r="S165" s="13" t="n">
        <v>1209</v>
      </c>
    </row>
    <row r="166" customFormat="false" ht="12.5" hidden="false" customHeight="false" outlineLevel="0" collapsed="false">
      <c r="A166" s="12" t="s">
        <v>340</v>
      </c>
      <c r="B166" s="14" t="n">
        <v>106.2</v>
      </c>
      <c r="C166" s="14" t="n">
        <v>106.1</v>
      </c>
      <c r="D166" s="14" t="n">
        <v>105.8</v>
      </c>
      <c r="E166" s="14" t="n">
        <v>105.7</v>
      </c>
      <c r="F166" s="14" t="n">
        <v>106.2</v>
      </c>
      <c r="G166" s="14" t="n">
        <v>105.9</v>
      </c>
      <c r="H166" s="14" t="n">
        <v>105.5</v>
      </c>
      <c r="I166" s="14" t="n">
        <v>102.5</v>
      </c>
      <c r="J166" s="14" t="n">
        <v>105.9</v>
      </c>
      <c r="K166" s="14" t="n">
        <v>106.2</v>
      </c>
      <c r="L166" s="14" t="n">
        <v>106.1</v>
      </c>
      <c r="M166" s="14" t="n">
        <v>105.4</v>
      </c>
      <c r="N166" s="14" t="n">
        <v>107.8</v>
      </c>
      <c r="O166" s="0" t="n">
        <f aca="false">VLOOKUP(TRIM(A166),Q:S,3,0)</f>
        <v>1435</v>
      </c>
      <c r="P166" s="1" t="n">
        <f aca="false">(N166-B166)/B166</f>
        <v>0.0150659133709981</v>
      </c>
      <c r="Q166" s="0" t="str">
        <f aca="false">TRIM(R166)</f>
        <v>021111: liquori</v>
      </c>
      <c r="R166" s="12" t="s">
        <v>341</v>
      </c>
      <c r="S166" s="13" t="n">
        <v>300</v>
      </c>
    </row>
    <row r="167" customFormat="false" ht="12.5" hidden="false" customHeight="false" outlineLevel="0" collapsed="false">
      <c r="A167" s="12" t="s">
        <v>342</v>
      </c>
      <c r="B167" s="15" t="n">
        <v>106.3</v>
      </c>
      <c r="C167" s="15" t="n">
        <v>106.2</v>
      </c>
      <c r="D167" s="15" t="n">
        <v>106</v>
      </c>
      <c r="E167" s="15" t="n">
        <v>105.9</v>
      </c>
      <c r="F167" s="15" t="n">
        <v>106.2</v>
      </c>
      <c r="G167" s="15" t="n">
        <v>105.8</v>
      </c>
      <c r="H167" s="15" t="n">
        <v>105.4</v>
      </c>
      <c r="I167" s="15" t="n">
        <v>102.2</v>
      </c>
      <c r="J167" s="15" t="n">
        <v>105.9</v>
      </c>
      <c r="K167" s="15" t="n">
        <v>106.1</v>
      </c>
      <c r="L167" s="15" t="n">
        <v>105.9</v>
      </c>
      <c r="M167" s="15" t="n">
        <v>105.4</v>
      </c>
      <c r="N167" s="15" t="n">
        <v>107.8</v>
      </c>
      <c r="O167" s="0" t="n">
        <f aca="false">VLOOKUP(TRIM(A167),Q:S,3,0)</f>
        <v>1209</v>
      </c>
      <c r="P167" s="1" t="n">
        <f aca="false">(N167-B167)/B167</f>
        <v>0.0141110065851364</v>
      </c>
      <c r="Q167" s="0" t="str">
        <f aca="false">TRIM(R167)</f>
        <v>021112: superalcolici</v>
      </c>
      <c r="R167" s="12" t="s">
        <v>343</v>
      </c>
      <c r="S167" s="13" t="n">
        <v>909</v>
      </c>
    </row>
    <row r="168" customFormat="false" ht="12.5" hidden="false" customHeight="false" outlineLevel="0" collapsed="false">
      <c r="A168" s="12" t="s">
        <v>344</v>
      </c>
      <c r="B168" s="14" t="n">
        <v>107.3</v>
      </c>
      <c r="C168" s="14" t="n">
        <v>107.4</v>
      </c>
      <c r="D168" s="14" t="n">
        <v>107.1</v>
      </c>
      <c r="E168" s="14" t="n">
        <v>107</v>
      </c>
      <c r="F168" s="14" t="n">
        <v>107.6</v>
      </c>
      <c r="G168" s="14" t="n">
        <v>107.3</v>
      </c>
      <c r="H168" s="14" t="n">
        <v>106.6</v>
      </c>
      <c r="I168" s="14" t="n">
        <v>102.8</v>
      </c>
      <c r="J168" s="14" t="n">
        <v>107.3</v>
      </c>
      <c r="K168" s="14" t="n">
        <v>107.5</v>
      </c>
      <c r="L168" s="14" t="n">
        <v>107.7</v>
      </c>
      <c r="M168" s="14" t="n">
        <v>106.1</v>
      </c>
      <c r="N168" s="14" t="n">
        <v>109.4</v>
      </c>
      <c r="O168" s="0" t="n">
        <f aca="false">VLOOKUP(TRIM(A168),Q:S,3,0)</f>
        <v>300</v>
      </c>
      <c r="P168" s="1" t="n">
        <f aca="false">(N168-B168)/B168</f>
        <v>0.0195712954333645</v>
      </c>
      <c r="Q168" s="0" t="str">
        <f aca="false">TRIM(R168)</f>
        <v>02112: aperitivi alcolici</v>
      </c>
      <c r="R168" s="12" t="s">
        <v>345</v>
      </c>
      <c r="S168" s="13" t="n">
        <v>226</v>
      </c>
    </row>
    <row r="169" customFormat="false" ht="12.5" hidden="false" customHeight="false" outlineLevel="0" collapsed="false">
      <c r="A169" s="12" t="s">
        <v>346</v>
      </c>
      <c r="B169" s="15" t="n">
        <v>106.1</v>
      </c>
      <c r="C169" s="15" t="n">
        <v>105.9</v>
      </c>
      <c r="D169" s="15" t="n">
        <v>105.7</v>
      </c>
      <c r="E169" s="15" t="n">
        <v>105.5</v>
      </c>
      <c r="F169" s="15" t="n">
        <v>105.7</v>
      </c>
      <c r="G169" s="15" t="n">
        <v>105.4</v>
      </c>
      <c r="H169" s="15" t="n">
        <v>105</v>
      </c>
      <c r="I169" s="15" t="n">
        <v>102.1</v>
      </c>
      <c r="J169" s="15" t="n">
        <v>105.5</v>
      </c>
      <c r="K169" s="15" t="n">
        <v>105.7</v>
      </c>
      <c r="L169" s="15" t="n">
        <v>105.4</v>
      </c>
      <c r="M169" s="15" t="n">
        <v>105.2</v>
      </c>
      <c r="N169" s="15" t="n">
        <v>107.3</v>
      </c>
      <c r="O169" s="0" t="n">
        <f aca="false">VLOOKUP(TRIM(A169),Q:S,3,0)</f>
        <v>909</v>
      </c>
      <c r="P169" s="1" t="n">
        <f aca="false">(N169-B169)/B169</f>
        <v>0.0113100848256362</v>
      </c>
      <c r="Q169" s="0" t="str">
        <f aca="false">TRIM(R169)</f>
        <v>021120: aperitivi alcolici</v>
      </c>
      <c r="R169" s="12" t="s">
        <v>347</v>
      </c>
      <c r="S169" s="13" t="n">
        <v>226</v>
      </c>
    </row>
    <row r="170" customFormat="false" ht="12.5" hidden="false" customHeight="false" outlineLevel="0" collapsed="false">
      <c r="A170" s="12" t="s">
        <v>348</v>
      </c>
      <c r="B170" s="14" t="n">
        <v>105.6</v>
      </c>
      <c r="C170" s="14" t="n">
        <v>105.3</v>
      </c>
      <c r="D170" s="14" t="n">
        <v>105</v>
      </c>
      <c r="E170" s="14" t="n">
        <v>105</v>
      </c>
      <c r="F170" s="14" t="n">
        <v>106.2</v>
      </c>
      <c r="G170" s="14" t="n">
        <v>106.5</v>
      </c>
      <c r="H170" s="14" t="n">
        <v>106.4</v>
      </c>
      <c r="I170" s="14" t="n">
        <v>104.4</v>
      </c>
      <c r="J170" s="14" t="n">
        <v>106.2</v>
      </c>
      <c r="K170" s="14" t="n">
        <v>107</v>
      </c>
      <c r="L170" s="14" t="n">
        <v>107</v>
      </c>
      <c r="M170" s="14" t="n">
        <v>105.7</v>
      </c>
      <c r="N170" s="14" t="n">
        <v>108.4</v>
      </c>
      <c r="O170" s="0" t="n">
        <f aca="false">VLOOKUP(TRIM(A170),Q:S,3,0)</f>
        <v>226</v>
      </c>
      <c r="P170" s="1" t="n">
        <f aca="false">(N170-B170)/B170</f>
        <v>0.0265151515151516</v>
      </c>
      <c r="Q170" s="0" t="str">
        <f aca="false">TRIM(R170)</f>
        <v>0212: vini</v>
      </c>
      <c r="R170" s="12" t="s">
        <v>349</v>
      </c>
      <c r="S170" s="13" t="n">
        <v>6831</v>
      </c>
    </row>
    <row r="171" customFormat="false" ht="12.5" hidden="false" customHeight="false" outlineLevel="0" collapsed="false">
      <c r="A171" s="12" t="s">
        <v>350</v>
      </c>
      <c r="B171" s="15" t="n">
        <v>105.6</v>
      </c>
      <c r="C171" s="15" t="n">
        <v>105.3</v>
      </c>
      <c r="D171" s="15" t="n">
        <v>105</v>
      </c>
      <c r="E171" s="15" t="n">
        <v>105</v>
      </c>
      <c r="F171" s="15" t="n">
        <v>106.2</v>
      </c>
      <c r="G171" s="15" t="n">
        <v>106.5</v>
      </c>
      <c r="H171" s="15" t="n">
        <v>106.4</v>
      </c>
      <c r="I171" s="15" t="n">
        <v>104.4</v>
      </c>
      <c r="J171" s="15" t="n">
        <v>106.2</v>
      </c>
      <c r="K171" s="15" t="n">
        <v>107</v>
      </c>
      <c r="L171" s="15" t="n">
        <v>107</v>
      </c>
      <c r="M171" s="15" t="n">
        <v>105.7</v>
      </c>
      <c r="N171" s="15" t="n">
        <v>108.4</v>
      </c>
      <c r="O171" s="0" t="n">
        <f aca="false">VLOOKUP(TRIM(A171),Q:S,3,0)</f>
        <v>226</v>
      </c>
      <c r="P171" s="1" t="n">
        <f aca="false">(N171-B171)/B171</f>
        <v>0.0265151515151516</v>
      </c>
      <c r="Q171" s="0" t="str">
        <f aca="false">TRIM(R171)</f>
        <v>02121: vini da uve</v>
      </c>
      <c r="R171" s="12" t="s">
        <v>351</v>
      </c>
      <c r="S171" s="13" t="n">
        <v>6623</v>
      </c>
    </row>
    <row r="172" customFormat="false" ht="12.5" hidden="false" customHeight="false" outlineLevel="0" collapsed="false">
      <c r="A172" s="12" t="s">
        <v>352</v>
      </c>
      <c r="B172" s="14" t="n">
        <v>103.7</v>
      </c>
      <c r="C172" s="14" t="n">
        <v>103.4</v>
      </c>
      <c r="D172" s="14" t="n">
        <v>103.6</v>
      </c>
      <c r="E172" s="14" t="n">
        <v>103.3</v>
      </c>
      <c r="F172" s="14" t="n">
        <v>102.5</v>
      </c>
      <c r="G172" s="14" t="n">
        <v>101.5</v>
      </c>
      <c r="H172" s="14" t="n">
        <v>101.8</v>
      </c>
      <c r="I172" s="14" t="n">
        <v>99.9</v>
      </c>
      <c r="J172" s="14" t="n">
        <v>103.6</v>
      </c>
      <c r="K172" s="14" t="n">
        <v>103.6</v>
      </c>
      <c r="L172" s="14" t="n">
        <v>103.7</v>
      </c>
      <c r="M172" s="14" t="n">
        <v>103.9</v>
      </c>
      <c r="N172" s="14" t="n">
        <v>105.8</v>
      </c>
      <c r="O172" s="0" t="n">
        <f aca="false">VLOOKUP(TRIM(A172),Q:S,3,0)</f>
        <v>6831</v>
      </c>
      <c r="P172" s="1" t="n">
        <f aca="false">(N172-B172)/B172</f>
        <v>0.0202507232401157</v>
      </c>
      <c r="Q172" s="0" t="str">
        <f aca="false">TRIM(R172)</f>
        <v>021211: vini da tavola</v>
      </c>
      <c r="R172" s="12" t="s">
        <v>353</v>
      </c>
      <c r="S172" s="13" t="n">
        <v>2298</v>
      </c>
    </row>
    <row r="173" customFormat="false" ht="12.5" hidden="false" customHeight="false" outlineLevel="0" collapsed="false">
      <c r="A173" s="12" t="s">
        <v>354</v>
      </c>
      <c r="B173" s="15" t="n">
        <v>103.6</v>
      </c>
      <c r="C173" s="15" t="n">
        <v>103.3</v>
      </c>
      <c r="D173" s="15" t="n">
        <v>103.6</v>
      </c>
      <c r="E173" s="15" t="n">
        <v>103.3</v>
      </c>
      <c r="F173" s="15" t="n">
        <v>102.5</v>
      </c>
      <c r="G173" s="15" t="n">
        <v>101.4</v>
      </c>
      <c r="H173" s="15" t="n">
        <v>101.7</v>
      </c>
      <c r="I173" s="15" t="n">
        <v>99.8</v>
      </c>
      <c r="J173" s="15" t="n">
        <v>103.5</v>
      </c>
      <c r="K173" s="15" t="n">
        <v>103.6</v>
      </c>
      <c r="L173" s="15" t="n">
        <v>103.6</v>
      </c>
      <c r="M173" s="15" t="n">
        <v>103.8</v>
      </c>
      <c r="N173" s="15" t="n">
        <v>105.7</v>
      </c>
      <c r="O173" s="0" t="n">
        <f aca="false">VLOOKUP(TRIM(A173),Q:S,3,0)</f>
        <v>6623</v>
      </c>
      <c r="P173" s="1" t="n">
        <f aca="false">(N173-B173)/B173</f>
        <v>0.0202702702702704</v>
      </c>
      <c r="Q173" s="0" t="str">
        <f aca="false">TRIM(R173)</f>
        <v>021212: vini di qualità</v>
      </c>
      <c r="R173" s="12" t="s">
        <v>355</v>
      </c>
      <c r="S173" s="13" t="n">
        <v>2821</v>
      </c>
    </row>
    <row r="174" customFormat="false" ht="12.5" hidden="false" customHeight="false" outlineLevel="0" collapsed="false">
      <c r="A174" s="12" t="s">
        <v>356</v>
      </c>
      <c r="B174" s="14" t="n">
        <v>100.3</v>
      </c>
      <c r="C174" s="14" t="n">
        <v>100.3</v>
      </c>
      <c r="D174" s="14" t="n">
        <v>100.3</v>
      </c>
      <c r="E174" s="14" t="n">
        <v>100.4</v>
      </c>
      <c r="F174" s="14" t="n">
        <v>99.8</v>
      </c>
      <c r="G174" s="14" t="n">
        <v>99</v>
      </c>
      <c r="H174" s="14" t="n">
        <v>99.5</v>
      </c>
      <c r="I174" s="14" t="n">
        <v>100.1</v>
      </c>
      <c r="J174" s="14" t="n">
        <v>100.7</v>
      </c>
      <c r="K174" s="14" t="n">
        <v>100.8</v>
      </c>
      <c r="L174" s="14" t="n">
        <v>101.5</v>
      </c>
      <c r="M174" s="14" t="n">
        <v>103.2</v>
      </c>
      <c r="N174" s="14" t="n">
        <v>103.1</v>
      </c>
      <c r="O174" s="0" t="n">
        <f aca="false">VLOOKUP(TRIM(A174),Q:S,3,0)</f>
        <v>2298</v>
      </c>
      <c r="P174" s="1" t="n">
        <f aca="false">(N174-B174)/B174</f>
        <v>0.0279162512462612</v>
      </c>
      <c r="Q174" s="0" t="str">
        <f aca="false">TRIM(R174)</f>
        <v>021213: vini spumante</v>
      </c>
      <c r="R174" s="12" t="s">
        <v>357</v>
      </c>
      <c r="S174" s="13" t="n">
        <v>1504</v>
      </c>
    </row>
    <row r="175" customFormat="false" ht="12.5" hidden="false" customHeight="false" outlineLevel="0" collapsed="false">
      <c r="A175" s="12" t="s">
        <v>358</v>
      </c>
      <c r="B175" s="15" t="n">
        <v>101.6</v>
      </c>
      <c r="C175" s="15" t="n">
        <v>101</v>
      </c>
      <c r="D175" s="15" t="n">
        <v>101.7</v>
      </c>
      <c r="E175" s="15" t="n">
        <v>101.3</v>
      </c>
      <c r="F175" s="15" t="n">
        <v>99.7</v>
      </c>
      <c r="G175" s="15" t="n">
        <v>98.5</v>
      </c>
      <c r="H175" s="15" t="n">
        <v>98.7</v>
      </c>
      <c r="I175" s="15" t="n">
        <v>97.5</v>
      </c>
      <c r="J175" s="15" t="n">
        <v>100.6</v>
      </c>
      <c r="K175" s="15" t="n">
        <v>99.9</v>
      </c>
      <c r="L175" s="15" t="n">
        <v>99.4</v>
      </c>
      <c r="M175" s="15" t="n">
        <v>100</v>
      </c>
      <c r="N175" s="15" t="n">
        <v>102.1</v>
      </c>
      <c r="O175" s="0" t="n">
        <f aca="false">VLOOKUP(TRIM(A175),Q:S,3,0)</f>
        <v>2821</v>
      </c>
      <c r="P175" s="1" t="n">
        <f aca="false">(N175-B175)/B175</f>
        <v>0.00492125984251969</v>
      </c>
      <c r="Q175" s="0" t="str">
        <f aca="false">TRIM(R175)</f>
        <v>0213: birra</v>
      </c>
      <c r="R175" s="12" t="s">
        <v>359</v>
      </c>
      <c r="S175" s="13" t="n">
        <v>3391</v>
      </c>
    </row>
    <row r="176" customFormat="false" ht="12.5" hidden="false" customHeight="false" outlineLevel="0" collapsed="false">
      <c r="A176" s="12" t="s">
        <v>360</v>
      </c>
      <c r="B176" s="14" t="n">
        <v>114.6</v>
      </c>
      <c r="C176" s="14" t="n">
        <v>114.4</v>
      </c>
      <c r="D176" s="14" t="n">
        <v>114.3</v>
      </c>
      <c r="E176" s="14" t="n">
        <v>113.4</v>
      </c>
      <c r="F176" s="14" t="n">
        <v>113.8</v>
      </c>
      <c r="G176" s="14" t="n">
        <v>112.9</v>
      </c>
      <c r="H176" s="14" t="n">
        <v>113</v>
      </c>
      <c r="I176" s="14" t="n">
        <v>104.3</v>
      </c>
      <c r="J176" s="14" t="n">
        <v>114.1</v>
      </c>
      <c r="K176" s="14" t="n">
        <v>115.8</v>
      </c>
      <c r="L176" s="14" t="n">
        <v>115.9</v>
      </c>
      <c r="M176" s="14" t="n">
        <v>112.9</v>
      </c>
      <c r="N176" s="14" t="n">
        <v>117.6</v>
      </c>
      <c r="O176" s="0" t="n">
        <f aca="false">VLOOKUP(TRIM(A176),Q:S,3,0)</f>
        <v>1504</v>
      </c>
      <c r="P176" s="1" t="n">
        <f aca="false">(N176-B176)/B176</f>
        <v>0.0261780104712042</v>
      </c>
      <c r="Q176" s="0" t="str">
        <f aca="false">TRIM(R176)</f>
        <v>02131: birra lager</v>
      </c>
      <c r="R176" s="12" t="s">
        <v>361</v>
      </c>
      <c r="S176" s="13" t="n">
        <v>3336</v>
      </c>
    </row>
    <row r="177" customFormat="false" ht="12.5" hidden="false" customHeight="false" outlineLevel="0" collapsed="false">
      <c r="A177" s="12" t="s">
        <v>362</v>
      </c>
      <c r="B177" s="15" t="n">
        <v>105.7</v>
      </c>
      <c r="C177" s="15" t="n">
        <v>105.3</v>
      </c>
      <c r="D177" s="15" t="n">
        <v>104.6</v>
      </c>
      <c r="E177" s="15" t="n">
        <v>105.2</v>
      </c>
      <c r="F177" s="15" t="n">
        <v>104.7</v>
      </c>
      <c r="G177" s="15" t="n">
        <v>103.4</v>
      </c>
      <c r="H177" s="15" t="n">
        <v>104.2</v>
      </c>
      <c r="I177" s="15" t="n">
        <v>101.7</v>
      </c>
      <c r="J177" s="15" t="n">
        <v>105.5</v>
      </c>
      <c r="K177" s="15" t="n">
        <v>105.6</v>
      </c>
      <c r="L177" s="15" t="n">
        <v>105.9</v>
      </c>
      <c r="M177" s="15" t="n">
        <v>105</v>
      </c>
      <c r="N177" s="15" t="n">
        <v>106.4</v>
      </c>
      <c r="O177" s="0" t="e">
        <f aca="false">VLOOKUP(TRIM(A177),Q:S,3,0)</f>
        <v>#N/A</v>
      </c>
      <c r="P177" s="1" t="n">
        <f aca="false">(N177-B177)/B177</f>
        <v>0.00662251655629142</v>
      </c>
      <c r="Q177" s="0" t="str">
        <f aca="false">TRIM(R177)</f>
        <v>021310: birre lager</v>
      </c>
      <c r="R177" s="12" t="s">
        <v>363</v>
      </c>
      <c r="S177" s="13" t="n">
        <v>3336</v>
      </c>
    </row>
    <row r="178" customFormat="false" ht="12.5" hidden="false" customHeight="false" outlineLevel="0" collapsed="false">
      <c r="A178" s="12" t="s">
        <v>364</v>
      </c>
      <c r="B178" s="14" t="n">
        <v>105.7</v>
      </c>
      <c r="C178" s="14" t="n">
        <v>105.3</v>
      </c>
      <c r="D178" s="14" t="n">
        <v>104.6</v>
      </c>
      <c r="E178" s="14" t="n">
        <v>105.2</v>
      </c>
      <c r="F178" s="14" t="n">
        <v>104.7</v>
      </c>
      <c r="G178" s="14" t="n">
        <v>103.4</v>
      </c>
      <c r="H178" s="14" t="n">
        <v>104.2</v>
      </c>
      <c r="I178" s="14" t="n">
        <v>101.7</v>
      </c>
      <c r="J178" s="14" t="n">
        <v>105.5</v>
      </c>
      <c r="K178" s="14" t="n">
        <v>105.6</v>
      </c>
      <c r="L178" s="14" t="n">
        <v>105.9</v>
      </c>
      <c r="M178" s="14" t="n">
        <v>105</v>
      </c>
      <c r="N178" s="14" t="n">
        <v>106.4</v>
      </c>
      <c r="O178" s="0" t="e">
        <f aca="false">VLOOKUP(TRIM(A178),Q:S,3,0)</f>
        <v>#N/A</v>
      </c>
      <c r="P178" s="1" t="n">
        <f aca="false">(N178-B178)/B178</f>
        <v>0.00662251655629142</v>
      </c>
      <c r="Q178" s="0" t="str">
        <f aca="false">TRIM(R178)</f>
        <v>02133: birre a basso contenuto di alcol e non alcoliche</v>
      </c>
      <c r="R178" s="12" t="s">
        <v>365</v>
      </c>
      <c r="S178" s="13" t="n">
        <v>55</v>
      </c>
    </row>
    <row r="179" customFormat="false" ht="12.5" hidden="false" customHeight="false" outlineLevel="0" collapsed="false">
      <c r="A179" s="12" t="s">
        <v>366</v>
      </c>
      <c r="B179" s="15" t="n">
        <v>100</v>
      </c>
      <c r="C179" s="15" t="n">
        <v>98.8</v>
      </c>
      <c r="D179" s="15" t="n">
        <v>99.8</v>
      </c>
      <c r="E179" s="15" t="n">
        <v>100.2</v>
      </c>
      <c r="F179" s="15" t="n">
        <v>100.3</v>
      </c>
      <c r="G179" s="15" t="n">
        <v>100.4</v>
      </c>
      <c r="H179" s="15" t="n">
        <v>100.4</v>
      </c>
      <c r="I179" s="15" t="n">
        <v>100.8</v>
      </c>
      <c r="J179" s="15" t="n">
        <v>101.7</v>
      </c>
      <c r="K179" s="15" t="n">
        <v>101.3</v>
      </c>
      <c r="L179" s="15" t="n">
        <v>102.2</v>
      </c>
      <c r="M179" s="15" t="n">
        <v>102.4</v>
      </c>
      <c r="N179" s="15" t="n">
        <v>103</v>
      </c>
      <c r="O179" s="0" t="n">
        <f aca="false">VLOOKUP(TRIM(A179),Q:S,3,0)</f>
        <v>3391</v>
      </c>
      <c r="P179" s="1" t="n">
        <f aca="false">(N179-B179)/B179</f>
        <v>0.03</v>
      </c>
      <c r="Q179" s="0" t="str">
        <f aca="false">TRIM(R179)</f>
        <v>021330: birre a basso contenuto di alcol e non alcoliche</v>
      </c>
      <c r="R179" s="12" t="s">
        <v>367</v>
      </c>
      <c r="S179" s="13" t="n">
        <v>55</v>
      </c>
    </row>
    <row r="180" customFormat="false" ht="12.5" hidden="false" customHeight="false" outlineLevel="0" collapsed="false">
      <c r="A180" s="12" t="s">
        <v>368</v>
      </c>
      <c r="B180" s="14" t="n">
        <v>100</v>
      </c>
      <c r="C180" s="14" t="n">
        <v>98.8</v>
      </c>
      <c r="D180" s="14" t="n">
        <v>99.8</v>
      </c>
      <c r="E180" s="14" t="n">
        <v>100.2</v>
      </c>
      <c r="F180" s="14" t="n">
        <v>100.3</v>
      </c>
      <c r="G180" s="14" t="n">
        <v>100.4</v>
      </c>
      <c r="H180" s="14" t="n">
        <v>100.4</v>
      </c>
      <c r="I180" s="14" t="n">
        <v>100.7</v>
      </c>
      <c r="J180" s="14" t="n">
        <v>101.7</v>
      </c>
      <c r="K180" s="14" t="n">
        <v>101.3</v>
      </c>
      <c r="L180" s="14" t="n">
        <v>102.2</v>
      </c>
      <c r="M180" s="14" t="n">
        <v>102.4</v>
      </c>
      <c r="N180" s="14" t="n">
        <v>103</v>
      </c>
      <c r="O180" s="0" t="n">
        <f aca="false">VLOOKUP(TRIM(A180),Q:S,3,0)</f>
        <v>3336</v>
      </c>
      <c r="P180" s="1" t="n">
        <f aca="false">(N180-B180)/B180</f>
        <v>0.03</v>
      </c>
      <c r="Q180" s="0" t="str">
        <f aca="false">TRIM(R180)</f>
        <v>022: tabacchi</v>
      </c>
      <c r="R180" s="12" t="s">
        <v>369</v>
      </c>
      <c r="S180" s="13" t="n">
        <v>22381</v>
      </c>
    </row>
    <row r="181" customFormat="false" ht="12.5" hidden="false" customHeight="false" outlineLevel="0" collapsed="false">
      <c r="A181" s="12" t="s">
        <v>370</v>
      </c>
      <c r="B181" s="15" t="n">
        <v>100</v>
      </c>
      <c r="C181" s="15" t="n">
        <v>98.8</v>
      </c>
      <c r="D181" s="15" t="n">
        <v>99.8</v>
      </c>
      <c r="E181" s="15" t="n">
        <v>100.2</v>
      </c>
      <c r="F181" s="15" t="n">
        <v>100.3</v>
      </c>
      <c r="G181" s="15" t="n">
        <v>100.4</v>
      </c>
      <c r="H181" s="15" t="n">
        <v>100.4</v>
      </c>
      <c r="I181" s="15" t="n">
        <v>100.7</v>
      </c>
      <c r="J181" s="15" t="n">
        <v>101.7</v>
      </c>
      <c r="K181" s="15" t="n">
        <v>101.3</v>
      </c>
      <c r="L181" s="15" t="n">
        <v>102.2</v>
      </c>
      <c r="M181" s="15" t="n">
        <v>102.4</v>
      </c>
      <c r="N181" s="15" t="n">
        <v>103</v>
      </c>
      <c r="O181" s="0" t="n">
        <f aca="false">VLOOKUP(TRIM(A181),Q:S,3,0)</f>
        <v>3336</v>
      </c>
      <c r="P181" s="1" t="n">
        <f aca="false">(N181-B181)/B181</f>
        <v>0.03</v>
      </c>
      <c r="Q181" s="0" t="str">
        <f aca="false">TRIM(R181)</f>
        <v>0220: tabacchi</v>
      </c>
      <c r="R181" s="12" t="s">
        <v>371</v>
      </c>
      <c r="S181" s="13" t="n">
        <v>22381</v>
      </c>
    </row>
    <row r="182" customFormat="false" ht="20" hidden="false" customHeight="false" outlineLevel="0" collapsed="false">
      <c r="A182" s="12" t="s">
        <v>372</v>
      </c>
      <c r="B182" s="14" t="n">
        <v>97.8</v>
      </c>
      <c r="C182" s="14" t="n">
        <v>98.9</v>
      </c>
      <c r="D182" s="14" t="n">
        <v>99.3</v>
      </c>
      <c r="E182" s="14" t="n">
        <v>100.2</v>
      </c>
      <c r="F182" s="14" t="n">
        <v>100.2</v>
      </c>
      <c r="G182" s="14" t="n">
        <v>100.5</v>
      </c>
      <c r="H182" s="14" t="n">
        <v>101.5</v>
      </c>
      <c r="I182" s="14" t="n">
        <v>101.4</v>
      </c>
      <c r="J182" s="14" t="n">
        <v>101.3</v>
      </c>
      <c r="K182" s="14" t="n">
        <v>101.8</v>
      </c>
      <c r="L182" s="14" t="n">
        <v>101.6</v>
      </c>
      <c r="M182" s="14" t="n">
        <v>102.4</v>
      </c>
      <c r="N182" s="14" t="n">
        <v>101.1</v>
      </c>
      <c r="O182" s="0" t="n">
        <f aca="false">VLOOKUP(TRIM(A182),Q:S,3,0)</f>
        <v>55</v>
      </c>
      <c r="P182" s="1" t="n">
        <f aca="false">(N182-B182)/B182</f>
        <v>0.0337423312883435</v>
      </c>
      <c r="Q182" s="0" t="str">
        <f aca="false">TRIM(R182)</f>
        <v>02201: sigarette</v>
      </c>
      <c r="R182" s="12" t="s">
        <v>373</v>
      </c>
      <c r="S182" s="13" t="n">
        <v>18975</v>
      </c>
    </row>
    <row r="183" customFormat="false" ht="20" hidden="false" customHeight="false" outlineLevel="0" collapsed="false">
      <c r="A183" s="12" t="s">
        <v>374</v>
      </c>
      <c r="B183" s="15" t="n">
        <v>97.8</v>
      </c>
      <c r="C183" s="15" t="n">
        <v>98.9</v>
      </c>
      <c r="D183" s="15" t="n">
        <v>99.3</v>
      </c>
      <c r="E183" s="15" t="n">
        <v>100.2</v>
      </c>
      <c r="F183" s="15" t="n">
        <v>100.2</v>
      </c>
      <c r="G183" s="15" t="n">
        <v>100.5</v>
      </c>
      <c r="H183" s="15" t="n">
        <v>101.5</v>
      </c>
      <c r="I183" s="15" t="n">
        <v>101.4</v>
      </c>
      <c r="J183" s="15" t="n">
        <v>101.3</v>
      </c>
      <c r="K183" s="15" t="n">
        <v>101.8</v>
      </c>
      <c r="L183" s="15" t="n">
        <v>101.6</v>
      </c>
      <c r="M183" s="15" t="n">
        <v>102.4</v>
      </c>
      <c r="N183" s="15" t="n">
        <v>101.1</v>
      </c>
      <c r="O183" s="0" t="n">
        <f aca="false">VLOOKUP(TRIM(A183),Q:S,3,0)</f>
        <v>55</v>
      </c>
      <c r="P183" s="1" t="n">
        <f aca="false">(N183-B183)/B183</f>
        <v>0.0337423312883435</v>
      </c>
      <c r="Q183" s="0" t="str">
        <f aca="false">TRIM(R183)</f>
        <v>022010: sigarette</v>
      </c>
      <c r="R183" s="12" t="s">
        <v>375</v>
      </c>
      <c r="S183" s="13" t="n">
        <v>18975</v>
      </c>
    </row>
    <row r="184" customFormat="false" ht="12.5" hidden="false" customHeight="false" outlineLevel="0" collapsed="false">
      <c r="A184" s="12" t="s">
        <v>376</v>
      </c>
      <c r="B184" s="14" t="n">
        <v>113.6</v>
      </c>
      <c r="C184" s="14" t="n">
        <v>113.6</v>
      </c>
      <c r="D184" s="14" t="n">
        <v>113.6</v>
      </c>
      <c r="E184" s="14" t="n">
        <v>113.6</v>
      </c>
      <c r="F184" s="14" t="n">
        <v>113.6</v>
      </c>
      <c r="G184" s="14" t="n">
        <v>113.6</v>
      </c>
      <c r="H184" s="14" t="n">
        <v>113.6</v>
      </c>
      <c r="I184" s="14" t="n">
        <v>113.6</v>
      </c>
      <c r="J184" s="14" t="n">
        <v>113.6</v>
      </c>
      <c r="K184" s="14" t="n">
        <v>113.8</v>
      </c>
      <c r="L184" s="14" t="n">
        <v>113.8</v>
      </c>
      <c r="M184" s="14" t="n">
        <v>113.8</v>
      </c>
      <c r="N184" s="14" t="n">
        <v>113.8</v>
      </c>
      <c r="O184" s="0" t="n">
        <f aca="false">VLOOKUP(TRIM(A184),Q:S,3,0)</f>
        <v>22381</v>
      </c>
      <c r="P184" s="1" t="n">
        <f aca="false">(N184-B184)/B184</f>
        <v>0.00176056338028172</v>
      </c>
      <c r="Q184" s="0" t="str">
        <f aca="false">TRIM(R184)</f>
        <v>02202: sigari e sigaretti</v>
      </c>
      <c r="R184" s="12" t="s">
        <v>377</v>
      </c>
      <c r="S184" s="13" t="n">
        <v>492</v>
      </c>
    </row>
    <row r="185" customFormat="false" ht="12.5" hidden="false" customHeight="false" outlineLevel="0" collapsed="false">
      <c r="A185" s="12" t="s">
        <v>378</v>
      </c>
      <c r="B185" s="15" t="n">
        <v>113.6</v>
      </c>
      <c r="C185" s="15" t="n">
        <v>113.6</v>
      </c>
      <c r="D185" s="15" t="n">
        <v>113.6</v>
      </c>
      <c r="E185" s="15" t="n">
        <v>113.6</v>
      </c>
      <c r="F185" s="15" t="n">
        <v>113.6</v>
      </c>
      <c r="G185" s="15" t="n">
        <v>113.6</v>
      </c>
      <c r="H185" s="15" t="n">
        <v>113.6</v>
      </c>
      <c r="I185" s="15" t="n">
        <v>113.6</v>
      </c>
      <c r="J185" s="15" t="n">
        <v>113.6</v>
      </c>
      <c r="K185" s="15" t="n">
        <v>113.8</v>
      </c>
      <c r="L185" s="15" t="n">
        <v>113.8</v>
      </c>
      <c r="M185" s="15" t="n">
        <v>113.8</v>
      </c>
      <c r="N185" s="15" t="n">
        <v>113.8</v>
      </c>
      <c r="O185" s="0" t="n">
        <f aca="false">VLOOKUP(TRIM(A185),Q:S,3,0)</f>
        <v>22381</v>
      </c>
      <c r="P185" s="1" t="n">
        <f aca="false">(N185-B185)/B185</f>
        <v>0.00176056338028172</v>
      </c>
      <c r="Q185" s="0" t="str">
        <f aca="false">TRIM(R185)</f>
        <v>022020: sigari e sigaretti</v>
      </c>
      <c r="R185" s="12" t="s">
        <v>379</v>
      </c>
      <c r="S185" s="13" t="n">
        <v>492</v>
      </c>
    </row>
    <row r="186" customFormat="false" ht="12.5" hidden="false" customHeight="false" outlineLevel="0" collapsed="false">
      <c r="A186" s="12" t="s">
        <v>380</v>
      </c>
      <c r="B186" s="14" t="n">
        <v>113.5</v>
      </c>
      <c r="C186" s="14" t="n">
        <v>113.5</v>
      </c>
      <c r="D186" s="14" t="n">
        <v>113.5</v>
      </c>
      <c r="E186" s="14" t="n">
        <v>113.5</v>
      </c>
      <c r="F186" s="14" t="n">
        <v>113.5</v>
      </c>
      <c r="G186" s="14" t="n">
        <v>113.5</v>
      </c>
      <c r="H186" s="14" t="n">
        <v>113.5</v>
      </c>
      <c r="I186" s="14" t="n">
        <v>113.5</v>
      </c>
      <c r="J186" s="14" t="n">
        <v>113.5</v>
      </c>
      <c r="K186" s="14" t="n">
        <v>113.5</v>
      </c>
      <c r="L186" s="14" t="n">
        <v>113.4</v>
      </c>
      <c r="M186" s="14" t="n">
        <v>113.4</v>
      </c>
      <c r="N186" s="14" t="n">
        <v>113.4</v>
      </c>
      <c r="O186" s="0" t="n">
        <f aca="false">VLOOKUP(TRIM(A186),Q:S,3,0)</f>
        <v>18975</v>
      </c>
      <c r="P186" s="1" t="n">
        <f aca="false">(N186-B186)/B186</f>
        <v>-0.000881057268722417</v>
      </c>
      <c r="Q186" s="0" t="str">
        <f aca="false">TRIM(R186)</f>
        <v>02203: altri tabacchi</v>
      </c>
      <c r="R186" s="12" t="s">
        <v>381</v>
      </c>
      <c r="S186" s="13" t="n">
        <v>2914</v>
      </c>
    </row>
    <row r="187" customFormat="false" ht="12.5" hidden="false" customHeight="false" outlineLevel="0" collapsed="false">
      <c r="A187" s="12" t="s">
        <v>382</v>
      </c>
      <c r="B187" s="15" t="n">
        <v>113.5</v>
      </c>
      <c r="C187" s="15" t="n">
        <v>113.5</v>
      </c>
      <c r="D187" s="15" t="n">
        <v>113.5</v>
      </c>
      <c r="E187" s="15" t="n">
        <v>113.5</v>
      </c>
      <c r="F187" s="15" t="n">
        <v>113.5</v>
      </c>
      <c r="G187" s="15" t="n">
        <v>113.5</v>
      </c>
      <c r="H187" s="15" t="n">
        <v>113.5</v>
      </c>
      <c r="I187" s="15" t="n">
        <v>113.5</v>
      </c>
      <c r="J187" s="15" t="n">
        <v>113.5</v>
      </c>
      <c r="K187" s="15" t="n">
        <v>113.5</v>
      </c>
      <c r="L187" s="15" t="n">
        <v>113.4</v>
      </c>
      <c r="M187" s="15" t="n">
        <v>113.4</v>
      </c>
      <c r="N187" s="15" t="n">
        <v>113.4</v>
      </c>
      <c r="O187" s="0" t="n">
        <f aca="false">VLOOKUP(TRIM(A187),Q:S,3,0)</f>
        <v>18975</v>
      </c>
      <c r="P187" s="1" t="n">
        <f aca="false">(N187-B187)/B187</f>
        <v>-0.000881057268722417</v>
      </c>
      <c r="Q187" s="0" t="str">
        <f aca="false">TRIM(R187)</f>
        <v>022030: altri tabacchi</v>
      </c>
      <c r="R187" s="12" t="s">
        <v>383</v>
      </c>
      <c r="S187" s="13" t="n">
        <v>2914</v>
      </c>
    </row>
    <row r="188" customFormat="false" ht="12.5" hidden="false" customHeight="false" outlineLevel="0" collapsed="false">
      <c r="A188" s="12" t="s">
        <v>384</v>
      </c>
      <c r="B188" s="14" t="n">
        <v>114.8</v>
      </c>
      <c r="C188" s="14" t="n">
        <v>114.8</v>
      </c>
      <c r="D188" s="14" t="n">
        <v>114.8</v>
      </c>
      <c r="E188" s="14" t="n">
        <v>114.8</v>
      </c>
      <c r="F188" s="14" t="n">
        <v>114.8</v>
      </c>
      <c r="G188" s="14" t="n">
        <v>114.8</v>
      </c>
      <c r="H188" s="14" t="n">
        <v>114.8</v>
      </c>
      <c r="I188" s="14" t="n">
        <v>114.8</v>
      </c>
      <c r="J188" s="14" t="n">
        <v>115.1</v>
      </c>
      <c r="K188" s="14" t="n">
        <v>115.5</v>
      </c>
      <c r="L188" s="14" t="n">
        <v>116.7</v>
      </c>
      <c r="M188" s="14" t="n">
        <v>116.7</v>
      </c>
      <c r="N188" s="14" t="n">
        <v>116.7</v>
      </c>
      <c r="O188" s="0" t="n">
        <f aca="false">VLOOKUP(TRIM(A188),Q:S,3,0)</f>
        <v>492</v>
      </c>
      <c r="P188" s="1" t="n">
        <f aca="false">(N188-B188)/B188</f>
        <v>0.0165505226480837</v>
      </c>
      <c r="Q188" s="0" t="str">
        <f aca="false">TRIM(R188)</f>
        <v>03: -- abbigliamento e calzature</v>
      </c>
      <c r="R188" s="12" t="s">
        <v>385</v>
      </c>
      <c r="S188" s="13" t="n">
        <v>63855</v>
      </c>
    </row>
    <row r="189" customFormat="false" ht="12.5" hidden="false" customHeight="false" outlineLevel="0" collapsed="false">
      <c r="A189" s="12" t="s">
        <v>386</v>
      </c>
      <c r="B189" s="15" t="n">
        <v>114.8</v>
      </c>
      <c r="C189" s="15" t="n">
        <v>114.8</v>
      </c>
      <c r="D189" s="15" t="n">
        <v>114.8</v>
      </c>
      <c r="E189" s="15" t="n">
        <v>114.8</v>
      </c>
      <c r="F189" s="15" t="n">
        <v>114.8</v>
      </c>
      <c r="G189" s="15" t="n">
        <v>114.8</v>
      </c>
      <c r="H189" s="15" t="n">
        <v>114.8</v>
      </c>
      <c r="I189" s="15" t="n">
        <v>114.8</v>
      </c>
      <c r="J189" s="15" t="n">
        <v>115.1</v>
      </c>
      <c r="K189" s="15" t="n">
        <v>115.5</v>
      </c>
      <c r="L189" s="15" t="n">
        <v>116.7</v>
      </c>
      <c r="M189" s="15" t="n">
        <v>116.7</v>
      </c>
      <c r="N189" s="15" t="n">
        <v>116.7</v>
      </c>
      <c r="O189" s="0" t="n">
        <f aca="false">VLOOKUP(TRIM(A189),Q:S,3,0)</f>
        <v>492</v>
      </c>
      <c r="P189" s="1" t="n">
        <f aca="false">(N189-B189)/B189</f>
        <v>0.0165505226480837</v>
      </c>
      <c r="Q189" s="0" t="str">
        <f aca="false">TRIM(R189)</f>
        <v>031: abbigliamento</v>
      </c>
      <c r="R189" s="12" t="s">
        <v>387</v>
      </c>
      <c r="S189" s="13" t="n">
        <v>52076</v>
      </c>
    </row>
    <row r="190" customFormat="false" ht="12.5" hidden="false" customHeight="false" outlineLevel="0" collapsed="false">
      <c r="A190" s="12" t="s">
        <v>388</v>
      </c>
      <c r="B190" s="14" t="n">
        <v>111.1</v>
      </c>
      <c r="C190" s="14" t="n">
        <v>111.1</v>
      </c>
      <c r="D190" s="14" t="n">
        <v>111.1</v>
      </c>
      <c r="E190" s="14" t="n">
        <v>111.1</v>
      </c>
      <c r="F190" s="14" t="n">
        <v>111.1</v>
      </c>
      <c r="G190" s="14" t="n">
        <v>111.1</v>
      </c>
      <c r="H190" s="14" t="n">
        <v>111.2</v>
      </c>
      <c r="I190" s="14" t="n">
        <v>111.2</v>
      </c>
      <c r="J190" s="14" t="n">
        <v>111.2</v>
      </c>
      <c r="K190" s="14" t="n">
        <v>112.9</v>
      </c>
      <c r="L190" s="14" t="n">
        <v>112.9</v>
      </c>
      <c r="M190" s="14" t="n">
        <v>113.1</v>
      </c>
      <c r="N190" s="14" t="n">
        <v>113.1</v>
      </c>
      <c r="O190" s="0" t="n">
        <f aca="false">VLOOKUP(TRIM(A190),Q:S,3,0)</f>
        <v>2914</v>
      </c>
      <c r="P190" s="1" t="n">
        <f aca="false">(N190-B190)/B190</f>
        <v>0.018001800180018</v>
      </c>
      <c r="Q190" s="0" t="str">
        <f aca="false">TRIM(R190)</f>
        <v>0312: indumenti</v>
      </c>
      <c r="R190" s="12" t="s">
        <v>389</v>
      </c>
      <c r="S190" s="13" t="n">
        <v>47000</v>
      </c>
    </row>
    <row r="191" customFormat="false" ht="12.5" hidden="false" customHeight="false" outlineLevel="0" collapsed="false">
      <c r="A191" s="12" t="s">
        <v>390</v>
      </c>
      <c r="B191" s="15" t="n">
        <v>111.1</v>
      </c>
      <c r="C191" s="15" t="n">
        <v>111.1</v>
      </c>
      <c r="D191" s="15" t="n">
        <v>111.1</v>
      </c>
      <c r="E191" s="15" t="n">
        <v>111.1</v>
      </c>
      <c r="F191" s="15" t="n">
        <v>111.1</v>
      </c>
      <c r="G191" s="15" t="n">
        <v>111.1</v>
      </c>
      <c r="H191" s="15" t="n">
        <v>111.2</v>
      </c>
      <c r="I191" s="15" t="n">
        <v>111.2</v>
      </c>
      <c r="J191" s="15" t="n">
        <v>111.2</v>
      </c>
      <c r="K191" s="15" t="n">
        <v>112.9</v>
      </c>
      <c r="L191" s="15" t="n">
        <v>112.9</v>
      </c>
      <c r="M191" s="15" t="n">
        <v>113.1</v>
      </c>
      <c r="N191" s="15" t="n">
        <v>113.1</v>
      </c>
      <c r="O191" s="0" t="n">
        <f aca="false">VLOOKUP(TRIM(A191),Q:S,3,0)</f>
        <v>2914</v>
      </c>
      <c r="P191" s="1" t="n">
        <f aca="false">(N191-B191)/B191</f>
        <v>0.018001800180018</v>
      </c>
      <c r="Q191" s="0" t="str">
        <f aca="false">TRIM(R191)</f>
        <v>03121: indumenti per uomo</v>
      </c>
      <c r="R191" s="12" t="s">
        <v>391</v>
      </c>
      <c r="S191" s="13" t="n">
        <v>15812</v>
      </c>
    </row>
    <row r="192" customFormat="false" ht="12.5" hidden="false" customHeight="false" outlineLevel="0" collapsed="false">
      <c r="A192" s="12" t="s">
        <v>392</v>
      </c>
      <c r="B192" s="14" t="n">
        <v>102.4</v>
      </c>
      <c r="C192" s="14" t="n">
        <v>102.4</v>
      </c>
      <c r="D192" s="14" t="n">
        <v>102.3</v>
      </c>
      <c r="E192" s="14" t="n">
        <v>102.2</v>
      </c>
      <c r="F192" s="14" t="n">
        <v>102.6</v>
      </c>
      <c r="G192" s="14" t="n">
        <v>102.7</v>
      </c>
      <c r="H192" s="14" t="n">
        <v>102.9</v>
      </c>
      <c r="I192" s="14" t="n">
        <v>102.9</v>
      </c>
      <c r="J192" s="14" t="n">
        <v>102.9</v>
      </c>
      <c r="K192" s="14" t="n">
        <v>103</v>
      </c>
      <c r="L192" s="14" t="n">
        <v>103.6</v>
      </c>
      <c r="M192" s="14" t="n">
        <v>103.7</v>
      </c>
      <c r="N192" s="14" t="n">
        <v>104</v>
      </c>
      <c r="O192" s="0" t="n">
        <f aca="false">VLOOKUP(TRIM(A192),Q:S,3,0)</f>
        <v>63855</v>
      </c>
      <c r="P192" s="1" t="n">
        <f aca="false">(N192-B192)/B192</f>
        <v>0.0156249999999999</v>
      </c>
      <c r="Q192" s="0" t="str">
        <f aca="false">TRIM(R192)</f>
        <v>031211: cappotti, giacconi e giacche uomo</v>
      </c>
      <c r="R192" s="12" t="s">
        <v>393</v>
      </c>
      <c r="S192" s="13" t="n">
        <v>2279</v>
      </c>
    </row>
    <row r="193" customFormat="false" ht="12.5" hidden="false" customHeight="false" outlineLevel="0" collapsed="false">
      <c r="A193" s="12" t="s">
        <v>394</v>
      </c>
      <c r="B193" s="15" t="n">
        <v>103.3</v>
      </c>
      <c r="C193" s="15" t="n">
        <v>103.3</v>
      </c>
      <c r="D193" s="15" t="n">
        <v>103.3</v>
      </c>
      <c r="E193" s="15" t="n">
        <v>103.1</v>
      </c>
      <c r="F193" s="15" t="n">
        <v>103.5</v>
      </c>
      <c r="G193" s="15" t="n">
        <v>103.7</v>
      </c>
      <c r="H193" s="15" t="n">
        <v>103.9</v>
      </c>
      <c r="I193" s="15" t="n">
        <v>104</v>
      </c>
      <c r="J193" s="15" t="n">
        <v>104</v>
      </c>
      <c r="K193" s="15" t="n">
        <v>104.1</v>
      </c>
      <c r="L193" s="15" t="n">
        <v>104.7</v>
      </c>
      <c r="M193" s="15" t="n">
        <v>104.9</v>
      </c>
      <c r="N193" s="15" t="n">
        <v>105.2</v>
      </c>
      <c r="O193" s="0" t="n">
        <f aca="false">VLOOKUP(TRIM(A193),Q:S,3,0)</f>
        <v>52076</v>
      </c>
      <c r="P193" s="1" t="n">
        <f aca="false">(N193-B193)/B193</f>
        <v>0.0183930300096806</v>
      </c>
      <c r="Q193" s="0" t="str">
        <f aca="false">TRIM(R193)</f>
        <v>031212: abiti completi e pantaloni uomo</v>
      </c>
      <c r="R193" s="12" t="s">
        <v>395</v>
      </c>
      <c r="S193" s="13" t="n">
        <v>4137</v>
      </c>
    </row>
    <row r="194" customFormat="false" ht="12.5" hidden="false" customHeight="false" outlineLevel="0" collapsed="false">
      <c r="A194" s="12" t="s">
        <v>396</v>
      </c>
      <c r="B194" s="14" t="n">
        <v>103.4</v>
      </c>
      <c r="C194" s="14" t="n">
        <v>103.4</v>
      </c>
      <c r="D194" s="14" t="n">
        <v>103.3</v>
      </c>
      <c r="E194" s="14" t="n">
        <v>103.2</v>
      </c>
      <c r="F194" s="14" t="n">
        <v>103.6</v>
      </c>
      <c r="G194" s="14" t="n">
        <v>103.8</v>
      </c>
      <c r="H194" s="14" t="n">
        <v>104</v>
      </c>
      <c r="I194" s="14" t="n">
        <v>104</v>
      </c>
      <c r="J194" s="14" t="n">
        <v>104</v>
      </c>
      <c r="K194" s="14" t="n">
        <v>104.1</v>
      </c>
      <c r="L194" s="14" t="n">
        <v>104.8</v>
      </c>
      <c r="M194" s="14" t="n">
        <v>104.9</v>
      </c>
      <c r="N194" s="14" t="n">
        <v>105.2</v>
      </c>
      <c r="O194" s="0" t="n">
        <f aca="false">VLOOKUP(TRIM(A194),Q:S,3,0)</f>
        <v>47000</v>
      </c>
      <c r="P194" s="1" t="n">
        <f aca="false">(N194-B194)/B194</f>
        <v>0.0174081237911025</v>
      </c>
      <c r="Q194" s="0" t="str">
        <f aca="false">TRIM(R194)</f>
        <v>031213: camicie, t shirt, polo uomo</v>
      </c>
      <c r="R194" s="12" t="s">
        <v>397</v>
      </c>
      <c r="S194" s="13" t="n">
        <v>3278</v>
      </c>
    </row>
    <row r="195" customFormat="false" ht="12.5" hidden="false" customHeight="false" outlineLevel="0" collapsed="false">
      <c r="A195" s="12" t="s">
        <v>398</v>
      </c>
      <c r="B195" s="15" t="n">
        <v>103.7</v>
      </c>
      <c r="C195" s="15" t="n">
        <v>103.7</v>
      </c>
      <c r="D195" s="15" t="n">
        <v>103.7</v>
      </c>
      <c r="E195" s="15" t="n">
        <v>103.5</v>
      </c>
      <c r="F195" s="15" t="n">
        <v>104</v>
      </c>
      <c r="G195" s="15" t="n">
        <v>104.2</v>
      </c>
      <c r="H195" s="15" t="n">
        <v>104.4</v>
      </c>
      <c r="I195" s="15" t="n">
        <v>104.4</v>
      </c>
      <c r="J195" s="15" t="n">
        <v>104.4</v>
      </c>
      <c r="K195" s="15" t="n">
        <v>104.5</v>
      </c>
      <c r="L195" s="15" t="n">
        <v>105.2</v>
      </c>
      <c r="M195" s="15" t="n">
        <v>105.4</v>
      </c>
      <c r="N195" s="15" t="n">
        <v>105.7</v>
      </c>
      <c r="O195" s="0" t="n">
        <f aca="false">VLOOKUP(TRIM(A195),Q:S,3,0)</f>
        <v>15812</v>
      </c>
      <c r="P195" s="1" t="n">
        <f aca="false">(N195-B195)/B195</f>
        <v>0.0192864030858245</v>
      </c>
      <c r="Q195" s="0" t="str">
        <f aca="false">TRIM(R195)</f>
        <v>031214: pullover uomo</v>
      </c>
      <c r="R195" s="12" t="s">
        <v>399</v>
      </c>
      <c r="S195" s="13" t="n">
        <v>1360</v>
      </c>
    </row>
    <row r="196" customFormat="false" ht="20" hidden="false" customHeight="false" outlineLevel="0" collapsed="false">
      <c r="A196" s="12" t="s">
        <v>400</v>
      </c>
      <c r="B196" s="14" t="n">
        <v>104.5</v>
      </c>
      <c r="C196" s="14" t="n">
        <v>104.4</v>
      </c>
      <c r="D196" s="14" t="n">
        <v>104.4</v>
      </c>
      <c r="E196" s="14" t="n">
        <v>104.3</v>
      </c>
      <c r="F196" s="14" t="n">
        <v>105</v>
      </c>
      <c r="G196" s="14" t="n">
        <v>105.2</v>
      </c>
      <c r="H196" s="14" t="n">
        <v>105.4</v>
      </c>
      <c r="I196" s="14" t="n">
        <v>105.5</v>
      </c>
      <c r="J196" s="14" t="n">
        <v>105.5</v>
      </c>
      <c r="K196" s="14" t="n">
        <v>105.5</v>
      </c>
      <c r="L196" s="14" t="n">
        <v>106.1</v>
      </c>
      <c r="M196" s="14" t="n">
        <v>106.3</v>
      </c>
      <c r="N196" s="14" t="n">
        <v>106.4</v>
      </c>
      <c r="O196" s="0" t="n">
        <f aca="false">VLOOKUP(TRIM(A196),Q:S,3,0)</f>
        <v>2279</v>
      </c>
      <c r="P196" s="1" t="n">
        <f aca="false">(N196-B196)/B196</f>
        <v>0.0181818181818182</v>
      </c>
      <c r="Q196" s="0" t="str">
        <f aca="false">TRIM(R196)</f>
        <v>031215: altro abbigliamento uomo per il tempo libero</v>
      </c>
      <c r="R196" s="12" t="s">
        <v>401</v>
      </c>
      <c r="S196" s="13" t="n">
        <v>1248</v>
      </c>
    </row>
    <row r="197" customFormat="false" ht="20" hidden="false" customHeight="false" outlineLevel="0" collapsed="false">
      <c r="A197" s="12" t="s">
        <v>402</v>
      </c>
      <c r="B197" s="15" t="n">
        <v>103.8</v>
      </c>
      <c r="C197" s="15" t="n">
        <v>103.8</v>
      </c>
      <c r="D197" s="15" t="n">
        <v>103.8</v>
      </c>
      <c r="E197" s="15" t="n">
        <v>103.6</v>
      </c>
      <c r="F197" s="15" t="n">
        <v>103.9</v>
      </c>
      <c r="G197" s="15" t="n">
        <v>104.2</v>
      </c>
      <c r="H197" s="15" t="n">
        <v>104.3</v>
      </c>
      <c r="I197" s="15" t="n">
        <v>104.3</v>
      </c>
      <c r="J197" s="15" t="n">
        <v>104.3</v>
      </c>
      <c r="K197" s="15" t="n">
        <v>104.4</v>
      </c>
      <c r="L197" s="15" t="n">
        <v>104.8</v>
      </c>
      <c r="M197" s="15" t="n">
        <v>104.9</v>
      </c>
      <c r="N197" s="15" t="n">
        <v>105.2</v>
      </c>
      <c r="O197" s="0" t="n">
        <f aca="false">VLOOKUP(TRIM(A197),Q:S,3,0)</f>
        <v>4137</v>
      </c>
      <c r="P197" s="1" t="n">
        <f aca="false">(N197-B197)/B197</f>
        <v>0.0134874759152216</v>
      </c>
      <c r="Q197" s="0" t="str">
        <f aca="false">TRIM(R197)</f>
        <v>031216: abbigliamento intimo e calze uomo</v>
      </c>
      <c r="R197" s="12" t="s">
        <v>403</v>
      </c>
      <c r="S197" s="13" t="n">
        <v>3510</v>
      </c>
    </row>
    <row r="198" customFormat="false" ht="20" hidden="false" customHeight="false" outlineLevel="0" collapsed="false">
      <c r="A198" s="12" t="s">
        <v>404</v>
      </c>
      <c r="B198" s="14" t="n">
        <v>104.7</v>
      </c>
      <c r="C198" s="14" t="n">
        <v>104.7</v>
      </c>
      <c r="D198" s="14" t="n">
        <v>104.7</v>
      </c>
      <c r="E198" s="14" t="n">
        <v>104.6</v>
      </c>
      <c r="F198" s="14" t="n">
        <v>105</v>
      </c>
      <c r="G198" s="14" t="n">
        <v>105.3</v>
      </c>
      <c r="H198" s="14" t="n">
        <v>105.4</v>
      </c>
      <c r="I198" s="14" t="n">
        <v>105.4</v>
      </c>
      <c r="J198" s="14" t="n">
        <v>105.3</v>
      </c>
      <c r="K198" s="14" t="n">
        <v>105.3</v>
      </c>
      <c r="L198" s="14" t="n">
        <v>106.5</v>
      </c>
      <c r="M198" s="14" t="n">
        <v>106.6</v>
      </c>
      <c r="N198" s="14" t="n">
        <v>107</v>
      </c>
      <c r="O198" s="0" t="n">
        <f aca="false">VLOOKUP(TRIM(A198),Q:S,3,0)</f>
        <v>3278</v>
      </c>
      <c r="P198" s="1" t="n">
        <f aca="false">(N198-B198)/B198</f>
        <v>0.0219675262655205</v>
      </c>
      <c r="Q198" s="0" t="str">
        <f aca="false">TRIM(R198)</f>
        <v>03122: indumenti per donna</v>
      </c>
      <c r="R198" s="12" t="s">
        <v>405</v>
      </c>
      <c r="S198" s="13" t="n">
        <v>21690</v>
      </c>
    </row>
    <row r="199" customFormat="false" ht="12.5" hidden="false" customHeight="false" outlineLevel="0" collapsed="false">
      <c r="A199" s="12" t="s">
        <v>406</v>
      </c>
      <c r="B199" s="15" t="n">
        <v>104.9</v>
      </c>
      <c r="C199" s="15" t="n">
        <v>105</v>
      </c>
      <c r="D199" s="15" t="n">
        <v>105</v>
      </c>
      <c r="E199" s="15" t="n">
        <v>104.8</v>
      </c>
      <c r="F199" s="15" t="n">
        <v>105.4</v>
      </c>
      <c r="G199" s="15" t="n">
        <v>105.7</v>
      </c>
      <c r="H199" s="15" t="n">
        <v>105.7</v>
      </c>
      <c r="I199" s="15" t="n">
        <v>105.7</v>
      </c>
      <c r="J199" s="15" t="n">
        <v>105.7</v>
      </c>
      <c r="K199" s="15" t="n">
        <v>105.8</v>
      </c>
      <c r="L199" s="15" t="n">
        <v>106.7</v>
      </c>
      <c r="M199" s="15" t="n">
        <v>107.6</v>
      </c>
      <c r="N199" s="15" t="n">
        <v>107.9</v>
      </c>
      <c r="O199" s="0" t="n">
        <f aca="false">VLOOKUP(TRIM(A199),Q:S,3,0)</f>
        <v>1360</v>
      </c>
      <c r="P199" s="1" t="n">
        <f aca="false">(N199-B199)/B199</f>
        <v>0.0285986653956149</v>
      </c>
      <c r="Q199" s="0" t="str">
        <f aca="false">TRIM(R199)</f>
        <v>031221: cappotti, giacconi e giacche donna</v>
      </c>
      <c r="R199" s="12" t="s">
        <v>407</v>
      </c>
      <c r="S199" s="13" t="n">
        <v>2670</v>
      </c>
    </row>
    <row r="200" customFormat="false" ht="20" hidden="false" customHeight="false" outlineLevel="0" collapsed="false">
      <c r="A200" s="12" t="s">
        <v>408</v>
      </c>
      <c r="B200" s="14" t="n">
        <v>95.4</v>
      </c>
      <c r="C200" s="14" t="n">
        <v>95.5</v>
      </c>
      <c r="D200" s="14" t="n">
        <v>95.2</v>
      </c>
      <c r="E200" s="14" t="n">
        <v>94.7</v>
      </c>
      <c r="F200" s="14" t="n">
        <v>95.3</v>
      </c>
      <c r="G200" s="14" t="n">
        <v>95.4</v>
      </c>
      <c r="H200" s="14" t="n">
        <v>95.6</v>
      </c>
      <c r="I200" s="14" t="n">
        <v>95.6</v>
      </c>
      <c r="J200" s="14" t="n">
        <v>95.5</v>
      </c>
      <c r="K200" s="14" t="n">
        <v>95.7</v>
      </c>
      <c r="L200" s="14" t="n">
        <v>96.5</v>
      </c>
      <c r="M200" s="14" t="n">
        <v>96.3</v>
      </c>
      <c r="N200" s="14" t="n">
        <v>96.6</v>
      </c>
      <c r="O200" s="0" t="n">
        <f aca="false">VLOOKUP(TRIM(A200),Q:S,3,0)</f>
        <v>1248</v>
      </c>
      <c r="P200" s="1" t="n">
        <f aca="false">(N200-B200)/B200</f>
        <v>0.0125786163522011</v>
      </c>
      <c r="Q200" s="0" t="str">
        <f aca="false">TRIM(R200)</f>
        <v>031222: abiti completi, tailleur, vestiti, gonne e pantaloni</v>
      </c>
      <c r="R200" s="12" t="s">
        <v>409</v>
      </c>
      <c r="S200" s="13" t="n">
        <v>5810</v>
      </c>
    </row>
    <row r="201" customFormat="false" ht="20" hidden="false" customHeight="false" outlineLevel="0" collapsed="false">
      <c r="A201" s="12" t="s">
        <v>410</v>
      </c>
      <c r="B201" s="15" t="n">
        <v>104.7</v>
      </c>
      <c r="C201" s="15" t="n">
        <v>104.8</v>
      </c>
      <c r="D201" s="15" t="n">
        <v>104.8</v>
      </c>
      <c r="E201" s="15" t="n">
        <v>104.8</v>
      </c>
      <c r="F201" s="15" t="n">
        <v>105.3</v>
      </c>
      <c r="G201" s="15" t="n">
        <v>105.5</v>
      </c>
      <c r="H201" s="15" t="n">
        <v>105.7</v>
      </c>
      <c r="I201" s="15" t="n">
        <v>105.8</v>
      </c>
      <c r="J201" s="15" t="n">
        <v>105.9</v>
      </c>
      <c r="K201" s="15" t="n">
        <v>106.1</v>
      </c>
      <c r="L201" s="15" t="n">
        <v>106.7</v>
      </c>
      <c r="M201" s="15" t="n">
        <v>107</v>
      </c>
      <c r="N201" s="15" t="n">
        <v>107.3</v>
      </c>
      <c r="O201" s="0" t="n">
        <f aca="false">VLOOKUP(TRIM(A201),Q:S,3,0)</f>
        <v>3510</v>
      </c>
      <c r="P201" s="1" t="n">
        <f aca="false">(N201-B201)/B201</f>
        <v>0.0248328557784145</v>
      </c>
      <c r="Q201" s="0" t="str">
        <f aca="false">TRIM(R201)</f>
        <v>031223: camicie e t-shirt donna</v>
      </c>
      <c r="R201" s="12" t="s">
        <v>411</v>
      </c>
      <c r="S201" s="13" t="n">
        <v>3584</v>
      </c>
    </row>
    <row r="202" customFormat="false" ht="12.5" hidden="false" customHeight="false" outlineLevel="0" collapsed="false">
      <c r="A202" s="12" t="s">
        <v>412</v>
      </c>
      <c r="B202" s="14" t="n">
        <v>104</v>
      </c>
      <c r="C202" s="14" t="n">
        <v>104</v>
      </c>
      <c r="D202" s="14" t="n">
        <v>104</v>
      </c>
      <c r="E202" s="14" t="n">
        <v>103.8</v>
      </c>
      <c r="F202" s="14" t="n">
        <v>104.3</v>
      </c>
      <c r="G202" s="14" t="n">
        <v>104.5</v>
      </c>
      <c r="H202" s="14" t="n">
        <v>104.7</v>
      </c>
      <c r="I202" s="14" t="n">
        <v>104.7</v>
      </c>
      <c r="J202" s="14" t="n">
        <v>104.7</v>
      </c>
      <c r="K202" s="14" t="n">
        <v>104.8</v>
      </c>
      <c r="L202" s="14" t="n">
        <v>105.3</v>
      </c>
      <c r="M202" s="14" t="n">
        <v>105.6</v>
      </c>
      <c r="N202" s="14" t="n">
        <v>105.9</v>
      </c>
      <c r="O202" s="0" t="n">
        <f aca="false">VLOOKUP(TRIM(A202),Q:S,3,0)</f>
        <v>21690</v>
      </c>
      <c r="P202" s="1" t="n">
        <f aca="false">(N202-B202)/B202</f>
        <v>0.0182692307692308</v>
      </c>
      <c r="Q202" s="0" t="str">
        <f aca="false">TRIM(R202)</f>
        <v>031224: pullover donna</v>
      </c>
      <c r="R202" s="12" t="s">
        <v>413</v>
      </c>
      <c r="S202" s="13" t="n">
        <v>2657</v>
      </c>
    </row>
    <row r="203" customFormat="false" ht="20" hidden="false" customHeight="false" outlineLevel="0" collapsed="false">
      <c r="A203" s="12" t="s">
        <v>414</v>
      </c>
      <c r="B203" s="15" t="n">
        <v>103.8</v>
      </c>
      <c r="C203" s="15" t="n">
        <v>103.8</v>
      </c>
      <c r="D203" s="15" t="n">
        <v>103.8</v>
      </c>
      <c r="E203" s="15" t="n">
        <v>103.8</v>
      </c>
      <c r="F203" s="15" t="n">
        <v>104.3</v>
      </c>
      <c r="G203" s="15" t="n">
        <v>104.8</v>
      </c>
      <c r="H203" s="15" t="n">
        <v>104.9</v>
      </c>
      <c r="I203" s="15" t="n">
        <v>104.9</v>
      </c>
      <c r="J203" s="15" t="n">
        <v>104.9</v>
      </c>
      <c r="K203" s="15" t="n">
        <v>104.9</v>
      </c>
      <c r="L203" s="15" t="n">
        <v>105.1</v>
      </c>
      <c r="M203" s="15" t="n">
        <v>105.3</v>
      </c>
      <c r="N203" s="15" t="n">
        <v>105.4</v>
      </c>
      <c r="O203" s="0" t="n">
        <f aca="false">VLOOKUP(TRIM(A203),Q:S,3,0)</f>
        <v>2670</v>
      </c>
      <c r="P203" s="1" t="n">
        <f aca="false">(N203-B203)/B203</f>
        <v>0.0154142581888247</v>
      </c>
      <c r="Q203" s="0" t="str">
        <f aca="false">TRIM(R203)</f>
        <v>031225: altro abbigliamento donna per il tempo libero</v>
      </c>
      <c r="R203" s="12" t="s">
        <v>415</v>
      </c>
      <c r="S203" s="13" t="n">
        <v>1444</v>
      </c>
    </row>
    <row r="204" customFormat="false" ht="20" hidden="false" customHeight="false" outlineLevel="0" collapsed="false">
      <c r="A204" s="12" t="s">
        <v>416</v>
      </c>
      <c r="B204" s="14" t="n">
        <v>105.2</v>
      </c>
      <c r="C204" s="14" t="n">
        <v>105.1</v>
      </c>
      <c r="D204" s="14" t="n">
        <v>105.1</v>
      </c>
      <c r="E204" s="14" t="n">
        <v>105.1</v>
      </c>
      <c r="F204" s="14" t="n">
        <v>105.4</v>
      </c>
      <c r="G204" s="14" t="n">
        <v>105.8</v>
      </c>
      <c r="H204" s="14" t="n">
        <v>106</v>
      </c>
      <c r="I204" s="14" t="n">
        <v>106</v>
      </c>
      <c r="J204" s="14" t="n">
        <v>106</v>
      </c>
      <c r="K204" s="14" t="n">
        <v>106</v>
      </c>
      <c r="L204" s="14" t="n">
        <v>106.6</v>
      </c>
      <c r="M204" s="14" t="n">
        <v>106.9</v>
      </c>
      <c r="N204" s="14" t="n">
        <v>107.2</v>
      </c>
      <c r="O204" s="0" t="n">
        <f aca="false">VLOOKUP(TRIM(A204),Q:S,3,0)</f>
        <v>5810</v>
      </c>
      <c r="P204" s="1" t="n">
        <f aca="false">(N204-B204)/B204</f>
        <v>0.0190114068441065</v>
      </c>
      <c r="Q204" s="0" t="str">
        <f aca="false">TRIM(R204)</f>
        <v>031226: abbigliamento intimo e calze donna</v>
      </c>
      <c r="R204" s="12" t="s">
        <v>417</v>
      </c>
      <c r="S204" s="13" t="n">
        <v>5525</v>
      </c>
    </row>
    <row r="205" customFormat="false" ht="20" hidden="false" customHeight="false" outlineLevel="0" collapsed="false">
      <c r="A205" s="12" t="s">
        <v>418</v>
      </c>
      <c r="B205" s="15" t="n">
        <v>102.8</v>
      </c>
      <c r="C205" s="15" t="n">
        <v>102.8</v>
      </c>
      <c r="D205" s="15" t="n">
        <v>102.7</v>
      </c>
      <c r="E205" s="15" t="n">
        <v>102.5</v>
      </c>
      <c r="F205" s="15" t="n">
        <v>103.2</v>
      </c>
      <c r="G205" s="15" t="n">
        <v>103.3</v>
      </c>
      <c r="H205" s="15" t="n">
        <v>103.3</v>
      </c>
      <c r="I205" s="15" t="n">
        <v>103.5</v>
      </c>
      <c r="J205" s="15" t="n">
        <v>103.5</v>
      </c>
      <c r="K205" s="15" t="n">
        <v>103.6</v>
      </c>
      <c r="L205" s="15" t="n">
        <v>104.2</v>
      </c>
      <c r="M205" s="15" t="n">
        <v>103.9</v>
      </c>
      <c r="N205" s="15" t="n">
        <v>104.3</v>
      </c>
      <c r="O205" s="0" t="n">
        <f aca="false">VLOOKUP(TRIM(A205),Q:S,3,0)</f>
        <v>3584</v>
      </c>
      <c r="P205" s="1" t="n">
        <f aca="false">(N205-B205)/B205</f>
        <v>0.014591439688716</v>
      </c>
      <c r="Q205" s="0" t="str">
        <f aca="false">TRIM(R205)</f>
        <v>03123: indumenti per neonati (0-2 anni) e per bambini (3-13 anni)</v>
      </c>
      <c r="R205" s="12" t="s">
        <v>419</v>
      </c>
      <c r="S205" s="13" t="n">
        <v>9498</v>
      </c>
    </row>
    <row r="206" customFormat="false" ht="12.5" hidden="false" customHeight="false" outlineLevel="0" collapsed="false">
      <c r="A206" s="12" t="s">
        <v>420</v>
      </c>
      <c r="B206" s="14" t="n">
        <v>105.6</v>
      </c>
      <c r="C206" s="14" t="n">
        <v>105.6</v>
      </c>
      <c r="D206" s="14" t="n">
        <v>105.6</v>
      </c>
      <c r="E206" s="14" t="n">
        <v>105.6</v>
      </c>
      <c r="F206" s="14" t="n">
        <v>106.1</v>
      </c>
      <c r="G206" s="14" t="n">
        <v>106.3</v>
      </c>
      <c r="H206" s="14" t="n">
        <v>106.5</v>
      </c>
      <c r="I206" s="14" t="n">
        <v>106.4</v>
      </c>
      <c r="J206" s="14" t="n">
        <v>106.4</v>
      </c>
      <c r="K206" s="14" t="n">
        <v>106.5</v>
      </c>
      <c r="L206" s="14" t="n">
        <v>107</v>
      </c>
      <c r="M206" s="14" t="n">
        <v>107.5</v>
      </c>
      <c r="N206" s="14" t="n">
        <v>107.9</v>
      </c>
      <c r="O206" s="0" t="n">
        <f aca="false">VLOOKUP(TRIM(A206),Q:S,3,0)</f>
        <v>2657</v>
      </c>
      <c r="P206" s="1" t="n">
        <f aca="false">(N206-B206)/B206</f>
        <v>0.0217803030303031</v>
      </c>
      <c r="Q206" s="0" t="str">
        <f aca="false">TRIM(R206)</f>
        <v>031231: cappotti e giacche bambino (3-13 anni)</v>
      </c>
      <c r="R206" s="12" t="s">
        <v>421</v>
      </c>
      <c r="S206" s="13" t="n">
        <v>1380</v>
      </c>
    </row>
    <row r="207" customFormat="false" ht="20" hidden="false" customHeight="false" outlineLevel="0" collapsed="false">
      <c r="A207" s="12" t="s">
        <v>422</v>
      </c>
      <c r="B207" s="15" t="n">
        <v>95.4</v>
      </c>
      <c r="C207" s="15" t="n">
        <v>95.5</v>
      </c>
      <c r="D207" s="15" t="n">
        <v>95.2</v>
      </c>
      <c r="E207" s="15" t="n">
        <v>94.7</v>
      </c>
      <c r="F207" s="15" t="n">
        <v>95</v>
      </c>
      <c r="G207" s="15" t="n">
        <v>94.9</v>
      </c>
      <c r="H207" s="15" t="n">
        <v>95.5</v>
      </c>
      <c r="I207" s="15" t="n">
        <v>95.5</v>
      </c>
      <c r="J207" s="15" t="n">
        <v>95.4</v>
      </c>
      <c r="K207" s="15" t="n">
        <v>95.4</v>
      </c>
      <c r="L207" s="15" t="n">
        <v>96</v>
      </c>
      <c r="M207" s="15" t="n">
        <v>95.7</v>
      </c>
      <c r="N207" s="15" t="n">
        <v>95.9</v>
      </c>
      <c r="O207" s="0" t="n">
        <f aca="false">VLOOKUP(TRIM(A207),Q:S,3,0)</f>
        <v>1444</v>
      </c>
      <c r="P207" s="1" t="n">
        <f aca="false">(N207-B207)/B207</f>
        <v>0.00524109014675052</v>
      </c>
      <c r="Q207" s="0" t="str">
        <f aca="false">TRIM(R207)</f>
        <v>031232: abbigliamento sportivo bambino (3-13 anni)</v>
      </c>
      <c r="R207" s="12" t="s">
        <v>423</v>
      </c>
      <c r="S207" s="13" t="n">
        <v>1989</v>
      </c>
    </row>
    <row r="208" customFormat="false" ht="20" hidden="false" customHeight="false" outlineLevel="0" collapsed="false">
      <c r="A208" s="12" t="s">
        <v>424</v>
      </c>
      <c r="B208" s="14" t="n">
        <v>105.5</v>
      </c>
      <c r="C208" s="14" t="n">
        <v>105.5</v>
      </c>
      <c r="D208" s="14" t="n">
        <v>105.6</v>
      </c>
      <c r="E208" s="14" t="n">
        <v>105.4</v>
      </c>
      <c r="F208" s="14" t="n">
        <v>105.8</v>
      </c>
      <c r="G208" s="14" t="n">
        <v>106</v>
      </c>
      <c r="H208" s="14" t="n">
        <v>106.1</v>
      </c>
      <c r="I208" s="14" t="n">
        <v>106.2</v>
      </c>
      <c r="J208" s="14" t="n">
        <v>106.3</v>
      </c>
      <c r="K208" s="14" t="n">
        <v>106.5</v>
      </c>
      <c r="L208" s="14" t="n">
        <v>107.2</v>
      </c>
      <c r="M208" s="14" t="n">
        <v>107.7</v>
      </c>
      <c r="N208" s="14" t="n">
        <v>108</v>
      </c>
      <c r="O208" s="0" t="n">
        <f aca="false">VLOOKUP(TRIM(A208),Q:S,3,0)</f>
        <v>5525</v>
      </c>
      <c r="P208" s="1" t="n">
        <f aca="false">(N208-B208)/B208</f>
        <v>0.023696682464455</v>
      </c>
      <c r="Q208" s="0" t="str">
        <f aca="false">TRIM(R208)</f>
        <v>031234: abbigliamento intimo e calze bambino (3-13 anni)</v>
      </c>
      <c r="R208" s="12" t="s">
        <v>425</v>
      </c>
      <c r="S208" s="13" t="n">
        <v>1049</v>
      </c>
    </row>
    <row r="209" customFormat="false" ht="30" hidden="false" customHeight="false" outlineLevel="0" collapsed="false">
      <c r="A209" s="17" t="s">
        <v>426</v>
      </c>
      <c r="B209" s="15" t="n">
        <v>101.2</v>
      </c>
      <c r="C209" s="15" t="n">
        <v>101.4</v>
      </c>
      <c r="D209" s="15" t="n">
        <v>101.2</v>
      </c>
      <c r="E209" s="15" t="n">
        <v>101</v>
      </c>
      <c r="F209" s="15" t="n">
        <v>101.4</v>
      </c>
      <c r="G209" s="15" t="n">
        <v>101.5</v>
      </c>
      <c r="H209" s="15" t="n">
        <v>101.7</v>
      </c>
      <c r="I209" s="15" t="n">
        <v>101.8</v>
      </c>
      <c r="J209" s="15" t="n">
        <v>101.7</v>
      </c>
      <c r="K209" s="15" t="n">
        <v>101.7</v>
      </c>
      <c r="L209" s="15" t="n">
        <v>102.5</v>
      </c>
      <c r="M209" s="15" t="n">
        <v>102.6</v>
      </c>
      <c r="N209" s="15" t="n">
        <v>102.9</v>
      </c>
      <c r="O209" s="0" t="n">
        <f aca="false">VLOOKUP(TRIM(A209),Q:S,3,0)</f>
        <v>9498</v>
      </c>
      <c r="P209" s="1" t="n">
        <f aca="false">(N209-B209)/B209</f>
        <v>0.016798418972332</v>
      </c>
      <c r="Q209" s="0" t="str">
        <f aca="false">TRIM(R209)</f>
        <v>031233: altri indumenti per bambino (3-13 anni)</v>
      </c>
      <c r="R209" s="12" t="s">
        <v>427</v>
      </c>
      <c r="S209" s="13" t="n">
        <v>3383</v>
      </c>
    </row>
    <row r="210" customFormat="false" ht="20" hidden="false" customHeight="false" outlineLevel="0" collapsed="false">
      <c r="A210" s="12" t="s">
        <v>428</v>
      </c>
      <c r="B210" s="14" t="n">
        <v>103.7</v>
      </c>
      <c r="C210" s="14" t="n">
        <v>103.8</v>
      </c>
      <c r="D210" s="14" t="n">
        <v>103.7</v>
      </c>
      <c r="E210" s="14" t="n">
        <v>103.6</v>
      </c>
      <c r="F210" s="14" t="n">
        <v>103.9</v>
      </c>
      <c r="G210" s="14" t="n">
        <v>103.8</v>
      </c>
      <c r="H210" s="14" t="n">
        <v>103.9</v>
      </c>
      <c r="I210" s="14" t="n">
        <v>104</v>
      </c>
      <c r="J210" s="14" t="n">
        <v>103.9</v>
      </c>
      <c r="K210" s="14" t="n">
        <v>103.9</v>
      </c>
      <c r="L210" s="14" t="n">
        <v>104.7</v>
      </c>
      <c r="M210" s="14" t="n">
        <v>104.9</v>
      </c>
      <c r="N210" s="14" t="n">
        <v>105</v>
      </c>
      <c r="O210" s="0" t="n">
        <f aca="false">VLOOKUP(TRIM(A210),Q:S,3,0)</f>
        <v>1380</v>
      </c>
      <c r="P210" s="1" t="n">
        <f aca="false">(N210-B210)/B210</f>
        <v>0.0125361620057859</v>
      </c>
      <c r="Q210" s="0" t="str">
        <f aca="false">TRIM(R210)</f>
        <v>031235: indumenti per neonato (0-2 anni)</v>
      </c>
      <c r="R210" s="12" t="s">
        <v>429</v>
      </c>
      <c r="S210" s="13" t="n">
        <v>1697</v>
      </c>
    </row>
    <row r="211" customFormat="false" ht="20" hidden="false" customHeight="false" outlineLevel="0" collapsed="false">
      <c r="A211" s="12" t="s">
        <v>430</v>
      </c>
      <c r="B211" s="15" t="n">
        <v>97.3</v>
      </c>
      <c r="C211" s="15" t="n">
        <v>97.4</v>
      </c>
      <c r="D211" s="15" t="n">
        <v>97</v>
      </c>
      <c r="E211" s="15" t="n">
        <v>96.7</v>
      </c>
      <c r="F211" s="15" t="n">
        <v>97.1</v>
      </c>
      <c r="G211" s="15" t="n">
        <v>97</v>
      </c>
      <c r="H211" s="15" t="n">
        <v>97.6</v>
      </c>
      <c r="I211" s="15" t="n">
        <v>97.7</v>
      </c>
      <c r="J211" s="15" t="n">
        <v>97.6</v>
      </c>
      <c r="K211" s="15" t="n">
        <v>97.6</v>
      </c>
      <c r="L211" s="15" t="n">
        <v>98</v>
      </c>
      <c r="M211" s="15" t="n">
        <v>97.2</v>
      </c>
      <c r="N211" s="15" t="n">
        <v>97.7</v>
      </c>
      <c r="O211" s="0" t="n">
        <f aca="false">VLOOKUP(TRIM(A211),Q:S,3,0)</f>
        <v>1989</v>
      </c>
      <c r="P211" s="1" t="n">
        <f aca="false">(N211-B211)/B211</f>
        <v>0.00411099691675237</v>
      </c>
      <c r="Q211" s="0" t="str">
        <f aca="false">TRIM(R211)</f>
        <v>0313: altri articoli d'abbigliamento e accessori per l'abbigliamento</v>
      </c>
      <c r="R211" s="12" t="s">
        <v>431</v>
      </c>
      <c r="S211" s="13" t="n">
        <v>1992</v>
      </c>
    </row>
    <row r="212" customFormat="false" ht="30" hidden="false" customHeight="false" outlineLevel="0" collapsed="false">
      <c r="A212" s="12" t="s">
        <v>432</v>
      </c>
      <c r="B212" s="14" t="n">
        <v>104.7</v>
      </c>
      <c r="C212" s="14" t="n">
        <v>104.7</v>
      </c>
      <c r="D212" s="14" t="n">
        <v>104.7</v>
      </c>
      <c r="E212" s="14" t="n">
        <v>104.6</v>
      </c>
      <c r="F212" s="14" t="n">
        <v>105</v>
      </c>
      <c r="G212" s="14" t="n">
        <v>105</v>
      </c>
      <c r="H212" s="14" t="n">
        <v>105.1</v>
      </c>
      <c r="I212" s="14" t="n">
        <v>105.2</v>
      </c>
      <c r="J212" s="14" t="n">
        <v>105.3</v>
      </c>
      <c r="K212" s="14" t="n">
        <v>105.4</v>
      </c>
      <c r="L212" s="14" t="n">
        <v>106.1</v>
      </c>
      <c r="M212" s="14" t="n">
        <v>106.9</v>
      </c>
      <c r="N212" s="14" t="n">
        <v>107.5</v>
      </c>
      <c r="O212" s="0" t="n">
        <f aca="false">VLOOKUP(TRIM(A212),Q:S,3,0)</f>
        <v>1049</v>
      </c>
      <c r="P212" s="1" t="n">
        <f aca="false">(N212-B212)/B212</f>
        <v>0.0267430754536771</v>
      </c>
      <c r="Q212" s="0" t="str">
        <f aca="false">TRIM(R212)</f>
        <v>03131: altri articoli d'abbigliamento</v>
      </c>
      <c r="R212" s="12" t="s">
        <v>433</v>
      </c>
      <c r="S212" s="13" t="n">
        <v>1992</v>
      </c>
    </row>
    <row r="213" customFormat="false" ht="20" hidden="false" customHeight="false" outlineLevel="0" collapsed="false">
      <c r="A213" s="12" t="s">
        <v>434</v>
      </c>
      <c r="B213" s="15" t="n">
        <v>101.7</v>
      </c>
      <c r="C213" s="15" t="n">
        <v>102</v>
      </c>
      <c r="D213" s="15" t="n">
        <v>101.8</v>
      </c>
      <c r="E213" s="15" t="n">
        <v>101.5</v>
      </c>
      <c r="F213" s="15" t="n">
        <v>101.8</v>
      </c>
      <c r="G213" s="15" t="n">
        <v>102.1</v>
      </c>
      <c r="H213" s="15" t="n">
        <v>102.2</v>
      </c>
      <c r="I213" s="15" t="n">
        <v>102.4</v>
      </c>
      <c r="J213" s="15" t="n">
        <v>102</v>
      </c>
      <c r="K213" s="15" t="n">
        <v>102</v>
      </c>
      <c r="L213" s="15" t="n">
        <v>103.3</v>
      </c>
      <c r="M213" s="15" t="n">
        <v>103.3</v>
      </c>
      <c r="N213" s="15" t="n">
        <v>103.5</v>
      </c>
      <c r="O213" s="0" t="n">
        <f aca="false">VLOOKUP(TRIM(A213),Q:S,3,0)</f>
        <v>3383</v>
      </c>
      <c r="P213" s="1" t="n">
        <f aca="false">(N213-B213)/B213</f>
        <v>0.0176991150442478</v>
      </c>
      <c r="Q213" s="0" t="str">
        <f aca="false">TRIM(R213)</f>
        <v>031310: altri articoli d'abbigliamento</v>
      </c>
      <c r="R213" s="12" t="s">
        <v>435</v>
      </c>
      <c r="S213" s="13" t="n">
        <v>1992</v>
      </c>
    </row>
    <row r="214" customFormat="false" ht="20" hidden="false" customHeight="false" outlineLevel="0" collapsed="false">
      <c r="A214" s="12" t="s">
        <v>436</v>
      </c>
      <c r="B214" s="14" t="n">
        <v>103.3</v>
      </c>
      <c r="C214" s="14" t="n">
        <v>103.4</v>
      </c>
      <c r="D214" s="14" t="n">
        <v>103.4</v>
      </c>
      <c r="E214" s="14" t="n">
        <v>103.2</v>
      </c>
      <c r="F214" s="14" t="n">
        <v>103.6</v>
      </c>
      <c r="G214" s="14" t="n">
        <v>103.7</v>
      </c>
      <c r="H214" s="14" t="n">
        <v>103.8</v>
      </c>
      <c r="I214" s="14" t="n">
        <v>104</v>
      </c>
      <c r="J214" s="14" t="n">
        <v>104.2</v>
      </c>
      <c r="K214" s="14" t="n">
        <v>104.2</v>
      </c>
      <c r="L214" s="14" t="n">
        <v>104.8</v>
      </c>
      <c r="M214" s="14" t="n">
        <v>105.4</v>
      </c>
      <c r="N214" s="14" t="n">
        <v>106</v>
      </c>
      <c r="O214" s="0" t="n">
        <f aca="false">VLOOKUP(TRIM(A214),Q:S,3,0)</f>
        <v>1697</v>
      </c>
      <c r="P214" s="1" t="n">
        <f aca="false">(N214-B214)/B214</f>
        <v>0.0261374636979671</v>
      </c>
      <c r="Q214" s="0" t="str">
        <f aca="false">TRIM(R214)</f>
        <v>0314: servizi di lavanderia, riparazione e noleggio abiti</v>
      </c>
      <c r="R214" s="12" t="s">
        <v>437</v>
      </c>
      <c r="S214" s="13" t="n">
        <v>3084</v>
      </c>
    </row>
    <row r="215" customFormat="false" ht="30" hidden="false" customHeight="false" outlineLevel="0" collapsed="false">
      <c r="A215" s="12" t="s">
        <v>438</v>
      </c>
      <c r="B215" s="15" t="n">
        <v>101.3</v>
      </c>
      <c r="C215" s="15" t="n">
        <v>101.4</v>
      </c>
      <c r="D215" s="15" t="n">
        <v>101.3</v>
      </c>
      <c r="E215" s="15" t="n">
        <v>101.2</v>
      </c>
      <c r="F215" s="15" t="n">
        <v>101.4</v>
      </c>
      <c r="G215" s="15" t="n">
        <v>101.4</v>
      </c>
      <c r="H215" s="15" t="n">
        <v>101.7</v>
      </c>
      <c r="I215" s="15" t="n">
        <v>101.8</v>
      </c>
      <c r="J215" s="15" t="n">
        <v>101.9</v>
      </c>
      <c r="K215" s="15" t="n">
        <v>102</v>
      </c>
      <c r="L215" s="15" t="n">
        <v>102.3</v>
      </c>
      <c r="M215" s="15" t="n">
        <v>102</v>
      </c>
      <c r="N215" s="15" t="n">
        <v>102.5</v>
      </c>
      <c r="O215" s="0" t="n">
        <f aca="false">VLOOKUP(TRIM(A215),Q:S,3,0)</f>
        <v>1992</v>
      </c>
      <c r="P215" s="1" t="n">
        <f aca="false">(N215-B215)/B215</f>
        <v>0.0118460019743337</v>
      </c>
      <c r="Q215" s="0" t="str">
        <f aca="false">TRIM(R215)</f>
        <v>03141: servizi di lavanderia abiti</v>
      </c>
      <c r="R215" s="12" t="s">
        <v>439</v>
      </c>
      <c r="S215" s="13" t="n">
        <v>2328</v>
      </c>
    </row>
    <row r="216" customFormat="false" ht="20" hidden="false" customHeight="false" outlineLevel="0" collapsed="false">
      <c r="A216" s="12" t="s">
        <v>440</v>
      </c>
      <c r="B216" s="14" t="n">
        <v>101.3</v>
      </c>
      <c r="C216" s="14" t="n">
        <v>101.4</v>
      </c>
      <c r="D216" s="14" t="n">
        <v>101.3</v>
      </c>
      <c r="E216" s="14" t="n">
        <v>101.2</v>
      </c>
      <c r="F216" s="14" t="n">
        <v>101.4</v>
      </c>
      <c r="G216" s="14" t="n">
        <v>101.4</v>
      </c>
      <c r="H216" s="14" t="n">
        <v>101.7</v>
      </c>
      <c r="I216" s="14" t="n">
        <v>101.8</v>
      </c>
      <c r="J216" s="14" t="n">
        <v>101.9</v>
      </c>
      <c r="K216" s="14" t="n">
        <v>102</v>
      </c>
      <c r="L216" s="14" t="n">
        <v>102.3</v>
      </c>
      <c r="M216" s="14" t="n">
        <v>102</v>
      </c>
      <c r="N216" s="14" t="n">
        <v>102.5</v>
      </c>
      <c r="O216" s="0" t="n">
        <f aca="false">VLOOKUP(TRIM(A216),Q:S,3,0)</f>
        <v>1992</v>
      </c>
      <c r="P216" s="1" t="n">
        <f aca="false">(N216-B216)/B216</f>
        <v>0.0118460019743337</v>
      </c>
      <c r="Q216" s="0" t="str">
        <f aca="false">TRIM(R216)</f>
        <v>031410: servizi di lavanderia abiti</v>
      </c>
      <c r="R216" s="12" t="s">
        <v>441</v>
      </c>
      <c r="S216" s="13" t="n">
        <v>2328</v>
      </c>
    </row>
    <row r="217" customFormat="false" ht="20" hidden="false" customHeight="false" outlineLevel="0" collapsed="false">
      <c r="A217" s="12" t="s">
        <v>442</v>
      </c>
      <c r="B217" s="15" t="n">
        <v>101.3</v>
      </c>
      <c r="C217" s="15" t="n">
        <v>101.4</v>
      </c>
      <c r="D217" s="15" t="n">
        <v>101.3</v>
      </c>
      <c r="E217" s="15" t="n">
        <v>101.2</v>
      </c>
      <c r="F217" s="15" t="n">
        <v>101.4</v>
      </c>
      <c r="G217" s="15" t="n">
        <v>101.4</v>
      </c>
      <c r="H217" s="15" t="n">
        <v>101.7</v>
      </c>
      <c r="I217" s="15" t="n">
        <v>101.8</v>
      </c>
      <c r="J217" s="15" t="n">
        <v>101.9</v>
      </c>
      <c r="K217" s="15" t="n">
        <v>102</v>
      </c>
      <c r="L217" s="15" t="n">
        <v>102.3</v>
      </c>
      <c r="M217" s="15" t="n">
        <v>102</v>
      </c>
      <c r="N217" s="15" t="n">
        <v>102.5</v>
      </c>
      <c r="O217" s="0" t="n">
        <f aca="false">VLOOKUP(TRIM(A217),Q:S,3,0)</f>
        <v>1992</v>
      </c>
      <c r="P217" s="1" t="n">
        <f aca="false">(N217-B217)/B217</f>
        <v>0.0118460019743337</v>
      </c>
      <c r="Q217" s="0" t="str">
        <f aca="false">TRIM(R217)</f>
        <v>03142: riparazione e noleggio abiti</v>
      </c>
      <c r="R217" s="12" t="s">
        <v>443</v>
      </c>
      <c r="S217" s="13" t="n">
        <v>756</v>
      </c>
    </row>
    <row r="218" customFormat="false" ht="20" hidden="false" customHeight="false" outlineLevel="0" collapsed="false">
      <c r="A218" s="12" t="s">
        <v>444</v>
      </c>
      <c r="B218" s="14" t="n">
        <v>103.9</v>
      </c>
      <c r="C218" s="14" t="n">
        <v>103.9</v>
      </c>
      <c r="D218" s="14" t="n">
        <v>104</v>
      </c>
      <c r="E218" s="14" t="n">
        <v>104</v>
      </c>
      <c r="F218" s="14" t="n">
        <v>104.1</v>
      </c>
      <c r="G218" s="14" t="n">
        <v>104.1</v>
      </c>
      <c r="H218" s="14" t="n">
        <v>104.3</v>
      </c>
      <c r="I218" s="14" t="n">
        <v>104.4</v>
      </c>
      <c r="J218" s="14" t="n">
        <v>104.9</v>
      </c>
      <c r="K218" s="14" t="n">
        <v>105.9</v>
      </c>
      <c r="L218" s="14" t="n">
        <v>106.4</v>
      </c>
      <c r="M218" s="14" t="n">
        <v>107</v>
      </c>
      <c r="N218" s="14" t="n">
        <v>107.4</v>
      </c>
      <c r="O218" s="0" t="n">
        <f aca="false">VLOOKUP(TRIM(A218),Q:S,3,0)</f>
        <v>3084</v>
      </c>
      <c r="P218" s="1" t="n">
        <f aca="false">(N218-B218)/B218</f>
        <v>0.0336862367661213</v>
      </c>
      <c r="Q218" s="0" t="str">
        <f aca="false">TRIM(R218)</f>
        <v>031420: riparazione e noleggio abiti</v>
      </c>
      <c r="R218" s="12" t="s">
        <v>445</v>
      </c>
      <c r="S218" s="13" t="n">
        <v>756</v>
      </c>
    </row>
    <row r="219" customFormat="false" ht="20" hidden="false" customHeight="false" outlineLevel="0" collapsed="false">
      <c r="A219" s="12" t="s">
        <v>446</v>
      </c>
      <c r="B219" s="15" t="n">
        <v>103.8</v>
      </c>
      <c r="C219" s="15" t="n">
        <v>103.8</v>
      </c>
      <c r="D219" s="15" t="n">
        <v>103.9</v>
      </c>
      <c r="E219" s="15" t="n">
        <v>103.9</v>
      </c>
      <c r="F219" s="15" t="n">
        <v>104</v>
      </c>
      <c r="G219" s="15" t="n">
        <v>104.1</v>
      </c>
      <c r="H219" s="15" t="n">
        <v>104.3</v>
      </c>
      <c r="I219" s="15" t="n">
        <v>104.5</v>
      </c>
      <c r="J219" s="15" t="n">
        <v>105.1</v>
      </c>
      <c r="K219" s="15" t="n">
        <v>105.9</v>
      </c>
      <c r="L219" s="15" t="n">
        <v>106.3</v>
      </c>
      <c r="M219" s="15" t="n">
        <v>107.1</v>
      </c>
      <c r="N219" s="15" t="n">
        <v>107.5</v>
      </c>
      <c r="O219" s="0" t="n">
        <f aca="false">VLOOKUP(TRIM(A219),Q:S,3,0)</f>
        <v>2328</v>
      </c>
      <c r="P219" s="1" t="n">
        <f aca="false">(N219-B219)/B219</f>
        <v>0.0356454720616571</v>
      </c>
      <c r="Q219" s="0" t="str">
        <f aca="false">TRIM(R219)</f>
        <v>032: calzature</v>
      </c>
      <c r="R219" s="12" t="s">
        <v>447</v>
      </c>
      <c r="S219" s="13" t="n">
        <v>11779</v>
      </c>
    </row>
    <row r="220" customFormat="false" ht="20" hidden="false" customHeight="false" outlineLevel="0" collapsed="false">
      <c r="A220" s="12" t="s">
        <v>448</v>
      </c>
      <c r="B220" s="14" t="n">
        <v>103.8</v>
      </c>
      <c r="C220" s="14" t="n">
        <v>103.8</v>
      </c>
      <c r="D220" s="14" t="n">
        <v>103.9</v>
      </c>
      <c r="E220" s="14" t="n">
        <v>103.9</v>
      </c>
      <c r="F220" s="14" t="n">
        <v>104</v>
      </c>
      <c r="G220" s="14" t="n">
        <v>104.1</v>
      </c>
      <c r="H220" s="14" t="n">
        <v>104.3</v>
      </c>
      <c r="I220" s="14" t="n">
        <v>104.5</v>
      </c>
      <c r="J220" s="14" t="n">
        <v>105.1</v>
      </c>
      <c r="K220" s="14" t="n">
        <v>105.9</v>
      </c>
      <c r="L220" s="14" t="n">
        <v>106.3</v>
      </c>
      <c r="M220" s="14" t="n">
        <v>107.1</v>
      </c>
      <c r="N220" s="14" t="n">
        <v>107.5</v>
      </c>
      <c r="O220" s="0" t="n">
        <f aca="false">VLOOKUP(TRIM(A220),Q:S,3,0)</f>
        <v>2328</v>
      </c>
      <c r="P220" s="1" t="n">
        <f aca="false">(N220-B220)/B220</f>
        <v>0.0356454720616571</v>
      </c>
      <c r="Q220" s="0" t="str">
        <f aca="false">TRIM(R220)</f>
        <v>0321: scarpe ed altre calzature</v>
      </c>
      <c r="R220" s="12" t="s">
        <v>449</v>
      </c>
      <c r="S220" s="13" t="n">
        <v>11422</v>
      </c>
    </row>
    <row r="221" customFormat="false" ht="20" hidden="false" customHeight="false" outlineLevel="0" collapsed="false">
      <c r="A221" s="12" t="s">
        <v>450</v>
      </c>
      <c r="B221" s="15" t="n">
        <v>104.9</v>
      </c>
      <c r="C221" s="15" t="n">
        <v>104.7</v>
      </c>
      <c r="D221" s="15" t="n">
        <v>104.7</v>
      </c>
      <c r="E221" s="15" t="n">
        <v>104.7</v>
      </c>
      <c r="F221" s="15" t="n">
        <v>104.7</v>
      </c>
      <c r="G221" s="15" t="n">
        <v>104.8</v>
      </c>
      <c r="H221" s="15" t="n">
        <v>104.8</v>
      </c>
      <c r="I221" s="15" t="n">
        <v>104.8</v>
      </c>
      <c r="J221" s="15" t="n">
        <v>104.9</v>
      </c>
      <c r="K221" s="15" t="n">
        <v>106.3</v>
      </c>
      <c r="L221" s="15" t="n">
        <v>106.9</v>
      </c>
      <c r="M221" s="15" t="n">
        <v>107.1</v>
      </c>
      <c r="N221" s="15" t="n">
        <v>107.6</v>
      </c>
      <c r="O221" s="0" t="n">
        <f aca="false">VLOOKUP(TRIM(A221),Q:S,3,0)</f>
        <v>756</v>
      </c>
      <c r="P221" s="1" t="n">
        <f aca="false">(N221-B221)/B221</f>
        <v>0.0257387988560533</v>
      </c>
      <c r="Q221" s="0" t="str">
        <f aca="false">TRIM(R221)</f>
        <v>03211: calzature per uomo</v>
      </c>
      <c r="R221" s="12" t="s">
        <v>451</v>
      </c>
      <c r="S221" s="13" t="n">
        <v>4122</v>
      </c>
    </row>
    <row r="222" customFormat="false" ht="20" hidden="false" customHeight="false" outlineLevel="0" collapsed="false">
      <c r="A222" s="12" t="s">
        <v>452</v>
      </c>
      <c r="B222" s="14" t="n">
        <v>104.9</v>
      </c>
      <c r="C222" s="14" t="n">
        <v>104.7</v>
      </c>
      <c r="D222" s="14" t="n">
        <v>104.7</v>
      </c>
      <c r="E222" s="14" t="n">
        <v>104.7</v>
      </c>
      <c r="F222" s="14" t="n">
        <v>104.7</v>
      </c>
      <c r="G222" s="14" t="n">
        <v>104.8</v>
      </c>
      <c r="H222" s="14" t="n">
        <v>104.8</v>
      </c>
      <c r="I222" s="14" t="n">
        <v>104.8</v>
      </c>
      <c r="J222" s="14" t="n">
        <v>104.9</v>
      </c>
      <c r="K222" s="14" t="n">
        <v>106.3</v>
      </c>
      <c r="L222" s="14" t="n">
        <v>106.9</v>
      </c>
      <c r="M222" s="14" t="n">
        <v>107.1</v>
      </c>
      <c r="N222" s="14" t="n">
        <v>107.6</v>
      </c>
      <c r="O222" s="0" t="n">
        <f aca="false">VLOOKUP(TRIM(A222),Q:S,3,0)</f>
        <v>756</v>
      </c>
      <c r="P222" s="1" t="n">
        <f aca="false">(N222-B222)/B222</f>
        <v>0.0257387988560533</v>
      </c>
      <c r="Q222" s="0" t="str">
        <f aca="false">TRIM(R222)</f>
        <v>032110: calzature per uomo</v>
      </c>
      <c r="R222" s="12" t="s">
        <v>453</v>
      </c>
      <c r="S222" s="13" t="n">
        <v>4122</v>
      </c>
    </row>
    <row r="223" customFormat="false" ht="12.5" hidden="false" customHeight="false" outlineLevel="0" collapsed="false">
      <c r="A223" s="12" t="s">
        <v>454</v>
      </c>
      <c r="B223" s="15" t="n">
        <v>98.6</v>
      </c>
      <c r="C223" s="15" t="n">
        <v>98.6</v>
      </c>
      <c r="D223" s="15" t="n">
        <v>98.4</v>
      </c>
      <c r="E223" s="15" t="n">
        <v>98.3</v>
      </c>
      <c r="F223" s="15" t="n">
        <v>98.7</v>
      </c>
      <c r="G223" s="15" t="n">
        <v>98.6</v>
      </c>
      <c r="H223" s="15" t="n">
        <v>98.7</v>
      </c>
      <c r="I223" s="15" t="n">
        <v>98.6</v>
      </c>
      <c r="J223" s="15" t="n">
        <v>98.5</v>
      </c>
      <c r="K223" s="15" t="n">
        <v>98.5</v>
      </c>
      <c r="L223" s="15" t="n">
        <v>98.9</v>
      </c>
      <c r="M223" s="15" t="n">
        <v>98.4</v>
      </c>
      <c r="N223" s="15" t="n">
        <v>98.7</v>
      </c>
      <c r="O223" s="0" t="n">
        <f aca="false">VLOOKUP(TRIM(A223),Q:S,3,0)</f>
        <v>11779</v>
      </c>
      <c r="P223" s="1" t="n">
        <f aca="false">(N223-B223)/B223</f>
        <v>0.00101419878296155</v>
      </c>
      <c r="Q223" s="0" t="str">
        <f aca="false">TRIM(R223)</f>
        <v>03212: calzature per donna</v>
      </c>
      <c r="R223" s="12" t="s">
        <v>455</v>
      </c>
      <c r="S223" s="13" t="n">
        <v>4917</v>
      </c>
    </row>
    <row r="224" customFormat="false" ht="12.5" hidden="false" customHeight="false" outlineLevel="0" collapsed="false">
      <c r="A224" s="12" t="s">
        <v>456</v>
      </c>
      <c r="B224" s="14" t="n">
        <v>98.3</v>
      </c>
      <c r="C224" s="14" t="n">
        <v>98.2</v>
      </c>
      <c r="D224" s="14" t="n">
        <v>98.1</v>
      </c>
      <c r="E224" s="14" t="n">
        <v>97.9</v>
      </c>
      <c r="F224" s="14" t="n">
        <v>98.4</v>
      </c>
      <c r="G224" s="14" t="n">
        <v>98.2</v>
      </c>
      <c r="H224" s="14" t="n">
        <v>98.3</v>
      </c>
      <c r="I224" s="14" t="n">
        <v>98.3</v>
      </c>
      <c r="J224" s="14" t="n">
        <v>98.2</v>
      </c>
      <c r="K224" s="14" t="n">
        <v>98.1</v>
      </c>
      <c r="L224" s="14" t="n">
        <v>98.5</v>
      </c>
      <c r="M224" s="14" t="n">
        <v>98</v>
      </c>
      <c r="N224" s="14" t="n">
        <v>98.3</v>
      </c>
      <c r="O224" s="0" t="n">
        <f aca="false">VLOOKUP(TRIM(A224),Q:S,3,0)</f>
        <v>11422</v>
      </c>
      <c r="P224" s="1" t="n">
        <f aca="false">(N224-B224)/B224</f>
        <v>0</v>
      </c>
      <c r="Q224" s="0" t="str">
        <f aca="false">TRIM(R224)</f>
        <v>032120: calzature per donna</v>
      </c>
      <c r="R224" s="12" t="s">
        <v>457</v>
      </c>
      <c r="S224" s="13" t="n">
        <v>4917</v>
      </c>
    </row>
    <row r="225" customFormat="false" ht="12.5" hidden="false" customHeight="false" outlineLevel="0" collapsed="false">
      <c r="A225" s="12" t="s">
        <v>458</v>
      </c>
      <c r="B225" s="15" t="n">
        <v>96.3</v>
      </c>
      <c r="C225" s="15" t="n">
        <v>96.3</v>
      </c>
      <c r="D225" s="15" t="n">
        <v>96</v>
      </c>
      <c r="E225" s="15" t="n">
        <v>95.7</v>
      </c>
      <c r="F225" s="15" t="n">
        <v>96.5</v>
      </c>
      <c r="G225" s="15" t="n">
        <v>96.1</v>
      </c>
      <c r="H225" s="15" t="n">
        <v>96.2</v>
      </c>
      <c r="I225" s="15" t="n">
        <v>96.2</v>
      </c>
      <c r="J225" s="15" t="n">
        <v>95.9</v>
      </c>
      <c r="K225" s="15" t="n">
        <v>95.9</v>
      </c>
      <c r="L225" s="15" t="n">
        <v>96.1</v>
      </c>
      <c r="M225" s="15" t="n">
        <v>94.7</v>
      </c>
      <c r="N225" s="15" t="n">
        <v>95.2</v>
      </c>
      <c r="O225" s="0" t="n">
        <f aca="false">VLOOKUP(TRIM(A225),Q:S,3,0)</f>
        <v>4122</v>
      </c>
      <c r="P225" s="1" t="n">
        <f aca="false">(N225-B225)/B225</f>
        <v>-0.0114226375908618</v>
      </c>
      <c r="Q225" s="0" t="str">
        <f aca="false">TRIM(R225)</f>
        <v>03213: calzature per neonato e per bambino</v>
      </c>
      <c r="R225" s="12" t="s">
        <v>459</v>
      </c>
      <c r="S225" s="13" t="n">
        <v>2383</v>
      </c>
    </row>
    <row r="226" customFormat="false" ht="12.5" hidden="false" customHeight="false" outlineLevel="0" collapsed="false">
      <c r="A226" s="12" t="s">
        <v>460</v>
      </c>
      <c r="B226" s="14" t="n">
        <v>96.3</v>
      </c>
      <c r="C226" s="14" t="n">
        <v>96.3</v>
      </c>
      <c r="D226" s="14" t="n">
        <v>96</v>
      </c>
      <c r="E226" s="14" t="n">
        <v>95.7</v>
      </c>
      <c r="F226" s="14" t="n">
        <v>96.5</v>
      </c>
      <c r="G226" s="14" t="n">
        <v>96.1</v>
      </c>
      <c r="H226" s="14" t="n">
        <v>96.2</v>
      </c>
      <c r="I226" s="14" t="n">
        <v>96.2</v>
      </c>
      <c r="J226" s="14" t="n">
        <v>95.9</v>
      </c>
      <c r="K226" s="14" t="n">
        <v>95.9</v>
      </c>
      <c r="L226" s="14" t="n">
        <v>96.1</v>
      </c>
      <c r="M226" s="14" t="n">
        <v>94.7</v>
      </c>
      <c r="N226" s="14" t="n">
        <v>95.2</v>
      </c>
      <c r="O226" s="0" t="n">
        <f aca="false">VLOOKUP(TRIM(A226),Q:S,3,0)</f>
        <v>4122</v>
      </c>
      <c r="P226" s="1" t="n">
        <f aca="false">(N226-B226)/B226</f>
        <v>-0.0114226375908618</v>
      </c>
      <c r="Q226" s="0" t="str">
        <f aca="false">TRIM(R226)</f>
        <v>032130: calzature per neonato e per bambino</v>
      </c>
      <c r="R226" s="12" t="s">
        <v>461</v>
      </c>
      <c r="S226" s="13" t="n">
        <v>2383</v>
      </c>
    </row>
    <row r="227" customFormat="false" ht="12.5" hidden="false" customHeight="false" outlineLevel="0" collapsed="false">
      <c r="A227" s="12" t="s">
        <v>462</v>
      </c>
      <c r="B227" s="15" t="n">
        <v>100.5</v>
      </c>
      <c r="C227" s="15" t="n">
        <v>100.5</v>
      </c>
      <c r="D227" s="15" t="n">
        <v>100.4</v>
      </c>
      <c r="E227" s="15" t="n">
        <v>100.4</v>
      </c>
      <c r="F227" s="15" t="n">
        <v>100.5</v>
      </c>
      <c r="G227" s="15" t="n">
        <v>100.5</v>
      </c>
      <c r="H227" s="15" t="n">
        <v>100.4</v>
      </c>
      <c r="I227" s="15" t="n">
        <v>100.5</v>
      </c>
      <c r="J227" s="15" t="n">
        <v>100.5</v>
      </c>
      <c r="K227" s="15" t="n">
        <v>100.4</v>
      </c>
      <c r="L227" s="15" t="n">
        <v>101</v>
      </c>
      <c r="M227" s="15" t="n">
        <v>101</v>
      </c>
      <c r="N227" s="15" t="n">
        <v>101.3</v>
      </c>
      <c r="O227" s="0" t="n">
        <f aca="false">VLOOKUP(TRIM(A227),Q:S,3,0)</f>
        <v>4917</v>
      </c>
      <c r="P227" s="1" t="n">
        <f aca="false">(N227-B227)/B227</f>
        <v>0.0079601990049751</v>
      </c>
      <c r="Q227" s="0" t="str">
        <f aca="false">TRIM(R227)</f>
        <v>0322: riparazione e noleggio calzature</v>
      </c>
      <c r="R227" s="12" t="s">
        <v>463</v>
      </c>
      <c r="S227" s="13" t="n">
        <v>357</v>
      </c>
    </row>
    <row r="228" customFormat="false" ht="12.5" hidden="false" customHeight="false" outlineLevel="0" collapsed="false">
      <c r="A228" s="12" t="s">
        <v>464</v>
      </c>
      <c r="B228" s="14" t="n">
        <v>100.5</v>
      </c>
      <c r="C228" s="14" t="n">
        <v>100.5</v>
      </c>
      <c r="D228" s="14" t="n">
        <v>100.4</v>
      </c>
      <c r="E228" s="14" t="n">
        <v>100.4</v>
      </c>
      <c r="F228" s="14" t="n">
        <v>100.5</v>
      </c>
      <c r="G228" s="14" t="n">
        <v>100.5</v>
      </c>
      <c r="H228" s="14" t="n">
        <v>100.4</v>
      </c>
      <c r="I228" s="14" t="n">
        <v>100.5</v>
      </c>
      <c r="J228" s="14" t="n">
        <v>100.5</v>
      </c>
      <c r="K228" s="14" t="n">
        <v>100.4</v>
      </c>
      <c r="L228" s="14" t="n">
        <v>101</v>
      </c>
      <c r="M228" s="14" t="n">
        <v>101</v>
      </c>
      <c r="N228" s="14" t="n">
        <v>101.3</v>
      </c>
      <c r="O228" s="0" t="n">
        <f aca="false">VLOOKUP(TRIM(A228),Q:S,3,0)</f>
        <v>4917</v>
      </c>
      <c r="P228" s="1" t="n">
        <f aca="false">(N228-B228)/B228</f>
        <v>0.0079601990049751</v>
      </c>
      <c r="Q228" s="0" t="str">
        <f aca="false">TRIM(R228)</f>
        <v>03220: riparazione e noleggio calzature</v>
      </c>
      <c r="R228" s="12" t="s">
        <v>465</v>
      </c>
      <c r="S228" s="13" t="n">
        <v>357</v>
      </c>
    </row>
    <row r="229" customFormat="false" ht="20" hidden="false" customHeight="false" outlineLevel="0" collapsed="false">
      <c r="A229" s="12" t="s">
        <v>466</v>
      </c>
      <c r="B229" s="15" t="n">
        <v>96.8</v>
      </c>
      <c r="C229" s="15" t="n">
        <v>96.8</v>
      </c>
      <c r="D229" s="15" t="n">
        <v>96.7</v>
      </c>
      <c r="E229" s="15" t="n">
        <v>96.5</v>
      </c>
      <c r="F229" s="15" t="n">
        <v>97</v>
      </c>
      <c r="G229" s="15" t="n">
        <v>96.9</v>
      </c>
      <c r="H229" s="15" t="n">
        <v>97.2</v>
      </c>
      <c r="I229" s="15" t="n">
        <v>97.1</v>
      </c>
      <c r="J229" s="15" t="n">
        <v>97.1</v>
      </c>
      <c r="K229" s="15" t="n">
        <v>97</v>
      </c>
      <c r="L229" s="15" t="n">
        <v>97.3</v>
      </c>
      <c r="M229" s="15" t="n">
        <v>97.1</v>
      </c>
      <c r="N229" s="15" t="n">
        <v>97.4</v>
      </c>
      <c r="O229" s="0" t="n">
        <f aca="false">VLOOKUP(TRIM(A229),Q:S,3,0)</f>
        <v>2383</v>
      </c>
      <c r="P229" s="1" t="n">
        <f aca="false">(N229-B229)/B229</f>
        <v>0.00619834710743811</v>
      </c>
      <c r="Q229" s="0" t="str">
        <f aca="false">TRIM(R229)</f>
        <v>032200: riparazione calzature</v>
      </c>
      <c r="R229" s="12" t="s">
        <v>467</v>
      </c>
      <c r="S229" s="13" t="n">
        <v>357</v>
      </c>
    </row>
    <row r="230" customFormat="false" ht="20" hidden="false" customHeight="false" outlineLevel="0" collapsed="false">
      <c r="A230" s="12" t="s">
        <v>468</v>
      </c>
      <c r="B230" s="14" t="n">
        <v>96.8</v>
      </c>
      <c r="C230" s="14" t="n">
        <v>96.8</v>
      </c>
      <c r="D230" s="14" t="n">
        <v>96.7</v>
      </c>
      <c r="E230" s="14" t="n">
        <v>96.5</v>
      </c>
      <c r="F230" s="14" t="n">
        <v>97</v>
      </c>
      <c r="G230" s="14" t="n">
        <v>96.9</v>
      </c>
      <c r="H230" s="14" t="n">
        <v>97.2</v>
      </c>
      <c r="I230" s="14" t="n">
        <v>97.1</v>
      </c>
      <c r="J230" s="14" t="n">
        <v>97.1</v>
      </c>
      <c r="K230" s="14" t="n">
        <v>97</v>
      </c>
      <c r="L230" s="14" t="n">
        <v>97.3</v>
      </c>
      <c r="M230" s="14" t="n">
        <v>97.1</v>
      </c>
      <c r="N230" s="14" t="n">
        <v>97.4</v>
      </c>
      <c r="O230" s="0" t="n">
        <f aca="false">VLOOKUP(TRIM(A230),Q:S,3,0)</f>
        <v>2383</v>
      </c>
      <c r="P230" s="1" t="n">
        <f aca="false">(N230-B230)/B230</f>
        <v>0.00619834710743811</v>
      </c>
      <c r="Q230" s="0" t="str">
        <f aca="false">TRIM(R230)</f>
        <v>04: -- abitazione, acqua, elettricità, gas e altri combustibili</v>
      </c>
      <c r="R230" s="12" t="s">
        <v>469</v>
      </c>
      <c r="S230" s="13" t="n">
        <v>109684</v>
      </c>
    </row>
    <row r="231" customFormat="false" ht="20" hidden="false" customHeight="false" outlineLevel="0" collapsed="false">
      <c r="A231" s="12" t="s">
        <v>470</v>
      </c>
      <c r="B231" s="15" t="n">
        <v>107.1</v>
      </c>
      <c r="C231" s="15" t="n">
        <v>107.1</v>
      </c>
      <c r="D231" s="15" t="n">
        <v>107.2</v>
      </c>
      <c r="E231" s="15" t="n">
        <v>107.2</v>
      </c>
      <c r="F231" s="15" t="n">
        <v>107.4</v>
      </c>
      <c r="G231" s="15" t="n">
        <v>107.6</v>
      </c>
      <c r="H231" s="15" t="n">
        <v>107.7</v>
      </c>
      <c r="I231" s="15" t="n">
        <v>107.7</v>
      </c>
      <c r="J231" s="15" t="n">
        <v>108.3</v>
      </c>
      <c r="K231" s="15" t="n">
        <v>108.5</v>
      </c>
      <c r="L231" s="15" t="n">
        <v>108.7</v>
      </c>
      <c r="M231" s="15" t="n">
        <v>109.6</v>
      </c>
      <c r="N231" s="15" t="n">
        <v>109.8</v>
      </c>
      <c r="O231" s="0" t="n">
        <f aca="false">VLOOKUP(TRIM(A231),Q:S,3,0)</f>
        <v>357</v>
      </c>
      <c r="P231" s="1" t="n">
        <f aca="false">(N231-B231)/B231</f>
        <v>0.0252100840336135</v>
      </c>
      <c r="Q231" s="0" t="str">
        <f aca="false">TRIM(R231)</f>
        <v>041: affitti reali per abitazione</v>
      </c>
      <c r="R231" s="12" t="s">
        <v>471</v>
      </c>
      <c r="S231" s="13" t="n">
        <v>28197</v>
      </c>
    </row>
    <row r="232" customFormat="false" ht="20" hidden="false" customHeight="false" outlineLevel="0" collapsed="false">
      <c r="A232" s="12" t="s">
        <v>472</v>
      </c>
      <c r="B232" s="14" t="n">
        <v>107.1</v>
      </c>
      <c r="C232" s="14" t="n">
        <v>107.1</v>
      </c>
      <c r="D232" s="14" t="n">
        <v>107.2</v>
      </c>
      <c r="E232" s="14" t="n">
        <v>107.2</v>
      </c>
      <c r="F232" s="14" t="n">
        <v>107.4</v>
      </c>
      <c r="G232" s="14" t="n">
        <v>107.6</v>
      </c>
      <c r="H232" s="14" t="n">
        <v>107.7</v>
      </c>
      <c r="I232" s="14" t="n">
        <v>107.7</v>
      </c>
      <c r="J232" s="14" t="n">
        <v>108.3</v>
      </c>
      <c r="K232" s="14" t="n">
        <v>108.5</v>
      </c>
      <c r="L232" s="14" t="n">
        <v>108.7</v>
      </c>
      <c r="M232" s="14" t="n">
        <v>109.6</v>
      </c>
      <c r="N232" s="14" t="n">
        <v>109.8</v>
      </c>
      <c r="O232" s="0" t="n">
        <f aca="false">VLOOKUP(TRIM(A232),Q:S,3,0)</f>
        <v>357</v>
      </c>
      <c r="P232" s="1" t="n">
        <f aca="false">(N232-B232)/B232</f>
        <v>0.0252100840336135</v>
      </c>
      <c r="Q232" s="0" t="str">
        <f aca="false">TRIM(R232)</f>
        <v>0411: affitti reali per l'abitazione principale</v>
      </c>
      <c r="R232" s="12" t="s">
        <v>473</v>
      </c>
      <c r="S232" s="13" t="n">
        <v>28197</v>
      </c>
    </row>
    <row r="233" customFormat="false" ht="20" hidden="false" customHeight="false" outlineLevel="0" collapsed="false">
      <c r="A233" s="12" t="s">
        <v>474</v>
      </c>
      <c r="B233" s="15" t="n">
        <v>107.1</v>
      </c>
      <c r="C233" s="15" t="n">
        <v>107.1</v>
      </c>
      <c r="D233" s="15" t="n">
        <v>107.2</v>
      </c>
      <c r="E233" s="15" t="n">
        <v>107.2</v>
      </c>
      <c r="F233" s="15" t="n">
        <v>107.4</v>
      </c>
      <c r="G233" s="15" t="n">
        <v>107.6</v>
      </c>
      <c r="H233" s="15" t="n">
        <v>107.7</v>
      </c>
      <c r="I233" s="15" t="n">
        <v>107.7</v>
      </c>
      <c r="J233" s="15" t="n">
        <v>108.3</v>
      </c>
      <c r="K233" s="15" t="n">
        <v>108.5</v>
      </c>
      <c r="L233" s="15" t="n">
        <v>108.7</v>
      </c>
      <c r="M233" s="15" t="n">
        <v>109.6</v>
      </c>
      <c r="N233" s="15" t="n">
        <v>109.8</v>
      </c>
      <c r="O233" s="0" t="n">
        <f aca="false">VLOOKUP(TRIM(A233),Q:S,3,0)</f>
        <v>357</v>
      </c>
      <c r="P233" s="1" t="n">
        <f aca="false">(N233-B233)/B233</f>
        <v>0.0252100840336135</v>
      </c>
      <c r="Q233" s="0" t="str">
        <f aca="false">TRIM(R233)</f>
        <v>04110: affitti reali per l'abitazione principale</v>
      </c>
      <c r="R233" s="12" t="s">
        <v>475</v>
      </c>
      <c r="S233" s="13" t="n">
        <v>28197</v>
      </c>
    </row>
    <row r="234" customFormat="false" ht="20" hidden="false" customHeight="false" outlineLevel="0" collapsed="false">
      <c r="A234" s="12" t="s">
        <v>476</v>
      </c>
      <c r="B234" s="14" t="n">
        <v>104.6</v>
      </c>
      <c r="C234" s="14" t="n">
        <v>104.6</v>
      </c>
      <c r="D234" s="14" t="n">
        <v>107.1</v>
      </c>
      <c r="E234" s="14" t="n">
        <v>107.8</v>
      </c>
      <c r="F234" s="14" t="n">
        <v>107.9</v>
      </c>
      <c r="G234" s="14" t="n">
        <v>112.6</v>
      </c>
      <c r="H234" s="14" t="n">
        <v>115.6</v>
      </c>
      <c r="I234" s="14" t="n">
        <v>116</v>
      </c>
      <c r="J234" s="14" t="n">
        <v>126.4</v>
      </c>
      <c r="K234" s="14" t="n">
        <v>131.1</v>
      </c>
      <c r="L234" s="14" t="n">
        <v>132.3</v>
      </c>
      <c r="M234" s="14" t="n">
        <v>129.9</v>
      </c>
      <c r="N234" s="14" t="n">
        <v>132.2</v>
      </c>
      <c r="O234" s="0" t="n">
        <f aca="false">VLOOKUP(TRIM(A234),Q:S,3,0)</f>
        <v>109684</v>
      </c>
      <c r="P234" s="1" t="n">
        <f aca="false">(N234-B234)/B234</f>
        <v>0.263862332695985</v>
      </c>
      <c r="Q234" s="0" t="str">
        <f aca="false">TRIM(R234)</f>
        <v>041100: affitti reali per l'abitazione principale</v>
      </c>
      <c r="R234" s="12" t="s">
        <v>477</v>
      </c>
      <c r="S234" s="13" t="n">
        <v>28197</v>
      </c>
    </row>
    <row r="235" customFormat="false" ht="12.5" hidden="false" customHeight="false" outlineLevel="0" collapsed="false">
      <c r="A235" s="12" t="s">
        <v>478</v>
      </c>
      <c r="B235" s="15" t="n">
        <v>101.4</v>
      </c>
      <c r="C235" s="15" t="n">
        <v>101.4</v>
      </c>
      <c r="D235" s="15" t="n">
        <v>101.4</v>
      </c>
      <c r="E235" s="15" t="n">
        <v>101.5</v>
      </c>
      <c r="F235" s="15" t="n">
        <v>101.6</v>
      </c>
      <c r="G235" s="15" t="n">
        <v>101.6</v>
      </c>
      <c r="H235" s="15" t="n">
        <v>101.6</v>
      </c>
      <c r="I235" s="15" t="n">
        <v>101.6</v>
      </c>
      <c r="J235" s="15" t="n">
        <v>101.8</v>
      </c>
      <c r="K235" s="15" t="n">
        <v>101.9</v>
      </c>
      <c r="L235" s="15" t="n">
        <v>102</v>
      </c>
      <c r="M235" s="15" t="n">
        <v>102.1</v>
      </c>
      <c r="N235" s="15" t="n">
        <v>102.4</v>
      </c>
      <c r="O235" s="0" t="n">
        <f aca="false">VLOOKUP(TRIM(A235),Q:S,3,0)</f>
        <v>28197</v>
      </c>
      <c r="P235" s="1" t="n">
        <f aca="false">(N235-B235)/B235</f>
        <v>0.00986193293885602</v>
      </c>
      <c r="Q235" s="0" t="str">
        <f aca="false">TRIM(R235)</f>
        <v>043: riparazione e manutenzione della casa</v>
      </c>
      <c r="R235" s="12" t="s">
        <v>479</v>
      </c>
      <c r="S235" s="13" t="n">
        <v>8785</v>
      </c>
    </row>
    <row r="236" customFormat="false" ht="20" hidden="false" customHeight="false" outlineLevel="0" collapsed="false">
      <c r="A236" s="12" t="s">
        <v>480</v>
      </c>
      <c r="B236" s="14" t="n">
        <v>101.4</v>
      </c>
      <c r="C236" s="14" t="n">
        <v>101.4</v>
      </c>
      <c r="D236" s="14" t="n">
        <v>101.4</v>
      </c>
      <c r="E236" s="14" t="n">
        <v>101.5</v>
      </c>
      <c r="F236" s="14" t="n">
        <v>101.6</v>
      </c>
      <c r="G236" s="14" t="n">
        <v>101.6</v>
      </c>
      <c r="H236" s="14" t="n">
        <v>101.6</v>
      </c>
      <c r="I236" s="14" t="n">
        <v>101.6</v>
      </c>
      <c r="J236" s="14" t="n">
        <v>101.8</v>
      </c>
      <c r="K236" s="14" t="n">
        <v>101.9</v>
      </c>
      <c r="L236" s="14" t="n">
        <v>102</v>
      </c>
      <c r="M236" s="14" t="n">
        <v>102.1</v>
      </c>
      <c r="N236" s="14" t="n">
        <v>102.4</v>
      </c>
      <c r="O236" s="0" t="n">
        <f aca="false">VLOOKUP(TRIM(A236),Q:S,3,0)</f>
        <v>28197</v>
      </c>
      <c r="P236" s="1" t="n">
        <f aca="false">(N236-B236)/B236</f>
        <v>0.00986193293885602</v>
      </c>
      <c r="Q236" s="0" t="str">
        <f aca="false">TRIM(R236)</f>
        <v>0431: materiali per la riparazione e la manutenzione della casa</v>
      </c>
      <c r="R236" s="12" t="s">
        <v>481</v>
      </c>
      <c r="S236" s="13" t="n">
        <v>1171</v>
      </c>
    </row>
    <row r="237" customFormat="false" ht="20" hidden="false" customHeight="false" outlineLevel="0" collapsed="false">
      <c r="A237" s="12" t="s">
        <v>482</v>
      </c>
      <c r="B237" s="15" t="n">
        <v>101.4</v>
      </c>
      <c r="C237" s="15" t="n">
        <v>101.4</v>
      </c>
      <c r="D237" s="15" t="n">
        <v>101.4</v>
      </c>
      <c r="E237" s="15" t="n">
        <v>101.5</v>
      </c>
      <c r="F237" s="15" t="n">
        <v>101.6</v>
      </c>
      <c r="G237" s="15" t="n">
        <v>101.6</v>
      </c>
      <c r="H237" s="15" t="n">
        <v>101.6</v>
      </c>
      <c r="I237" s="15" t="n">
        <v>101.6</v>
      </c>
      <c r="J237" s="15" t="n">
        <v>101.8</v>
      </c>
      <c r="K237" s="15" t="n">
        <v>101.9</v>
      </c>
      <c r="L237" s="15" t="n">
        <v>102</v>
      </c>
      <c r="M237" s="15" t="n">
        <v>102.1</v>
      </c>
      <c r="N237" s="15" t="n">
        <v>102.4</v>
      </c>
      <c r="O237" s="0" t="n">
        <f aca="false">VLOOKUP(TRIM(A237),Q:S,3,0)</f>
        <v>28197</v>
      </c>
      <c r="P237" s="1" t="n">
        <f aca="false">(N237-B237)/B237</f>
        <v>0.00986193293885602</v>
      </c>
      <c r="Q237" s="0" t="str">
        <f aca="false">TRIM(R237)</f>
        <v>04310: prodotti per la riparazione e la manutenzione della casa</v>
      </c>
      <c r="R237" s="12" t="s">
        <v>483</v>
      </c>
      <c r="S237" s="13" t="n">
        <v>1171</v>
      </c>
    </row>
    <row r="238" customFormat="false" ht="20" hidden="false" customHeight="false" outlineLevel="0" collapsed="false">
      <c r="A238" s="12" t="s">
        <v>484</v>
      </c>
      <c r="B238" s="14" t="n">
        <v>101.4</v>
      </c>
      <c r="C238" s="14" t="n">
        <v>101.4</v>
      </c>
      <c r="D238" s="14" t="n">
        <v>101.4</v>
      </c>
      <c r="E238" s="14" t="n">
        <v>101.5</v>
      </c>
      <c r="F238" s="14" t="n">
        <v>101.6</v>
      </c>
      <c r="G238" s="14" t="n">
        <v>101.6</v>
      </c>
      <c r="H238" s="14" t="n">
        <v>101.6</v>
      </c>
      <c r="I238" s="14" t="n">
        <v>101.6</v>
      </c>
      <c r="J238" s="14" t="n">
        <v>101.8</v>
      </c>
      <c r="K238" s="14" t="n">
        <v>101.9</v>
      </c>
      <c r="L238" s="14" t="n">
        <v>102</v>
      </c>
      <c r="M238" s="14" t="n">
        <v>102.1</v>
      </c>
      <c r="N238" s="14" t="n">
        <v>102.4</v>
      </c>
      <c r="O238" s="0" t="n">
        <f aca="false">VLOOKUP(TRIM(A238),Q:S,3,0)</f>
        <v>28197</v>
      </c>
      <c r="P238" s="1" t="n">
        <f aca="false">(N238-B238)/B238</f>
        <v>0.00986193293885602</v>
      </c>
      <c r="Q238" s="0" t="str">
        <f aca="false">TRIM(R238)</f>
        <v>043100: prodotti per la riparazione e la manutenzione della casa</v>
      </c>
      <c r="R238" s="12" t="s">
        <v>485</v>
      </c>
      <c r="S238" s="13" t="n">
        <v>1171</v>
      </c>
    </row>
    <row r="239" customFormat="false" ht="20" hidden="false" customHeight="false" outlineLevel="0" collapsed="false">
      <c r="A239" s="12" t="s">
        <v>486</v>
      </c>
      <c r="B239" s="15" t="n">
        <v>104.5</v>
      </c>
      <c r="C239" s="15" t="n">
        <v>104.7</v>
      </c>
      <c r="D239" s="15" t="n">
        <v>104.8</v>
      </c>
      <c r="E239" s="15" t="n">
        <v>104.8</v>
      </c>
      <c r="F239" s="15" t="n">
        <v>104.9</v>
      </c>
      <c r="G239" s="15" t="n">
        <v>105</v>
      </c>
      <c r="H239" s="15" t="n">
        <v>105.2</v>
      </c>
      <c r="I239" s="15" t="n">
        <v>105.4</v>
      </c>
      <c r="J239" s="15" t="n">
        <v>105.6</v>
      </c>
      <c r="K239" s="15" t="n">
        <v>105.7</v>
      </c>
      <c r="L239" s="15" t="n">
        <v>106</v>
      </c>
      <c r="M239" s="15" t="n">
        <v>107.5</v>
      </c>
      <c r="N239" s="15" t="n">
        <v>107.7</v>
      </c>
      <c r="O239" s="0" t="n">
        <f aca="false">VLOOKUP(TRIM(A239),Q:S,3,0)</f>
        <v>8785</v>
      </c>
      <c r="P239" s="1" t="n">
        <f aca="false">(N239-B239)/B239</f>
        <v>0.030622009569378</v>
      </c>
      <c r="Q239" s="0" t="str">
        <f aca="false">TRIM(R239)</f>
        <v>0432: servizi per la riparazione e manutenzione della casa</v>
      </c>
      <c r="R239" s="12" t="s">
        <v>487</v>
      </c>
      <c r="S239" s="13" t="n">
        <v>7614</v>
      </c>
    </row>
    <row r="240" customFormat="false" ht="30" hidden="false" customHeight="false" outlineLevel="0" collapsed="false">
      <c r="A240" s="12" t="s">
        <v>488</v>
      </c>
      <c r="B240" s="14" t="n">
        <v>104.7</v>
      </c>
      <c r="C240" s="14" t="n">
        <v>105</v>
      </c>
      <c r="D240" s="14" t="n">
        <v>105.3</v>
      </c>
      <c r="E240" s="14" t="n">
        <v>105.4</v>
      </c>
      <c r="F240" s="14" t="n">
        <v>105.9</v>
      </c>
      <c r="G240" s="14" t="n">
        <v>106.4</v>
      </c>
      <c r="H240" s="14" t="n">
        <v>106.7</v>
      </c>
      <c r="I240" s="14" t="n">
        <v>107</v>
      </c>
      <c r="J240" s="14" t="n">
        <v>107.9</v>
      </c>
      <c r="K240" s="14" t="n">
        <v>108.5</v>
      </c>
      <c r="L240" s="14" t="n">
        <v>109.3</v>
      </c>
      <c r="M240" s="14" t="n">
        <v>110.3</v>
      </c>
      <c r="N240" s="14" t="n">
        <v>111.1</v>
      </c>
      <c r="O240" s="0" t="n">
        <f aca="false">VLOOKUP(TRIM(A240),Q:S,3,0)</f>
        <v>1171</v>
      </c>
      <c r="P240" s="1" t="n">
        <f aca="false">(N240-B240)/B240</f>
        <v>0.0611270296084049</v>
      </c>
      <c r="Q240" s="0" t="str">
        <f aca="false">TRIM(R240)</f>
        <v>04321: servizi degli idraulici</v>
      </c>
      <c r="R240" s="12" t="s">
        <v>489</v>
      </c>
      <c r="S240" s="13" t="n">
        <v>1659</v>
      </c>
    </row>
    <row r="241" customFormat="false" ht="30" hidden="false" customHeight="false" outlineLevel="0" collapsed="false">
      <c r="A241" s="12" t="s">
        <v>490</v>
      </c>
      <c r="B241" s="15" t="n">
        <v>104.7</v>
      </c>
      <c r="C241" s="15" t="n">
        <v>105</v>
      </c>
      <c r="D241" s="15" t="n">
        <v>105.3</v>
      </c>
      <c r="E241" s="15" t="n">
        <v>105.4</v>
      </c>
      <c r="F241" s="15" t="n">
        <v>105.9</v>
      </c>
      <c r="G241" s="15" t="n">
        <v>106.4</v>
      </c>
      <c r="H241" s="15" t="n">
        <v>106.7</v>
      </c>
      <c r="I241" s="15" t="n">
        <v>107</v>
      </c>
      <c r="J241" s="15" t="n">
        <v>107.9</v>
      </c>
      <c r="K241" s="15" t="n">
        <v>108.5</v>
      </c>
      <c r="L241" s="15" t="n">
        <v>109.3</v>
      </c>
      <c r="M241" s="15" t="n">
        <v>110.3</v>
      </c>
      <c r="N241" s="15" t="n">
        <v>111.1</v>
      </c>
      <c r="O241" s="0" t="n">
        <f aca="false">VLOOKUP(TRIM(A241),Q:S,3,0)</f>
        <v>1171</v>
      </c>
      <c r="P241" s="1" t="n">
        <f aca="false">(N241-B241)/B241</f>
        <v>0.0611270296084049</v>
      </c>
      <c r="Q241" s="0" t="str">
        <f aca="false">TRIM(R241)</f>
        <v>043210: servizio di idraulico</v>
      </c>
      <c r="R241" s="12" t="s">
        <v>491</v>
      </c>
      <c r="S241" s="13" t="n">
        <v>1659</v>
      </c>
    </row>
    <row r="242" customFormat="false" ht="30" hidden="false" customHeight="false" outlineLevel="0" collapsed="false">
      <c r="A242" s="12" t="s">
        <v>492</v>
      </c>
      <c r="B242" s="14" t="n">
        <v>104.7</v>
      </c>
      <c r="C242" s="14" t="n">
        <v>105</v>
      </c>
      <c r="D242" s="14" t="n">
        <v>105.3</v>
      </c>
      <c r="E242" s="14" t="n">
        <v>105.4</v>
      </c>
      <c r="F242" s="14" t="n">
        <v>105.9</v>
      </c>
      <c r="G242" s="14" t="n">
        <v>106.4</v>
      </c>
      <c r="H242" s="14" t="n">
        <v>106.7</v>
      </c>
      <c r="I242" s="14" t="n">
        <v>107</v>
      </c>
      <c r="J242" s="14" t="n">
        <v>107.9</v>
      </c>
      <c r="K242" s="14" t="n">
        <v>108.5</v>
      </c>
      <c r="L242" s="14" t="n">
        <v>109.3</v>
      </c>
      <c r="M242" s="14" t="n">
        <v>110.3</v>
      </c>
      <c r="N242" s="14" t="n">
        <v>111.1</v>
      </c>
      <c r="O242" s="0" t="n">
        <f aca="false">VLOOKUP(TRIM(A242),Q:S,3,0)</f>
        <v>1171</v>
      </c>
      <c r="P242" s="1" t="n">
        <f aca="false">(N242-B242)/B242</f>
        <v>0.0611270296084049</v>
      </c>
      <c r="Q242" s="0" t="str">
        <f aca="false">TRIM(R242)</f>
        <v>04322: servizi degli elettricisti</v>
      </c>
      <c r="R242" s="12" t="s">
        <v>493</v>
      </c>
      <c r="S242" s="13" t="n">
        <v>518</v>
      </c>
    </row>
    <row r="243" customFormat="false" ht="20" hidden="false" customHeight="false" outlineLevel="0" collapsed="false">
      <c r="A243" s="12" t="s">
        <v>494</v>
      </c>
      <c r="B243" s="15" t="n">
        <v>104.5</v>
      </c>
      <c r="C243" s="15" t="n">
        <v>104.7</v>
      </c>
      <c r="D243" s="15" t="n">
        <v>104.7</v>
      </c>
      <c r="E243" s="15" t="n">
        <v>104.8</v>
      </c>
      <c r="F243" s="15" t="n">
        <v>104.9</v>
      </c>
      <c r="G243" s="15" t="n">
        <v>104.9</v>
      </c>
      <c r="H243" s="15" t="n">
        <v>105.1</v>
      </c>
      <c r="I243" s="15" t="n">
        <v>105.2</v>
      </c>
      <c r="J243" s="15" t="n">
        <v>105.3</v>
      </c>
      <c r="K243" s="15" t="n">
        <v>105.3</v>
      </c>
      <c r="L243" s="15" t="n">
        <v>105.6</v>
      </c>
      <c r="M243" s="15" t="n">
        <v>107.1</v>
      </c>
      <c r="N243" s="15" t="n">
        <v>107.3</v>
      </c>
      <c r="O243" s="0" t="n">
        <f aca="false">VLOOKUP(TRIM(A243),Q:S,3,0)</f>
        <v>7614</v>
      </c>
      <c r="P243" s="1" t="n">
        <f aca="false">(N243-B243)/B243</f>
        <v>0.0267942583732057</v>
      </c>
      <c r="Q243" s="0" t="str">
        <f aca="false">TRIM(R243)</f>
        <v>043220: servizio di elettricista</v>
      </c>
      <c r="R243" s="12" t="s">
        <v>495</v>
      </c>
      <c r="S243" s="13" t="n">
        <v>518</v>
      </c>
    </row>
    <row r="244" customFormat="false" ht="12.5" hidden="false" customHeight="false" outlineLevel="0" collapsed="false">
      <c r="A244" s="12" t="s">
        <v>496</v>
      </c>
      <c r="B244" s="14" t="n">
        <v>105.4</v>
      </c>
      <c r="C244" s="14" t="n">
        <v>105.9</v>
      </c>
      <c r="D244" s="14" t="n">
        <v>106.2</v>
      </c>
      <c r="E244" s="14" t="n">
        <v>106.4</v>
      </c>
      <c r="F244" s="14" t="n">
        <v>106.6</v>
      </c>
      <c r="G244" s="14" t="n">
        <v>106.6</v>
      </c>
      <c r="H244" s="14" t="n">
        <v>106.7</v>
      </c>
      <c r="I244" s="14" t="n">
        <v>106.9</v>
      </c>
      <c r="J244" s="14" t="n">
        <v>107.1</v>
      </c>
      <c r="K244" s="14" t="n">
        <v>107.4</v>
      </c>
      <c r="L244" s="14" t="n">
        <v>107.9</v>
      </c>
      <c r="M244" s="14" t="n">
        <v>108.3</v>
      </c>
      <c r="N244" s="14" t="n">
        <v>108.4</v>
      </c>
      <c r="O244" s="0" t="n">
        <f aca="false">VLOOKUP(TRIM(A244),Q:S,3,0)</f>
        <v>1659</v>
      </c>
      <c r="P244" s="1" t="n">
        <f aca="false">(N244-B244)/B244</f>
        <v>0.0284629981024668</v>
      </c>
      <c r="Q244" s="0" t="str">
        <f aca="false">TRIM(R244)</f>
        <v>04323: servizi di manutenzione dei sistemi di riscaldamento</v>
      </c>
      <c r="R244" s="12" t="s">
        <v>497</v>
      </c>
      <c r="S244" s="13" t="n">
        <v>2241</v>
      </c>
    </row>
    <row r="245" customFormat="false" ht="20" hidden="false" customHeight="false" outlineLevel="0" collapsed="false">
      <c r="A245" s="12" t="s">
        <v>498</v>
      </c>
      <c r="B245" s="15" t="n">
        <v>105.4</v>
      </c>
      <c r="C245" s="15" t="n">
        <v>105.9</v>
      </c>
      <c r="D245" s="15" t="n">
        <v>106.2</v>
      </c>
      <c r="E245" s="15" t="n">
        <v>106.4</v>
      </c>
      <c r="F245" s="15" t="n">
        <v>106.6</v>
      </c>
      <c r="G245" s="15" t="n">
        <v>106.6</v>
      </c>
      <c r="H245" s="15" t="n">
        <v>106.7</v>
      </c>
      <c r="I245" s="15" t="n">
        <v>106.9</v>
      </c>
      <c r="J245" s="15" t="n">
        <v>107.1</v>
      </c>
      <c r="K245" s="15" t="n">
        <v>107.4</v>
      </c>
      <c r="L245" s="15" t="n">
        <v>107.9</v>
      </c>
      <c r="M245" s="15" t="n">
        <v>108.3</v>
      </c>
      <c r="N245" s="15" t="n">
        <v>108.4</v>
      </c>
      <c r="O245" s="0" t="n">
        <f aca="false">VLOOKUP(TRIM(A245),Q:S,3,0)</f>
        <v>1659</v>
      </c>
      <c r="P245" s="1" t="n">
        <f aca="false">(N245-B245)/B245</f>
        <v>0.0284629981024668</v>
      </c>
      <c r="Q245" s="0" t="str">
        <f aca="false">TRIM(R245)</f>
        <v>043230: servizio per la manutenzione del sistema di riscaldamento</v>
      </c>
      <c r="R245" s="12" t="s">
        <v>499</v>
      </c>
      <c r="S245" s="13" t="n">
        <v>2241</v>
      </c>
    </row>
    <row r="246" customFormat="false" ht="20" hidden="false" customHeight="false" outlineLevel="0" collapsed="false">
      <c r="A246" s="12" t="s">
        <v>500</v>
      </c>
      <c r="B246" s="14" t="n">
        <v>105.2</v>
      </c>
      <c r="C246" s="14" t="n">
        <v>105.6</v>
      </c>
      <c r="D246" s="14" t="n">
        <v>105.7</v>
      </c>
      <c r="E246" s="14" t="n">
        <v>105.7</v>
      </c>
      <c r="F246" s="14" t="n">
        <v>106</v>
      </c>
      <c r="G246" s="14" t="n">
        <v>106</v>
      </c>
      <c r="H246" s="14" t="n">
        <v>106.1</v>
      </c>
      <c r="I246" s="14" t="n">
        <v>106.3</v>
      </c>
      <c r="J246" s="14" t="n">
        <v>106.7</v>
      </c>
      <c r="K246" s="14" t="n">
        <v>106.9</v>
      </c>
      <c r="L246" s="14" t="n">
        <v>107.3</v>
      </c>
      <c r="M246" s="14" t="n">
        <v>107.7</v>
      </c>
      <c r="N246" s="14" t="n">
        <v>108</v>
      </c>
      <c r="O246" s="0" t="n">
        <f aca="false">VLOOKUP(TRIM(A246),Q:S,3,0)</f>
        <v>518</v>
      </c>
      <c r="P246" s="1" t="n">
        <f aca="false">(N246-B246)/B246</f>
        <v>0.026615969581749</v>
      </c>
      <c r="Q246" s="0" t="str">
        <f aca="false">TRIM(R246)</f>
        <v>04324: servizi dei pittori</v>
      </c>
      <c r="R246" s="12" t="s">
        <v>501</v>
      </c>
      <c r="S246" s="13" t="n">
        <v>1896</v>
      </c>
    </row>
    <row r="247" customFormat="false" ht="20" hidden="false" customHeight="false" outlineLevel="0" collapsed="false">
      <c r="A247" s="12" t="s">
        <v>502</v>
      </c>
      <c r="B247" s="15" t="n">
        <v>105.2</v>
      </c>
      <c r="C247" s="15" t="n">
        <v>105.6</v>
      </c>
      <c r="D247" s="15" t="n">
        <v>105.7</v>
      </c>
      <c r="E247" s="15" t="n">
        <v>105.7</v>
      </c>
      <c r="F247" s="15" t="n">
        <v>106</v>
      </c>
      <c r="G247" s="15" t="n">
        <v>106</v>
      </c>
      <c r="H247" s="15" t="n">
        <v>106.1</v>
      </c>
      <c r="I247" s="15" t="n">
        <v>106.3</v>
      </c>
      <c r="J247" s="15" t="n">
        <v>106.7</v>
      </c>
      <c r="K247" s="15" t="n">
        <v>106.9</v>
      </c>
      <c r="L247" s="15" t="n">
        <v>107.3</v>
      </c>
      <c r="M247" s="15" t="n">
        <v>107.7</v>
      </c>
      <c r="N247" s="15" t="n">
        <v>108</v>
      </c>
      <c r="O247" s="0" t="n">
        <f aca="false">VLOOKUP(TRIM(A247),Q:S,3,0)</f>
        <v>518</v>
      </c>
      <c r="P247" s="1" t="n">
        <f aca="false">(N247-B247)/B247</f>
        <v>0.026615969581749</v>
      </c>
      <c r="Q247" s="0" t="str">
        <f aca="false">TRIM(R247)</f>
        <v>043240: servizi dei pittori</v>
      </c>
      <c r="R247" s="12" t="s">
        <v>503</v>
      </c>
      <c r="S247" s="13" t="n">
        <v>1896</v>
      </c>
    </row>
    <row r="248" customFormat="false" ht="30" hidden="false" customHeight="false" outlineLevel="0" collapsed="false">
      <c r="A248" s="12" t="s">
        <v>504</v>
      </c>
      <c r="B248" s="14" t="n">
        <v>103.4</v>
      </c>
      <c r="C248" s="14" t="n">
        <v>103.5</v>
      </c>
      <c r="D248" s="14" t="n">
        <v>103.4</v>
      </c>
      <c r="E248" s="14" t="n">
        <v>103.5</v>
      </c>
      <c r="F248" s="14" t="n">
        <v>103.5</v>
      </c>
      <c r="G248" s="14" t="n">
        <v>103.5</v>
      </c>
      <c r="H248" s="14" t="n">
        <v>104</v>
      </c>
      <c r="I248" s="14" t="n">
        <v>104.3</v>
      </c>
      <c r="J248" s="14" t="n">
        <v>104.4</v>
      </c>
      <c r="K248" s="14" t="n">
        <v>104.2</v>
      </c>
      <c r="L248" s="14" t="n">
        <v>104.5</v>
      </c>
      <c r="M248" s="14" t="n">
        <v>104.8</v>
      </c>
      <c r="N248" s="14" t="n">
        <v>105.2</v>
      </c>
      <c r="O248" s="0" t="n">
        <f aca="false">VLOOKUP(TRIM(A248),Q:S,3,0)</f>
        <v>2241</v>
      </c>
      <c r="P248" s="1" t="n">
        <f aca="false">(N248-B248)/B248</f>
        <v>0.0174081237911025</v>
      </c>
      <c r="Q248" s="0" t="str">
        <f aca="false">TRIM(R248)</f>
        <v>04325: servizi dei carpentieri</v>
      </c>
      <c r="R248" s="12" t="s">
        <v>505</v>
      </c>
      <c r="S248" s="13" t="n">
        <v>1300</v>
      </c>
    </row>
    <row r="249" customFormat="false" ht="30" hidden="false" customHeight="false" outlineLevel="0" collapsed="false">
      <c r="A249" s="12" t="s">
        <v>506</v>
      </c>
      <c r="B249" s="15" t="n">
        <v>103.4</v>
      </c>
      <c r="C249" s="15" t="n">
        <v>103.5</v>
      </c>
      <c r="D249" s="15" t="n">
        <v>103.4</v>
      </c>
      <c r="E249" s="15" t="n">
        <v>103.5</v>
      </c>
      <c r="F249" s="15" t="n">
        <v>103.5</v>
      </c>
      <c r="G249" s="15" t="n">
        <v>103.5</v>
      </c>
      <c r="H249" s="15" t="n">
        <v>104</v>
      </c>
      <c r="I249" s="15" t="n">
        <v>104.3</v>
      </c>
      <c r="J249" s="15" t="n">
        <v>104.4</v>
      </c>
      <c r="K249" s="15" t="n">
        <v>104.2</v>
      </c>
      <c r="L249" s="15" t="n">
        <v>104.5</v>
      </c>
      <c r="M249" s="15" t="n">
        <v>104.8</v>
      </c>
      <c r="N249" s="15" t="n">
        <v>105.2</v>
      </c>
      <c r="O249" s="0" t="n">
        <f aca="false">VLOOKUP(TRIM(A249),Q:S,3,0)</f>
        <v>2241</v>
      </c>
      <c r="P249" s="1" t="n">
        <f aca="false">(N249-B249)/B249</f>
        <v>0.0174081237911025</v>
      </c>
      <c r="Q249" s="0" t="str">
        <f aca="false">TRIM(R249)</f>
        <v>043250: servizi dei carpentieri</v>
      </c>
      <c r="R249" s="12" t="s">
        <v>507</v>
      </c>
      <c r="S249" s="13" t="n">
        <v>1300</v>
      </c>
    </row>
    <row r="250" customFormat="false" ht="12.5" hidden="false" customHeight="false" outlineLevel="0" collapsed="false">
      <c r="A250" s="17" t="s">
        <v>508</v>
      </c>
      <c r="B250" s="14" t="n">
        <v>103.7</v>
      </c>
      <c r="C250" s="14" t="n">
        <v>103.7</v>
      </c>
      <c r="D250" s="14" t="n">
        <v>103.7</v>
      </c>
      <c r="E250" s="14" t="n">
        <v>103.7</v>
      </c>
      <c r="F250" s="14" t="n">
        <v>103.7</v>
      </c>
      <c r="G250" s="14" t="n">
        <v>103.7</v>
      </c>
      <c r="H250" s="14" t="n">
        <v>103.7</v>
      </c>
      <c r="I250" s="14" t="n">
        <v>103.7</v>
      </c>
      <c r="J250" s="14" t="n">
        <v>103.7</v>
      </c>
      <c r="K250" s="14" t="n">
        <v>103.7</v>
      </c>
      <c r="L250" s="14" t="n">
        <v>103.8</v>
      </c>
      <c r="M250" s="14" t="n">
        <v>107</v>
      </c>
      <c r="N250" s="14" t="n">
        <v>107</v>
      </c>
      <c r="O250" s="0" t="n">
        <f aca="false">VLOOKUP(TRIM(A250),Q:S,3,0)</f>
        <v>1896</v>
      </c>
      <c r="P250" s="1" t="n">
        <f aca="false">(N250-B250)/B250</f>
        <v>0.0318225650916104</v>
      </c>
      <c r="Q250" s="0" t="str">
        <f aca="false">TRIM(R250)</f>
        <v>044: fornitura acqua e servizi vari connessi all'abitazione</v>
      </c>
      <c r="R250" s="12" t="s">
        <v>509</v>
      </c>
      <c r="S250" s="13" t="n">
        <v>25903</v>
      </c>
    </row>
    <row r="251" customFormat="false" ht="12.5" hidden="false" customHeight="false" outlineLevel="0" collapsed="false">
      <c r="A251" s="17" t="s">
        <v>510</v>
      </c>
      <c r="B251" s="15" t="n">
        <v>103.7</v>
      </c>
      <c r="C251" s="15" t="n">
        <v>103.7</v>
      </c>
      <c r="D251" s="15" t="n">
        <v>103.7</v>
      </c>
      <c r="E251" s="15" t="n">
        <v>103.7</v>
      </c>
      <c r="F251" s="15" t="n">
        <v>103.7</v>
      </c>
      <c r="G251" s="15" t="n">
        <v>103.7</v>
      </c>
      <c r="H251" s="15" t="n">
        <v>103.7</v>
      </c>
      <c r="I251" s="15" t="n">
        <v>103.7</v>
      </c>
      <c r="J251" s="15" t="n">
        <v>103.7</v>
      </c>
      <c r="K251" s="15" t="n">
        <v>103.7</v>
      </c>
      <c r="L251" s="15" t="n">
        <v>103.8</v>
      </c>
      <c r="M251" s="15" t="n">
        <v>107</v>
      </c>
      <c r="N251" s="15" t="n">
        <v>107</v>
      </c>
      <c r="O251" s="0" t="n">
        <f aca="false">VLOOKUP(TRIM(A251),Q:S,3,0)</f>
        <v>1896</v>
      </c>
      <c r="P251" s="1" t="n">
        <f aca="false">(N251-B251)/B251</f>
        <v>0.0318225650916104</v>
      </c>
      <c r="Q251" s="0" t="str">
        <f aca="false">TRIM(R251)</f>
        <v>0441: fornitura acqua</v>
      </c>
      <c r="R251" s="12" t="s">
        <v>511</v>
      </c>
      <c r="S251" s="13" t="n">
        <v>3609</v>
      </c>
    </row>
    <row r="252" customFormat="false" ht="12.5" hidden="false" customHeight="false" outlineLevel="0" collapsed="false">
      <c r="A252" s="12" t="s">
        <v>512</v>
      </c>
      <c r="B252" s="14" t="n">
        <v>104.5</v>
      </c>
      <c r="C252" s="14" t="n">
        <v>104.5</v>
      </c>
      <c r="D252" s="14" t="n">
        <v>104.5</v>
      </c>
      <c r="E252" s="14" t="n">
        <v>104.5</v>
      </c>
      <c r="F252" s="14" t="n">
        <v>104.5</v>
      </c>
      <c r="G252" s="14" t="n">
        <v>104.5</v>
      </c>
      <c r="H252" s="14" t="n">
        <v>104.5</v>
      </c>
      <c r="I252" s="14" t="n">
        <v>104.6</v>
      </c>
      <c r="J252" s="14" t="n">
        <v>104.6</v>
      </c>
      <c r="K252" s="14" t="n">
        <v>104.6</v>
      </c>
      <c r="L252" s="14" t="n">
        <v>104.6</v>
      </c>
      <c r="M252" s="14" t="n">
        <v>107.9</v>
      </c>
      <c r="N252" s="14" t="n">
        <v>107.9</v>
      </c>
      <c r="O252" s="0" t="n">
        <f aca="false">VLOOKUP(TRIM(A252),Q:S,3,0)</f>
        <v>1300</v>
      </c>
      <c r="P252" s="1" t="n">
        <f aca="false">(N252-B252)/B252</f>
        <v>0.0325358851674642</v>
      </c>
      <c r="Q252" s="0" t="str">
        <f aca="false">TRIM(R252)</f>
        <v>04410: fornitura acqua</v>
      </c>
      <c r="R252" s="12" t="s">
        <v>513</v>
      </c>
      <c r="S252" s="13" t="n">
        <v>3609</v>
      </c>
    </row>
    <row r="253" customFormat="false" ht="20" hidden="false" customHeight="false" outlineLevel="0" collapsed="false">
      <c r="A253" s="12" t="s">
        <v>514</v>
      </c>
      <c r="B253" s="15" t="n">
        <v>104.5</v>
      </c>
      <c r="C253" s="15" t="n">
        <v>104.5</v>
      </c>
      <c r="D253" s="15" t="n">
        <v>104.5</v>
      </c>
      <c r="E253" s="15" t="n">
        <v>104.5</v>
      </c>
      <c r="F253" s="15" t="n">
        <v>104.5</v>
      </c>
      <c r="G253" s="15" t="n">
        <v>104.5</v>
      </c>
      <c r="H253" s="15" t="n">
        <v>104.5</v>
      </c>
      <c r="I253" s="15" t="n">
        <v>104.6</v>
      </c>
      <c r="J253" s="15" t="n">
        <v>104.6</v>
      </c>
      <c r="K253" s="15" t="n">
        <v>104.6</v>
      </c>
      <c r="L253" s="15" t="n">
        <v>104.6</v>
      </c>
      <c r="M253" s="15" t="n">
        <v>107.9</v>
      </c>
      <c r="N253" s="15" t="n">
        <v>107.9</v>
      </c>
      <c r="O253" s="0" t="n">
        <f aca="false">VLOOKUP(TRIM(A253),Q:S,3,0)</f>
        <v>1300</v>
      </c>
      <c r="P253" s="1" t="n">
        <f aca="false">(N253-B253)/B253</f>
        <v>0.0325358851674642</v>
      </c>
      <c r="Q253" s="0" t="str">
        <f aca="false">TRIM(R253)</f>
        <v>044100: fornitura acqua</v>
      </c>
      <c r="R253" s="12" t="s">
        <v>515</v>
      </c>
      <c r="S253" s="13" t="n">
        <v>3609</v>
      </c>
    </row>
    <row r="254" customFormat="false" ht="20" hidden="false" customHeight="false" outlineLevel="0" collapsed="false">
      <c r="A254" s="12" t="s">
        <v>516</v>
      </c>
      <c r="B254" s="14" t="n">
        <v>108.1</v>
      </c>
      <c r="C254" s="14" t="n">
        <v>108.3</v>
      </c>
      <c r="D254" s="14" t="n">
        <v>108.4</v>
      </c>
      <c r="E254" s="14" t="n">
        <v>108.3</v>
      </c>
      <c r="F254" s="14" t="n">
        <v>108.4</v>
      </c>
      <c r="G254" s="14" t="n">
        <v>108.5</v>
      </c>
      <c r="H254" s="14" t="n">
        <v>108.4</v>
      </c>
      <c r="I254" s="14" t="n">
        <v>108.2</v>
      </c>
      <c r="J254" s="14" t="n">
        <v>108.6</v>
      </c>
      <c r="K254" s="14" t="n">
        <v>109</v>
      </c>
      <c r="L254" s="14" t="n">
        <v>109.3</v>
      </c>
      <c r="M254" s="14" t="n">
        <v>109.7</v>
      </c>
      <c r="N254" s="14" t="n">
        <v>109.7</v>
      </c>
      <c r="O254" s="0" t="n">
        <f aca="false">VLOOKUP(TRIM(A254),Q:S,3,0)</f>
        <v>25903</v>
      </c>
      <c r="P254" s="1" t="n">
        <f aca="false">(N254-B254)/B254</f>
        <v>0.0148011100832563</v>
      </c>
      <c r="Q254" s="0" t="str">
        <f aca="false">TRIM(R254)</f>
        <v>0442: raccolta rifiuti</v>
      </c>
      <c r="R254" s="12" t="s">
        <v>517</v>
      </c>
      <c r="S254" s="13" t="n">
        <v>7382</v>
      </c>
    </row>
    <row r="255" customFormat="false" ht="12.5" hidden="false" customHeight="false" outlineLevel="0" collapsed="false">
      <c r="A255" s="12" t="s">
        <v>518</v>
      </c>
      <c r="B255" s="15" t="n">
        <v>122</v>
      </c>
      <c r="C255" s="15" t="n">
        <v>122.1</v>
      </c>
      <c r="D255" s="15" t="n">
        <v>122.1</v>
      </c>
      <c r="E255" s="15" t="n">
        <v>122.1</v>
      </c>
      <c r="F255" s="15" t="n">
        <v>122.2</v>
      </c>
      <c r="G255" s="15" t="n">
        <v>122.2</v>
      </c>
      <c r="H255" s="15" t="n">
        <v>122.2</v>
      </c>
      <c r="I255" s="15" t="n">
        <v>122.2</v>
      </c>
      <c r="J255" s="15" t="n">
        <v>123.3</v>
      </c>
      <c r="K255" s="15" t="n">
        <v>124.3</v>
      </c>
      <c r="L255" s="15" t="n">
        <v>125.1</v>
      </c>
      <c r="M255" s="15" t="n">
        <v>125.8</v>
      </c>
      <c r="N255" s="15" t="n">
        <v>125.8</v>
      </c>
      <c r="O255" s="0" t="n">
        <f aca="false">VLOOKUP(TRIM(A255),Q:S,3,0)</f>
        <v>3609</v>
      </c>
      <c r="P255" s="1" t="n">
        <f aca="false">(N255-B255)/B255</f>
        <v>0.0311475409836065</v>
      </c>
      <c r="Q255" s="0" t="str">
        <f aca="false">TRIM(R255)</f>
        <v>04420: raccolta rifiuti</v>
      </c>
      <c r="R255" s="12" t="s">
        <v>519</v>
      </c>
      <c r="S255" s="13" t="n">
        <v>7382</v>
      </c>
    </row>
    <row r="256" customFormat="false" ht="12.5" hidden="false" customHeight="false" outlineLevel="0" collapsed="false">
      <c r="A256" s="12" t="s">
        <v>520</v>
      </c>
      <c r="B256" s="14" t="n">
        <v>122</v>
      </c>
      <c r="C256" s="14" t="n">
        <v>122.1</v>
      </c>
      <c r="D256" s="14" t="n">
        <v>122.1</v>
      </c>
      <c r="E256" s="14" t="n">
        <v>122.1</v>
      </c>
      <c r="F256" s="14" t="n">
        <v>122.2</v>
      </c>
      <c r="G256" s="14" t="n">
        <v>122.2</v>
      </c>
      <c r="H256" s="14" t="n">
        <v>122.2</v>
      </c>
      <c r="I256" s="14" t="n">
        <v>122.2</v>
      </c>
      <c r="J256" s="14" t="n">
        <v>123.3</v>
      </c>
      <c r="K256" s="14" t="n">
        <v>124.3</v>
      </c>
      <c r="L256" s="14" t="n">
        <v>125.1</v>
      </c>
      <c r="M256" s="14" t="n">
        <v>125.8</v>
      </c>
      <c r="N256" s="14" t="n">
        <v>125.8</v>
      </c>
      <c r="O256" s="0" t="n">
        <f aca="false">VLOOKUP(TRIM(A256),Q:S,3,0)</f>
        <v>3609</v>
      </c>
      <c r="P256" s="1" t="n">
        <f aca="false">(N256-B256)/B256</f>
        <v>0.0311475409836065</v>
      </c>
      <c r="Q256" s="0" t="str">
        <f aca="false">TRIM(R256)</f>
        <v>044200: raccolta rifiuti</v>
      </c>
      <c r="R256" s="12" t="s">
        <v>521</v>
      </c>
      <c r="S256" s="13" t="n">
        <v>7382</v>
      </c>
    </row>
    <row r="257" customFormat="false" ht="12.5" hidden="false" customHeight="false" outlineLevel="0" collapsed="false">
      <c r="A257" s="12" t="s">
        <v>522</v>
      </c>
      <c r="B257" s="15" t="n">
        <v>122</v>
      </c>
      <c r="C257" s="15" t="n">
        <v>122.1</v>
      </c>
      <c r="D257" s="15" t="n">
        <v>122.1</v>
      </c>
      <c r="E257" s="15" t="n">
        <v>122.1</v>
      </c>
      <c r="F257" s="15" t="n">
        <v>122.2</v>
      </c>
      <c r="G257" s="15" t="n">
        <v>122.2</v>
      </c>
      <c r="H257" s="15" t="n">
        <v>122.2</v>
      </c>
      <c r="I257" s="15" t="n">
        <v>122.2</v>
      </c>
      <c r="J257" s="15" t="n">
        <v>123.3</v>
      </c>
      <c r="K257" s="15" t="n">
        <v>124.3</v>
      </c>
      <c r="L257" s="15" t="n">
        <v>125.1</v>
      </c>
      <c r="M257" s="15" t="n">
        <v>125.8</v>
      </c>
      <c r="N257" s="15" t="n">
        <v>125.8</v>
      </c>
      <c r="O257" s="0" t="n">
        <f aca="false">VLOOKUP(TRIM(A257),Q:S,3,0)</f>
        <v>3609</v>
      </c>
      <c r="P257" s="1" t="n">
        <f aca="false">(N257-B257)/B257</f>
        <v>0.0311475409836065</v>
      </c>
      <c r="Q257" s="0" t="str">
        <f aca="false">TRIM(R257)</f>
        <v>0443: raccolta acque di scarico</v>
      </c>
      <c r="R257" s="12" t="s">
        <v>523</v>
      </c>
      <c r="S257" s="13" t="n">
        <v>3864</v>
      </c>
    </row>
    <row r="258" customFormat="false" ht="12.5" hidden="false" customHeight="false" outlineLevel="0" collapsed="false">
      <c r="A258" s="12" t="s">
        <v>524</v>
      </c>
      <c r="B258" s="14" t="n">
        <v>103.4</v>
      </c>
      <c r="C258" s="14" t="n">
        <v>103.5</v>
      </c>
      <c r="D258" s="14" t="n">
        <v>104.1</v>
      </c>
      <c r="E258" s="14" t="n">
        <v>104.2</v>
      </c>
      <c r="F258" s="14" t="n">
        <v>104.4</v>
      </c>
      <c r="G258" s="14" t="n">
        <v>104.5</v>
      </c>
      <c r="H258" s="14" t="n">
        <v>104.4</v>
      </c>
      <c r="I258" s="14" t="n">
        <v>104.5</v>
      </c>
      <c r="J258" s="14" t="n">
        <v>104.6</v>
      </c>
      <c r="K258" s="14" t="n">
        <v>104.6</v>
      </c>
      <c r="L258" s="14" t="n">
        <v>104.7</v>
      </c>
      <c r="M258" s="14" t="n">
        <v>104.6</v>
      </c>
      <c r="N258" s="14" t="n">
        <v>104.6</v>
      </c>
      <c r="O258" s="0" t="n">
        <f aca="false">VLOOKUP(TRIM(A258),Q:S,3,0)</f>
        <v>7382</v>
      </c>
      <c r="P258" s="1" t="n">
        <f aca="false">(N258-B258)/B258</f>
        <v>0.0116054158607349</v>
      </c>
      <c r="Q258" s="0" t="str">
        <f aca="false">TRIM(R258)</f>
        <v>04430: raccolta acque di scarico</v>
      </c>
      <c r="R258" s="12" t="s">
        <v>525</v>
      </c>
      <c r="S258" s="13" t="n">
        <v>3864</v>
      </c>
    </row>
    <row r="259" customFormat="false" ht="12.5" hidden="false" customHeight="false" outlineLevel="0" collapsed="false">
      <c r="A259" s="12" t="s">
        <v>526</v>
      </c>
      <c r="B259" s="15" t="n">
        <v>103.4</v>
      </c>
      <c r="C259" s="15" t="n">
        <v>103.5</v>
      </c>
      <c r="D259" s="15" t="n">
        <v>104.1</v>
      </c>
      <c r="E259" s="15" t="n">
        <v>104.2</v>
      </c>
      <c r="F259" s="15" t="n">
        <v>104.4</v>
      </c>
      <c r="G259" s="15" t="n">
        <v>104.5</v>
      </c>
      <c r="H259" s="15" t="n">
        <v>104.4</v>
      </c>
      <c r="I259" s="15" t="n">
        <v>104.5</v>
      </c>
      <c r="J259" s="15" t="n">
        <v>104.6</v>
      </c>
      <c r="K259" s="15" t="n">
        <v>104.6</v>
      </c>
      <c r="L259" s="15" t="n">
        <v>104.7</v>
      </c>
      <c r="M259" s="15" t="n">
        <v>104.6</v>
      </c>
      <c r="N259" s="15" t="n">
        <v>104.6</v>
      </c>
      <c r="O259" s="0" t="n">
        <f aca="false">VLOOKUP(TRIM(A259),Q:S,3,0)</f>
        <v>7382</v>
      </c>
      <c r="P259" s="1" t="n">
        <f aca="false">(N259-B259)/B259</f>
        <v>0.0116054158607349</v>
      </c>
      <c r="Q259" s="0" t="str">
        <f aca="false">TRIM(R259)</f>
        <v>044300: raccolta acque di scarico</v>
      </c>
      <c r="R259" s="12" t="s">
        <v>527</v>
      </c>
      <c r="S259" s="13" t="n">
        <v>3864</v>
      </c>
    </row>
    <row r="260" customFormat="false" ht="12.5" hidden="false" customHeight="false" outlineLevel="0" collapsed="false">
      <c r="A260" s="12" t="s">
        <v>528</v>
      </c>
      <c r="B260" s="14" t="n">
        <v>103.4</v>
      </c>
      <c r="C260" s="14" t="n">
        <v>103.5</v>
      </c>
      <c r="D260" s="14" t="n">
        <v>104.1</v>
      </c>
      <c r="E260" s="14" t="n">
        <v>104.2</v>
      </c>
      <c r="F260" s="14" t="n">
        <v>104.4</v>
      </c>
      <c r="G260" s="14" t="n">
        <v>104.5</v>
      </c>
      <c r="H260" s="14" t="n">
        <v>104.4</v>
      </c>
      <c r="I260" s="14" t="n">
        <v>104.5</v>
      </c>
      <c r="J260" s="14" t="n">
        <v>104.6</v>
      </c>
      <c r="K260" s="14" t="n">
        <v>104.6</v>
      </c>
      <c r="L260" s="14" t="n">
        <v>104.7</v>
      </c>
      <c r="M260" s="14" t="n">
        <v>104.6</v>
      </c>
      <c r="N260" s="14" t="n">
        <v>104.6</v>
      </c>
      <c r="O260" s="0" t="n">
        <f aca="false">VLOOKUP(TRIM(A260),Q:S,3,0)</f>
        <v>7382</v>
      </c>
      <c r="P260" s="1" t="n">
        <f aca="false">(N260-B260)/B260</f>
        <v>0.0116054158607349</v>
      </c>
      <c r="Q260" s="0" t="str">
        <f aca="false">TRIM(R260)</f>
        <v>0444: altri servizi per l'abitazione n.a.c.</v>
      </c>
      <c r="R260" s="12" t="s">
        <v>529</v>
      </c>
      <c r="S260" s="13" t="n">
        <v>11048</v>
      </c>
    </row>
    <row r="261" customFormat="false" ht="12.5" hidden="false" customHeight="false" outlineLevel="0" collapsed="false">
      <c r="A261" s="12" t="s">
        <v>530</v>
      </c>
      <c r="B261" s="15" t="n">
        <v>118.7</v>
      </c>
      <c r="C261" s="15" t="n">
        <v>118.8</v>
      </c>
      <c r="D261" s="15" t="n">
        <v>118.8</v>
      </c>
      <c r="E261" s="15" t="n">
        <v>119</v>
      </c>
      <c r="F261" s="15" t="n">
        <v>119</v>
      </c>
      <c r="G261" s="15" t="n">
        <v>119.1</v>
      </c>
      <c r="H261" s="15" t="n">
        <v>119.1</v>
      </c>
      <c r="I261" s="15" t="n">
        <v>119.1</v>
      </c>
      <c r="J261" s="15" t="n">
        <v>120</v>
      </c>
      <c r="K261" s="15" t="n">
        <v>120</v>
      </c>
      <c r="L261" s="15" t="n">
        <v>120.8</v>
      </c>
      <c r="M261" s="15" t="n">
        <v>121.5</v>
      </c>
      <c r="N261" s="15" t="n">
        <v>121.6</v>
      </c>
      <c r="O261" s="0" t="n">
        <f aca="false">VLOOKUP(TRIM(A261),Q:S,3,0)</f>
        <v>3864</v>
      </c>
      <c r="P261" s="1" t="n">
        <f aca="false">(N261-B261)/B261</f>
        <v>0.0244313395113731</v>
      </c>
      <c r="Q261" s="0" t="str">
        <f aca="false">TRIM(R261)</f>
        <v>04441: spese condominiali</v>
      </c>
      <c r="R261" s="12" t="s">
        <v>531</v>
      </c>
      <c r="S261" s="13" t="n">
        <v>11048</v>
      </c>
    </row>
    <row r="262" customFormat="false" ht="20" hidden="false" customHeight="false" outlineLevel="0" collapsed="false">
      <c r="A262" s="12" t="s">
        <v>532</v>
      </c>
      <c r="B262" s="14" t="n">
        <v>118.7</v>
      </c>
      <c r="C262" s="14" t="n">
        <v>118.8</v>
      </c>
      <c r="D262" s="14" t="n">
        <v>118.8</v>
      </c>
      <c r="E262" s="14" t="n">
        <v>119</v>
      </c>
      <c r="F262" s="14" t="n">
        <v>119</v>
      </c>
      <c r="G262" s="14" t="n">
        <v>119.1</v>
      </c>
      <c r="H262" s="14" t="n">
        <v>119.1</v>
      </c>
      <c r="I262" s="14" t="n">
        <v>119.1</v>
      </c>
      <c r="J262" s="14" t="n">
        <v>120</v>
      </c>
      <c r="K262" s="14" t="n">
        <v>120</v>
      </c>
      <c r="L262" s="14" t="n">
        <v>120.8</v>
      </c>
      <c r="M262" s="14" t="n">
        <v>121.5</v>
      </c>
      <c r="N262" s="14" t="n">
        <v>121.6</v>
      </c>
      <c r="O262" s="0" t="n">
        <f aca="false">VLOOKUP(TRIM(A262),Q:S,3,0)</f>
        <v>3864</v>
      </c>
      <c r="P262" s="1" t="n">
        <f aca="false">(N262-B262)/B262</f>
        <v>0.0244313395113731</v>
      </c>
      <c r="Q262" s="0" t="str">
        <f aca="false">TRIM(R262)</f>
        <v>044410: spese condominiali</v>
      </c>
      <c r="R262" s="12" t="s">
        <v>533</v>
      </c>
      <c r="S262" s="13" t="n">
        <v>11048</v>
      </c>
    </row>
    <row r="263" customFormat="false" ht="20" hidden="false" customHeight="false" outlineLevel="0" collapsed="false">
      <c r="A263" s="12" t="s">
        <v>534</v>
      </c>
      <c r="B263" s="15" t="n">
        <v>118.7</v>
      </c>
      <c r="C263" s="15" t="n">
        <v>118.8</v>
      </c>
      <c r="D263" s="15" t="n">
        <v>118.8</v>
      </c>
      <c r="E263" s="15" t="n">
        <v>119</v>
      </c>
      <c r="F263" s="15" t="n">
        <v>119</v>
      </c>
      <c r="G263" s="15" t="n">
        <v>119.1</v>
      </c>
      <c r="H263" s="15" t="n">
        <v>119.1</v>
      </c>
      <c r="I263" s="15" t="n">
        <v>119.1</v>
      </c>
      <c r="J263" s="15" t="n">
        <v>120</v>
      </c>
      <c r="K263" s="15" t="n">
        <v>120</v>
      </c>
      <c r="L263" s="15" t="n">
        <v>120.8</v>
      </c>
      <c r="M263" s="15" t="n">
        <v>121.5</v>
      </c>
      <c r="N263" s="15" t="n">
        <v>121.6</v>
      </c>
      <c r="O263" s="0" t="n">
        <f aca="false">VLOOKUP(TRIM(A263),Q:S,3,0)</f>
        <v>3864</v>
      </c>
      <c r="P263" s="1" t="n">
        <f aca="false">(N263-B263)/B263</f>
        <v>0.0244313395113731</v>
      </c>
      <c r="Q263" s="0" t="str">
        <f aca="false">TRIM(R263)</f>
        <v>045: energia elettrica, gas e altri combustibili</v>
      </c>
      <c r="R263" s="12" t="s">
        <v>535</v>
      </c>
      <c r="S263" s="13" t="n">
        <v>46799</v>
      </c>
    </row>
    <row r="264" customFormat="false" ht="20" hidden="false" customHeight="false" outlineLevel="0" collapsed="false">
      <c r="A264" s="12" t="s">
        <v>536</v>
      </c>
      <c r="B264" s="14" t="n">
        <v>103.8</v>
      </c>
      <c r="C264" s="14" t="n">
        <v>104.1</v>
      </c>
      <c r="D264" s="14" t="n">
        <v>103.9</v>
      </c>
      <c r="E264" s="14" t="n">
        <v>103.8</v>
      </c>
      <c r="F264" s="14" t="n">
        <v>103.8</v>
      </c>
      <c r="G264" s="14" t="n">
        <v>103.9</v>
      </c>
      <c r="H264" s="14" t="n">
        <v>103.7</v>
      </c>
      <c r="I264" s="14" t="n">
        <v>103.2</v>
      </c>
      <c r="J264" s="14" t="n">
        <v>103.6</v>
      </c>
      <c r="K264" s="14" t="n">
        <v>104</v>
      </c>
      <c r="L264" s="14" t="n">
        <v>104.3</v>
      </c>
      <c r="M264" s="14" t="n">
        <v>104.8</v>
      </c>
      <c r="N264" s="14" t="n">
        <v>104.8</v>
      </c>
      <c r="O264" s="0" t="n">
        <f aca="false">VLOOKUP(TRIM(A264),Q:S,3,0)</f>
        <v>11048</v>
      </c>
      <c r="P264" s="1" t="n">
        <f aca="false">(N264-B264)/B264</f>
        <v>0.00963391136801542</v>
      </c>
      <c r="Q264" s="0" t="str">
        <f aca="false">TRIM(R264)</f>
        <v>0451: energia elettrica</v>
      </c>
      <c r="R264" s="12" t="s">
        <v>537</v>
      </c>
      <c r="S264" s="13" t="n">
        <v>22541</v>
      </c>
    </row>
    <row r="265" customFormat="false" ht="12.5" hidden="false" customHeight="false" outlineLevel="0" collapsed="false">
      <c r="A265" s="12" t="s">
        <v>538</v>
      </c>
      <c r="B265" s="15" t="n">
        <v>103.8</v>
      </c>
      <c r="C265" s="15" t="n">
        <v>104.1</v>
      </c>
      <c r="D265" s="15" t="n">
        <v>103.9</v>
      </c>
      <c r="E265" s="15" t="n">
        <v>103.8</v>
      </c>
      <c r="F265" s="15" t="n">
        <v>103.8</v>
      </c>
      <c r="G265" s="15" t="n">
        <v>103.9</v>
      </c>
      <c r="H265" s="15" t="n">
        <v>103.7</v>
      </c>
      <c r="I265" s="15" t="n">
        <v>103.2</v>
      </c>
      <c r="J265" s="15" t="n">
        <v>103.6</v>
      </c>
      <c r="K265" s="15" t="n">
        <v>104</v>
      </c>
      <c r="L265" s="15" t="n">
        <v>104.3</v>
      </c>
      <c r="M265" s="15" t="n">
        <v>104.8</v>
      </c>
      <c r="N265" s="15" t="n">
        <v>104.8</v>
      </c>
      <c r="O265" s="0" t="n">
        <f aca="false">VLOOKUP(TRIM(A265),Q:S,3,0)</f>
        <v>11048</v>
      </c>
      <c r="P265" s="1" t="n">
        <f aca="false">(N265-B265)/B265</f>
        <v>0.00963391136801542</v>
      </c>
      <c r="Q265" s="0" t="str">
        <f aca="false">TRIM(R265)</f>
        <v>04510: energia elettrica</v>
      </c>
      <c r="R265" s="12" t="s">
        <v>539</v>
      </c>
      <c r="S265" s="13" t="n">
        <v>22541</v>
      </c>
    </row>
    <row r="266" customFormat="false" ht="12.5" hidden="false" customHeight="false" outlineLevel="0" collapsed="false">
      <c r="A266" s="12" t="s">
        <v>540</v>
      </c>
      <c r="B266" s="14" t="n">
        <v>103.8</v>
      </c>
      <c r="C266" s="14" t="n">
        <v>104.1</v>
      </c>
      <c r="D266" s="14" t="n">
        <v>103.9</v>
      </c>
      <c r="E266" s="14" t="n">
        <v>103.8</v>
      </c>
      <c r="F266" s="14" t="n">
        <v>103.8</v>
      </c>
      <c r="G266" s="14" t="n">
        <v>103.9</v>
      </c>
      <c r="H266" s="14" t="n">
        <v>103.7</v>
      </c>
      <c r="I266" s="14" t="n">
        <v>103.2</v>
      </c>
      <c r="J266" s="14" t="n">
        <v>103.6</v>
      </c>
      <c r="K266" s="14" t="n">
        <v>104</v>
      </c>
      <c r="L266" s="14" t="n">
        <v>104.3</v>
      </c>
      <c r="M266" s="14" t="n">
        <v>104.8</v>
      </c>
      <c r="N266" s="14" t="n">
        <v>104.8</v>
      </c>
      <c r="O266" s="0" t="n">
        <f aca="false">VLOOKUP(TRIM(A266),Q:S,3,0)</f>
        <v>11048</v>
      </c>
      <c r="P266" s="1" t="n">
        <f aca="false">(N266-B266)/B266</f>
        <v>0.00963391136801542</v>
      </c>
      <c r="Q266" s="0" t="str">
        <f aca="false">TRIM(R266)</f>
        <v>045100: energia elettrica</v>
      </c>
      <c r="R266" s="12" t="s">
        <v>541</v>
      </c>
      <c r="S266" s="13" t="s">
        <v>23</v>
      </c>
    </row>
    <row r="267" customFormat="false" ht="20" hidden="false" customHeight="false" outlineLevel="0" collapsed="false">
      <c r="A267" s="12" t="s">
        <v>542</v>
      </c>
      <c r="B267" s="15" t="n">
        <v>104.5</v>
      </c>
      <c r="C267" s="15" t="n">
        <v>104.5</v>
      </c>
      <c r="D267" s="15" t="n">
        <v>110.3</v>
      </c>
      <c r="E267" s="15" t="n">
        <v>111.8</v>
      </c>
      <c r="F267" s="15" t="n">
        <v>111.9</v>
      </c>
      <c r="G267" s="15" t="n">
        <v>123.1</v>
      </c>
      <c r="H267" s="15" t="n">
        <v>130.4</v>
      </c>
      <c r="I267" s="15" t="n">
        <v>131.4</v>
      </c>
      <c r="J267" s="15" t="n">
        <v>158.6</v>
      </c>
      <c r="K267" s="15" t="n">
        <v>170.5</v>
      </c>
      <c r="L267" s="15" t="n">
        <v>173.5</v>
      </c>
      <c r="M267" s="15" t="n">
        <v>166.4</v>
      </c>
      <c r="N267" s="15" t="n">
        <v>172.1</v>
      </c>
      <c r="O267" s="0" t="n">
        <f aca="false">VLOOKUP(TRIM(A267),Q:S,3,0)</f>
        <v>46799</v>
      </c>
      <c r="P267" s="1" t="n">
        <f aca="false">(N267-B267)/B267</f>
        <v>0.64688995215311</v>
      </c>
      <c r="Q267" s="0" t="str">
        <f aca="false">TRIM(R267)</f>
        <v>0452: gas</v>
      </c>
      <c r="R267" s="12" t="s">
        <v>543</v>
      </c>
      <c r="S267" s="13" t="n">
        <v>21619</v>
      </c>
    </row>
    <row r="268" customFormat="false" ht="12.5" hidden="false" customHeight="false" outlineLevel="0" collapsed="false">
      <c r="A268" s="12" t="s">
        <v>544</v>
      </c>
      <c r="B268" s="14" t="n">
        <v>116.7</v>
      </c>
      <c r="C268" s="14" t="n">
        <v>116.8</v>
      </c>
      <c r="D268" s="14" t="n">
        <v>115.3</v>
      </c>
      <c r="E268" s="14" t="n">
        <v>118.9</v>
      </c>
      <c r="F268" s="14" t="n">
        <v>118.9</v>
      </c>
      <c r="G268" s="14" t="n">
        <v>128.7</v>
      </c>
      <c r="H268" s="14" t="n">
        <v>146</v>
      </c>
      <c r="I268" s="14" t="n">
        <v>148.2</v>
      </c>
      <c r="J268" s="14" t="n">
        <v>182.4</v>
      </c>
      <c r="K268" s="14" t="n">
        <v>203.8</v>
      </c>
      <c r="L268" s="14" t="n">
        <v>205.4</v>
      </c>
      <c r="M268" s="14" t="n">
        <v>194.1</v>
      </c>
      <c r="N268" s="14" t="n">
        <v>202.5</v>
      </c>
      <c r="O268" s="0" t="n">
        <f aca="false">VLOOKUP(TRIM(A268),Q:S,3,0)</f>
        <v>22541</v>
      </c>
      <c r="P268" s="1" t="n">
        <f aca="false">(N268-B268)/B268</f>
        <v>0.735218508997429</v>
      </c>
      <c r="Q268" s="0" t="str">
        <f aca="false">TRIM(R268)</f>
        <v>04521: gas naturale e gas di città</v>
      </c>
      <c r="R268" s="12" t="s">
        <v>545</v>
      </c>
      <c r="S268" s="13" t="n">
        <v>20232</v>
      </c>
    </row>
    <row r="269" customFormat="false" ht="12.5" hidden="false" customHeight="false" outlineLevel="0" collapsed="false">
      <c r="A269" s="12" t="s">
        <v>546</v>
      </c>
      <c r="B269" s="15" t="n">
        <v>116.7</v>
      </c>
      <c r="C269" s="15" t="n">
        <v>116.8</v>
      </c>
      <c r="D269" s="15" t="n">
        <v>115.3</v>
      </c>
      <c r="E269" s="15" t="n">
        <v>118.9</v>
      </c>
      <c r="F269" s="15" t="n">
        <v>118.9</v>
      </c>
      <c r="G269" s="15" t="n">
        <v>128.7</v>
      </c>
      <c r="H269" s="15" t="n">
        <v>146</v>
      </c>
      <c r="I269" s="15" t="n">
        <v>148.2</v>
      </c>
      <c r="J269" s="15" t="n">
        <v>182.4</v>
      </c>
      <c r="K269" s="15" t="n">
        <v>203.8</v>
      </c>
      <c r="L269" s="15" t="n">
        <v>205.4</v>
      </c>
      <c r="M269" s="15" t="n">
        <v>194.1</v>
      </c>
      <c r="N269" s="15" t="n">
        <v>202.5</v>
      </c>
      <c r="O269" s="0" t="n">
        <f aca="false">VLOOKUP(TRIM(A269),Q:S,3,0)</f>
        <v>22541</v>
      </c>
      <c r="P269" s="1" t="n">
        <f aca="false">(N269-B269)/B269</f>
        <v>0.735218508997429</v>
      </c>
      <c r="Q269" s="0" t="str">
        <f aca="false">TRIM(R269)</f>
        <v>045210: gas di città e gas naturale</v>
      </c>
      <c r="R269" s="12" t="s">
        <v>547</v>
      </c>
      <c r="S269" s="13" t="s">
        <v>23</v>
      </c>
    </row>
    <row r="270" customFormat="false" ht="12.5" hidden="false" customHeight="false" outlineLevel="0" collapsed="false">
      <c r="A270" s="12" t="s">
        <v>548</v>
      </c>
      <c r="B270" s="14" t="s">
        <v>23</v>
      </c>
      <c r="C270" s="14" t="s">
        <v>23</v>
      </c>
      <c r="D270" s="14" t="s">
        <v>23</v>
      </c>
      <c r="E270" s="14" t="s">
        <v>23</v>
      </c>
      <c r="F270" s="14" t="s">
        <v>23</v>
      </c>
      <c r="G270" s="14" t="s">
        <v>23</v>
      </c>
      <c r="H270" s="14" t="s">
        <v>23</v>
      </c>
      <c r="I270" s="14" t="s">
        <v>23</v>
      </c>
      <c r="J270" s="14" t="s">
        <v>23</v>
      </c>
      <c r="K270" s="14" t="s">
        <v>23</v>
      </c>
      <c r="L270" s="14" t="s">
        <v>23</v>
      </c>
      <c r="M270" s="14" t="s">
        <v>23</v>
      </c>
      <c r="N270" s="14" t="s">
        <v>23</v>
      </c>
      <c r="O270" s="0" t="str">
        <f aca="false">VLOOKUP(TRIM(A270),Q:S,3,0)</f>
        <v>..</v>
      </c>
      <c r="P270" s="1" t="e">
        <f aca="false">(N270-B270)/B270</f>
        <v>#VALUE!</v>
      </c>
      <c r="Q270" s="0" t="str">
        <f aca="false">TRIM(R270)</f>
        <v>04522: idrocarburi liquidi (butano, propano, ecc.)</v>
      </c>
      <c r="R270" s="12" t="s">
        <v>549</v>
      </c>
      <c r="S270" s="13" t="n">
        <v>1387</v>
      </c>
    </row>
    <row r="271" customFormat="false" ht="20" hidden="false" customHeight="false" outlineLevel="0" collapsed="false">
      <c r="A271" s="12" t="s">
        <v>550</v>
      </c>
      <c r="B271" s="15" t="n">
        <v>113.4</v>
      </c>
      <c r="C271" s="15" t="n">
        <v>113.4</v>
      </c>
      <c r="D271" s="15" t="n">
        <v>120.8</v>
      </c>
      <c r="E271" s="15" t="n">
        <v>120.8</v>
      </c>
      <c r="F271" s="15" t="n">
        <v>120.8</v>
      </c>
      <c r="G271" s="15" t="n">
        <v>150.7</v>
      </c>
      <c r="H271" s="15" t="n">
        <v>150.7</v>
      </c>
      <c r="I271" s="15" t="n">
        <v>150.7</v>
      </c>
      <c r="J271" s="15" t="n">
        <v>222.7</v>
      </c>
      <c r="K271" s="15" t="n">
        <v>222.7</v>
      </c>
      <c r="L271" s="15" t="n">
        <v>222.7</v>
      </c>
      <c r="M271" s="15" t="n">
        <v>190.1</v>
      </c>
      <c r="N271" s="15" t="n">
        <v>190.1</v>
      </c>
      <c r="O271" s="0" t="e">
        <f aca="false">VLOOKUP(TRIM(A271),Q:S,3,0)</f>
        <v>#N/A</v>
      </c>
      <c r="P271" s="1" t="n">
        <f aca="false">(N271-B271)/B271</f>
        <v>0.67636684303351</v>
      </c>
      <c r="Q271" s="0" t="str">
        <f aca="false">TRIM(R271)</f>
        <v>045220: idrocarburi liquidi (butano, propano, ecc.)</v>
      </c>
      <c r="R271" s="12" t="s">
        <v>551</v>
      </c>
      <c r="S271" s="13" t="n">
        <v>1387</v>
      </c>
    </row>
    <row r="272" customFormat="false" ht="20" hidden="false" customHeight="false" outlineLevel="0" collapsed="false">
      <c r="A272" s="12" t="s">
        <v>552</v>
      </c>
      <c r="B272" s="14" t="n">
        <v>107.3</v>
      </c>
      <c r="C272" s="14" t="n">
        <v>107.6</v>
      </c>
      <c r="D272" s="14" t="n">
        <v>97.7</v>
      </c>
      <c r="E272" s="14" t="n">
        <v>104.4</v>
      </c>
      <c r="F272" s="14" t="n">
        <v>104.4</v>
      </c>
      <c r="G272" s="14" t="n">
        <v>93.7</v>
      </c>
      <c r="H272" s="14" t="n">
        <v>125.8</v>
      </c>
      <c r="I272" s="14" t="n">
        <v>129.8</v>
      </c>
      <c r="J272" s="14" t="n">
        <v>136.4</v>
      </c>
      <c r="K272" s="14" t="n">
        <v>168.9</v>
      </c>
      <c r="L272" s="14" t="n">
        <v>171.3</v>
      </c>
      <c r="M272" s="14" t="n">
        <v>174.7</v>
      </c>
      <c r="N272" s="14" t="n">
        <v>187.4</v>
      </c>
      <c r="O272" s="0" t="e">
        <f aca="false">VLOOKUP(TRIM(A272),Q:S,3,0)</f>
        <v>#N/A</v>
      </c>
      <c r="P272" s="1" t="n">
        <f aca="false">(N272-B272)/B272</f>
        <v>0.746505125815471</v>
      </c>
      <c r="Q272" s="0" t="str">
        <f aca="false">TRIM(R272)</f>
        <v>0453: gasolio per riscaldamento</v>
      </c>
      <c r="R272" s="12" t="s">
        <v>553</v>
      </c>
      <c r="S272" s="13" t="n">
        <v>686</v>
      </c>
    </row>
    <row r="273" customFormat="false" ht="12.5" hidden="false" customHeight="false" outlineLevel="0" collapsed="false">
      <c r="A273" s="12" t="s">
        <v>554</v>
      </c>
      <c r="B273" s="15" t="n">
        <v>94.8</v>
      </c>
      <c r="C273" s="15" t="n">
        <v>94.8</v>
      </c>
      <c r="D273" s="15" t="n">
        <v>107.1</v>
      </c>
      <c r="E273" s="15" t="n">
        <v>107.1</v>
      </c>
      <c r="F273" s="15" t="n">
        <v>107.2</v>
      </c>
      <c r="G273" s="15" t="n">
        <v>120.6</v>
      </c>
      <c r="H273" s="15" t="n">
        <v>120.7</v>
      </c>
      <c r="I273" s="15" t="n">
        <v>120.8</v>
      </c>
      <c r="J273" s="15" t="n">
        <v>145.5</v>
      </c>
      <c r="K273" s="15" t="n">
        <v>150.7</v>
      </c>
      <c r="L273" s="15" t="n">
        <v>154.7</v>
      </c>
      <c r="M273" s="15" t="n">
        <v>149.9</v>
      </c>
      <c r="N273" s="15" t="n">
        <v>153.9</v>
      </c>
      <c r="O273" s="0" t="n">
        <f aca="false">VLOOKUP(TRIM(A273),Q:S,3,0)</f>
        <v>21619</v>
      </c>
      <c r="P273" s="1" t="n">
        <f aca="false">(N273-B273)/B273</f>
        <v>0.623417721518987</v>
      </c>
      <c r="Q273" s="0" t="str">
        <f aca="false">TRIM(R273)</f>
        <v>04530: gasolio per riscaldamento</v>
      </c>
      <c r="R273" s="12" t="s">
        <v>555</v>
      </c>
      <c r="S273" s="13" t="n">
        <v>686</v>
      </c>
    </row>
    <row r="274" customFormat="false" ht="20" hidden="false" customHeight="false" outlineLevel="0" collapsed="false">
      <c r="A274" s="12" t="s">
        <v>556</v>
      </c>
      <c r="B274" s="14" t="n">
        <v>94.4</v>
      </c>
      <c r="C274" s="14" t="n">
        <v>94.4</v>
      </c>
      <c r="D274" s="14" t="n">
        <v>107.5</v>
      </c>
      <c r="E274" s="14" t="n">
        <v>107.5</v>
      </c>
      <c r="F274" s="14" t="n">
        <v>107.6</v>
      </c>
      <c r="G274" s="14" t="n">
        <v>121.7</v>
      </c>
      <c r="H274" s="14" t="n">
        <v>121.8</v>
      </c>
      <c r="I274" s="14" t="n">
        <v>121.9</v>
      </c>
      <c r="J274" s="14" t="n">
        <v>148.5</v>
      </c>
      <c r="K274" s="14" t="n">
        <v>154</v>
      </c>
      <c r="L274" s="14" t="n">
        <v>158</v>
      </c>
      <c r="M274" s="14" t="n">
        <v>152.7</v>
      </c>
      <c r="N274" s="14" t="n">
        <v>157</v>
      </c>
      <c r="O274" s="0" t="n">
        <f aca="false">VLOOKUP(TRIM(A274),Q:S,3,0)</f>
        <v>20232</v>
      </c>
      <c r="P274" s="1" t="n">
        <f aca="false">(N274-B274)/B274</f>
        <v>0.663135593220339</v>
      </c>
      <c r="Q274" s="0" t="str">
        <f aca="false">TRIM(R274)</f>
        <v>045300: gasolio per riscaldamento</v>
      </c>
      <c r="R274" s="12" t="s">
        <v>557</v>
      </c>
      <c r="S274" s="13" t="n">
        <v>686</v>
      </c>
    </row>
    <row r="275" customFormat="false" ht="20" hidden="false" customHeight="false" outlineLevel="0" collapsed="false">
      <c r="A275" s="12" t="s">
        <v>558</v>
      </c>
      <c r="B275" s="15" t="n">
        <v>94.4</v>
      </c>
      <c r="C275" s="15" t="n">
        <v>94.4</v>
      </c>
      <c r="D275" s="15" t="n">
        <v>107.5</v>
      </c>
      <c r="E275" s="15" t="n">
        <v>107.5</v>
      </c>
      <c r="F275" s="15" t="n">
        <v>107.6</v>
      </c>
      <c r="G275" s="15" t="n">
        <v>121.7</v>
      </c>
      <c r="H275" s="15" t="n">
        <v>121.8</v>
      </c>
      <c r="I275" s="15" t="n">
        <v>121.9</v>
      </c>
      <c r="J275" s="15" t="s">
        <v>23</v>
      </c>
      <c r="K275" s="15" t="s">
        <v>23</v>
      </c>
      <c r="L275" s="15" t="s">
        <v>23</v>
      </c>
      <c r="M275" s="15" t="s">
        <v>23</v>
      </c>
      <c r="N275" s="15" t="s">
        <v>23</v>
      </c>
      <c r="O275" s="0" t="str">
        <f aca="false">VLOOKUP(TRIM(A275),Q:S,3,0)</f>
        <v>..</v>
      </c>
      <c r="P275" s="1" t="e">
        <f aca="false">(N275-B275)/B275</f>
        <v>#VALUE!</v>
      </c>
      <c r="Q275" s="0" t="str">
        <f aca="false">TRIM(R275)</f>
        <v>0454: combustibili solidi</v>
      </c>
      <c r="R275" s="12" t="s">
        <v>559</v>
      </c>
      <c r="S275" s="13" t="n">
        <v>1953</v>
      </c>
    </row>
    <row r="276" customFormat="false" ht="20" hidden="false" customHeight="false" outlineLevel="0" collapsed="false">
      <c r="A276" s="12" t="s">
        <v>560</v>
      </c>
      <c r="B276" s="14" t="s">
        <v>23</v>
      </c>
      <c r="C276" s="14" t="s">
        <v>23</v>
      </c>
      <c r="D276" s="14" t="s">
        <v>23</v>
      </c>
      <c r="E276" s="14" t="s">
        <v>23</v>
      </c>
      <c r="F276" s="14" t="s">
        <v>23</v>
      </c>
      <c r="G276" s="14" t="s">
        <v>23</v>
      </c>
      <c r="H276" s="14" t="s">
        <v>23</v>
      </c>
      <c r="I276" s="14" t="s">
        <v>23</v>
      </c>
      <c r="J276" s="14" t="n">
        <v>169.5</v>
      </c>
      <c r="K276" s="14" t="n">
        <v>169.9</v>
      </c>
      <c r="L276" s="14" t="n">
        <v>169.9</v>
      </c>
      <c r="M276" s="14" t="n">
        <v>153.1</v>
      </c>
      <c r="N276" s="14" t="n">
        <v>153.2</v>
      </c>
      <c r="O276" s="0" t="e">
        <f aca="false">VLOOKUP(TRIM(A276),Q:S,3,0)</f>
        <v>#N/A</v>
      </c>
      <c r="P276" s="1" t="e">
        <f aca="false">(N276-B276)/B276</f>
        <v>#VALUE!</v>
      </c>
      <c r="Q276" s="0" t="str">
        <f aca="false">TRIM(R276)</f>
        <v>04549: altri combustibili solidi</v>
      </c>
      <c r="R276" s="12" t="s">
        <v>561</v>
      </c>
      <c r="S276" s="13" t="n">
        <v>1953</v>
      </c>
    </row>
    <row r="277" customFormat="false" ht="20" hidden="false" customHeight="false" outlineLevel="0" collapsed="false">
      <c r="A277" s="12" t="s">
        <v>562</v>
      </c>
      <c r="B277" s="15" t="s">
        <v>23</v>
      </c>
      <c r="C277" s="15" t="s">
        <v>23</v>
      </c>
      <c r="D277" s="15" t="s">
        <v>23</v>
      </c>
      <c r="E277" s="15" t="s">
        <v>23</v>
      </c>
      <c r="F277" s="15" t="s">
        <v>23</v>
      </c>
      <c r="G277" s="15" t="s">
        <v>23</v>
      </c>
      <c r="H277" s="15" t="s">
        <v>23</v>
      </c>
      <c r="I277" s="15" t="s">
        <v>23</v>
      </c>
      <c r="J277" s="15" t="n">
        <v>110.7</v>
      </c>
      <c r="K277" s="15" t="n">
        <v>118</v>
      </c>
      <c r="L277" s="15" t="n">
        <v>123.4</v>
      </c>
      <c r="M277" s="15" t="n">
        <v>125</v>
      </c>
      <c r="N277" s="15" t="n">
        <v>130.8</v>
      </c>
      <c r="O277" s="0" t="e">
        <f aca="false">VLOOKUP(TRIM(A277),Q:S,3,0)</f>
        <v>#N/A</v>
      </c>
      <c r="P277" s="1" t="e">
        <f aca="false">(N277-B277)/B277</f>
        <v>#VALUE!</v>
      </c>
      <c r="Q277" s="0" t="str">
        <f aca="false">TRIM(R277)</f>
        <v>045490: altri combustibili solidi</v>
      </c>
      <c r="R277" s="12" t="s">
        <v>563</v>
      </c>
      <c r="S277" s="13" t="n">
        <v>1953</v>
      </c>
    </row>
    <row r="278" customFormat="false" ht="20" hidden="false" customHeight="false" outlineLevel="0" collapsed="false">
      <c r="A278" s="12" t="s">
        <v>564</v>
      </c>
      <c r="B278" s="14" t="n">
        <v>101.1</v>
      </c>
      <c r="C278" s="14" t="n">
        <v>100.9</v>
      </c>
      <c r="D278" s="14" t="n">
        <v>101.2</v>
      </c>
      <c r="E278" s="14" t="n">
        <v>101.5</v>
      </c>
      <c r="F278" s="14" t="n">
        <v>101.8</v>
      </c>
      <c r="G278" s="14" t="n">
        <v>103.6</v>
      </c>
      <c r="H278" s="14" t="n">
        <v>104.5</v>
      </c>
      <c r="I278" s="14" t="n">
        <v>105.2</v>
      </c>
      <c r="J278" s="14" t="n">
        <v>106.1</v>
      </c>
      <c r="K278" s="14" t="n">
        <v>107.1</v>
      </c>
      <c r="L278" s="14" t="n">
        <v>110.2</v>
      </c>
      <c r="M278" s="14" t="n">
        <v>111.7</v>
      </c>
      <c r="N278" s="14" t="n">
        <v>112.1</v>
      </c>
      <c r="O278" s="0" t="n">
        <f aca="false">VLOOKUP(TRIM(A278),Q:S,3,0)</f>
        <v>1387</v>
      </c>
      <c r="P278" s="1" t="n">
        <f aca="false">(N278-B278)/B278</f>
        <v>0.108803165182987</v>
      </c>
      <c r="Q278" s="0" t="str">
        <f aca="false">TRIM(R278)</f>
        <v>05: -- mobili, articoli e servizi per la casa</v>
      </c>
      <c r="R278" s="12" t="s">
        <v>565</v>
      </c>
      <c r="S278" s="13" t="n">
        <v>79950</v>
      </c>
    </row>
    <row r="279" customFormat="false" ht="20" hidden="false" customHeight="false" outlineLevel="0" collapsed="false">
      <c r="A279" s="12" t="s">
        <v>566</v>
      </c>
      <c r="B279" s="15" t="n">
        <v>101.1</v>
      </c>
      <c r="C279" s="15" t="n">
        <v>100.9</v>
      </c>
      <c r="D279" s="15" t="n">
        <v>101.2</v>
      </c>
      <c r="E279" s="15" t="n">
        <v>101.5</v>
      </c>
      <c r="F279" s="15" t="n">
        <v>101.8</v>
      </c>
      <c r="G279" s="15" t="n">
        <v>103.6</v>
      </c>
      <c r="H279" s="15" t="n">
        <v>104.5</v>
      </c>
      <c r="I279" s="15" t="n">
        <v>105.2</v>
      </c>
      <c r="J279" s="15" t="n">
        <v>106.1</v>
      </c>
      <c r="K279" s="15" t="n">
        <v>107.1</v>
      </c>
      <c r="L279" s="15" t="n">
        <v>110.2</v>
      </c>
      <c r="M279" s="15" t="n">
        <v>111.7</v>
      </c>
      <c r="N279" s="15" t="n">
        <v>112.1</v>
      </c>
      <c r="O279" s="0" t="n">
        <f aca="false">VLOOKUP(TRIM(A279),Q:S,3,0)</f>
        <v>1387</v>
      </c>
      <c r="P279" s="1" t="n">
        <f aca="false">(N279-B279)/B279</f>
        <v>0.108803165182987</v>
      </c>
      <c r="Q279" s="0" t="str">
        <f aca="false">TRIM(R279)</f>
        <v>051: mobili e arredi, tappeti e altri rivestimenti per pavimenti</v>
      </c>
      <c r="R279" s="12" t="s">
        <v>567</v>
      </c>
      <c r="S279" s="13" t="n">
        <v>29318</v>
      </c>
    </row>
    <row r="280" customFormat="false" ht="20" hidden="false" customHeight="false" outlineLevel="0" collapsed="false">
      <c r="A280" s="12" t="s">
        <v>568</v>
      </c>
      <c r="B280" s="14" t="n">
        <v>100.7</v>
      </c>
      <c r="C280" s="14" t="n">
        <v>102</v>
      </c>
      <c r="D280" s="14" t="n">
        <v>104.4</v>
      </c>
      <c r="E280" s="14" t="n">
        <v>104.2</v>
      </c>
      <c r="F280" s="14" t="n">
        <v>104.7</v>
      </c>
      <c r="G280" s="14" t="n">
        <v>110.3</v>
      </c>
      <c r="H280" s="14" t="n">
        <v>113.7</v>
      </c>
      <c r="I280" s="14" t="n">
        <v>112.2</v>
      </c>
      <c r="J280" s="14" t="n">
        <v>114.5</v>
      </c>
      <c r="K280" s="14" t="n">
        <v>120.2</v>
      </c>
      <c r="L280" s="14" t="n">
        <v>137.1</v>
      </c>
      <c r="M280" s="14" t="n">
        <v>145.7</v>
      </c>
      <c r="N280" s="14" t="n">
        <v>148.5</v>
      </c>
      <c r="O280" s="0" t="n">
        <f aca="false">VLOOKUP(TRIM(A280),Q:S,3,0)</f>
        <v>686</v>
      </c>
      <c r="P280" s="1" t="n">
        <f aca="false">(N280-B280)/B280</f>
        <v>0.4746772591857</v>
      </c>
      <c r="Q280" s="0" t="str">
        <f aca="false">TRIM(R280)</f>
        <v>0511: mobili e arredi</v>
      </c>
      <c r="R280" s="12" t="s">
        <v>569</v>
      </c>
      <c r="S280" s="13" t="n">
        <v>28524</v>
      </c>
    </row>
    <row r="281" customFormat="false" ht="20" hidden="false" customHeight="false" outlineLevel="0" collapsed="false">
      <c r="A281" s="12" t="s">
        <v>570</v>
      </c>
      <c r="B281" s="15" t="n">
        <v>100.7</v>
      </c>
      <c r="C281" s="15" t="n">
        <v>102</v>
      </c>
      <c r="D281" s="15" t="n">
        <v>104.4</v>
      </c>
      <c r="E281" s="15" t="n">
        <v>104.2</v>
      </c>
      <c r="F281" s="15" t="n">
        <v>104.7</v>
      </c>
      <c r="G281" s="15" t="n">
        <v>110.3</v>
      </c>
      <c r="H281" s="15" t="n">
        <v>113.7</v>
      </c>
      <c r="I281" s="15" t="n">
        <v>112.2</v>
      </c>
      <c r="J281" s="15" t="n">
        <v>114.5</v>
      </c>
      <c r="K281" s="15" t="n">
        <v>120.2</v>
      </c>
      <c r="L281" s="15" t="n">
        <v>137.1</v>
      </c>
      <c r="M281" s="15" t="n">
        <v>145.7</v>
      </c>
      <c r="N281" s="15" t="n">
        <v>148.5</v>
      </c>
      <c r="O281" s="0" t="n">
        <f aca="false">VLOOKUP(TRIM(A281),Q:S,3,0)</f>
        <v>686</v>
      </c>
      <c r="P281" s="1" t="n">
        <f aca="false">(N281-B281)/B281</f>
        <v>0.4746772591857</v>
      </c>
      <c r="Q281" s="0" t="str">
        <f aca="false">TRIM(R281)</f>
        <v>05111: mobili per la casa</v>
      </c>
      <c r="R281" s="12" t="s">
        <v>571</v>
      </c>
      <c r="S281" s="13" t="n">
        <v>24830</v>
      </c>
    </row>
    <row r="282" customFormat="false" ht="20" hidden="false" customHeight="false" outlineLevel="0" collapsed="false">
      <c r="A282" s="12" t="s">
        <v>572</v>
      </c>
      <c r="B282" s="14" t="n">
        <v>100.7</v>
      </c>
      <c r="C282" s="14" t="n">
        <v>102</v>
      </c>
      <c r="D282" s="14" t="n">
        <v>104.4</v>
      </c>
      <c r="E282" s="14" t="n">
        <v>104.2</v>
      </c>
      <c r="F282" s="14" t="n">
        <v>104.7</v>
      </c>
      <c r="G282" s="14" t="n">
        <v>110.3</v>
      </c>
      <c r="H282" s="14" t="n">
        <v>113.7</v>
      </c>
      <c r="I282" s="14" t="n">
        <v>112.2</v>
      </c>
      <c r="J282" s="14" t="n">
        <v>114.5</v>
      </c>
      <c r="K282" s="14" t="n">
        <v>120.2</v>
      </c>
      <c r="L282" s="14" t="n">
        <v>137.1</v>
      </c>
      <c r="M282" s="14" t="n">
        <v>145.7</v>
      </c>
      <c r="N282" s="14" t="n">
        <v>148.5</v>
      </c>
      <c r="O282" s="0" t="n">
        <f aca="false">VLOOKUP(TRIM(A282),Q:S,3,0)</f>
        <v>686</v>
      </c>
      <c r="P282" s="1" t="n">
        <f aca="false">(N282-B282)/B282</f>
        <v>0.4746772591857</v>
      </c>
      <c r="Q282" s="0" t="str">
        <f aca="false">TRIM(R282)</f>
        <v>051111: mobili per soggiorno e sala da pranzo</v>
      </c>
      <c r="R282" s="12" t="s">
        <v>573</v>
      </c>
      <c r="S282" s="13" t="n">
        <v>5286</v>
      </c>
    </row>
    <row r="283" customFormat="false" ht="12.5" hidden="false" customHeight="false" outlineLevel="0" collapsed="false">
      <c r="A283" s="12" t="s">
        <v>574</v>
      </c>
      <c r="B283" s="15" t="n">
        <v>102.6</v>
      </c>
      <c r="C283" s="15" t="n">
        <v>102.5</v>
      </c>
      <c r="D283" s="15" t="n">
        <v>102.6</v>
      </c>
      <c r="E283" s="15" t="n">
        <v>102.5</v>
      </c>
      <c r="F283" s="15" t="n">
        <v>102.7</v>
      </c>
      <c r="G283" s="15" t="n">
        <v>102.9</v>
      </c>
      <c r="H283" s="15" t="n">
        <v>103.3</v>
      </c>
      <c r="I283" s="15" t="n">
        <v>103.7</v>
      </c>
      <c r="J283" s="15" t="n">
        <v>104.9</v>
      </c>
      <c r="K283" s="15" t="n">
        <v>106.1</v>
      </c>
      <c r="L283" s="15" t="n">
        <v>106.8</v>
      </c>
      <c r="M283" s="15" t="n">
        <v>107.5</v>
      </c>
      <c r="N283" s="15" t="n">
        <v>108.4</v>
      </c>
      <c r="O283" s="0" t="n">
        <f aca="false">VLOOKUP(TRIM(A283),Q:S,3,0)</f>
        <v>1953</v>
      </c>
      <c r="P283" s="1" t="n">
        <f aca="false">(N283-B283)/B283</f>
        <v>0.0565302144249514</v>
      </c>
      <c r="Q283" s="0" t="str">
        <f aca="false">TRIM(R283)</f>
        <v>051112: mobili per camera da letto</v>
      </c>
      <c r="R283" s="12" t="s">
        <v>575</v>
      </c>
      <c r="S283" s="13" t="n">
        <v>8496</v>
      </c>
    </row>
    <row r="284" customFormat="false" ht="20" hidden="false" customHeight="false" outlineLevel="0" collapsed="false">
      <c r="A284" s="12" t="s">
        <v>576</v>
      </c>
      <c r="B284" s="14" t="n">
        <v>102.6</v>
      </c>
      <c r="C284" s="14" t="n">
        <v>102.5</v>
      </c>
      <c r="D284" s="14" t="n">
        <v>102.6</v>
      </c>
      <c r="E284" s="14" t="n">
        <v>102.5</v>
      </c>
      <c r="F284" s="14" t="n">
        <v>102.7</v>
      </c>
      <c r="G284" s="14" t="n">
        <v>102.9</v>
      </c>
      <c r="H284" s="14" t="n">
        <v>103.3</v>
      </c>
      <c r="I284" s="14" t="n">
        <v>103.7</v>
      </c>
      <c r="J284" s="14" t="n">
        <v>104.9</v>
      </c>
      <c r="K284" s="14" t="n">
        <v>106.1</v>
      </c>
      <c r="L284" s="14" t="n">
        <v>106.8</v>
      </c>
      <c r="M284" s="14" t="n">
        <v>107.5</v>
      </c>
      <c r="N284" s="14" t="n">
        <v>108.4</v>
      </c>
      <c r="O284" s="0" t="n">
        <f aca="false">VLOOKUP(TRIM(A284),Q:S,3,0)</f>
        <v>1953</v>
      </c>
      <c r="P284" s="1" t="n">
        <f aca="false">(N284-B284)/B284</f>
        <v>0.0565302144249514</v>
      </c>
      <c r="Q284" s="0" t="str">
        <f aca="false">TRIM(R284)</f>
        <v>051113: mobili per cucina</v>
      </c>
      <c r="R284" s="12" t="s">
        <v>577</v>
      </c>
      <c r="S284" s="13" t="n">
        <v>7961</v>
      </c>
    </row>
    <row r="285" customFormat="false" ht="20" hidden="false" customHeight="false" outlineLevel="0" collapsed="false">
      <c r="A285" s="12" t="s">
        <v>578</v>
      </c>
      <c r="B285" s="15" t="n">
        <v>102.6</v>
      </c>
      <c r="C285" s="15" t="n">
        <v>102.5</v>
      </c>
      <c r="D285" s="15" t="n">
        <v>102.6</v>
      </c>
      <c r="E285" s="15" t="n">
        <v>102.5</v>
      </c>
      <c r="F285" s="15" t="n">
        <v>102.7</v>
      </c>
      <c r="G285" s="15" t="n">
        <v>102.9</v>
      </c>
      <c r="H285" s="15" t="n">
        <v>103.3</v>
      </c>
      <c r="I285" s="15" t="n">
        <v>103.7</v>
      </c>
      <c r="J285" s="15" t="n">
        <v>104.9</v>
      </c>
      <c r="K285" s="15" t="n">
        <v>106.1</v>
      </c>
      <c r="L285" s="15" t="n">
        <v>106.8</v>
      </c>
      <c r="M285" s="15" t="n">
        <v>107.5</v>
      </c>
      <c r="N285" s="15" t="n">
        <v>108.4</v>
      </c>
      <c r="O285" s="0" t="n">
        <f aca="false">VLOOKUP(TRIM(A285),Q:S,3,0)</f>
        <v>1953</v>
      </c>
      <c r="P285" s="1" t="n">
        <f aca="false">(N285-B285)/B285</f>
        <v>0.0565302144249514</v>
      </c>
      <c r="Q285" s="0" t="str">
        <f aca="false">TRIM(R285)</f>
        <v>051114: mobili per bagno</v>
      </c>
      <c r="R285" s="12" t="s">
        <v>579</v>
      </c>
      <c r="S285" s="13" t="n">
        <v>3087</v>
      </c>
    </row>
    <row r="286" customFormat="false" ht="20" hidden="false" customHeight="false" outlineLevel="0" collapsed="false">
      <c r="A286" s="12" t="s">
        <v>580</v>
      </c>
      <c r="B286" s="14" t="n">
        <v>101.8</v>
      </c>
      <c r="C286" s="14" t="n">
        <v>102.2</v>
      </c>
      <c r="D286" s="14" t="n">
        <v>102.2</v>
      </c>
      <c r="E286" s="14" t="n">
        <v>102.3</v>
      </c>
      <c r="F286" s="14" t="n">
        <v>102.3</v>
      </c>
      <c r="G286" s="14" t="n">
        <v>102.5</v>
      </c>
      <c r="H286" s="14" t="n">
        <v>102.5</v>
      </c>
      <c r="I286" s="14" t="n">
        <v>103</v>
      </c>
      <c r="J286" s="14" t="n">
        <v>104</v>
      </c>
      <c r="K286" s="14" t="n">
        <v>104.6</v>
      </c>
      <c r="L286" s="14" t="n">
        <v>105.1</v>
      </c>
      <c r="M286" s="14" t="n">
        <v>105.9</v>
      </c>
      <c r="N286" s="14" t="n">
        <v>106.4</v>
      </c>
      <c r="O286" s="0" t="n">
        <f aca="false">VLOOKUP(TRIM(A286),Q:S,3,0)</f>
        <v>79950</v>
      </c>
      <c r="P286" s="1" t="n">
        <f aca="false">(N286-B286)/B286</f>
        <v>0.0451866404715129</v>
      </c>
      <c r="Q286" s="0" t="str">
        <f aca="false">TRIM(R286)</f>
        <v>05112: mobili da giardino</v>
      </c>
      <c r="R286" s="12" t="s">
        <v>581</v>
      </c>
      <c r="S286" s="13" t="n">
        <v>2019</v>
      </c>
    </row>
    <row r="287" customFormat="false" ht="20" hidden="false" customHeight="false" outlineLevel="0" collapsed="false">
      <c r="A287" s="12" t="s">
        <v>582</v>
      </c>
      <c r="B287" s="15" t="n">
        <v>104.1</v>
      </c>
      <c r="C287" s="15" t="n">
        <v>104.5</v>
      </c>
      <c r="D287" s="15" t="n">
        <v>104.7</v>
      </c>
      <c r="E287" s="15" t="n">
        <v>104.9</v>
      </c>
      <c r="F287" s="15" t="n">
        <v>105.3</v>
      </c>
      <c r="G287" s="15" t="n">
        <v>105.7</v>
      </c>
      <c r="H287" s="15" t="n">
        <v>106.1</v>
      </c>
      <c r="I287" s="15" t="n">
        <v>106.4</v>
      </c>
      <c r="J287" s="15" t="n">
        <v>107.4</v>
      </c>
      <c r="K287" s="15" t="n">
        <v>108.3</v>
      </c>
      <c r="L287" s="15" t="n">
        <v>109.4</v>
      </c>
      <c r="M287" s="15" t="n">
        <v>110.3</v>
      </c>
      <c r="N287" s="15" t="n">
        <v>110.9</v>
      </c>
      <c r="O287" s="0" t="n">
        <f aca="false">VLOOKUP(TRIM(A287),Q:S,3,0)</f>
        <v>29318</v>
      </c>
      <c r="P287" s="1" t="n">
        <f aca="false">(N287-B287)/B287</f>
        <v>0.0653218059558118</v>
      </c>
      <c r="Q287" s="0" t="str">
        <f aca="false">TRIM(R287)</f>
        <v>051120: mobili da giardino</v>
      </c>
      <c r="R287" s="12" t="s">
        <v>583</v>
      </c>
      <c r="S287" s="13" t="n">
        <v>2019</v>
      </c>
    </row>
    <row r="288" customFormat="false" ht="12.5" hidden="false" customHeight="false" outlineLevel="0" collapsed="false">
      <c r="A288" s="12" t="s">
        <v>584</v>
      </c>
      <c r="B288" s="14" t="n">
        <v>104.4</v>
      </c>
      <c r="C288" s="14" t="n">
        <v>104.9</v>
      </c>
      <c r="D288" s="14" t="n">
        <v>105</v>
      </c>
      <c r="E288" s="14" t="n">
        <v>105.2</v>
      </c>
      <c r="F288" s="14" t="n">
        <v>105.6</v>
      </c>
      <c r="G288" s="14" t="n">
        <v>106.1</v>
      </c>
      <c r="H288" s="14" t="n">
        <v>106.4</v>
      </c>
      <c r="I288" s="14" t="n">
        <v>106.7</v>
      </c>
      <c r="J288" s="14" t="n">
        <v>107.7</v>
      </c>
      <c r="K288" s="14" t="n">
        <v>108.7</v>
      </c>
      <c r="L288" s="14" t="n">
        <v>109.8</v>
      </c>
      <c r="M288" s="14" t="n">
        <v>110.7</v>
      </c>
      <c r="N288" s="14" t="n">
        <v>111.4</v>
      </c>
      <c r="O288" s="0" t="n">
        <f aca="false">VLOOKUP(TRIM(A288),Q:S,3,0)</f>
        <v>28524</v>
      </c>
      <c r="P288" s="1" t="n">
        <f aca="false">(N288-B288)/B288</f>
        <v>0.0670498084291188</v>
      </c>
      <c r="Q288" s="0" t="str">
        <f aca="false">TRIM(R288)</f>
        <v>05113: articoli per l'illuminazione</v>
      </c>
      <c r="R288" s="12" t="s">
        <v>585</v>
      </c>
      <c r="S288" s="13" t="n">
        <v>913</v>
      </c>
    </row>
    <row r="289" customFormat="false" ht="12.5" hidden="false" customHeight="false" outlineLevel="0" collapsed="false">
      <c r="A289" s="17" t="s">
        <v>586</v>
      </c>
      <c r="B289" s="15" t="n">
        <v>104.3</v>
      </c>
      <c r="C289" s="15" t="n">
        <v>104.8</v>
      </c>
      <c r="D289" s="15" t="n">
        <v>104.9</v>
      </c>
      <c r="E289" s="15" t="n">
        <v>105.1</v>
      </c>
      <c r="F289" s="15" t="n">
        <v>105.6</v>
      </c>
      <c r="G289" s="15" t="n">
        <v>106.1</v>
      </c>
      <c r="H289" s="15" t="n">
        <v>106.4</v>
      </c>
      <c r="I289" s="15" t="n">
        <v>106.7</v>
      </c>
      <c r="J289" s="15" t="n">
        <v>107.7</v>
      </c>
      <c r="K289" s="15" t="n">
        <v>108.6</v>
      </c>
      <c r="L289" s="15" t="n">
        <v>109.7</v>
      </c>
      <c r="M289" s="15" t="n">
        <v>110.7</v>
      </c>
      <c r="N289" s="15" t="n">
        <v>111.4</v>
      </c>
      <c r="O289" s="0" t="n">
        <f aca="false">VLOOKUP(TRIM(A289),Q:S,3,0)</f>
        <v>24830</v>
      </c>
      <c r="P289" s="1" t="n">
        <f aca="false">(N289-B289)/B289</f>
        <v>0.0680728667305849</v>
      </c>
      <c r="Q289" s="0" t="str">
        <f aca="false">TRIM(R289)</f>
        <v>051130: articoli per l'illuminazione</v>
      </c>
      <c r="R289" s="12" t="s">
        <v>587</v>
      </c>
      <c r="S289" s="13" t="n">
        <v>913</v>
      </c>
    </row>
    <row r="290" customFormat="false" ht="20" hidden="false" customHeight="false" outlineLevel="0" collapsed="false">
      <c r="A290" s="12" t="s">
        <v>588</v>
      </c>
      <c r="B290" s="14" t="n">
        <v>104.5</v>
      </c>
      <c r="C290" s="14" t="n">
        <v>104.9</v>
      </c>
      <c r="D290" s="14" t="n">
        <v>105</v>
      </c>
      <c r="E290" s="14" t="n">
        <v>105.2</v>
      </c>
      <c r="F290" s="14" t="n">
        <v>105.7</v>
      </c>
      <c r="G290" s="14" t="n">
        <v>106.3</v>
      </c>
      <c r="H290" s="14" t="n">
        <v>106.7</v>
      </c>
      <c r="I290" s="14" t="n">
        <v>107.2</v>
      </c>
      <c r="J290" s="14" t="n">
        <v>108</v>
      </c>
      <c r="K290" s="14" t="n">
        <v>108.8</v>
      </c>
      <c r="L290" s="14" t="n">
        <v>109.9</v>
      </c>
      <c r="M290" s="14" t="n">
        <v>110.8</v>
      </c>
      <c r="N290" s="14" t="n">
        <v>111.4</v>
      </c>
      <c r="O290" s="0" t="n">
        <f aca="false">VLOOKUP(TRIM(A290),Q:S,3,0)</f>
        <v>5286</v>
      </c>
      <c r="P290" s="1" t="n">
        <f aca="false">(N290-B290)/B290</f>
        <v>0.0660287081339713</v>
      </c>
      <c r="Q290" s="0" t="str">
        <f aca="false">TRIM(R290)</f>
        <v>05119: altri mobili e arredi</v>
      </c>
      <c r="R290" s="12" t="s">
        <v>589</v>
      </c>
      <c r="S290" s="13" t="n">
        <v>762</v>
      </c>
    </row>
    <row r="291" customFormat="false" ht="20" hidden="false" customHeight="false" outlineLevel="0" collapsed="false">
      <c r="A291" s="12" t="s">
        <v>590</v>
      </c>
      <c r="B291" s="15" t="n">
        <v>105.1</v>
      </c>
      <c r="C291" s="15" t="n">
        <v>105.7</v>
      </c>
      <c r="D291" s="15" t="n">
        <v>105.9</v>
      </c>
      <c r="E291" s="15" t="n">
        <v>106</v>
      </c>
      <c r="F291" s="15" t="n">
        <v>106.5</v>
      </c>
      <c r="G291" s="15" t="n">
        <v>106.9</v>
      </c>
      <c r="H291" s="15" t="n">
        <v>107</v>
      </c>
      <c r="I291" s="15" t="n">
        <v>107.3</v>
      </c>
      <c r="J291" s="15" t="n">
        <v>108.3</v>
      </c>
      <c r="K291" s="15" t="n">
        <v>109.3</v>
      </c>
      <c r="L291" s="15" t="n">
        <v>110.3</v>
      </c>
      <c r="M291" s="15" t="n">
        <v>111.4</v>
      </c>
      <c r="N291" s="15" t="n">
        <v>112</v>
      </c>
      <c r="O291" s="0" t="n">
        <f aca="false">VLOOKUP(TRIM(A291),Q:S,3,0)</f>
        <v>8496</v>
      </c>
      <c r="P291" s="1" t="n">
        <f aca="false">(N291-B291)/B291</f>
        <v>0.065651760228354</v>
      </c>
      <c r="Q291" s="0" t="str">
        <f aca="false">TRIM(R291)</f>
        <v>051190: altri mobili e arredi</v>
      </c>
      <c r="R291" s="12" t="s">
        <v>591</v>
      </c>
      <c r="S291" s="13" t="n">
        <v>762</v>
      </c>
    </row>
    <row r="292" customFormat="false" ht="12.5" hidden="false" customHeight="false" outlineLevel="0" collapsed="false">
      <c r="A292" s="12" t="s">
        <v>592</v>
      </c>
      <c r="B292" s="14" t="n">
        <v>104.9</v>
      </c>
      <c r="C292" s="14" t="n">
        <v>105.4</v>
      </c>
      <c r="D292" s="14" t="n">
        <v>105.6</v>
      </c>
      <c r="E292" s="14" t="n">
        <v>105.8</v>
      </c>
      <c r="F292" s="14" t="n">
        <v>106.4</v>
      </c>
      <c r="G292" s="14" t="n">
        <v>106.9</v>
      </c>
      <c r="H292" s="14" t="n">
        <v>107.3</v>
      </c>
      <c r="I292" s="14" t="n">
        <v>107.6</v>
      </c>
      <c r="J292" s="14" t="n">
        <v>108.7</v>
      </c>
      <c r="K292" s="14" t="n">
        <v>109.7</v>
      </c>
      <c r="L292" s="14" t="n">
        <v>110.9</v>
      </c>
      <c r="M292" s="14" t="n">
        <v>111.9</v>
      </c>
      <c r="N292" s="14" t="n">
        <v>112.6</v>
      </c>
      <c r="O292" s="0" t="n">
        <f aca="false">VLOOKUP(TRIM(A292),Q:S,3,0)</f>
        <v>7961</v>
      </c>
      <c r="P292" s="1" t="n">
        <f aca="false">(N292-B292)/B292</f>
        <v>0.0734032411820781</v>
      </c>
      <c r="Q292" s="0" t="str">
        <f aca="false">TRIM(R292)</f>
        <v>0512: tappeti e altri rivestimenti per pavimenti</v>
      </c>
      <c r="R292" s="12" t="s">
        <v>593</v>
      </c>
      <c r="S292" s="13" t="n">
        <v>576</v>
      </c>
    </row>
    <row r="293" customFormat="false" ht="12.5" hidden="false" customHeight="false" outlineLevel="0" collapsed="false">
      <c r="A293" s="12" t="s">
        <v>594</v>
      </c>
      <c r="B293" s="15" t="n">
        <v>103.1</v>
      </c>
      <c r="C293" s="15" t="n">
        <v>103.4</v>
      </c>
      <c r="D293" s="15" t="n">
        <v>103.7</v>
      </c>
      <c r="E293" s="15" t="n">
        <v>103.7</v>
      </c>
      <c r="F293" s="15" t="n">
        <v>104</v>
      </c>
      <c r="G293" s="15" t="n">
        <v>104.4</v>
      </c>
      <c r="H293" s="15" t="n">
        <v>104.8</v>
      </c>
      <c r="I293" s="15" t="n">
        <v>105.1</v>
      </c>
      <c r="J293" s="15" t="n">
        <v>106.2</v>
      </c>
      <c r="K293" s="15" t="n">
        <v>107</v>
      </c>
      <c r="L293" s="15" t="n">
        <v>108</v>
      </c>
      <c r="M293" s="15" t="n">
        <v>108.6</v>
      </c>
      <c r="N293" s="15" t="n">
        <v>109.5</v>
      </c>
      <c r="O293" s="0" t="n">
        <f aca="false">VLOOKUP(TRIM(A293),Q:S,3,0)</f>
        <v>3087</v>
      </c>
      <c r="P293" s="1" t="n">
        <f aca="false">(N293-B293)/B293</f>
        <v>0.0620756547041708</v>
      </c>
      <c r="Q293" s="0" t="str">
        <f aca="false">TRIM(R293)</f>
        <v>05121: tappeti e moquette</v>
      </c>
      <c r="R293" s="12" t="s">
        <v>595</v>
      </c>
      <c r="S293" s="13" t="n">
        <v>576</v>
      </c>
    </row>
    <row r="294" customFormat="false" ht="12.5" hidden="false" customHeight="false" outlineLevel="0" collapsed="false">
      <c r="A294" s="12" t="s">
        <v>596</v>
      </c>
      <c r="B294" s="14" t="n">
        <v>100.3</v>
      </c>
      <c r="C294" s="14" t="n">
        <v>100.8</v>
      </c>
      <c r="D294" s="14" t="n">
        <v>101.1</v>
      </c>
      <c r="E294" s="14" t="n">
        <v>101.1</v>
      </c>
      <c r="F294" s="14" t="n">
        <v>101.3</v>
      </c>
      <c r="G294" s="14" t="n">
        <v>101.3</v>
      </c>
      <c r="H294" s="14" t="n">
        <v>101.5</v>
      </c>
      <c r="I294" s="14" t="n">
        <v>101.8</v>
      </c>
      <c r="J294" s="14" t="n">
        <v>103.2</v>
      </c>
      <c r="K294" s="14" t="n">
        <v>104.1</v>
      </c>
      <c r="L294" s="14" t="n">
        <v>105.4</v>
      </c>
      <c r="M294" s="14" t="n">
        <v>106.1</v>
      </c>
      <c r="N294" s="14" t="n">
        <v>106.7</v>
      </c>
      <c r="O294" s="0" t="n">
        <f aca="false">VLOOKUP(TRIM(A294),Q:S,3,0)</f>
        <v>2019</v>
      </c>
      <c r="P294" s="1" t="n">
        <f aca="false">(N294-B294)/B294</f>
        <v>0.0638085742771686</v>
      </c>
      <c r="Q294" s="0" t="str">
        <f aca="false">TRIM(R294)</f>
        <v>051210: tappeti e moquette</v>
      </c>
      <c r="R294" s="12" t="s">
        <v>597</v>
      </c>
      <c r="S294" s="13" t="n">
        <v>576</v>
      </c>
    </row>
    <row r="295" customFormat="false" ht="12.5" hidden="false" customHeight="false" outlineLevel="0" collapsed="false">
      <c r="A295" s="12" t="s">
        <v>598</v>
      </c>
      <c r="B295" s="15" t="n">
        <v>100.3</v>
      </c>
      <c r="C295" s="15" t="n">
        <v>100.8</v>
      </c>
      <c r="D295" s="15" t="n">
        <v>101.1</v>
      </c>
      <c r="E295" s="15" t="n">
        <v>101.1</v>
      </c>
      <c r="F295" s="15" t="n">
        <v>101.3</v>
      </c>
      <c r="G295" s="15" t="n">
        <v>101.3</v>
      </c>
      <c r="H295" s="15" t="n">
        <v>101.5</v>
      </c>
      <c r="I295" s="15" t="n">
        <v>101.8</v>
      </c>
      <c r="J295" s="15" t="n">
        <v>103.2</v>
      </c>
      <c r="K295" s="15" t="n">
        <v>104.1</v>
      </c>
      <c r="L295" s="15" t="n">
        <v>105.4</v>
      </c>
      <c r="M295" s="15" t="n">
        <v>106.1</v>
      </c>
      <c r="N295" s="15" t="n">
        <v>106.7</v>
      </c>
      <c r="O295" s="0" t="n">
        <f aca="false">VLOOKUP(TRIM(A295),Q:S,3,0)</f>
        <v>2019</v>
      </c>
      <c r="P295" s="1" t="n">
        <f aca="false">(N295-B295)/B295</f>
        <v>0.0638085742771686</v>
      </c>
      <c r="Q295" s="0" t="str">
        <f aca="false">TRIM(R295)</f>
        <v>0513: riparazione di mobili, arredi e rivestimenti per pavimenti</v>
      </c>
      <c r="R295" s="12" t="s">
        <v>599</v>
      </c>
      <c r="S295" s="13" t="n">
        <v>218</v>
      </c>
    </row>
    <row r="296" customFormat="false" ht="20" hidden="false" customHeight="false" outlineLevel="0" collapsed="false">
      <c r="A296" s="12" t="s">
        <v>600</v>
      </c>
      <c r="B296" s="14" t="n">
        <v>102.8</v>
      </c>
      <c r="C296" s="14" t="n">
        <v>103.2</v>
      </c>
      <c r="D296" s="14" t="n">
        <v>103.3</v>
      </c>
      <c r="E296" s="14" t="n">
        <v>103.4</v>
      </c>
      <c r="F296" s="14" t="n">
        <v>103.7</v>
      </c>
      <c r="G296" s="14" t="n">
        <v>104.1</v>
      </c>
      <c r="H296" s="14" t="n">
        <v>104.5</v>
      </c>
      <c r="I296" s="14" t="n">
        <v>104.8</v>
      </c>
      <c r="J296" s="14" t="n">
        <v>105.7</v>
      </c>
      <c r="K296" s="14" t="n">
        <v>106.3</v>
      </c>
      <c r="L296" s="14" t="n">
        <v>107.2</v>
      </c>
      <c r="M296" s="14" t="n">
        <v>107.9</v>
      </c>
      <c r="N296" s="14" t="n">
        <v>107.9</v>
      </c>
      <c r="O296" s="0" t="n">
        <f aca="false">VLOOKUP(TRIM(A296),Q:S,3,0)</f>
        <v>913</v>
      </c>
      <c r="P296" s="1" t="n">
        <f aca="false">(N296-B296)/B296</f>
        <v>0.0496108949416343</v>
      </c>
      <c r="Q296" s="0" t="str">
        <f aca="false">TRIM(R296)</f>
        <v>05130: riparazione di mobili, arredi e rivestimenti per pavimenti</v>
      </c>
      <c r="R296" s="12" t="s">
        <v>601</v>
      </c>
      <c r="S296" s="13" t="n">
        <v>218</v>
      </c>
    </row>
    <row r="297" customFormat="false" ht="20" hidden="false" customHeight="false" outlineLevel="0" collapsed="false">
      <c r="A297" s="12" t="s">
        <v>602</v>
      </c>
      <c r="B297" s="15" t="n">
        <v>102.8</v>
      </c>
      <c r="C297" s="15" t="n">
        <v>103.2</v>
      </c>
      <c r="D297" s="15" t="n">
        <v>103.3</v>
      </c>
      <c r="E297" s="15" t="n">
        <v>103.4</v>
      </c>
      <c r="F297" s="15" t="n">
        <v>103.7</v>
      </c>
      <c r="G297" s="15" t="n">
        <v>104.1</v>
      </c>
      <c r="H297" s="15" t="n">
        <v>104.5</v>
      </c>
      <c r="I297" s="15" t="n">
        <v>104.8</v>
      </c>
      <c r="J297" s="15" t="n">
        <v>105.7</v>
      </c>
      <c r="K297" s="15" t="n">
        <v>106.3</v>
      </c>
      <c r="L297" s="15" t="n">
        <v>107.2</v>
      </c>
      <c r="M297" s="15" t="n">
        <v>107.9</v>
      </c>
      <c r="N297" s="15" t="n">
        <v>107.9</v>
      </c>
      <c r="O297" s="0" t="n">
        <f aca="false">VLOOKUP(TRIM(A297),Q:S,3,0)</f>
        <v>913</v>
      </c>
      <c r="P297" s="1" t="n">
        <f aca="false">(N297-B297)/B297</f>
        <v>0.0496108949416343</v>
      </c>
      <c r="Q297" s="0" t="str">
        <f aca="false">TRIM(R297)</f>
        <v>051300: riparazione di mobili, arredi e rivestimenti per pavimenti</v>
      </c>
      <c r="R297" s="12" t="s">
        <v>603</v>
      </c>
      <c r="S297" s="13" t="n">
        <v>218</v>
      </c>
    </row>
    <row r="298" customFormat="false" ht="12.5" hidden="false" customHeight="false" outlineLevel="0" collapsed="false">
      <c r="A298" s="12" t="s">
        <v>604</v>
      </c>
      <c r="B298" s="14" t="n">
        <v>102.4</v>
      </c>
      <c r="C298" s="14" t="n">
        <v>102.6</v>
      </c>
      <c r="D298" s="14" t="n">
        <v>102.8</v>
      </c>
      <c r="E298" s="14" t="n">
        <v>103</v>
      </c>
      <c r="F298" s="14" t="n">
        <v>103.4</v>
      </c>
      <c r="G298" s="14" t="n">
        <v>103.8</v>
      </c>
      <c r="H298" s="14" t="n">
        <v>103.9</v>
      </c>
      <c r="I298" s="14" t="n">
        <v>104</v>
      </c>
      <c r="J298" s="14" t="n">
        <v>104.8</v>
      </c>
      <c r="K298" s="14" t="n">
        <v>105.6</v>
      </c>
      <c r="L298" s="14" t="n">
        <v>106.5</v>
      </c>
      <c r="M298" s="14" t="n">
        <v>107.3</v>
      </c>
      <c r="N298" s="14" t="n">
        <v>107.7</v>
      </c>
      <c r="O298" s="0" t="n">
        <f aca="false">VLOOKUP(TRIM(A298),Q:S,3,0)</f>
        <v>762</v>
      </c>
      <c r="P298" s="1" t="n">
        <f aca="false">(N298-B298)/B298</f>
        <v>0.0517578125</v>
      </c>
      <c r="Q298" s="0" t="str">
        <f aca="false">TRIM(R298)</f>
        <v>052: articoli tessili per la casa</v>
      </c>
      <c r="R298" s="12" t="s">
        <v>605</v>
      </c>
      <c r="S298" s="13" t="n">
        <v>3441</v>
      </c>
    </row>
    <row r="299" customFormat="false" ht="12.5" hidden="false" customHeight="false" outlineLevel="0" collapsed="false">
      <c r="A299" s="12" t="s">
        <v>606</v>
      </c>
      <c r="B299" s="15" t="n">
        <v>102.4</v>
      </c>
      <c r="C299" s="15" t="n">
        <v>102.6</v>
      </c>
      <c r="D299" s="15" t="n">
        <v>102.8</v>
      </c>
      <c r="E299" s="15" t="n">
        <v>103</v>
      </c>
      <c r="F299" s="15" t="n">
        <v>103.4</v>
      </c>
      <c r="G299" s="15" t="n">
        <v>103.8</v>
      </c>
      <c r="H299" s="15" t="n">
        <v>103.9</v>
      </c>
      <c r="I299" s="15" t="n">
        <v>104</v>
      </c>
      <c r="J299" s="15" t="n">
        <v>104.8</v>
      </c>
      <c r="K299" s="15" t="n">
        <v>105.6</v>
      </c>
      <c r="L299" s="15" t="n">
        <v>106.5</v>
      </c>
      <c r="M299" s="15" t="n">
        <v>107.3</v>
      </c>
      <c r="N299" s="15" t="n">
        <v>107.7</v>
      </c>
      <c r="O299" s="0" t="n">
        <f aca="false">VLOOKUP(TRIM(A299),Q:S,3,0)</f>
        <v>762</v>
      </c>
      <c r="P299" s="1" t="n">
        <f aca="false">(N299-B299)/B299</f>
        <v>0.0517578125</v>
      </c>
      <c r="Q299" s="0" t="str">
        <f aca="false">TRIM(R299)</f>
        <v>0520: articoli tessili per la casa</v>
      </c>
      <c r="R299" s="12" t="s">
        <v>607</v>
      </c>
      <c r="S299" s="13" t="n">
        <v>3441</v>
      </c>
    </row>
    <row r="300" customFormat="false" ht="20" hidden="false" customHeight="false" outlineLevel="0" collapsed="false">
      <c r="A300" s="12" t="s">
        <v>608</v>
      </c>
      <c r="B300" s="14" t="n">
        <v>98.5</v>
      </c>
      <c r="C300" s="14" t="n">
        <v>98.8</v>
      </c>
      <c r="D300" s="14" t="n">
        <v>99</v>
      </c>
      <c r="E300" s="14" t="n">
        <v>99.2</v>
      </c>
      <c r="F300" s="14" t="n">
        <v>99.4</v>
      </c>
      <c r="G300" s="14" t="n">
        <v>98.4</v>
      </c>
      <c r="H300" s="14" t="n">
        <v>98.7</v>
      </c>
      <c r="I300" s="14" t="n">
        <v>98.9</v>
      </c>
      <c r="J300" s="14" t="n">
        <v>99.5</v>
      </c>
      <c r="K300" s="14" t="n">
        <v>99.8</v>
      </c>
      <c r="L300" s="14" t="n">
        <v>100.2</v>
      </c>
      <c r="M300" s="14" t="n">
        <v>100.7</v>
      </c>
      <c r="N300" s="14" t="n">
        <v>101.1</v>
      </c>
      <c r="O300" s="0" t="n">
        <f aca="false">VLOOKUP(TRIM(A300),Q:S,3,0)</f>
        <v>576</v>
      </c>
      <c r="P300" s="1" t="n">
        <f aca="false">(N300-B300)/B300</f>
        <v>0.0263959390862944</v>
      </c>
      <c r="Q300" s="0" t="str">
        <f aca="false">TRIM(R300)</f>
        <v>05201: tessuti per arredamento e tendaggi</v>
      </c>
      <c r="R300" s="12" t="s">
        <v>609</v>
      </c>
      <c r="S300" s="13" t="n">
        <v>1279</v>
      </c>
    </row>
    <row r="301" customFormat="false" ht="12.5" hidden="false" customHeight="false" outlineLevel="0" collapsed="false">
      <c r="A301" s="12" t="s">
        <v>610</v>
      </c>
      <c r="B301" s="15" t="n">
        <v>98.5</v>
      </c>
      <c r="C301" s="15" t="n">
        <v>98.8</v>
      </c>
      <c r="D301" s="15" t="n">
        <v>99</v>
      </c>
      <c r="E301" s="15" t="n">
        <v>99.2</v>
      </c>
      <c r="F301" s="15" t="n">
        <v>99.4</v>
      </c>
      <c r="G301" s="15" t="n">
        <v>98.4</v>
      </c>
      <c r="H301" s="15" t="n">
        <v>98.7</v>
      </c>
      <c r="I301" s="15" t="n">
        <v>98.9</v>
      </c>
      <c r="J301" s="15" t="n">
        <v>99.5</v>
      </c>
      <c r="K301" s="15" t="n">
        <v>99.8</v>
      </c>
      <c r="L301" s="15" t="n">
        <v>100.2</v>
      </c>
      <c r="M301" s="15" t="n">
        <v>100.7</v>
      </c>
      <c r="N301" s="15" t="n">
        <v>101.1</v>
      </c>
      <c r="O301" s="0" t="n">
        <f aca="false">VLOOKUP(TRIM(A301),Q:S,3,0)</f>
        <v>576</v>
      </c>
      <c r="P301" s="1" t="n">
        <f aca="false">(N301-B301)/B301</f>
        <v>0.0263959390862944</v>
      </c>
      <c r="Q301" s="0" t="str">
        <f aca="false">TRIM(R301)</f>
        <v>052010: tessuti per arredamento e tendaggi</v>
      </c>
      <c r="R301" s="12" t="s">
        <v>611</v>
      </c>
      <c r="S301" s="13" t="n">
        <v>1279</v>
      </c>
    </row>
    <row r="302" customFormat="false" ht="12.5" hidden="false" customHeight="false" outlineLevel="0" collapsed="false">
      <c r="A302" s="12" t="s">
        <v>612</v>
      </c>
      <c r="B302" s="14" t="n">
        <v>98.5</v>
      </c>
      <c r="C302" s="14" t="n">
        <v>98.8</v>
      </c>
      <c r="D302" s="14" t="n">
        <v>99</v>
      </c>
      <c r="E302" s="14" t="n">
        <v>99.2</v>
      </c>
      <c r="F302" s="14" t="n">
        <v>99.4</v>
      </c>
      <c r="G302" s="14" t="n">
        <v>98.4</v>
      </c>
      <c r="H302" s="14" t="n">
        <v>98.7</v>
      </c>
      <c r="I302" s="14" t="n">
        <v>98.9</v>
      </c>
      <c r="J302" s="14" t="n">
        <v>99.5</v>
      </c>
      <c r="K302" s="14" t="n">
        <v>99.8</v>
      </c>
      <c r="L302" s="14" t="n">
        <v>100.2</v>
      </c>
      <c r="M302" s="14" t="n">
        <v>100.7</v>
      </c>
      <c r="N302" s="14" t="n">
        <v>101.1</v>
      </c>
      <c r="O302" s="0" t="n">
        <f aca="false">VLOOKUP(TRIM(A302),Q:S,3,0)</f>
        <v>576</v>
      </c>
      <c r="P302" s="1" t="n">
        <f aca="false">(N302-B302)/B302</f>
        <v>0.0263959390862944</v>
      </c>
      <c r="Q302" s="0" t="str">
        <f aca="false">TRIM(R302)</f>
        <v>05202: biancheria da letto</v>
      </c>
      <c r="R302" s="12" t="s">
        <v>613</v>
      </c>
      <c r="S302" s="13" t="n">
        <v>1565</v>
      </c>
    </row>
    <row r="303" customFormat="false" ht="30" hidden="false" customHeight="false" outlineLevel="0" collapsed="false">
      <c r="A303" s="12" t="s">
        <v>614</v>
      </c>
      <c r="B303" s="15" t="n">
        <v>105.4</v>
      </c>
      <c r="C303" s="15" t="n">
        <v>105.5</v>
      </c>
      <c r="D303" s="15" t="n">
        <v>105.6</v>
      </c>
      <c r="E303" s="15" t="n">
        <v>105.7</v>
      </c>
      <c r="F303" s="15" t="n">
        <v>106.2</v>
      </c>
      <c r="G303" s="15" t="n">
        <v>106.4</v>
      </c>
      <c r="H303" s="15" t="n">
        <v>106.9</v>
      </c>
      <c r="I303" s="15" t="n">
        <v>107.1</v>
      </c>
      <c r="J303" s="15" t="n">
        <v>107.8</v>
      </c>
      <c r="K303" s="15" t="n">
        <v>108.8</v>
      </c>
      <c r="L303" s="15" t="n">
        <v>110</v>
      </c>
      <c r="M303" s="15" t="n">
        <v>110.5</v>
      </c>
      <c r="N303" s="15" t="n">
        <v>111</v>
      </c>
      <c r="O303" s="0" t="n">
        <f aca="false">VLOOKUP(TRIM(A303),Q:S,3,0)</f>
        <v>218</v>
      </c>
      <c r="P303" s="1" t="n">
        <f aca="false">(N303-B303)/B303</f>
        <v>0.0531309297912713</v>
      </c>
      <c r="Q303" s="0" t="str">
        <f aca="false">TRIM(R303)</f>
        <v>052022: cuscini, trapunte, piumoni e copriletto</v>
      </c>
      <c r="R303" s="12" t="s">
        <v>615</v>
      </c>
      <c r="S303" s="13" t="n">
        <v>815</v>
      </c>
    </row>
    <row r="304" customFormat="false" ht="30" hidden="false" customHeight="false" outlineLevel="0" collapsed="false">
      <c r="A304" s="12" t="s">
        <v>616</v>
      </c>
      <c r="B304" s="14" t="n">
        <v>105.4</v>
      </c>
      <c r="C304" s="14" t="n">
        <v>105.5</v>
      </c>
      <c r="D304" s="14" t="n">
        <v>105.6</v>
      </c>
      <c r="E304" s="14" t="n">
        <v>105.7</v>
      </c>
      <c r="F304" s="14" t="n">
        <v>106.2</v>
      </c>
      <c r="G304" s="14" t="n">
        <v>106.4</v>
      </c>
      <c r="H304" s="14" t="n">
        <v>106.9</v>
      </c>
      <c r="I304" s="14" t="n">
        <v>107.1</v>
      </c>
      <c r="J304" s="14" t="n">
        <v>107.8</v>
      </c>
      <c r="K304" s="14" t="n">
        <v>108.8</v>
      </c>
      <c r="L304" s="14" t="n">
        <v>110</v>
      </c>
      <c r="M304" s="14" t="n">
        <v>110.5</v>
      </c>
      <c r="N304" s="14" t="n">
        <v>111</v>
      </c>
      <c r="O304" s="0" t="n">
        <f aca="false">VLOOKUP(TRIM(A304),Q:S,3,0)</f>
        <v>218</v>
      </c>
      <c r="P304" s="1" t="n">
        <f aca="false">(N304-B304)/B304</f>
        <v>0.0531309297912713</v>
      </c>
      <c r="Q304" s="0" t="str">
        <f aca="false">TRIM(R304)</f>
        <v>052023: lenzuola, federe e copripiumini</v>
      </c>
      <c r="R304" s="12" t="s">
        <v>617</v>
      </c>
      <c r="S304" s="13" t="n">
        <v>750</v>
      </c>
    </row>
    <row r="305" customFormat="false" ht="30" hidden="false" customHeight="false" outlineLevel="0" collapsed="false">
      <c r="A305" s="12" t="s">
        <v>618</v>
      </c>
      <c r="B305" s="15" t="n">
        <v>105.4</v>
      </c>
      <c r="C305" s="15" t="n">
        <v>105.5</v>
      </c>
      <c r="D305" s="15" t="n">
        <v>105.6</v>
      </c>
      <c r="E305" s="15" t="n">
        <v>105.7</v>
      </c>
      <c r="F305" s="15" t="n">
        <v>106.2</v>
      </c>
      <c r="G305" s="15" t="n">
        <v>106.4</v>
      </c>
      <c r="H305" s="15" t="n">
        <v>106.9</v>
      </c>
      <c r="I305" s="15" t="n">
        <v>107.1</v>
      </c>
      <c r="J305" s="15" t="n">
        <v>107.8</v>
      </c>
      <c r="K305" s="15" t="n">
        <v>108.8</v>
      </c>
      <c r="L305" s="15" t="n">
        <v>110</v>
      </c>
      <c r="M305" s="15" t="n">
        <v>110.5</v>
      </c>
      <c r="N305" s="15" t="n">
        <v>111</v>
      </c>
      <c r="O305" s="0" t="n">
        <f aca="false">VLOOKUP(TRIM(A305),Q:S,3,0)</f>
        <v>218</v>
      </c>
      <c r="P305" s="1" t="n">
        <f aca="false">(N305-B305)/B305</f>
        <v>0.0531309297912713</v>
      </c>
      <c r="Q305" s="0" t="str">
        <f aca="false">TRIM(R305)</f>
        <v>05203: biancheria da tavola e da bagno</v>
      </c>
      <c r="R305" s="12" t="s">
        <v>619</v>
      </c>
      <c r="S305" s="13" t="n">
        <v>597</v>
      </c>
    </row>
    <row r="306" customFormat="false" ht="12.5" hidden="false" customHeight="false" outlineLevel="0" collapsed="false">
      <c r="A306" s="12" t="s">
        <v>620</v>
      </c>
      <c r="B306" s="14" t="n">
        <v>99.8</v>
      </c>
      <c r="C306" s="14" t="n">
        <v>100</v>
      </c>
      <c r="D306" s="14" t="n">
        <v>99.7</v>
      </c>
      <c r="E306" s="14" t="n">
        <v>99.6</v>
      </c>
      <c r="F306" s="14" t="n">
        <v>100</v>
      </c>
      <c r="G306" s="14" t="n">
        <v>100.2</v>
      </c>
      <c r="H306" s="14" t="n">
        <v>100.5</v>
      </c>
      <c r="I306" s="14" t="n">
        <v>100.6</v>
      </c>
      <c r="J306" s="14" t="n">
        <v>101.3</v>
      </c>
      <c r="K306" s="14" t="n">
        <v>101.9</v>
      </c>
      <c r="L306" s="14" t="n">
        <v>102.6</v>
      </c>
      <c r="M306" s="14" t="n">
        <v>102.9</v>
      </c>
      <c r="N306" s="14" t="n">
        <v>103.3</v>
      </c>
      <c r="O306" s="0" t="n">
        <f aca="false">VLOOKUP(TRIM(A306),Q:S,3,0)</f>
        <v>3441</v>
      </c>
      <c r="P306" s="1" t="n">
        <f aca="false">(N306-B306)/B306</f>
        <v>0.0350701402805611</v>
      </c>
      <c r="Q306" s="0" t="str">
        <f aca="false">TRIM(R306)</f>
        <v>052031: biancheria da tavola</v>
      </c>
      <c r="R306" s="12" t="s">
        <v>621</v>
      </c>
      <c r="S306" s="13" t="n">
        <v>214</v>
      </c>
    </row>
    <row r="307" customFormat="false" ht="12.5" hidden="false" customHeight="false" outlineLevel="0" collapsed="false">
      <c r="A307" s="12" t="s">
        <v>622</v>
      </c>
      <c r="B307" s="15" t="n">
        <v>99.8</v>
      </c>
      <c r="C307" s="15" t="n">
        <v>100</v>
      </c>
      <c r="D307" s="15" t="n">
        <v>99.7</v>
      </c>
      <c r="E307" s="15" t="n">
        <v>99.6</v>
      </c>
      <c r="F307" s="15" t="n">
        <v>100</v>
      </c>
      <c r="G307" s="15" t="n">
        <v>100.2</v>
      </c>
      <c r="H307" s="15" t="n">
        <v>100.5</v>
      </c>
      <c r="I307" s="15" t="n">
        <v>100.6</v>
      </c>
      <c r="J307" s="15" t="n">
        <v>101.3</v>
      </c>
      <c r="K307" s="15" t="n">
        <v>101.9</v>
      </c>
      <c r="L307" s="15" t="n">
        <v>102.6</v>
      </c>
      <c r="M307" s="15" t="n">
        <v>102.9</v>
      </c>
      <c r="N307" s="15" t="n">
        <v>103.3</v>
      </c>
      <c r="O307" s="0" t="n">
        <f aca="false">VLOOKUP(TRIM(A307),Q:S,3,0)</f>
        <v>3441</v>
      </c>
      <c r="P307" s="1" t="n">
        <f aca="false">(N307-B307)/B307</f>
        <v>0.0350701402805611</v>
      </c>
      <c r="Q307" s="0" t="str">
        <f aca="false">TRIM(R307)</f>
        <v>052032: biancheria da bagno</v>
      </c>
      <c r="R307" s="12" t="s">
        <v>623</v>
      </c>
      <c r="S307" s="13" t="n">
        <v>383</v>
      </c>
    </row>
    <row r="308" customFormat="false" ht="20" hidden="false" customHeight="false" outlineLevel="0" collapsed="false">
      <c r="A308" s="12" t="s">
        <v>624</v>
      </c>
      <c r="B308" s="14" t="n">
        <v>105.4</v>
      </c>
      <c r="C308" s="14" t="n">
        <v>105.7</v>
      </c>
      <c r="D308" s="14" t="n">
        <v>105.7</v>
      </c>
      <c r="E308" s="14" t="n">
        <v>105.8</v>
      </c>
      <c r="F308" s="14" t="n">
        <v>106.2</v>
      </c>
      <c r="G308" s="14" t="n">
        <v>106.7</v>
      </c>
      <c r="H308" s="14" t="n">
        <v>106.9</v>
      </c>
      <c r="I308" s="14" t="n">
        <v>107</v>
      </c>
      <c r="J308" s="14" t="n">
        <v>107.8</v>
      </c>
      <c r="K308" s="14" t="n">
        <v>108.7</v>
      </c>
      <c r="L308" s="14" t="n">
        <v>109.9</v>
      </c>
      <c r="M308" s="14" t="n">
        <v>110.8</v>
      </c>
      <c r="N308" s="14" t="n">
        <v>111.3</v>
      </c>
      <c r="O308" s="0" t="n">
        <f aca="false">VLOOKUP(TRIM(A308),Q:S,3,0)</f>
        <v>1279</v>
      </c>
      <c r="P308" s="1" t="n">
        <f aca="false">(N308-B308)/B308</f>
        <v>0.0559772296015179</v>
      </c>
      <c r="Q308" s="0" t="str">
        <f aca="false">TRIM(R308)</f>
        <v>053: elettrodomestici e apparecchi per la casa</v>
      </c>
      <c r="R308" s="12" t="s">
        <v>625</v>
      </c>
      <c r="S308" s="13" t="n">
        <v>8660</v>
      </c>
    </row>
    <row r="309" customFormat="false" ht="20" hidden="false" customHeight="false" outlineLevel="0" collapsed="false">
      <c r="A309" s="12" t="s">
        <v>626</v>
      </c>
      <c r="B309" s="15" t="n">
        <v>105.4</v>
      </c>
      <c r="C309" s="15" t="n">
        <v>105.7</v>
      </c>
      <c r="D309" s="15" t="n">
        <v>105.7</v>
      </c>
      <c r="E309" s="15" t="n">
        <v>105.8</v>
      </c>
      <c r="F309" s="15" t="n">
        <v>106.2</v>
      </c>
      <c r="G309" s="15" t="n">
        <v>106.7</v>
      </c>
      <c r="H309" s="15" t="n">
        <v>106.9</v>
      </c>
      <c r="I309" s="15" t="n">
        <v>107</v>
      </c>
      <c r="J309" s="15" t="n">
        <v>107.8</v>
      </c>
      <c r="K309" s="15" t="n">
        <v>108.7</v>
      </c>
      <c r="L309" s="15" t="n">
        <v>109.9</v>
      </c>
      <c r="M309" s="15" t="n">
        <v>110.8</v>
      </c>
      <c r="N309" s="15" t="n">
        <v>111.3</v>
      </c>
      <c r="O309" s="0" t="n">
        <f aca="false">VLOOKUP(TRIM(A309),Q:S,3,0)</f>
        <v>1279</v>
      </c>
      <c r="P309" s="1" t="n">
        <f aca="false">(N309-B309)/B309</f>
        <v>0.0559772296015179</v>
      </c>
      <c r="Q309" s="0" t="str">
        <f aca="false">TRIM(R309)</f>
        <v>0531: grandi apparecchi domestici elettrici e non</v>
      </c>
      <c r="R309" s="12" t="s">
        <v>627</v>
      </c>
      <c r="S309" s="13" t="n">
        <v>6046</v>
      </c>
    </row>
    <row r="310" customFormat="false" ht="12.5" hidden="false" customHeight="false" outlineLevel="0" collapsed="false">
      <c r="A310" s="12" t="s">
        <v>628</v>
      </c>
      <c r="B310" s="14" t="n">
        <v>96.9</v>
      </c>
      <c r="C310" s="14" t="n">
        <v>97</v>
      </c>
      <c r="D310" s="14" t="n">
        <v>96.5</v>
      </c>
      <c r="E310" s="14" t="n">
        <v>96.3</v>
      </c>
      <c r="F310" s="14" t="n">
        <v>96.6</v>
      </c>
      <c r="G310" s="14" t="n">
        <v>96.7</v>
      </c>
      <c r="H310" s="14" t="n">
        <v>97.1</v>
      </c>
      <c r="I310" s="14" t="n">
        <v>97.3</v>
      </c>
      <c r="J310" s="14" t="n">
        <v>97.8</v>
      </c>
      <c r="K310" s="14" t="n">
        <v>98.3</v>
      </c>
      <c r="L310" s="14" t="n">
        <v>98.7</v>
      </c>
      <c r="M310" s="14" t="n">
        <v>98.5</v>
      </c>
      <c r="N310" s="14" t="n">
        <v>98.9</v>
      </c>
      <c r="O310" s="0" t="n">
        <f aca="false">VLOOKUP(TRIM(A310),Q:S,3,0)</f>
        <v>1565</v>
      </c>
      <c r="P310" s="1" t="n">
        <f aca="false">(N310-B310)/B310</f>
        <v>0.0206398348813209</v>
      </c>
      <c r="Q310" s="0" t="str">
        <f aca="false">TRIM(R310)</f>
        <v>05311: frigoriferi, freezer e frigo freezer</v>
      </c>
      <c r="R310" s="12" t="s">
        <v>629</v>
      </c>
      <c r="S310" s="13" t="n">
        <v>1195</v>
      </c>
    </row>
    <row r="311" customFormat="false" ht="20" hidden="false" customHeight="false" outlineLevel="0" collapsed="false">
      <c r="A311" s="12" t="s">
        <v>630</v>
      </c>
      <c r="B311" s="15" t="n">
        <v>95.9</v>
      </c>
      <c r="C311" s="15" t="n">
        <v>96</v>
      </c>
      <c r="D311" s="15" t="n">
        <v>95.4</v>
      </c>
      <c r="E311" s="15" t="n">
        <v>95.2</v>
      </c>
      <c r="F311" s="15" t="n">
        <v>95.6</v>
      </c>
      <c r="G311" s="15" t="n">
        <v>95.7</v>
      </c>
      <c r="H311" s="15" t="n">
        <v>96.1</v>
      </c>
      <c r="I311" s="15" t="n">
        <v>96.3</v>
      </c>
      <c r="J311" s="15" t="n">
        <v>96.9</v>
      </c>
      <c r="K311" s="15" t="n">
        <v>97.2</v>
      </c>
      <c r="L311" s="15" t="n">
        <v>97.4</v>
      </c>
      <c r="M311" s="15" t="n">
        <v>97</v>
      </c>
      <c r="N311" s="15" t="n">
        <v>97.1</v>
      </c>
      <c r="O311" s="0" t="n">
        <f aca="false">VLOOKUP(TRIM(A311),Q:S,3,0)</f>
        <v>815</v>
      </c>
      <c r="P311" s="1" t="n">
        <f aca="false">(N311-B311)/B311</f>
        <v>0.0125130344108445</v>
      </c>
      <c r="Q311" s="0" t="str">
        <f aca="false">TRIM(R311)</f>
        <v>053110: frigoriferi, freezer e frigo freezer</v>
      </c>
      <c r="R311" s="12" t="s">
        <v>631</v>
      </c>
      <c r="S311" s="13" t="n">
        <v>1195</v>
      </c>
    </row>
    <row r="312" customFormat="false" ht="20" hidden="false" customHeight="false" outlineLevel="0" collapsed="false">
      <c r="A312" s="12" t="s">
        <v>632</v>
      </c>
      <c r="B312" s="14" t="n">
        <v>98.1</v>
      </c>
      <c r="C312" s="14" t="n">
        <v>98.3</v>
      </c>
      <c r="D312" s="14" t="n">
        <v>98</v>
      </c>
      <c r="E312" s="14" t="n">
        <v>97.8</v>
      </c>
      <c r="F312" s="14" t="n">
        <v>97.9</v>
      </c>
      <c r="G312" s="14" t="n">
        <v>98.1</v>
      </c>
      <c r="H312" s="14" t="n">
        <v>98.4</v>
      </c>
      <c r="I312" s="14" t="n">
        <v>98.6</v>
      </c>
      <c r="J312" s="14" t="n">
        <v>99.1</v>
      </c>
      <c r="K312" s="14" t="n">
        <v>99.7</v>
      </c>
      <c r="L312" s="14" t="n">
        <v>100.2</v>
      </c>
      <c r="M312" s="14" t="n">
        <v>100.4</v>
      </c>
      <c r="N312" s="14" t="n">
        <v>101.1</v>
      </c>
      <c r="O312" s="0" t="n">
        <f aca="false">VLOOKUP(TRIM(A312),Q:S,3,0)</f>
        <v>750</v>
      </c>
      <c r="P312" s="1" t="n">
        <f aca="false">(N312-B312)/B312</f>
        <v>0.0305810397553517</v>
      </c>
      <c r="Q312" s="0" t="str">
        <f aca="false">TRIM(R312)</f>
        <v>05312: lavatrici, asciugatrici e lavastoviglie</v>
      </c>
      <c r="R312" s="12" t="s">
        <v>633</v>
      </c>
      <c r="S312" s="13" t="n">
        <v>1998</v>
      </c>
    </row>
    <row r="313" customFormat="false" ht="20" hidden="false" customHeight="false" outlineLevel="0" collapsed="false">
      <c r="A313" s="12" t="s">
        <v>634</v>
      </c>
      <c r="B313" s="15" t="n">
        <v>99.9</v>
      </c>
      <c r="C313" s="15" t="n">
        <v>100</v>
      </c>
      <c r="D313" s="15" t="n">
        <v>99.6</v>
      </c>
      <c r="E313" s="15" t="n">
        <v>99.4</v>
      </c>
      <c r="F313" s="15" t="n">
        <v>99.9</v>
      </c>
      <c r="G313" s="15" t="n">
        <v>100</v>
      </c>
      <c r="H313" s="15" t="n">
        <v>100.1</v>
      </c>
      <c r="I313" s="15" t="n">
        <v>100.1</v>
      </c>
      <c r="J313" s="15" t="n">
        <v>100.6</v>
      </c>
      <c r="K313" s="15" t="n">
        <v>101.2</v>
      </c>
      <c r="L313" s="15" t="n">
        <v>101.7</v>
      </c>
      <c r="M313" s="15" t="n">
        <v>102</v>
      </c>
      <c r="N313" s="15" t="n">
        <v>102.3</v>
      </c>
      <c r="O313" s="0" t="n">
        <f aca="false">VLOOKUP(TRIM(A313),Q:S,3,0)</f>
        <v>597</v>
      </c>
      <c r="P313" s="1" t="n">
        <f aca="false">(N313-B313)/B313</f>
        <v>0.0240240240240239</v>
      </c>
      <c r="Q313" s="0" t="str">
        <f aca="false">TRIM(R313)</f>
        <v>053120: lavatrici, asciugatrici e lavastoviglie</v>
      </c>
      <c r="R313" s="12" t="s">
        <v>635</v>
      </c>
      <c r="S313" s="13" t="n">
        <v>1998</v>
      </c>
    </row>
    <row r="314" customFormat="false" ht="20" hidden="false" customHeight="false" outlineLevel="0" collapsed="false">
      <c r="A314" s="12" t="s">
        <v>636</v>
      </c>
      <c r="B314" s="14" t="n">
        <v>99.2</v>
      </c>
      <c r="C314" s="14" t="n">
        <v>99.2</v>
      </c>
      <c r="D314" s="14" t="n">
        <v>98.5</v>
      </c>
      <c r="E314" s="14" t="n">
        <v>98.6</v>
      </c>
      <c r="F314" s="14" t="n">
        <v>99.2</v>
      </c>
      <c r="G314" s="14" t="n">
        <v>99.3</v>
      </c>
      <c r="H314" s="14" t="n">
        <v>99.6</v>
      </c>
      <c r="I314" s="14" t="n">
        <v>99.6</v>
      </c>
      <c r="J314" s="14" t="n">
        <v>100.3</v>
      </c>
      <c r="K314" s="14" t="n">
        <v>100.6</v>
      </c>
      <c r="L314" s="14" t="n">
        <v>101.2</v>
      </c>
      <c r="M314" s="14" t="n">
        <v>101.2</v>
      </c>
      <c r="N314" s="14" t="n">
        <v>101.4</v>
      </c>
      <c r="O314" s="0" t="n">
        <f aca="false">VLOOKUP(TRIM(A314),Q:S,3,0)</f>
        <v>214</v>
      </c>
      <c r="P314" s="1" t="n">
        <f aca="false">(N314-B314)/B314</f>
        <v>0.0221774193548387</v>
      </c>
      <c r="Q314" s="0" t="str">
        <f aca="false">TRIM(R314)</f>
        <v>05313: apparecchi per cottura cibi</v>
      </c>
      <c r="R314" s="12" t="s">
        <v>637</v>
      </c>
      <c r="S314" s="13" t="n">
        <v>648</v>
      </c>
    </row>
    <row r="315" customFormat="false" ht="20" hidden="false" customHeight="false" outlineLevel="0" collapsed="false">
      <c r="A315" s="12" t="s">
        <v>638</v>
      </c>
      <c r="B315" s="15" t="n">
        <v>100.4</v>
      </c>
      <c r="C315" s="15" t="n">
        <v>100.4</v>
      </c>
      <c r="D315" s="15" t="n">
        <v>100.2</v>
      </c>
      <c r="E315" s="15" t="n">
        <v>99.9</v>
      </c>
      <c r="F315" s="15" t="n">
        <v>100.3</v>
      </c>
      <c r="G315" s="15" t="n">
        <v>100.3</v>
      </c>
      <c r="H315" s="15" t="n">
        <v>100.3</v>
      </c>
      <c r="I315" s="15" t="n">
        <v>100.3</v>
      </c>
      <c r="J315" s="15" t="n">
        <v>100.8</v>
      </c>
      <c r="K315" s="15" t="n">
        <v>101.4</v>
      </c>
      <c r="L315" s="15" t="n">
        <v>102</v>
      </c>
      <c r="M315" s="15" t="n">
        <v>102.5</v>
      </c>
      <c r="N315" s="15" t="n">
        <v>102.8</v>
      </c>
      <c r="O315" s="0" t="n">
        <f aca="false">VLOOKUP(TRIM(A315),Q:S,3,0)</f>
        <v>383</v>
      </c>
      <c r="P315" s="1" t="n">
        <f aca="false">(N315-B315)/B315</f>
        <v>0.0239043824701194</v>
      </c>
      <c r="Q315" s="0" t="str">
        <f aca="false">TRIM(R315)</f>
        <v>053130: apparecchi per cottura cibi</v>
      </c>
      <c r="R315" s="12" t="s">
        <v>639</v>
      </c>
      <c r="S315" s="13" t="n">
        <v>648</v>
      </c>
    </row>
    <row r="316" customFormat="false" ht="20" hidden="false" customHeight="false" outlineLevel="0" collapsed="false">
      <c r="A316" s="12" t="s">
        <v>640</v>
      </c>
      <c r="B316" s="14" t="n">
        <v>94.3</v>
      </c>
      <c r="C316" s="14" t="n">
        <v>94.9</v>
      </c>
      <c r="D316" s="14" t="n">
        <v>94.4</v>
      </c>
      <c r="E316" s="14" t="n">
        <v>94.4</v>
      </c>
      <c r="F316" s="14" t="n">
        <v>94.2</v>
      </c>
      <c r="G316" s="14" t="n">
        <v>94.4</v>
      </c>
      <c r="H316" s="14" t="n">
        <v>92.7</v>
      </c>
      <c r="I316" s="14" t="n">
        <v>94.2</v>
      </c>
      <c r="J316" s="14" t="n">
        <v>96.1</v>
      </c>
      <c r="K316" s="14" t="n">
        <v>96.5</v>
      </c>
      <c r="L316" s="14" t="n">
        <v>96.1</v>
      </c>
      <c r="M316" s="14" t="n">
        <v>96.7</v>
      </c>
      <c r="N316" s="14" t="n">
        <v>97.1</v>
      </c>
      <c r="O316" s="0" t="n">
        <f aca="false">VLOOKUP(TRIM(A316),Q:S,3,0)</f>
        <v>8660</v>
      </c>
      <c r="P316" s="1" t="n">
        <f aca="false">(N316-B316)/B316</f>
        <v>0.0296924708377518</v>
      </c>
      <c r="Q316" s="0" t="str">
        <f aca="false">TRIM(R316)</f>
        <v>05314: apparecchi per riscaldamento, condizionatori d'aria</v>
      </c>
      <c r="R316" s="12" t="s">
        <v>641</v>
      </c>
      <c r="S316" s="13" t="n">
        <v>1547</v>
      </c>
    </row>
    <row r="317" customFormat="false" ht="20" hidden="false" customHeight="false" outlineLevel="0" collapsed="false">
      <c r="A317" s="12" t="s">
        <v>642</v>
      </c>
      <c r="B317" s="15" t="n">
        <v>92.6</v>
      </c>
      <c r="C317" s="15" t="n">
        <v>93.6</v>
      </c>
      <c r="D317" s="15" t="n">
        <v>93.9</v>
      </c>
      <c r="E317" s="15" t="n">
        <v>94</v>
      </c>
      <c r="F317" s="15" t="n">
        <v>93.7</v>
      </c>
      <c r="G317" s="15" t="n">
        <v>94</v>
      </c>
      <c r="H317" s="15" t="n">
        <v>92.5</v>
      </c>
      <c r="I317" s="15" t="n">
        <v>94.7</v>
      </c>
      <c r="J317" s="15" t="n">
        <v>95.4</v>
      </c>
      <c r="K317" s="15" t="n">
        <v>96.6</v>
      </c>
      <c r="L317" s="15" t="n">
        <v>96.1</v>
      </c>
      <c r="M317" s="15" t="n">
        <v>97.2</v>
      </c>
      <c r="N317" s="15" t="n">
        <v>97.1</v>
      </c>
      <c r="O317" s="0" t="n">
        <f aca="false">VLOOKUP(TRIM(A317),Q:S,3,0)</f>
        <v>6046</v>
      </c>
      <c r="P317" s="1" t="n">
        <f aca="false">(N317-B317)/B317</f>
        <v>0.0485961123110151</v>
      </c>
      <c r="Q317" s="0" t="str">
        <f aca="false">TRIM(R317)</f>
        <v>053140: apparecchi per riscaldamento e condizionatori d'aria</v>
      </c>
      <c r="R317" s="12" t="s">
        <v>643</v>
      </c>
      <c r="S317" s="13" t="n">
        <v>1547</v>
      </c>
    </row>
    <row r="318" customFormat="false" ht="20" hidden="false" customHeight="false" outlineLevel="0" collapsed="false">
      <c r="A318" s="12" t="s">
        <v>644</v>
      </c>
      <c r="B318" s="14" t="n">
        <v>92.3</v>
      </c>
      <c r="C318" s="14" t="n">
        <v>92.9</v>
      </c>
      <c r="D318" s="14" t="n">
        <v>93.1</v>
      </c>
      <c r="E318" s="14" t="n">
        <v>93.9</v>
      </c>
      <c r="F318" s="14" t="n">
        <v>94.1</v>
      </c>
      <c r="G318" s="14" t="n">
        <v>94.2</v>
      </c>
      <c r="H318" s="14" t="n">
        <v>93.2</v>
      </c>
      <c r="I318" s="14" t="n">
        <v>96.8</v>
      </c>
      <c r="J318" s="14" t="n">
        <v>97.9</v>
      </c>
      <c r="K318" s="14" t="n">
        <v>98.1</v>
      </c>
      <c r="L318" s="14" t="n">
        <v>97.8</v>
      </c>
      <c r="M318" s="14" t="n">
        <v>97.9</v>
      </c>
      <c r="N318" s="14" t="n">
        <v>98.2</v>
      </c>
      <c r="O318" s="0" t="n">
        <f aca="false">VLOOKUP(TRIM(A318),Q:S,3,0)</f>
        <v>1195</v>
      </c>
      <c r="P318" s="1" t="n">
        <f aca="false">(N318-B318)/B318</f>
        <v>0.0639219934994584</v>
      </c>
      <c r="Q318" s="0" t="str">
        <f aca="false">TRIM(R318)</f>
        <v>05315: apparecchi per la pulizia della casa</v>
      </c>
      <c r="R318" s="12" t="s">
        <v>645</v>
      </c>
      <c r="S318" s="13" t="n">
        <v>658</v>
      </c>
    </row>
    <row r="319" customFormat="false" ht="20" hidden="false" customHeight="false" outlineLevel="0" collapsed="false">
      <c r="A319" s="12" t="s">
        <v>646</v>
      </c>
      <c r="B319" s="15" t="n">
        <v>92.3</v>
      </c>
      <c r="C319" s="15" t="n">
        <v>92.9</v>
      </c>
      <c r="D319" s="15" t="n">
        <v>93.1</v>
      </c>
      <c r="E319" s="15" t="n">
        <v>93.9</v>
      </c>
      <c r="F319" s="15" t="n">
        <v>94.1</v>
      </c>
      <c r="G319" s="15" t="n">
        <v>94.2</v>
      </c>
      <c r="H319" s="15" t="n">
        <v>93.2</v>
      </c>
      <c r="I319" s="15" t="n">
        <v>96.8</v>
      </c>
      <c r="J319" s="15" t="n">
        <v>97.9</v>
      </c>
      <c r="K319" s="15" t="n">
        <v>98.1</v>
      </c>
      <c r="L319" s="15" t="n">
        <v>97.8</v>
      </c>
      <c r="M319" s="15" t="n">
        <v>97.9</v>
      </c>
      <c r="N319" s="15" t="n">
        <v>98.2</v>
      </c>
      <c r="O319" s="0" t="n">
        <f aca="false">VLOOKUP(TRIM(A319),Q:S,3,0)</f>
        <v>1195</v>
      </c>
      <c r="P319" s="1" t="n">
        <f aca="false">(N319-B319)/B319</f>
        <v>0.0639219934994584</v>
      </c>
      <c r="Q319" s="0" t="str">
        <f aca="false">TRIM(R319)</f>
        <v>053150: apparecchi per la pulizia della casa</v>
      </c>
      <c r="R319" s="12" t="s">
        <v>647</v>
      </c>
      <c r="S319" s="13" t="n">
        <v>658</v>
      </c>
    </row>
    <row r="320" customFormat="false" ht="20" hidden="false" customHeight="false" outlineLevel="0" collapsed="false">
      <c r="A320" s="12" t="s">
        <v>648</v>
      </c>
      <c r="B320" s="14" t="n">
        <v>90.2</v>
      </c>
      <c r="C320" s="14" t="n">
        <v>90.8</v>
      </c>
      <c r="D320" s="14" t="n">
        <v>90.9</v>
      </c>
      <c r="E320" s="14" t="n">
        <v>90.7</v>
      </c>
      <c r="F320" s="14" t="n">
        <v>90.4</v>
      </c>
      <c r="G320" s="14" t="n">
        <v>90.1</v>
      </c>
      <c r="H320" s="14" t="n">
        <v>89.9</v>
      </c>
      <c r="I320" s="14" t="n">
        <v>90.9</v>
      </c>
      <c r="J320" s="14" t="n">
        <v>92.5</v>
      </c>
      <c r="K320" s="14" t="n">
        <v>93</v>
      </c>
      <c r="L320" s="14" t="n">
        <v>93.2</v>
      </c>
      <c r="M320" s="14" t="n">
        <v>93.5</v>
      </c>
      <c r="N320" s="14" t="n">
        <v>92.6</v>
      </c>
      <c r="O320" s="0" t="n">
        <f aca="false">VLOOKUP(TRIM(A320),Q:S,3,0)</f>
        <v>1998</v>
      </c>
      <c r="P320" s="1" t="n">
        <f aca="false">(N320-B320)/B320</f>
        <v>0.0266075388026607</v>
      </c>
      <c r="Q320" s="0" t="str">
        <f aca="false">TRIM(R320)</f>
        <v>0532: piccoli elettrodomestici</v>
      </c>
      <c r="R320" s="12" t="s">
        <v>649</v>
      </c>
      <c r="S320" s="13" t="n">
        <v>2497</v>
      </c>
    </row>
    <row r="321" customFormat="false" ht="20" hidden="false" customHeight="false" outlineLevel="0" collapsed="false">
      <c r="A321" s="12" t="s">
        <v>650</v>
      </c>
      <c r="B321" s="15" t="n">
        <v>90.2</v>
      </c>
      <c r="C321" s="15" t="n">
        <v>90.8</v>
      </c>
      <c r="D321" s="15" t="n">
        <v>90.9</v>
      </c>
      <c r="E321" s="15" t="n">
        <v>90.7</v>
      </c>
      <c r="F321" s="15" t="n">
        <v>90.4</v>
      </c>
      <c r="G321" s="15" t="n">
        <v>90.1</v>
      </c>
      <c r="H321" s="15" t="n">
        <v>89.9</v>
      </c>
      <c r="I321" s="15" t="n">
        <v>90.9</v>
      </c>
      <c r="J321" s="15" t="n">
        <v>92.5</v>
      </c>
      <c r="K321" s="15" t="n">
        <v>93</v>
      </c>
      <c r="L321" s="15" t="n">
        <v>93.2</v>
      </c>
      <c r="M321" s="15" t="n">
        <v>93.5</v>
      </c>
      <c r="N321" s="15" t="n">
        <v>92.6</v>
      </c>
      <c r="O321" s="0" t="n">
        <f aca="false">VLOOKUP(TRIM(A321),Q:S,3,0)</f>
        <v>1998</v>
      </c>
      <c r="P321" s="1" t="n">
        <f aca="false">(N321-B321)/B321</f>
        <v>0.0266075388026607</v>
      </c>
      <c r="Q321" s="0" t="str">
        <f aca="false">TRIM(R321)</f>
        <v>05321: apparecchi per la lavorazione degli alimenti</v>
      </c>
      <c r="R321" s="12" t="s">
        <v>651</v>
      </c>
      <c r="S321" s="13" t="n">
        <v>1098</v>
      </c>
    </row>
    <row r="322" customFormat="false" ht="20" hidden="false" customHeight="false" outlineLevel="0" collapsed="false">
      <c r="A322" s="12" t="s">
        <v>652</v>
      </c>
      <c r="B322" s="14" t="n">
        <v>102</v>
      </c>
      <c r="C322" s="14" t="n">
        <v>103</v>
      </c>
      <c r="D322" s="14" t="n">
        <v>103.4</v>
      </c>
      <c r="E322" s="14" t="n">
        <v>102.4</v>
      </c>
      <c r="F322" s="14" t="n">
        <v>101.7</v>
      </c>
      <c r="G322" s="14" t="n">
        <v>101.3</v>
      </c>
      <c r="H322" s="14" t="n">
        <v>100.8</v>
      </c>
      <c r="I322" s="14" t="n">
        <v>102.6</v>
      </c>
      <c r="J322" s="14" t="n">
        <v>104.5</v>
      </c>
      <c r="K322" s="14" t="n">
        <v>105.4</v>
      </c>
      <c r="L322" s="14" t="n">
        <v>104.9</v>
      </c>
      <c r="M322" s="14" t="n">
        <v>105.4</v>
      </c>
      <c r="N322" s="14" t="n">
        <v>106.4</v>
      </c>
      <c r="O322" s="0" t="n">
        <f aca="false">VLOOKUP(TRIM(A322),Q:S,3,0)</f>
        <v>648</v>
      </c>
      <c r="P322" s="1" t="n">
        <f aca="false">(N322-B322)/B322</f>
        <v>0.0431372549019608</v>
      </c>
      <c r="Q322" s="0" t="str">
        <f aca="false">TRIM(R322)</f>
        <v>053210: apparecchi per la lavorazione degli alimenti</v>
      </c>
      <c r="R322" s="12" t="s">
        <v>653</v>
      </c>
      <c r="S322" s="13" t="n">
        <v>1098</v>
      </c>
    </row>
    <row r="323" customFormat="false" ht="20" hidden="false" customHeight="false" outlineLevel="0" collapsed="false">
      <c r="A323" s="12" t="s">
        <v>654</v>
      </c>
      <c r="B323" s="15" t="n">
        <v>102</v>
      </c>
      <c r="C323" s="15" t="n">
        <v>103</v>
      </c>
      <c r="D323" s="15" t="n">
        <v>103.4</v>
      </c>
      <c r="E323" s="15" t="n">
        <v>102.4</v>
      </c>
      <c r="F323" s="15" t="n">
        <v>101.7</v>
      </c>
      <c r="G323" s="15" t="n">
        <v>101.3</v>
      </c>
      <c r="H323" s="15" t="n">
        <v>100.8</v>
      </c>
      <c r="I323" s="15" t="n">
        <v>102.6</v>
      </c>
      <c r="J323" s="15" t="n">
        <v>104.5</v>
      </c>
      <c r="K323" s="15" t="n">
        <v>105.4</v>
      </c>
      <c r="L323" s="15" t="n">
        <v>104.9</v>
      </c>
      <c r="M323" s="15" t="n">
        <v>105.4</v>
      </c>
      <c r="N323" s="15" t="n">
        <v>106.4</v>
      </c>
      <c r="O323" s="0" t="n">
        <f aca="false">VLOOKUP(TRIM(A323),Q:S,3,0)</f>
        <v>648</v>
      </c>
      <c r="P323" s="1" t="n">
        <f aca="false">(N323-B323)/B323</f>
        <v>0.0431372549019608</v>
      </c>
      <c r="Q323" s="0" t="str">
        <f aca="false">TRIM(R323)</f>
        <v>05322: macchine da caffè, bollitori per tè e apparecchi simili</v>
      </c>
      <c r="R323" s="12" t="s">
        <v>655</v>
      </c>
      <c r="S323" s="13" t="n">
        <v>565</v>
      </c>
    </row>
    <row r="324" customFormat="false" ht="30" hidden="false" customHeight="false" outlineLevel="0" collapsed="false">
      <c r="A324" s="12" t="s">
        <v>656</v>
      </c>
      <c r="B324" s="14" t="n">
        <v>102.7</v>
      </c>
      <c r="C324" s="14" t="n">
        <v>103.8</v>
      </c>
      <c r="D324" s="14" t="n">
        <v>105.8</v>
      </c>
      <c r="E324" s="14" t="n">
        <v>105.8</v>
      </c>
      <c r="F324" s="14" t="n">
        <v>105.1</v>
      </c>
      <c r="G324" s="14" t="n">
        <v>107.1</v>
      </c>
      <c r="H324" s="14" t="n">
        <v>105.1</v>
      </c>
      <c r="I324" s="14" t="n">
        <v>107.3</v>
      </c>
      <c r="J324" s="14" t="n">
        <v>104.8</v>
      </c>
      <c r="K324" s="14" t="n">
        <v>107.6</v>
      </c>
      <c r="L324" s="14" t="n">
        <v>106.5</v>
      </c>
      <c r="M324" s="14" t="n">
        <v>111</v>
      </c>
      <c r="N324" s="14" t="n">
        <v>111</v>
      </c>
      <c r="O324" s="0" t="n">
        <f aca="false">VLOOKUP(TRIM(A324),Q:S,3,0)</f>
        <v>1547</v>
      </c>
      <c r="P324" s="1" t="n">
        <f aca="false">(N324-B324)/B324</f>
        <v>0.0808179162609542</v>
      </c>
      <c r="Q324" s="0" t="str">
        <f aca="false">TRIM(R324)</f>
        <v>053220: macchine da caffè, bollitori per tè e apparecchi simili</v>
      </c>
      <c r="R324" s="12" t="s">
        <v>657</v>
      </c>
      <c r="S324" s="13" t="n">
        <v>565</v>
      </c>
    </row>
    <row r="325" customFormat="false" ht="30" hidden="false" customHeight="false" outlineLevel="0" collapsed="false">
      <c r="A325" s="12" t="s">
        <v>658</v>
      </c>
      <c r="B325" s="15" t="n">
        <v>102.7</v>
      </c>
      <c r="C325" s="15" t="n">
        <v>103.8</v>
      </c>
      <c r="D325" s="15" t="n">
        <v>105.8</v>
      </c>
      <c r="E325" s="15" t="n">
        <v>105.8</v>
      </c>
      <c r="F325" s="15" t="n">
        <v>105.1</v>
      </c>
      <c r="G325" s="15" t="n">
        <v>107.1</v>
      </c>
      <c r="H325" s="15" t="n">
        <v>105.1</v>
      </c>
      <c r="I325" s="15" t="n">
        <v>107.3</v>
      </c>
      <c r="J325" s="15" t="n">
        <v>104.8</v>
      </c>
      <c r="K325" s="15" t="n">
        <v>107.6</v>
      </c>
      <c r="L325" s="15" t="n">
        <v>106.5</v>
      </c>
      <c r="M325" s="15" t="n">
        <v>111</v>
      </c>
      <c r="N325" s="15" t="n">
        <v>111</v>
      </c>
      <c r="O325" s="0" t="n">
        <f aca="false">VLOOKUP(TRIM(A325),Q:S,3,0)</f>
        <v>1547</v>
      </c>
      <c r="P325" s="1" t="n">
        <f aca="false">(N325-B325)/B325</f>
        <v>0.0808179162609542</v>
      </c>
      <c r="Q325" s="0" t="str">
        <f aca="false">TRIM(R325)</f>
        <v>05323: ferri da stiro</v>
      </c>
      <c r="R325" s="12" t="s">
        <v>659</v>
      </c>
      <c r="S325" s="13" t="n">
        <v>420</v>
      </c>
    </row>
    <row r="326" customFormat="false" ht="20" hidden="false" customHeight="false" outlineLevel="0" collapsed="false">
      <c r="A326" s="12" t="s">
        <v>660</v>
      </c>
      <c r="B326" s="14" t="n">
        <v>68.8</v>
      </c>
      <c r="C326" s="14" t="n">
        <v>70.8</v>
      </c>
      <c r="D326" s="14" t="n">
        <v>68.5</v>
      </c>
      <c r="E326" s="14" t="n">
        <v>69.5</v>
      </c>
      <c r="F326" s="14" t="n">
        <v>69.1</v>
      </c>
      <c r="G326" s="14" t="n">
        <v>68.5</v>
      </c>
      <c r="H326" s="14" t="n">
        <v>63.9</v>
      </c>
      <c r="I326" s="14" t="n">
        <v>66.9</v>
      </c>
      <c r="J326" s="14" t="n">
        <v>69.3</v>
      </c>
      <c r="K326" s="14" t="n">
        <v>71</v>
      </c>
      <c r="L326" s="14" t="n">
        <v>69.7</v>
      </c>
      <c r="M326" s="14" t="n">
        <v>68.8</v>
      </c>
      <c r="N326" s="14" t="n">
        <v>69.5</v>
      </c>
      <c r="O326" s="0" t="n">
        <f aca="false">VLOOKUP(TRIM(A326),Q:S,3,0)</f>
        <v>658</v>
      </c>
      <c r="P326" s="1" t="n">
        <f aca="false">(N326-B326)/B326</f>
        <v>0.0101744186046512</v>
      </c>
      <c r="Q326" s="0" t="str">
        <f aca="false">TRIM(R326)</f>
        <v>053230: ferri da stiro</v>
      </c>
      <c r="R326" s="12" t="s">
        <v>661</v>
      </c>
      <c r="S326" s="13" t="n">
        <v>420</v>
      </c>
    </row>
    <row r="327" customFormat="false" ht="20" hidden="false" customHeight="false" outlineLevel="0" collapsed="false">
      <c r="A327" s="12" t="s">
        <v>662</v>
      </c>
      <c r="B327" s="15" t="n">
        <v>68.8</v>
      </c>
      <c r="C327" s="15" t="n">
        <v>70.8</v>
      </c>
      <c r="D327" s="15" t="n">
        <v>68.5</v>
      </c>
      <c r="E327" s="15" t="n">
        <v>69.5</v>
      </c>
      <c r="F327" s="15" t="n">
        <v>69.1</v>
      </c>
      <c r="G327" s="15" t="n">
        <v>68.5</v>
      </c>
      <c r="H327" s="15" t="n">
        <v>63.9</v>
      </c>
      <c r="I327" s="15" t="n">
        <v>66.9</v>
      </c>
      <c r="J327" s="15" t="n">
        <v>69.3</v>
      </c>
      <c r="K327" s="15" t="n">
        <v>71</v>
      </c>
      <c r="L327" s="15" t="n">
        <v>69.7</v>
      </c>
      <c r="M327" s="15" t="n">
        <v>68.8</v>
      </c>
      <c r="N327" s="15" t="n">
        <v>69.5</v>
      </c>
      <c r="O327" s="0" t="n">
        <f aca="false">VLOOKUP(TRIM(A327),Q:S,3,0)</f>
        <v>658</v>
      </c>
      <c r="P327" s="1" t="n">
        <f aca="false">(N327-B327)/B327</f>
        <v>0.0101744186046512</v>
      </c>
      <c r="Q327" s="0" t="str">
        <f aca="false">TRIM(R327)</f>
        <v>05329: altri piccoli apparecchi elettrici per la casa</v>
      </c>
      <c r="R327" s="12" t="s">
        <v>663</v>
      </c>
      <c r="S327" s="13" t="n">
        <v>414</v>
      </c>
    </row>
    <row r="328" customFormat="false" ht="12.5" hidden="false" customHeight="false" outlineLevel="0" collapsed="false">
      <c r="A328" s="12" t="s">
        <v>664</v>
      </c>
      <c r="B328" s="14" t="n">
        <v>95.8</v>
      </c>
      <c r="C328" s="14" t="n">
        <v>95.3</v>
      </c>
      <c r="D328" s="14" t="n">
        <v>93.2</v>
      </c>
      <c r="E328" s="14" t="n">
        <v>92.7</v>
      </c>
      <c r="F328" s="14" t="n">
        <v>92.6</v>
      </c>
      <c r="G328" s="14" t="n">
        <v>92.6</v>
      </c>
      <c r="H328" s="14" t="n">
        <v>90.5</v>
      </c>
      <c r="I328" s="14" t="n">
        <v>90.1</v>
      </c>
      <c r="J328" s="14" t="n">
        <v>94.8</v>
      </c>
      <c r="K328" s="14" t="n">
        <v>93.3</v>
      </c>
      <c r="L328" s="14" t="n">
        <v>93.4</v>
      </c>
      <c r="M328" s="14" t="n">
        <v>92.6</v>
      </c>
      <c r="N328" s="14" t="n">
        <v>94</v>
      </c>
      <c r="O328" s="0" t="n">
        <f aca="false">VLOOKUP(TRIM(A328),Q:S,3,0)</f>
        <v>2497</v>
      </c>
      <c r="P328" s="1" t="n">
        <f aca="false">(N328-B328)/B328</f>
        <v>-0.0187891440501044</v>
      </c>
      <c r="Q328" s="0" t="str">
        <f aca="false">TRIM(R328)</f>
        <v>053290: altri piccoli apparecchi elettrici per la casa</v>
      </c>
      <c r="R328" s="12" t="s">
        <v>665</v>
      </c>
      <c r="S328" s="13" t="n">
        <v>414</v>
      </c>
    </row>
    <row r="329" customFormat="false" ht="20" hidden="false" customHeight="false" outlineLevel="0" collapsed="false">
      <c r="A329" s="12" t="s">
        <v>666</v>
      </c>
      <c r="B329" s="15" t="n">
        <v>95.9</v>
      </c>
      <c r="C329" s="15" t="n">
        <v>94.4</v>
      </c>
      <c r="D329" s="15" t="n">
        <v>91</v>
      </c>
      <c r="E329" s="15" t="n">
        <v>91.5</v>
      </c>
      <c r="F329" s="15" t="n">
        <v>89.9</v>
      </c>
      <c r="G329" s="15" t="n">
        <v>88.8</v>
      </c>
      <c r="H329" s="15" t="n">
        <v>85</v>
      </c>
      <c r="I329" s="15" t="n">
        <v>86.6</v>
      </c>
      <c r="J329" s="15" t="n">
        <v>89.9</v>
      </c>
      <c r="K329" s="15" t="n">
        <v>89.5</v>
      </c>
      <c r="L329" s="15" t="n">
        <v>88.9</v>
      </c>
      <c r="M329" s="15" t="n">
        <v>88.2</v>
      </c>
      <c r="N329" s="15" t="n">
        <v>89.4</v>
      </c>
      <c r="O329" s="0" t="n">
        <f aca="false">VLOOKUP(TRIM(A329),Q:S,3,0)</f>
        <v>1098</v>
      </c>
      <c r="P329" s="1" t="n">
        <f aca="false">(N329-B329)/B329</f>
        <v>-0.0677789363920751</v>
      </c>
      <c r="Q329" s="0" t="str">
        <f aca="false">TRIM(R329)</f>
        <v>0533: riparazione di apparecchi per la casa</v>
      </c>
      <c r="R329" s="12" t="s">
        <v>667</v>
      </c>
      <c r="S329" s="13" t="n">
        <v>117</v>
      </c>
    </row>
    <row r="330" customFormat="false" ht="20" hidden="false" customHeight="false" outlineLevel="0" collapsed="false">
      <c r="A330" s="12" t="s">
        <v>668</v>
      </c>
      <c r="B330" s="14" t="n">
        <v>95.9</v>
      </c>
      <c r="C330" s="14" t="n">
        <v>94.4</v>
      </c>
      <c r="D330" s="14" t="n">
        <v>91</v>
      </c>
      <c r="E330" s="14" t="n">
        <v>91.5</v>
      </c>
      <c r="F330" s="14" t="n">
        <v>89.9</v>
      </c>
      <c r="G330" s="14" t="n">
        <v>88.8</v>
      </c>
      <c r="H330" s="14" t="n">
        <v>85</v>
      </c>
      <c r="I330" s="14" t="n">
        <v>86.6</v>
      </c>
      <c r="J330" s="14" t="n">
        <v>89.9</v>
      </c>
      <c r="K330" s="14" t="n">
        <v>89.5</v>
      </c>
      <c r="L330" s="14" t="n">
        <v>88.9</v>
      </c>
      <c r="M330" s="14" t="n">
        <v>88.2</v>
      </c>
      <c r="N330" s="14" t="n">
        <v>89.4</v>
      </c>
      <c r="O330" s="0" t="n">
        <f aca="false">VLOOKUP(TRIM(A330),Q:S,3,0)</f>
        <v>1098</v>
      </c>
      <c r="P330" s="1" t="n">
        <f aca="false">(N330-B330)/B330</f>
        <v>-0.0677789363920751</v>
      </c>
      <c r="Q330" s="0" t="str">
        <f aca="false">TRIM(R330)</f>
        <v>05330: riparazione di apparecchi per la casa</v>
      </c>
      <c r="R330" s="12" t="s">
        <v>669</v>
      </c>
      <c r="S330" s="13" t="n">
        <v>117</v>
      </c>
    </row>
    <row r="331" customFormat="false" ht="20" hidden="false" customHeight="false" outlineLevel="0" collapsed="false">
      <c r="A331" s="12" t="s">
        <v>670</v>
      </c>
      <c r="B331" s="15" t="n">
        <v>100.7</v>
      </c>
      <c r="C331" s="15" t="n">
        <v>101.4</v>
      </c>
      <c r="D331" s="15" t="n">
        <v>101.9</v>
      </c>
      <c r="E331" s="15" t="n">
        <v>98.2</v>
      </c>
      <c r="F331" s="15" t="n">
        <v>102.4</v>
      </c>
      <c r="G331" s="15" t="n">
        <v>103.9</v>
      </c>
      <c r="H331" s="15" t="n">
        <v>103.4</v>
      </c>
      <c r="I331" s="15" t="n">
        <v>96.2</v>
      </c>
      <c r="J331" s="15" t="n">
        <v>105.5</v>
      </c>
      <c r="K331" s="15" t="n">
        <v>105.3</v>
      </c>
      <c r="L331" s="15" t="n">
        <v>103.6</v>
      </c>
      <c r="M331" s="15" t="n">
        <v>107.6</v>
      </c>
      <c r="N331" s="15" t="n">
        <v>108.9</v>
      </c>
      <c r="O331" s="0" t="n">
        <f aca="false">VLOOKUP(TRIM(A331),Q:S,3,0)</f>
        <v>565</v>
      </c>
      <c r="P331" s="1" t="n">
        <f aca="false">(N331-B331)/B331</f>
        <v>0.0814299900695134</v>
      </c>
      <c r="Q331" s="0" t="str">
        <f aca="false">TRIM(R331)</f>
        <v>053300: riparazione di apparecchi per la casa</v>
      </c>
      <c r="R331" s="12" t="s">
        <v>671</v>
      </c>
      <c r="S331" s="13" t="n">
        <v>117</v>
      </c>
    </row>
    <row r="332" customFormat="false" ht="20" hidden="false" customHeight="false" outlineLevel="0" collapsed="false">
      <c r="A332" s="12" t="s">
        <v>672</v>
      </c>
      <c r="B332" s="14" t="n">
        <v>100.7</v>
      </c>
      <c r="C332" s="14" t="n">
        <v>101.4</v>
      </c>
      <c r="D332" s="14" t="n">
        <v>101.9</v>
      </c>
      <c r="E332" s="14" t="n">
        <v>98.2</v>
      </c>
      <c r="F332" s="14" t="n">
        <v>102.4</v>
      </c>
      <c r="G332" s="14" t="n">
        <v>103.9</v>
      </c>
      <c r="H332" s="14" t="n">
        <v>103.4</v>
      </c>
      <c r="I332" s="14" t="n">
        <v>96.2</v>
      </c>
      <c r="J332" s="14" t="n">
        <v>105.5</v>
      </c>
      <c r="K332" s="14" t="n">
        <v>105.3</v>
      </c>
      <c r="L332" s="14" t="n">
        <v>103.6</v>
      </c>
      <c r="M332" s="14" t="n">
        <v>107.6</v>
      </c>
      <c r="N332" s="14" t="n">
        <v>108.9</v>
      </c>
      <c r="O332" s="0" t="n">
        <f aca="false">VLOOKUP(TRIM(A332),Q:S,3,0)</f>
        <v>565</v>
      </c>
      <c r="P332" s="1" t="n">
        <f aca="false">(N332-B332)/B332</f>
        <v>0.0814299900695134</v>
      </c>
      <c r="Q332" s="0" t="str">
        <f aca="false">TRIM(R332)</f>
        <v>054: cristalleria, stoviglie e utensili domestici</v>
      </c>
      <c r="R332" s="12" t="s">
        <v>673</v>
      </c>
      <c r="S332" s="13" t="n">
        <v>4689</v>
      </c>
    </row>
    <row r="333" customFormat="false" ht="12.5" hidden="false" customHeight="false" outlineLevel="0" collapsed="false">
      <c r="A333" s="12" t="s">
        <v>674</v>
      </c>
      <c r="B333" s="15" t="n">
        <v>95.5</v>
      </c>
      <c r="C333" s="15" t="n">
        <v>95.6</v>
      </c>
      <c r="D333" s="15" t="n">
        <v>95.6</v>
      </c>
      <c r="E333" s="15" t="n">
        <v>95.1</v>
      </c>
      <c r="F333" s="15" t="n">
        <v>95.4</v>
      </c>
      <c r="G333" s="15" t="n">
        <v>95.1</v>
      </c>
      <c r="H333" s="15" t="n">
        <v>94.8</v>
      </c>
      <c r="I333" s="15" t="n">
        <v>94.9</v>
      </c>
      <c r="J333" s="15" t="n">
        <v>99.8</v>
      </c>
      <c r="K333" s="15" t="n">
        <v>95.2</v>
      </c>
      <c r="L333" s="15" t="n">
        <v>96.8</v>
      </c>
      <c r="M333" s="15" t="n">
        <v>91.7</v>
      </c>
      <c r="N333" s="15" t="n">
        <v>91.2</v>
      </c>
      <c r="O333" s="0" t="n">
        <f aca="false">VLOOKUP(TRIM(A333),Q:S,3,0)</f>
        <v>420</v>
      </c>
      <c r="P333" s="1" t="n">
        <f aca="false">(N333-B333)/B333</f>
        <v>-0.0450261780104712</v>
      </c>
      <c r="Q333" s="0" t="str">
        <f aca="false">TRIM(R333)</f>
        <v>0540: cristalleria, stoviglie e utensili domestici</v>
      </c>
      <c r="R333" s="12" t="s">
        <v>675</v>
      </c>
      <c r="S333" s="13" t="n">
        <v>4689</v>
      </c>
    </row>
    <row r="334" customFormat="false" ht="12.5" hidden="false" customHeight="false" outlineLevel="0" collapsed="false">
      <c r="A334" s="12" t="s">
        <v>676</v>
      </c>
      <c r="B334" s="14" t="n">
        <v>95.5</v>
      </c>
      <c r="C334" s="14" t="n">
        <v>95.6</v>
      </c>
      <c r="D334" s="14" t="n">
        <v>95.6</v>
      </c>
      <c r="E334" s="14" t="n">
        <v>95.1</v>
      </c>
      <c r="F334" s="14" t="n">
        <v>95.4</v>
      </c>
      <c r="G334" s="14" t="n">
        <v>95.1</v>
      </c>
      <c r="H334" s="14" t="n">
        <v>94.8</v>
      </c>
      <c r="I334" s="14" t="n">
        <v>94.9</v>
      </c>
      <c r="J334" s="14" t="n">
        <v>99.8</v>
      </c>
      <c r="K334" s="14" t="n">
        <v>95.2</v>
      </c>
      <c r="L334" s="14" t="n">
        <v>96.8</v>
      </c>
      <c r="M334" s="14" t="n">
        <v>91.7</v>
      </c>
      <c r="N334" s="14" t="n">
        <v>91.2</v>
      </c>
      <c r="O334" s="0" t="n">
        <f aca="false">VLOOKUP(TRIM(A334),Q:S,3,0)</f>
        <v>420</v>
      </c>
      <c r="P334" s="1" t="n">
        <f aca="false">(N334-B334)/B334</f>
        <v>-0.0450261780104712</v>
      </c>
      <c r="Q334" s="0" t="str">
        <f aca="false">TRIM(R334)</f>
        <v>05401: cristalleria, stoviglie, ceramiche e porcellane</v>
      </c>
      <c r="R334" s="12" t="s">
        <v>677</v>
      </c>
      <c r="S334" s="13" t="n">
        <v>995</v>
      </c>
    </row>
    <row r="335" customFormat="false" ht="20" hidden="false" customHeight="false" outlineLevel="0" collapsed="false">
      <c r="A335" s="12" t="s">
        <v>678</v>
      </c>
      <c r="B335" s="15" t="n">
        <v>94.6</v>
      </c>
      <c r="C335" s="15" t="n">
        <v>96.9</v>
      </c>
      <c r="D335" s="15" t="n">
        <v>93.5</v>
      </c>
      <c r="E335" s="15" t="n">
        <v>93.2</v>
      </c>
      <c r="F335" s="15" t="n">
        <v>94.1</v>
      </c>
      <c r="G335" s="15" t="n">
        <v>97.6</v>
      </c>
      <c r="H335" s="15" t="n">
        <v>99.4</v>
      </c>
      <c r="I335" s="15" t="n">
        <v>98.1</v>
      </c>
      <c r="J335" s="15" t="n">
        <v>100.6</v>
      </c>
      <c r="K335" s="15" t="n">
        <v>97.7</v>
      </c>
      <c r="L335" s="15" t="n">
        <v>100.3</v>
      </c>
      <c r="M335" s="15" t="n">
        <v>96.9</v>
      </c>
      <c r="N335" s="15" t="n">
        <v>101.3</v>
      </c>
      <c r="O335" s="0" t="n">
        <f aca="false">VLOOKUP(TRIM(A335),Q:S,3,0)</f>
        <v>414</v>
      </c>
      <c r="P335" s="1" t="n">
        <f aca="false">(N335-B335)/B335</f>
        <v>0.0708245243128964</v>
      </c>
      <c r="Q335" s="0" t="str">
        <f aca="false">TRIM(R335)</f>
        <v>054011: piatti, ciotole, scodelle e altre stoviglie</v>
      </c>
      <c r="R335" s="12" t="s">
        <v>679</v>
      </c>
      <c r="S335" s="13" t="n">
        <v>709</v>
      </c>
    </row>
    <row r="336" customFormat="false" ht="20" hidden="false" customHeight="false" outlineLevel="0" collapsed="false">
      <c r="A336" s="12" t="s">
        <v>680</v>
      </c>
      <c r="B336" s="14" t="n">
        <v>94.6</v>
      </c>
      <c r="C336" s="14" t="n">
        <v>96.9</v>
      </c>
      <c r="D336" s="14" t="n">
        <v>93.5</v>
      </c>
      <c r="E336" s="14" t="n">
        <v>93.2</v>
      </c>
      <c r="F336" s="14" t="n">
        <v>94.1</v>
      </c>
      <c r="G336" s="14" t="n">
        <v>97.6</v>
      </c>
      <c r="H336" s="14" t="n">
        <v>99.4</v>
      </c>
      <c r="I336" s="14" t="n">
        <v>98.1</v>
      </c>
      <c r="J336" s="14" t="n">
        <v>100.6</v>
      </c>
      <c r="K336" s="14" t="n">
        <v>97.7</v>
      </c>
      <c r="L336" s="14" t="n">
        <v>100.3</v>
      </c>
      <c r="M336" s="14" t="n">
        <v>96.9</v>
      </c>
      <c r="N336" s="14" t="n">
        <v>101.3</v>
      </c>
      <c r="O336" s="0" t="n">
        <f aca="false">VLOOKUP(TRIM(A336),Q:S,3,0)</f>
        <v>414</v>
      </c>
      <c r="P336" s="1" t="n">
        <f aca="false">(N336-B336)/B336</f>
        <v>0.0708245243128964</v>
      </c>
      <c r="Q336" s="0" t="str">
        <f aca="false">TRIM(R336)</f>
        <v>054012: bicchieri, tazze e tazzine</v>
      </c>
      <c r="R336" s="12" t="s">
        <v>681</v>
      </c>
      <c r="S336" s="13" t="n">
        <v>286</v>
      </c>
    </row>
    <row r="337" customFormat="false" ht="20" hidden="false" customHeight="false" outlineLevel="0" collapsed="false">
      <c r="A337" s="12" t="s">
        <v>682</v>
      </c>
      <c r="B337" s="15" t="n">
        <v>104.8</v>
      </c>
      <c r="C337" s="15" t="n">
        <v>104.8</v>
      </c>
      <c r="D337" s="15" t="n">
        <v>105</v>
      </c>
      <c r="E337" s="15" t="n">
        <v>105</v>
      </c>
      <c r="F337" s="15" t="n">
        <v>105.2</v>
      </c>
      <c r="G337" s="15" t="n">
        <v>105.3</v>
      </c>
      <c r="H337" s="15" t="n">
        <v>105.2</v>
      </c>
      <c r="I337" s="15" t="n">
        <v>105.3</v>
      </c>
      <c r="J337" s="15" t="n">
        <v>105.6</v>
      </c>
      <c r="K337" s="15" t="n">
        <v>105.9</v>
      </c>
      <c r="L337" s="15" t="n">
        <v>106.1</v>
      </c>
      <c r="M337" s="15" t="n">
        <v>106.6</v>
      </c>
      <c r="N337" s="15" t="n">
        <v>107</v>
      </c>
      <c r="O337" s="0" t="n">
        <f aca="false">VLOOKUP(TRIM(A337),Q:S,3,0)</f>
        <v>117</v>
      </c>
      <c r="P337" s="1" t="n">
        <f aca="false">(N337-B337)/B337</f>
        <v>0.0209923664122138</v>
      </c>
      <c r="Q337" s="0" t="str">
        <f aca="false">TRIM(R337)</f>
        <v>05402: coltelleria, posateria e argenteria</v>
      </c>
      <c r="R337" s="12" t="s">
        <v>683</v>
      </c>
      <c r="S337" s="13" t="n">
        <v>217</v>
      </c>
    </row>
    <row r="338" customFormat="false" ht="20" hidden="false" customHeight="false" outlineLevel="0" collapsed="false">
      <c r="A338" s="12" t="s">
        <v>684</v>
      </c>
      <c r="B338" s="14" t="n">
        <v>104.8</v>
      </c>
      <c r="C338" s="14" t="n">
        <v>104.8</v>
      </c>
      <c r="D338" s="14" t="n">
        <v>105</v>
      </c>
      <c r="E338" s="14" t="n">
        <v>105</v>
      </c>
      <c r="F338" s="14" t="n">
        <v>105.2</v>
      </c>
      <c r="G338" s="14" t="n">
        <v>105.3</v>
      </c>
      <c r="H338" s="14" t="n">
        <v>105.2</v>
      </c>
      <c r="I338" s="14" t="n">
        <v>105.3</v>
      </c>
      <c r="J338" s="14" t="n">
        <v>105.6</v>
      </c>
      <c r="K338" s="14" t="n">
        <v>105.9</v>
      </c>
      <c r="L338" s="14" t="n">
        <v>106.1</v>
      </c>
      <c r="M338" s="14" t="n">
        <v>106.6</v>
      </c>
      <c r="N338" s="14" t="n">
        <v>107</v>
      </c>
      <c r="O338" s="0" t="n">
        <f aca="false">VLOOKUP(TRIM(A338),Q:S,3,0)</f>
        <v>117</v>
      </c>
      <c r="P338" s="1" t="n">
        <f aca="false">(N338-B338)/B338</f>
        <v>0.0209923664122138</v>
      </c>
      <c r="Q338" s="0" t="str">
        <f aca="false">TRIM(R338)</f>
        <v>054020: coltelleria, posateria e argenteria</v>
      </c>
      <c r="R338" s="12" t="s">
        <v>685</v>
      </c>
      <c r="S338" s="13" t="n">
        <v>217</v>
      </c>
    </row>
    <row r="339" customFormat="false" ht="20" hidden="false" customHeight="false" outlineLevel="0" collapsed="false">
      <c r="A339" s="12" t="s">
        <v>686</v>
      </c>
      <c r="B339" s="15" t="n">
        <v>104.8</v>
      </c>
      <c r="C339" s="15" t="n">
        <v>104.8</v>
      </c>
      <c r="D339" s="15" t="n">
        <v>105</v>
      </c>
      <c r="E339" s="15" t="n">
        <v>105</v>
      </c>
      <c r="F339" s="15" t="n">
        <v>105.2</v>
      </c>
      <c r="G339" s="15" t="n">
        <v>105.3</v>
      </c>
      <c r="H339" s="15" t="n">
        <v>105.2</v>
      </c>
      <c r="I339" s="15" t="n">
        <v>105.3</v>
      </c>
      <c r="J339" s="15" t="n">
        <v>105.6</v>
      </c>
      <c r="K339" s="15" t="n">
        <v>105.9</v>
      </c>
      <c r="L339" s="15" t="n">
        <v>106.1</v>
      </c>
      <c r="M339" s="15" t="n">
        <v>106.6</v>
      </c>
      <c r="N339" s="15" t="n">
        <v>107</v>
      </c>
      <c r="O339" s="0" t="n">
        <f aca="false">VLOOKUP(TRIM(A339),Q:S,3,0)</f>
        <v>117</v>
      </c>
      <c r="P339" s="1" t="n">
        <f aca="false">(N339-B339)/B339</f>
        <v>0.0209923664122138</v>
      </c>
      <c r="Q339" s="0" t="str">
        <f aca="false">TRIM(R339)</f>
        <v>05403: utensili e articoli da cucina non elettrici</v>
      </c>
      <c r="R339" s="12" t="s">
        <v>687</v>
      </c>
      <c r="S339" s="13" t="n">
        <v>3477</v>
      </c>
    </row>
    <row r="340" customFormat="false" ht="20" hidden="false" customHeight="false" outlineLevel="0" collapsed="false">
      <c r="A340" s="12" t="s">
        <v>688</v>
      </c>
      <c r="B340" s="14" t="n">
        <v>102.1</v>
      </c>
      <c r="C340" s="14" t="n">
        <v>102.2</v>
      </c>
      <c r="D340" s="14" t="n">
        <v>102.2</v>
      </c>
      <c r="E340" s="14" t="n">
        <v>102.2</v>
      </c>
      <c r="F340" s="14" t="n">
        <v>102.4</v>
      </c>
      <c r="G340" s="14" t="n">
        <v>102.6</v>
      </c>
      <c r="H340" s="14" t="n">
        <v>102.5</v>
      </c>
      <c r="I340" s="14" t="n">
        <v>102.7</v>
      </c>
      <c r="J340" s="14" t="n">
        <v>103.1</v>
      </c>
      <c r="K340" s="14" t="n">
        <v>103.6</v>
      </c>
      <c r="L340" s="14" t="n">
        <v>104</v>
      </c>
      <c r="M340" s="14" t="n">
        <v>104.5</v>
      </c>
      <c r="N340" s="14" t="n">
        <v>104.9</v>
      </c>
      <c r="O340" s="0" t="n">
        <f aca="false">VLOOKUP(TRIM(A340),Q:S,3,0)</f>
        <v>4689</v>
      </c>
      <c r="P340" s="1" t="n">
        <f aca="false">(N340-B340)/B340</f>
        <v>0.0274240940254653</v>
      </c>
      <c r="Q340" s="0" t="str">
        <f aca="false">TRIM(R340)</f>
        <v>054030: utensili da cucina non elettrici e articoli domestici non elettrici</v>
      </c>
      <c r="R340" s="12" t="s">
        <v>689</v>
      </c>
      <c r="S340" s="13" t="n">
        <v>3477</v>
      </c>
    </row>
    <row r="341" customFormat="false" ht="20" hidden="false" customHeight="false" outlineLevel="0" collapsed="false">
      <c r="A341" s="12" t="s">
        <v>690</v>
      </c>
      <c r="B341" s="15" t="n">
        <v>102.1</v>
      </c>
      <c r="C341" s="15" t="n">
        <v>102.2</v>
      </c>
      <c r="D341" s="15" t="n">
        <v>102.2</v>
      </c>
      <c r="E341" s="15" t="n">
        <v>102.2</v>
      </c>
      <c r="F341" s="15" t="n">
        <v>102.4</v>
      </c>
      <c r="G341" s="15" t="n">
        <v>102.6</v>
      </c>
      <c r="H341" s="15" t="n">
        <v>102.5</v>
      </c>
      <c r="I341" s="15" t="n">
        <v>102.7</v>
      </c>
      <c r="J341" s="15" t="n">
        <v>103.1</v>
      </c>
      <c r="K341" s="15" t="n">
        <v>103.6</v>
      </c>
      <c r="L341" s="15" t="n">
        <v>104</v>
      </c>
      <c r="M341" s="15" t="n">
        <v>104.5</v>
      </c>
      <c r="N341" s="15" t="n">
        <v>104.9</v>
      </c>
      <c r="O341" s="0" t="n">
        <f aca="false">VLOOKUP(TRIM(A341),Q:S,3,0)</f>
        <v>4689</v>
      </c>
      <c r="P341" s="1" t="n">
        <f aca="false">(N341-B341)/B341</f>
        <v>0.0274240940254653</v>
      </c>
      <c r="Q341" s="0" t="str">
        <f aca="false">TRIM(R341)</f>
        <v>055: utensili e attrezzature per la casa e il giardino</v>
      </c>
      <c r="R341" s="12" t="s">
        <v>691</v>
      </c>
      <c r="S341" s="13" t="n">
        <v>2868</v>
      </c>
    </row>
    <row r="342" customFormat="false" ht="20" hidden="false" customHeight="false" outlineLevel="0" collapsed="false">
      <c r="A342" s="12" t="s">
        <v>692</v>
      </c>
      <c r="B342" s="14" t="n">
        <v>102.8</v>
      </c>
      <c r="C342" s="14" t="n">
        <v>103</v>
      </c>
      <c r="D342" s="14" t="n">
        <v>103.1</v>
      </c>
      <c r="E342" s="14" t="n">
        <v>103.3</v>
      </c>
      <c r="F342" s="14" t="n">
        <v>103.3</v>
      </c>
      <c r="G342" s="14" t="n">
        <v>103.4</v>
      </c>
      <c r="H342" s="14" t="n">
        <v>103.6</v>
      </c>
      <c r="I342" s="14" t="n">
        <v>103.6</v>
      </c>
      <c r="J342" s="14" t="n">
        <v>104.1</v>
      </c>
      <c r="K342" s="14" t="n">
        <v>104.7</v>
      </c>
      <c r="L342" s="14" t="n">
        <v>105.2</v>
      </c>
      <c r="M342" s="14" t="n">
        <v>105.9</v>
      </c>
      <c r="N342" s="14" t="n">
        <v>106.2</v>
      </c>
      <c r="O342" s="0" t="n">
        <f aca="false">VLOOKUP(TRIM(A342),Q:S,3,0)</f>
        <v>995</v>
      </c>
      <c r="P342" s="1" t="n">
        <f aca="false">(N342-B342)/B342</f>
        <v>0.0330739299610895</v>
      </c>
      <c r="Q342" s="0" t="str">
        <f aca="false">TRIM(R342)</f>
        <v>0551: grandi utensili ed attrezzature per la casa ed il giardino</v>
      </c>
      <c r="R342" s="12" t="s">
        <v>693</v>
      </c>
      <c r="S342" s="13" t="n">
        <v>136</v>
      </c>
    </row>
    <row r="343" customFormat="false" ht="20" hidden="false" customHeight="false" outlineLevel="0" collapsed="false">
      <c r="A343" s="12" t="s">
        <v>694</v>
      </c>
      <c r="B343" s="15" t="n">
        <v>102.5</v>
      </c>
      <c r="C343" s="15" t="n">
        <v>102.6</v>
      </c>
      <c r="D343" s="15" t="n">
        <v>102.8</v>
      </c>
      <c r="E343" s="15" t="n">
        <v>103</v>
      </c>
      <c r="F343" s="15" t="n">
        <v>103</v>
      </c>
      <c r="G343" s="15" t="n">
        <v>103.2</v>
      </c>
      <c r="H343" s="15" t="n">
        <v>103.3</v>
      </c>
      <c r="I343" s="15" t="n">
        <v>103.3</v>
      </c>
      <c r="J343" s="15" t="n">
        <v>103.8</v>
      </c>
      <c r="K343" s="15" t="n">
        <v>104.3</v>
      </c>
      <c r="L343" s="15" t="n">
        <v>104.7</v>
      </c>
      <c r="M343" s="15" t="n">
        <v>105.3</v>
      </c>
      <c r="N343" s="15" t="n">
        <v>105.6</v>
      </c>
      <c r="O343" s="0" t="n">
        <f aca="false">VLOOKUP(TRIM(A343),Q:S,3,0)</f>
        <v>709</v>
      </c>
      <c r="P343" s="1" t="n">
        <f aca="false">(N343-B343)/B343</f>
        <v>0.0302439024390243</v>
      </c>
      <c r="Q343" s="0" t="str">
        <f aca="false">TRIM(R343)</f>
        <v>05511: grandi utensili e attrezzature a motore</v>
      </c>
      <c r="R343" s="12" t="s">
        <v>695</v>
      </c>
      <c r="S343" s="13" t="n">
        <v>136</v>
      </c>
    </row>
    <row r="344" customFormat="false" ht="20" hidden="false" customHeight="false" outlineLevel="0" collapsed="false">
      <c r="A344" s="12" t="s">
        <v>696</v>
      </c>
      <c r="B344" s="14" t="n">
        <v>103.4</v>
      </c>
      <c r="C344" s="14" t="n">
        <v>103.5</v>
      </c>
      <c r="D344" s="14" t="n">
        <v>103.5</v>
      </c>
      <c r="E344" s="14" t="n">
        <v>103.6</v>
      </c>
      <c r="F344" s="14" t="n">
        <v>103.5</v>
      </c>
      <c r="G344" s="14" t="n">
        <v>103.6</v>
      </c>
      <c r="H344" s="14" t="n">
        <v>103.9</v>
      </c>
      <c r="I344" s="14" t="n">
        <v>104</v>
      </c>
      <c r="J344" s="14" t="n">
        <v>104.6</v>
      </c>
      <c r="K344" s="14" t="n">
        <v>105.3</v>
      </c>
      <c r="L344" s="14" t="n">
        <v>106</v>
      </c>
      <c r="M344" s="14" t="n">
        <v>106.9</v>
      </c>
      <c r="N344" s="14" t="n">
        <v>107.3</v>
      </c>
      <c r="O344" s="0" t="n">
        <f aca="false">VLOOKUP(TRIM(A344),Q:S,3,0)</f>
        <v>286</v>
      </c>
      <c r="P344" s="1" t="n">
        <f aca="false">(N344-B344)/B344</f>
        <v>0.0377176015473887</v>
      </c>
      <c r="Q344" s="0" t="str">
        <f aca="false">TRIM(R344)</f>
        <v>055110: utensili ed attrezzature a motore per la casa ed il giardino</v>
      </c>
      <c r="R344" s="12" t="s">
        <v>697</v>
      </c>
      <c r="S344" s="13" t="n">
        <v>136</v>
      </c>
    </row>
    <row r="345" customFormat="false" ht="20" hidden="false" customHeight="false" outlineLevel="0" collapsed="false">
      <c r="A345" s="12" t="s">
        <v>698</v>
      </c>
      <c r="B345" s="15" t="n">
        <v>100.9</v>
      </c>
      <c r="C345" s="15" t="n">
        <v>100.9</v>
      </c>
      <c r="D345" s="15" t="n">
        <v>100.9</v>
      </c>
      <c r="E345" s="15" t="n">
        <v>100.9</v>
      </c>
      <c r="F345" s="15" t="n">
        <v>101</v>
      </c>
      <c r="G345" s="15" t="n">
        <v>101.2</v>
      </c>
      <c r="H345" s="15" t="n">
        <v>101.4</v>
      </c>
      <c r="I345" s="15" t="n">
        <v>101.5</v>
      </c>
      <c r="J345" s="15" t="n">
        <v>101.7</v>
      </c>
      <c r="K345" s="15" t="n">
        <v>102.2</v>
      </c>
      <c r="L345" s="15" t="n">
        <v>102.4</v>
      </c>
      <c r="M345" s="15" t="n">
        <v>103</v>
      </c>
      <c r="N345" s="15" t="n">
        <v>103.5</v>
      </c>
      <c r="O345" s="0" t="n">
        <f aca="false">VLOOKUP(TRIM(A345),Q:S,3,0)</f>
        <v>217</v>
      </c>
      <c r="P345" s="1" t="n">
        <f aca="false">(N345-B345)/B345</f>
        <v>0.0257680872150644</v>
      </c>
      <c r="Q345" s="0" t="str">
        <f aca="false">TRIM(R345)</f>
        <v>0552: piccoli utensili ed accessori vari</v>
      </c>
      <c r="R345" s="12" t="s">
        <v>699</v>
      </c>
      <c r="S345" s="13" t="n">
        <v>2732</v>
      </c>
    </row>
    <row r="346" customFormat="false" ht="20" hidden="false" customHeight="false" outlineLevel="0" collapsed="false">
      <c r="A346" s="12" t="s">
        <v>700</v>
      </c>
      <c r="B346" s="14" t="n">
        <v>100.9</v>
      </c>
      <c r="C346" s="14" t="n">
        <v>100.9</v>
      </c>
      <c r="D346" s="14" t="n">
        <v>100.9</v>
      </c>
      <c r="E346" s="14" t="n">
        <v>100.9</v>
      </c>
      <c r="F346" s="14" t="n">
        <v>101</v>
      </c>
      <c r="G346" s="14" t="n">
        <v>101.2</v>
      </c>
      <c r="H346" s="14" t="n">
        <v>101.4</v>
      </c>
      <c r="I346" s="14" t="n">
        <v>101.5</v>
      </c>
      <c r="J346" s="14" t="n">
        <v>101.7</v>
      </c>
      <c r="K346" s="14" t="n">
        <v>102.2</v>
      </c>
      <c r="L346" s="14" t="n">
        <v>102.4</v>
      </c>
      <c r="M346" s="14" t="n">
        <v>103</v>
      </c>
      <c r="N346" s="14" t="n">
        <v>103.5</v>
      </c>
      <c r="O346" s="0" t="n">
        <f aca="false">VLOOKUP(TRIM(A346),Q:S,3,0)</f>
        <v>217</v>
      </c>
      <c r="P346" s="1" t="n">
        <f aca="false">(N346-B346)/B346</f>
        <v>0.0257680872150644</v>
      </c>
      <c r="Q346" s="0" t="str">
        <f aca="false">TRIM(R346)</f>
        <v>05521: piccoli utensili senza motore</v>
      </c>
      <c r="R346" s="12" t="s">
        <v>701</v>
      </c>
      <c r="S346" s="13" t="n">
        <v>618</v>
      </c>
    </row>
    <row r="347" customFormat="false" ht="20" hidden="false" customHeight="false" outlineLevel="0" collapsed="false">
      <c r="A347" s="17" t="s">
        <v>702</v>
      </c>
      <c r="B347" s="15" t="n">
        <v>102</v>
      </c>
      <c r="C347" s="15" t="n">
        <v>102.1</v>
      </c>
      <c r="D347" s="15" t="n">
        <v>102.1</v>
      </c>
      <c r="E347" s="15" t="n">
        <v>102.1</v>
      </c>
      <c r="F347" s="15" t="n">
        <v>102.2</v>
      </c>
      <c r="G347" s="15" t="n">
        <v>102.5</v>
      </c>
      <c r="H347" s="15" t="n">
        <v>102.3</v>
      </c>
      <c r="I347" s="15" t="n">
        <v>102.6</v>
      </c>
      <c r="J347" s="15" t="n">
        <v>102.9</v>
      </c>
      <c r="K347" s="15" t="n">
        <v>103.4</v>
      </c>
      <c r="L347" s="15" t="n">
        <v>103.8</v>
      </c>
      <c r="M347" s="15" t="n">
        <v>104.2</v>
      </c>
      <c r="N347" s="15" t="n">
        <v>104.6</v>
      </c>
      <c r="O347" s="0" t="n">
        <f aca="false">VLOOKUP(TRIM(A347),Q:S,3,0)</f>
        <v>3477</v>
      </c>
      <c r="P347" s="1" t="n">
        <f aca="false">(N347-B347)/B347</f>
        <v>0.0254901960784313</v>
      </c>
      <c r="Q347" s="0" t="str">
        <f aca="false">TRIM(R347)</f>
        <v>055210: piccoli utensili</v>
      </c>
      <c r="R347" s="12" t="s">
        <v>703</v>
      </c>
      <c r="S347" s="13" t="n">
        <v>618</v>
      </c>
    </row>
    <row r="348" customFormat="false" ht="30" hidden="false" customHeight="false" outlineLevel="0" collapsed="false">
      <c r="A348" s="17" t="s">
        <v>704</v>
      </c>
      <c r="B348" s="14" t="n">
        <v>102</v>
      </c>
      <c r="C348" s="14" t="n">
        <v>102.1</v>
      </c>
      <c r="D348" s="14" t="n">
        <v>102.1</v>
      </c>
      <c r="E348" s="14" t="n">
        <v>102.1</v>
      </c>
      <c r="F348" s="14" t="n">
        <v>102.2</v>
      </c>
      <c r="G348" s="14" t="n">
        <v>102.5</v>
      </c>
      <c r="H348" s="14" t="n">
        <v>102.3</v>
      </c>
      <c r="I348" s="14" t="n">
        <v>102.6</v>
      </c>
      <c r="J348" s="14" t="n">
        <v>102.9</v>
      </c>
      <c r="K348" s="14" t="n">
        <v>103.4</v>
      </c>
      <c r="L348" s="14" t="n">
        <v>103.8</v>
      </c>
      <c r="M348" s="14" t="n">
        <v>104.2</v>
      </c>
      <c r="N348" s="14" t="n">
        <v>104.6</v>
      </c>
      <c r="O348" s="0" t="n">
        <f aca="false">VLOOKUP(TRIM(A348),Q:S,3,0)</f>
        <v>3477</v>
      </c>
      <c r="P348" s="1" t="n">
        <f aca="false">(N348-B348)/B348</f>
        <v>0.0254901960784313</v>
      </c>
      <c r="Q348" s="0" t="str">
        <f aca="false">TRIM(R348)</f>
        <v>05522: accessori vari</v>
      </c>
      <c r="R348" s="12" t="s">
        <v>705</v>
      </c>
      <c r="S348" s="13" t="n">
        <v>2114</v>
      </c>
    </row>
    <row r="349" customFormat="false" ht="20" hidden="false" customHeight="false" outlineLevel="0" collapsed="false">
      <c r="A349" s="12" t="s">
        <v>706</v>
      </c>
      <c r="B349" s="15" t="n">
        <v>99.7</v>
      </c>
      <c r="C349" s="15" t="n">
        <v>99.8</v>
      </c>
      <c r="D349" s="15" t="n">
        <v>99.8</v>
      </c>
      <c r="E349" s="15" t="n">
        <v>99.9</v>
      </c>
      <c r="F349" s="15" t="n">
        <v>100</v>
      </c>
      <c r="G349" s="15" t="n">
        <v>100.2</v>
      </c>
      <c r="H349" s="15" t="n">
        <v>100.4</v>
      </c>
      <c r="I349" s="15" t="n">
        <v>100.4</v>
      </c>
      <c r="J349" s="15" t="n">
        <v>100.7</v>
      </c>
      <c r="K349" s="15" t="n">
        <v>101.3</v>
      </c>
      <c r="L349" s="15" t="n">
        <v>101.6</v>
      </c>
      <c r="M349" s="15" t="n">
        <v>102.2</v>
      </c>
      <c r="N349" s="15" t="n">
        <v>102.5</v>
      </c>
      <c r="O349" s="0" t="n">
        <f aca="false">VLOOKUP(TRIM(A349),Q:S,3,0)</f>
        <v>2868</v>
      </c>
      <c r="P349" s="1" t="n">
        <f aca="false">(N349-B349)/B349</f>
        <v>0.0280842527582748</v>
      </c>
      <c r="Q349" s="0" t="str">
        <f aca="false">TRIM(R349)</f>
        <v>055222: piccoli accessori elettrici</v>
      </c>
      <c r="R349" s="12" t="s">
        <v>707</v>
      </c>
      <c r="S349" s="13" t="n">
        <v>2114</v>
      </c>
    </row>
    <row r="350" customFormat="false" ht="30" hidden="false" customHeight="false" outlineLevel="0" collapsed="false">
      <c r="A350" s="12" t="s">
        <v>708</v>
      </c>
      <c r="B350" s="14" t="n">
        <v>100.5</v>
      </c>
      <c r="C350" s="14" t="n">
        <v>100.5</v>
      </c>
      <c r="D350" s="14" t="n">
        <v>100.6</v>
      </c>
      <c r="E350" s="14" t="n">
        <v>100.6</v>
      </c>
      <c r="F350" s="14" t="n">
        <v>100.8</v>
      </c>
      <c r="G350" s="14" t="n">
        <v>100.8</v>
      </c>
      <c r="H350" s="14" t="n">
        <v>100.9</v>
      </c>
      <c r="I350" s="14" t="n">
        <v>100.9</v>
      </c>
      <c r="J350" s="14" t="n">
        <v>101.4</v>
      </c>
      <c r="K350" s="14" t="n">
        <v>102</v>
      </c>
      <c r="L350" s="14" t="n">
        <v>102.2</v>
      </c>
      <c r="M350" s="14" t="n">
        <v>102.4</v>
      </c>
      <c r="N350" s="14" t="n">
        <v>102.4</v>
      </c>
      <c r="O350" s="0" t="n">
        <f aca="false">VLOOKUP(TRIM(A350),Q:S,3,0)</f>
        <v>136</v>
      </c>
      <c r="P350" s="1" t="n">
        <f aca="false">(N350-B350)/B350</f>
        <v>0.018905472636816</v>
      </c>
      <c r="Q350" s="0" t="str">
        <f aca="false">TRIM(R350)</f>
        <v>056: beni e servizi per la manutenzione ordinaria della casa</v>
      </c>
      <c r="R350" s="12" t="s">
        <v>709</v>
      </c>
      <c r="S350" s="13" t="n">
        <v>30974</v>
      </c>
    </row>
    <row r="351" customFormat="false" ht="20" hidden="false" customHeight="false" outlineLevel="0" collapsed="false">
      <c r="A351" s="12" t="s">
        <v>710</v>
      </c>
      <c r="B351" s="15" t="n">
        <v>100.5</v>
      </c>
      <c r="C351" s="15" t="n">
        <v>100.5</v>
      </c>
      <c r="D351" s="15" t="n">
        <v>100.6</v>
      </c>
      <c r="E351" s="15" t="n">
        <v>100.6</v>
      </c>
      <c r="F351" s="15" t="n">
        <v>100.8</v>
      </c>
      <c r="G351" s="15" t="n">
        <v>100.8</v>
      </c>
      <c r="H351" s="15" t="n">
        <v>100.9</v>
      </c>
      <c r="I351" s="15" t="n">
        <v>100.9</v>
      </c>
      <c r="J351" s="15" t="n">
        <v>101.4</v>
      </c>
      <c r="K351" s="15" t="n">
        <v>102</v>
      </c>
      <c r="L351" s="15" t="n">
        <v>102.2</v>
      </c>
      <c r="M351" s="15" t="n">
        <v>102.4</v>
      </c>
      <c r="N351" s="15" t="n">
        <v>102.4</v>
      </c>
      <c r="O351" s="0" t="n">
        <f aca="false">VLOOKUP(TRIM(A351),Q:S,3,0)</f>
        <v>136</v>
      </c>
      <c r="P351" s="1" t="n">
        <f aca="false">(N351-B351)/B351</f>
        <v>0.018905472636816</v>
      </c>
      <c r="Q351" s="0" t="str">
        <f aca="false">TRIM(R351)</f>
        <v>0561: beni non durevoli per la casa</v>
      </c>
      <c r="R351" s="12" t="s">
        <v>711</v>
      </c>
      <c r="S351" s="13" t="n">
        <v>13012</v>
      </c>
    </row>
    <row r="352" customFormat="false" ht="30" hidden="false" customHeight="false" outlineLevel="0" collapsed="false">
      <c r="A352" s="12" t="s">
        <v>712</v>
      </c>
      <c r="B352" s="14" t="n">
        <v>100.5</v>
      </c>
      <c r="C352" s="14" t="n">
        <v>100.5</v>
      </c>
      <c r="D352" s="14" t="n">
        <v>100.6</v>
      </c>
      <c r="E352" s="14" t="n">
        <v>100.6</v>
      </c>
      <c r="F352" s="14" t="n">
        <v>100.8</v>
      </c>
      <c r="G352" s="14" t="n">
        <v>100.8</v>
      </c>
      <c r="H352" s="14" t="n">
        <v>100.9</v>
      </c>
      <c r="I352" s="14" t="n">
        <v>100.9</v>
      </c>
      <c r="J352" s="14" t="n">
        <v>101.4</v>
      </c>
      <c r="K352" s="14" t="n">
        <v>102</v>
      </c>
      <c r="L352" s="14" t="n">
        <v>102.2</v>
      </c>
      <c r="M352" s="14" t="n">
        <v>102.4</v>
      </c>
      <c r="N352" s="14" t="n">
        <v>102.4</v>
      </c>
      <c r="O352" s="0" t="n">
        <f aca="false">VLOOKUP(TRIM(A352),Q:S,3,0)</f>
        <v>136</v>
      </c>
      <c r="P352" s="1" t="n">
        <f aca="false">(N352-B352)/B352</f>
        <v>0.018905472636816</v>
      </c>
      <c r="Q352" s="0" t="str">
        <f aca="false">TRIM(R352)</f>
        <v>05611: prodotti per la pulizia e la manutenzione della casa</v>
      </c>
      <c r="R352" s="12" t="s">
        <v>713</v>
      </c>
      <c r="S352" s="13" t="n">
        <v>7854</v>
      </c>
    </row>
    <row r="353" customFormat="false" ht="20" hidden="false" customHeight="false" outlineLevel="0" collapsed="false">
      <c r="A353" s="12" t="s">
        <v>714</v>
      </c>
      <c r="B353" s="15" t="n">
        <v>99.7</v>
      </c>
      <c r="C353" s="15" t="n">
        <v>99.7</v>
      </c>
      <c r="D353" s="15" t="n">
        <v>99.7</v>
      </c>
      <c r="E353" s="15" t="n">
        <v>99.8</v>
      </c>
      <c r="F353" s="15" t="n">
        <v>99.9</v>
      </c>
      <c r="G353" s="15" t="n">
        <v>100.2</v>
      </c>
      <c r="H353" s="15" t="n">
        <v>100.3</v>
      </c>
      <c r="I353" s="15" t="n">
        <v>100.4</v>
      </c>
      <c r="J353" s="15" t="n">
        <v>100.7</v>
      </c>
      <c r="K353" s="15" t="n">
        <v>101.2</v>
      </c>
      <c r="L353" s="15" t="n">
        <v>101.5</v>
      </c>
      <c r="M353" s="15" t="n">
        <v>102.2</v>
      </c>
      <c r="N353" s="15" t="n">
        <v>102.5</v>
      </c>
      <c r="O353" s="0" t="n">
        <f aca="false">VLOOKUP(TRIM(A353),Q:S,3,0)</f>
        <v>2732</v>
      </c>
      <c r="P353" s="1" t="n">
        <f aca="false">(N353-B353)/B353</f>
        <v>0.0280842527582748</v>
      </c>
      <c r="Q353" s="0" t="str">
        <f aca="false">TRIM(R353)</f>
        <v>056111: detergenti e prodotti per la pulizia della casa</v>
      </c>
      <c r="R353" s="12" t="s">
        <v>715</v>
      </c>
      <c r="S353" s="13" t="n">
        <v>7854</v>
      </c>
    </row>
    <row r="354" customFormat="false" ht="20" hidden="false" customHeight="false" outlineLevel="0" collapsed="false">
      <c r="A354" s="12" t="s">
        <v>716</v>
      </c>
      <c r="B354" s="14" t="n">
        <v>104.1</v>
      </c>
      <c r="C354" s="14" t="n">
        <v>104.4</v>
      </c>
      <c r="D354" s="14" t="n">
        <v>104.5</v>
      </c>
      <c r="E354" s="14" t="n">
        <v>104.6</v>
      </c>
      <c r="F354" s="14" t="n">
        <v>105.1</v>
      </c>
      <c r="G354" s="14" t="n">
        <v>105.4</v>
      </c>
      <c r="H354" s="14" t="n">
        <v>105.6</v>
      </c>
      <c r="I354" s="14" t="n">
        <v>105.8</v>
      </c>
      <c r="J354" s="14" t="n">
        <v>106.4</v>
      </c>
      <c r="K354" s="14" t="n">
        <v>107.1</v>
      </c>
      <c r="L354" s="14" t="n">
        <v>107.4</v>
      </c>
      <c r="M354" s="14" t="n">
        <v>108.4</v>
      </c>
      <c r="N354" s="14" t="n">
        <v>109</v>
      </c>
      <c r="O354" s="0" t="n">
        <f aca="false">VLOOKUP(TRIM(A354),Q:S,3,0)</f>
        <v>618</v>
      </c>
      <c r="P354" s="1" t="n">
        <f aca="false">(N354-B354)/B354</f>
        <v>0.0470701248799232</v>
      </c>
      <c r="Q354" s="0" t="str">
        <f aca="false">TRIM(R354)</f>
        <v>05612: altri articoli non durevoli per la casa</v>
      </c>
      <c r="R354" s="12" t="s">
        <v>717</v>
      </c>
      <c r="S354" s="13" t="n">
        <v>5158</v>
      </c>
    </row>
    <row r="355" customFormat="false" ht="12.5" hidden="false" customHeight="false" outlineLevel="0" collapsed="false">
      <c r="A355" s="12" t="s">
        <v>718</v>
      </c>
      <c r="B355" s="15" t="n">
        <v>104.1</v>
      </c>
      <c r="C355" s="15" t="n">
        <v>104.4</v>
      </c>
      <c r="D355" s="15" t="n">
        <v>104.5</v>
      </c>
      <c r="E355" s="15" t="n">
        <v>104.6</v>
      </c>
      <c r="F355" s="15" t="n">
        <v>105.1</v>
      </c>
      <c r="G355" s="15" t="n">
        <v>105.4</v>
      </c>
      <c r="H355" s="15" t="n">
        <v>105.6</v>
      </c>
      <c r="I355" s="15" t="n">
        <v>105.8</v>
      </c>
      <c r="J355" s="15" t="n">
        <v>106.4</v>
      </c>
      <c r="K355" s="15" t="n">
        <v>107.1</v>
      </c>
      <c r="L355" s="15" t="n">
        <v>107.4</v>
      </c>
      <c r="M355" s="15" t="n">
        <v>108.4</v>
      </c>
      <c r="N355" s="15" t="n">
        <v>109</v>
      </c>
      <c r="O355" s="0" t="n">
        <f aca="false">VLOOKUP(TRIM(A355),Q:S,3,0)</f>
        <v>618</v>
      </c>
      <c r="P355" s="1" t="n">
        <f aca="false">(N355-B355)/B355</f>
        <v>0.0470701248799232</v>
      </c>
      <c r="Q355" s="0" t="str">
        <f aca="false">TRIM(R355)</f>
        <v>056120: altri articoli non durevoli per la casa</v>
      </c>
      <c r="R355" s="12" t="s">
        <v>719</v>
      </c>
      <c r="S355" s="13" t="n">
        <v>5158</v>
      </c>
    </row>
    <row r="356" customFormat="false" ht="12.5" hidden="false" customHeight="false" outlineLevel="0" collapsed="false">
      <c r="A356" s="12" t="s">
        <v>720</v>
      </c>
      <c r="B356" s="14" t="n">
        <v>98.6</v>
      </c>
      <c r="C356" s="14" t="n">
        <v>98.6</v>
      </c>
      <c r="D356" s="14" t="n">
        <v>98.6</v>
      </c>
      <c r="E356" s="14" t="n">
        <v>98.6</v>
      </c>
      <c r="F356" s="14" t="n">
        <v>98.7</v>
      </c>
      <c r="G356" s="14" t="n">
        <v>98.9</v>
      </c>
      <c r="H356" s="14" t="n">
        <v>99</v>
      </c>
      <c r="I356" s="14" t="n">
        <v>99.1</v>
      </c>
      <c r="J356" s="14" t="n">
        <v>99.2</v>
      </c>
      <c r="K356" s="14" t="n">
        <v>99.7</v>
      </c>
      <c r="L356" s="14" t="n">
        <v>100.1</v>
      </c>
      <c r="M356" s="14" t="n">
        <v>100.6</v>
      </c>
      <c r="N356" s="14" t="n">
        <v>100.9</v>
      </c>
      <c r="O356" s="0" t="n">
        <f aca="false">VLOOKUP(TRIM(A356),Q:S,3,0)</f>
        <v>2114</v>
      </c>
      <c r="P356" s="1" t="n">
        <f aca="false">(N356-B356)/B356</f>
        <v>0.0233265720081137</v>
      </c>
      <c r="Q356" s="0" t="str">
        <f aca="false">TRIM(R356)</f>
        <v>0562: servizi per la pulizia e la manutenzione della casa</v>
      </c>
      <c r="R356" s="12" t="s">
        <v>721</v>
      </c>
      <c r="S356" s="13" t="n">
        <v>17962</v>
      </c>
    </row>
    <row r="357" customFormat="false" ht="20" hidden="false" customHeight="false" outlineLevel="0" collapsed="false">
      <c r="A357" s="12" t="s">
        <v>722</v>
      </c>
      <c r="B357" s="15" t="n">
        <v>98.6</v>
      </c>
      <c r="C357" s="15" t="n">
        <v>98.6</v>
      </c>
      <c r="D357" s="15" t="n">
        <v>98.6</v>
      </c>
      <c r="E357" s="15" t="n">
        <v>98.6</v>
      </c>
      <c r="F357" s="15" t="n">
        <v>98.7</v>
      </c>
      <c r="G357" s="15" t="n">
        <v>98.9</v>
      </c>
      <c r="H357" s="15" t="n">
        <v>99</v>
      </c>
      <c r="I357" s="15" t="n">
        <v>99.1</v>
      </c>
      <c r="J357" s="15" t="n">
        <v>99.2</v>
      </c>
      <c r="K357" s="15" t="n">
        <v>99.7</v>
      </c>
      <c r="L357" s="15" t="n">
        <v>100.1</v>
      </c>
      <c r="M357" s="15" t="n">
        <v>100.6</v>
      </c>
      <c r="N357" s="15" t="n">
        <v>100.9</v>
      </c>
      <c r="O357" s="0" t="n">
        <f aca="false">VLOOKUP(TRIM(A357),Q:S,3,0)</f>
        <v>2114</v>
      </c>
      <c r="P357" s="1" t="n">
        <f aca="false">(N357-B357)/B357</f>
        <v>0.0233265720081137</v>
      </c>
      <c r="Q357" s="0" t="str">
        <f aca="false">TRIM(R357)</f>
        <v>05621: servizi domestici di personale retribuito</v>
      </c>
      <c r="R357" s="12" t="s">
        <v>723</v>
      </c>
      <c r="S357" s="13" t="n">
        <v>17020</v>
      </c>
    </row>
    <row r="358" customFormat="false" ht="20" hidden="false" customHeight="false" outlineLevel="0" collapsed="false">
      <c r="A358" s="12" t="s">
        <v>724</v>
      </c>
      <c r="B358" s="14" t="n">
        <v>102.2</v>
      </c>
      <c r="C358" s="14" t="n">
        <v>102.4</v>
      </c>
      <c r="D358" s="14" t="n">
        <v>102.5</v>
      </c>
      <c r="E358" s="14" t="n">
        <v>102.7</v>
      </c>
      <c r="F358" s="14" t="n">
        <v>102.3</v>
      </c>
      <c r="G358" s="14" t="n">
        <v>102.2</v>
      </c>
      <c r="H358" s="14" t="n">
        <v>102.4</v>
      </c>
      <c r="I358" s="14" t="n">
        <v>102.8</v>
      </c>
      <c r="J358" s="14" t="n">
        <v>103.9</v>
      </c>
      <c r="K358" s="14" t="n">
        <v>104.2</v>
      </c>
      <c r="L358" s="14" t="n">
        <v>104.6</v>
      </c>
      <c r="M358" s="14" t="n">
        <v>105.3</v>
      </c>
      <c r="N358" s="14" t="n">
        <v>105.8</v>
      </c>
      <c r="O358" s="0" t="n">
        <f aca="false">VLOOKUP(TRIM(A358),Q:S,3,0)</f>
        <v>30974</v>
      </c>
      <c r="P358" s="1" t="n">
        <f aca="false">(N358-B358)/B358</f>
        <v>0.035225048923679</v>
      </c>
      <c r="Q358" s="0" t="str">
        <f aca="false">TRIM(R358)</f>
        <v>056211: servizi domestici di pulizia e lavanderia di personale retribuito</v>
      </c>
      <c r="R358" s="12" t="s">
        <v>725</v>
      </c>
      <c r="S358" s="13" t="n">
        <v>17020</v>
      </c>
    </row>
    <row r="359" customFormat="false" ht="20" hidden="false" customHeight="false" outlineLevel="0" collapsed="false">
      <c r="A359" s="12" t="s">
        <v>726</v>
      </c>
      <c r="B359" s="15" t="n">
        <v>99.9</v>
      </c>
      <c r="C359" s="15" t="n">
        <v>100.4</v>
      </c>
      <c r="D359" s="15" t="n">
        <v>100.4</v>
      </c>
      <c r="E359" s="15" t="n">
        <v>101</v>
      </c>
      <c r="F359" s="15" t="n">
        <v>100.1</v>
      </c>
      <c r="G359" s="15" t="n">
        <v>99.8</v>
      </c>
      <c r="H359" s="15" t="n">
        <v>100.1</v>
      </c>
      <c r="I359" s="15" t="n">
        <v>101.2</v>
      </c>
      <c r="J359" s="15" t="n">
        <v>101.1</v>
      </c>
      <c r="K359" s="15" t="n">
        <v>101.7</v>
      </c>
      <c r="L359" s="15" t="n">
        <v>102.5</v>
      </c>
      <c r="M359" s="15" t="n">
        <v>104</v>
      </c>
      <c r="N359" s="15" t="n">
        <v>105.2</v>
      </c>
      <c r="O359" s="0" t="n">
        <f aca="false">VLOOKUP(TRIM(A359),Q:S,3,0)</f>
        <v>13012</v>
      </c>
      <c r="P359" s="1" t="n">
        <f aca="false">(N359-B359)/B359</f>
        <v>0.053053053053053</v>
      </c>
      <c r="Q359" s="0" t="str">
        <f aca="false">TRIM(R359)</f>
        <v>05622: servizi di lavanderia</v>
      </c>
      <c r="R359" s="12" t="s">
        <v>727</v>
      </c>
      <c r="S359" s="13" t="n">
        <v>942</v>
      </c>
    </row>
    <row r="360" customFormat="false" ht="20" hidden="false" customHeight="false" outlineLevel="0" collapsed="false">
      <c r="A360" s="12" t="s">
        <v>728</v>
      </c>
      <c r="B360" s="14" t="n">
        <v>98.8</v>
      </c>
      <c r="C360" s="14" t="n">
        <v>99.8</v>
      </c>
      <c r="D360" s="14" t="n">
        <v>99.8</v>
      </c>
      <c r="E360" s="14" t="n">
        <v>100.5</v>
      </c>
      <c r="F360" s="14" t="n">
        <v>99.2</v>
      </c>
      <c r="G360" s="14" t="n">
        <v>98.4</v>
      </c>
      <c r="H360" s="14" t="n">
        <v>98.9</v>
      </c>
      <c r="I360" s="14" t="n">
        <v>100.1</v>
      </c>
      <c r="J360" s="14" t="n">
        <v>99.7</v>
      </c>
      <c r="K360" s="14" t="n">
        <v>100</v>
      </c>
      <c r="L360" s="14" t="n">
        <v>101</v>
      </c>
      <c r="M360" s="14" t="n">
        <v>102.4</v>
      </c>
      <c r="N360" s="14" t="n">
        <v>102.8</v>
      </c>
      <c r="O360" s="0" t="n">
        <f aca="false">VLOOKUP(TRIM(A360),Q:S,3,0)</f>
        <v>7854</v>
      </c>
      <c r="P360" s="1" t="n">
        <f aca="false">(N360-B360)/B360</f>
        <v>0.0404858299595142</v>
      </c>
      <c r="Q360" s="0" t="str">
        <f aca="false">TRIM(R360)</f>
        <v>056220: servizi di lavanderia per articoli tessili della casa e pulizia tappeti</v>
      </c>
      <c r="R360" s="12" t="s">
        <v>729</v>
      </c>
      <c r="S360" s="13" t="n">
        <v>942</v>
      </c>
    </row>
    <row r="361" customFormat="false" ht="20" hidden="false" customHeight="false" outlineLevel="0" collapsed="false">
      <c r="A361" s="12" t="s">
        <v>730</v>
      </c>
      <c r="B361" s="15" t="n">
        <v>98.7</v>
      </c>
      <c r="C361" s="15" t="n">
        <v>99.7</v>
      </c>
      <c r="D361" s="15" t="n">
        <v>99.7</v>
      </c>
      <c r="E361" s="15" t="n">
        <v>100.4</v>
      </c>
      <c r="F361" s="15" t="n">
        <v>99.1</v>
      </c>
      <c r="G361" s="15" t="n">
        <v>98.3</v>
      </c>
      <c r="H361" s="15" t="n">
        <v>98.8</v>
      </c>
      <c r="I361" s="15" t="n">
        <v>100</v>
      </c>
      <c r="J361" s="15" t="n">
        <v>99.6</v>
      </c>
      <c r="K361" s="15" t="n">
        <v>99.9</v>
      </c>
      <c r="L361" s="15" t="n">
        <v>100.9</v>
      </c>
      <c r="M361" s="15" t="n">
        <v>102.3</v>
      </c>
      <c r="N361" s="15" t="n">
        <v>102.7</v>
      </c>
      <c r="O361" s="0" t="n">
        <f aca="false">VLOOKUP(TRIM(A361),Q:S,3,0)</f>
        <v>7854</v>
      </c>
      <c r="P361" s="1" t="n">
        <f aca="false">(N361-B361)/B361</f>
        <v>0.0405268490374873</v>
      </c>
      <c r="Q361" s="0" t="str">
        <f aca="false">TRIM(R361)</f>
        <v>06: -- servizi sanitari e spese per la salute</v>
      </c>
      <c r="R361" s="12" t="s">
        <v>731</v>
      </c>
      <c r="S361" s="13" t="n">
        <v>88946</v>
      </c>
    </row>
    <row r="362" customFormat="false" ht="20" hidden="false" customHeight="false" outlineLevel="0" collapsed="false">
      <c r="A362" s="12" t="s">
        <v>732</v>
      </c>
      <c r="B362" s="14" t="n">
        <v>101.5</v>
      </c>
      <c r="C362" s="14" t="n">
        <v>101.4</v>
      </c>
      <c r="D362" s="14" t="n">
        <v>101.4</v>
      </c>
      <c r="E362" s="14" t="n">
        <v>101.8</v>
      </c>
      <c r="F362" s="14" t="n">
        <v>101.5</v>
      </c>
      <c r="G362" s="14" t="n">
        <v>102</v>
      </c>
      <c r="H362" s="14" t="n">
        <v>102</v>
      </c>
      <c r="I362" s="14" t="n">
        <v>102.9</v>
      </c>
      <c r="J362" s="14" t="n">
        <v>103.4</v>
      </c>
      <c r="K362" s="14" t="n">
        <v>104.4</v>
      </c>
      <c r="L362" s="14" t="n">
        <v>104.9</v>
      </c>
      <c r="M362" s="14" t="n">
        <v>106.6</v>
      </c>
      <c r="N362" s="14" t="n">
        <v>109.1</v>
      </c>
      <c r="O362" s="0" t="n">
        <f aca="false">VLOOKUP(TRIM(A362),Q:S,3,0)</f>
        <v>5158</v>
      </c>
      <c r="P362" s="1" t="n">
        <f aca="false">(N362-B362)/B362</f>
        <v>0.0748768472906403</v>
      </c>
      <c r="Q362" s="0" t="str">
        <f aca="false">TRIM(R362)</f>
        <v>061: medicinali, prodotti farmaceutici, attrezzature e apparecchiature medicali</v>
      </c>
      <c r="R362" s="12" t="s">
        <v>733</v>
      </c>
      <c r="S362" s="13" t="n">
        <v>26256</v>
      </c>
    </row>
    <row r="363" customFormat="false" ht="20" hidden="false" customHeight="false" outlineLevel="0" collapsed="false">
      <c r="A363" s="12" t="s">
        <v>734</v>
      </c>
      <c r="B363" s="15" t="n">
        <v>101.5</v>
      </c>
      <c r="C363" s="15" t="n">
        <v>101.4</v>
      </c>
      <c r="D363" s="15" t="n">
        <v>101.4</v>
      </c>
      <c r="E363" s="15" t="n">
        <v>101.8</v>
      </c>
      <c r="F363" s="15" t="n">
        <v>101.5</v>
      </c>
      <c r="G363" s="15" t="n">
        <v>102</v>
      </c>
      <c r="H363" s="15" t="n">
        <v>102</v>
      </c>
      <c r="I363" s="15" t="n">
        <v>102.9</v>
      </c>
      <c r="J363" s="15" t="n">
        <v>103.4</v>
      </c>
      <c r="K363" s="15" t="n">
        <v>104.4</v>
      </c>
      <c r="L363" s="15" t="n">
        <v>104.9</v>
      </c>
      <c r="M363" s="15" t="n">
        <v>106.6</v>
      </c>
      <c r="N363" s="15" t="n">
        <v>109.1</v>
      </c>
      <c r="O363" s="0" t="n">
        <f aca="false">VLOOKUP(TRIM(A363),Q:S,3,0)</f>
        <v>5158</v>
      </c>
      <c r="P363" s="1" t="n">
        <f aca="false">(N363-B363)/B363</f>
        <v>0.0748768472906403</v>
      </c>
      <c r="Q363" s="0" t="str">
        <f aca="false">TRIM(R363)</f>
        <v>0611: prodotti farmaceutici</v>
      </c>
      <c r="R363" s="12" t="s">
        <v>735</v>
      </c>
      <c r="S363" s="13" t="n">
        <v>21579</v>
      </c>
    </row>
    <row r="364" customFormat="false" ht="20" hidden="false" customHeight="false" outlineLevel="0" collapsed="false">
      <c r="A364" s="12" t="s">
        <v>736</v>
      </c>
      <c r="B364" s="14" t="n">
        <v>103.7</v>
      </c>
      <c r="C364" s="14" t="n">
        <v>103.7</v>
      </c>
      <c r="D364" s="14" t="n">
        <v>103.7</v>
      </c>
      <c r="E364" s="14" t="n">
        <v>103.7</v>
      </c>
      <c r="F364" s="14" t="n">
        <v>103.7</v>
      </c>
      <c r="G364" s="14" t="n">
        <v>103.7</v>
      </c>
      <c r="H364" s="14" t="n">
        <v>103.8</v>
      </c>
      <c r="I364" s="14" t="n">
        <v>103.8</v>
      </c>
      <c r="J364" s="14" t="n">
        <v>105.6</v>
      </c>
      <c r="K364" s="14" t="n">
        <v>105.8</v>
      </c>
      <c r="L364" s="14" t="n">
        <v>105.9</v>
      </c>
      <c r="M364" s="14" t="n">
        <v>105.9</v>
      </c>
      <c r="N364" s="14" t="n">
        <v>106</v>
      </c>
      <c r="O364" s="0" t="n">
        <f aca="false">VLOOKUP(TRIM(A364),Q:S,3,0)</f>
        <v>17962</v>
      </c>
      <c r="P364" s="1" t="n">
        <f aca="false">(N364-B364)/B364</f>
        <v>0.0221793635486981</v>
      </c>
      <c r="Q364" s="0" t="str">
        <f aca="false">TRIM(R364)</f>
        <v>06110: prodotti farmaceutici</v>
      </c>
      <c r="R364" s="12" t="s">
        <v>737</v>
      </c>
      <c r="S364" s="13" t="n">
        <v>21579</v>
      </c>
    </row>
    <row r="365" customFormat="false" ht="20" hidden="false" customHeight="false" outlineLevel="0" collapsed="false">
      <c r="A365" s="12" t="s">
        <v>738</v>
      </c>
      <c r="B365" s="15" t="n">
        <v>103.6</v>
      </c>
      <c r="C365" s="15" t="n">
        <v>103.6</v>
      </c>
      <c r="D365" s="15" t="n">
        <v>103.6</v>
      </c>
      <c r="E365" s="15" t="n">
        <v>103.6</v>
      </c>
      <c r="F365" s="15" t="n">
        <v>103.6</v>
      </c>
      <c r="G365" s="15" t="n">
        <v>103.6</v>
      </c>
      <c r="H365" s="15" t="n">
        <v>103.7</v>
      </c>
      <c r="I365" s="15" t="n">
        <v>103.7</v>
      </c>
      <c r="J365" s="15" t="n">
        <v>105.6</v>
      </c>
      <c r="K365" s="15" t="n">
        <v>105.8</v>
      </c>
      <c r="L365" s="15" t="n">
        <v>105.8</v>
      </c>
      <c r="M365" s="15" t="n">
        <v>105.9</v>
      </c>
      <c r="N365" s="15" t="n">
        <v>105.9</v>
      </c>
      <c r="O365" s="0" t="n">
        <f aca="false">VLOOKUP(TRIM(A365),Q:S,3,0)</f>
        <v>17020</v>
      </c>
      <c r="P365" s="1" t="n">
        <f aca="false">(N365-B365)/B365</f>
        <v>0.0222007722007723</v>
      </c>
      <c r="Q365" s="0" t="str">
        <f aca="false">TRIM(R365)</f>
        <v>061100: prodotti farmaceutici</v>
      </c>
      <c r="R365" s="12" t="s">
        <v>739</v>
      </c>
      <c r="S365" s="13" t="n">
        <v>21579</v>
      </c>
    </row>
    <row r="366" customFormat="false" ht="30" hidden="false" customHeight="false" outlineLevel="0" collapsed="false">
      <c r="A366" s="12" t="s">
        <v>740</v>
      </c>
      <c r="B366" s="14" t="n">
        <v>103.6</v>
      </c>
      <c r="C366" s="14" t="n">
        <v>103.6</v>
      </c>
      <c r="D366" s="14" t="n">
        <v>103.6</v>
      </c>
      <c r="E366" s="14" t="n">
        <v>103.6</v>
      </c>
      <c r="F366" s="14" t="n">
        <v>103.6</v>
      </c>
      <c r="G366" s="14" t="n">
        <v>103.6</v>
      </c>
      <c r="H366" s="14" t="n">
        <v>103.7</v>
      </c>
      <c r="I366" s="14" t="n">
        <v>103.7</v>
      </c>
      <c r="J366" s="14" t="n">
        <v>105.6</v>
      </c>
      <c r="K366" s="14" t="n">
        <v>105.8</v>
      </c>
      <c r="L366" s="14" t="n">
        <v>105.8</v>
      </c>
      <c r="M366" s="14" t="n">
        <v>105.9</v>
      </c>
      <c r="N366" s="14" t="n">
        <v>105.9</v>
      </c>
      <c r="O366" s="0" t="n">
        <f aca="false">VLOOKUP(TRIM(A366),Q:S,3,0)</f>
        <v>17020</v>
      </c>
      <c r="P366" s="1" t="n">
        <f aca="false">(N366-B366)/B366</f>
        <v>0.0222007722007723</v>
      </c>
      <c r="Q366" s="0" t="str">
        <f aca="false">TRIM(R366)</f>
        <v>0612: altri prodotti medicali</v>
      </c>
      <c r="R366" s="12" t="s">
        <v>741</v>
      </c>
      <c r="S366" s="13" t="n">
        <v>1726</v>
      </c>
    </row>
    <row r="367" customFormat="false" ht="20" hidden="false" customHeight="false" outlineLevel="0" collapsed="false">
      <c r="A367" s="12" t="s">
        <v>742</v>
      </c>
      <c r="B367" s="15" t="n">
        <v>103.7</v>
      </c>
      <c r="C367" s="15" t="n">
        <v>103.7</v>
      </c>
      <c r="D367" s="15" t="n">
        <v>103.8</v>
      </c>
      <c r="E367" s="15" t="n">
        <v>103.8</v>
      </c>
      <c r="F367" s="15" t="n">
        <v>103.8</v>
      </c>
      <c r="G367" s="15" t="n">
        <v>103.9</v>
      </c>
      <c r="H367" s="15" t="n">
        <v>104.1</v>
      </c>
      <c r="I367" s="15" t="n">
        <v>104.1</v>
      </c>
      <c r="J367" s="15" t="n">
        <v>104.3</v>
      </c>
      <c r="K367" s="15" t="n">
        <v>104.5</v>
      </c>
      <c r="L367" s="15" t="n">
        <v>104.8</v>
      </c>
      <c r="M367" s="15" t="n">
        <v>105.5</v>
      </c>
      <c r="N367" s="15" t="n">
        <v>105.4</v>
      </c>
      <c r="O367" s="0" t="n">
        <f aca="false">VLOOKUP(TRIM(A367),Q:S,3,0)</f>
        <v>942</v>
      </c>
      <c r="P367" s="1" t="n">
        <f aca="false">(N367-B367)/B367</f>
        <v>0.0163934426229509</v>
      </c>
      <c r="Q367" s="0" t="str">
        <f aca="false">TRIM(R367)</f>
        <v>06121: test di gravidanza e dispositivi meccanici di contraccezione</v>
      </c>
      <c r="R367" s="12" t="s">
        <v>743</v>
      </c>
      <c r="S367" s="13" t="n">
        <v>203</v>
      </c>
    </row>
    <row r="368" customFormat="false" ht="30" hidden="false" customHeight="false" outlineLevel="0" collapsed="false">
      <c r="A368" s="12" t="s">
        <v>744</v>
      </c>
      <c r="B368" s="14" t="n">
        <v>103.7</v>
      </c>
      <c r="C368" s="14" t="n">
        <v>103.7</v>
      </c>
      <c r="D368" s="14" t="n">
        <v>103.8</v>
      </c>
      <c r="E368" s="14" t="n">
        <v>103.8</v>
      </c>
      <c r="F368" s="14" t="n">
        <v>103.8</v>
      </c>
      <c r="G368" s="14" t="n">
        <v>103.9</v>
      </c>
      <c r="H368" s="14" t="n">
        <v>104.1</v>
      </c>
      <c r="I368" s="14" t="n">
        <v>104.1</v>
      </c>
      <c r="J368" s="14" t="n">
        <v>104.3</v>
      </c>
      <c r="K368" s="14" t="n">
        <v>104.5</v>
      </c>
      <c r="L368" s="14" t="n">
        <v>104.8</v>
      </c>
      <c r="M368" s="14" t="n">
        <v>105.5</v>
      </c>
      <c r="N368" s="14" t="n">
        <v>105.4</v>
      </c>
      <c r="O368" s="0" t="n">
        <f aca="false">VLOOKUP(TRIM(A368),Q:S,3,0)</f>
        <v>942</v>
      </c>
      <c r="P368" s="1" t="n">
        <f aca="false">(N368-B368)/B368</f>
        <v>0.0163934426229509</v>
      </c>
      <c r="Q368" s="0" t="str">
        <f aca="false">TRIM(R368)</f>
        <v>061210: test di gravidanza e dispositivi meccanici di contraccezione</v>
      </c>
      <c r="R368" s="12" t="s">
        <v>745</v>
      </c>
      <c r="S368" s="13" t="n">
        <v>203</v>
      </c>
    </row>
    <row r="369" customFormat="false" ht="20" hidden="false" customHeight="false" outlineLevel="0" collapsed="false">
      <c r="A369" s="12" t="s">
        <v>746</v>
      </c>
      <c r="B369" s="15" t="n">
        <v>102.6</v>
      </c>
      <c r="C369" s="15" t="n">
        <v>102.8</v>
      </c>
      <c r="D369" s="15" t="n">
        <v>102.8</v>
      </c>
      <c r="E369" s="15" t="n">
        <v>102.8</v>
      </c>
      <c r="F369" s="15" t="n">
        <v>102.8</v>
      </c>
      <c r="G369" s="15" t="n">
        <v>102.9</v>
      </c>
      <c r="H369" s="15" t="n">
        <v>102.9</v>
      </c>
      <c r="I369" s="15" t="n">
        <v>102.9</v>
      </c>
      <c r="J369" s="15" t="n">
        <v>103</v>
      </c>
      <c r="K369" s="15" t="n">
        <v>103.1</v>
      </c>
      <c r="L369" s="15" t="n">
        <v>103.2</v>
      </c>
      <c r="M369" s="15" t="n">
        <v>103.3</v>
      </c>
      <c r="N369" s="15" t="n">
        <v>103.4</v>
      </c>
      <c r="O369" s="0" t="n">
        <f aca="false">VLOOKUP(TRIM(A369),Q:S,3,0)</f>
        <v>88946</v>
      </c>
      <c r="P369" s="1" t="n">
        <f aca="false">(N369-B369)/B369</f>
        <v>0.0077972709551658</v>
      </c>
      <c r="Q369" s="0" t="str">
        <f aca="false">TRIM(R369)</f>
        <v>06129: altri prodotti medicali n.a.c.</v>
      </c>
      <c r="R369" s="12" t="s">
        <v>747</v>
      </c>
      <c r="S369" s="13" t="n">
        <v>1523</v>
      </c>
    </row>
    <row r="370" customFormat="false" ht="30" hidden="false" customHeight="false" outlineLevel="0" collapsed="false">
      <c r="A370" s="12" t="s">
        <v>748</v>
      </c>
      <c r="B370" s="14" t="n">
        <v>97.9</v>
      </c>
      <c r="C370" s="14" t="n">
        <v>97.7</v>
      </c>
      <c r="D370" s="14" t="n">
        <v>97.7</v>
      </c>
      <c r="E370" s="14" t="n">
        <v>97.6</v>
      </c>
      <c r="F370" s="14" t="n">
        <v>97.6</v>
      </c>
      <c r="G370" s="14" t="n">
        <v>97.6</v>
      </c>
      <c r="H370" s="14" t="n">
        <v>97.5</v>
      </c>
      <c r="I370" s="14" t="n">
        <v>97.4</v>
      </c>
      <c r="J370" s="14" t="n">
        <v>97.3</v>
      </c>
      <c r="K370" s="14" t="n">
        <v>97.2</v>
      </c>
      <c r="L370" s="14" t="n">
        <v>97.2</v>
      </c>
      <c r="M370" s="14" t="n">
        <v>97.3</v>
      </c>
      <c r="N370" s="14" t="n">
        <v>97.3</v>
      </c>
      <c r="O370" s="0" t="n">
        <f aca="false">VLOOKUP(TRIM(A370),Q:S,3,0)</f>
        <v>26256</v>
      </c>
      <c r="P370" s="1" t="n">
        <f aca="false">(N370-B370)/B370</f>
        <v>-0.00612870275791633</v>
      </c>
      <c r="Q370" s="0" t="str">
        <f aca="false">TRIM(R370)</f>
        <v>061290: altri prodotti medicali n.a.c.</v>
      </c>
      <c r="R370" s="12" t="s">
        <v>749</v>
      </c>
      <c r="S370" s="13" t="n">
        <v>1523</v>
      </c>
    </row>
    <row r="371" customFormat="false" ht="12.5" hidden="false" customHeight="false" outlineLevel="0" collapsed="false">
      <c r="A371" s="12" t="s">
        <v>750</v>
      </c>
      <c r="B371" s="15" t="n">
        <v>97.4</v>
      </c>
      <c r="C371" s="15" t="n">
        <v>97.2</v>
      </c>
      <c r="D371" s="15" t="n">
        <v>97.2</v>
      </c>
      <c r="E371" s="15" t="n">
        <v>97.2</v>
      </c>
      <c r="F371" s="15" t="n">
        <v>97.2</v>
      </c>
      <c r="G371" s="15" t="n">
        <v>97.2</v>
      </c>
      <c r="H371" s="15" t="n">
        <v>97.1</v>
      </c>
      <c r="I371" s="15" t="n">
        <v>97</v>
      </c>
      <c r="J371" s="15" t="n">
        <v>97</v>
      </c>
      <c r="K371" s="15" t="n">
        <v>97.1</v>
      </c>
      <c r="L371" s="15" t="n">
        <v>97.1</v>
      </c>
      <c r="M371" s="15" t="n">
        <v>97.2</v>
      </c>
      <c r="N371" s="15" t="n">
        <v>97.2</v>
      </c>
      <c r="O371" s="0" t="n">
        <f aca="false">VLOOKUP(TRIM(A371),Q:S,3,0)</f>
        <v>21579</v>
      </c>
      <c r="P371" s="1" t="n">
        <f aca="false">(N371-B371)/B371</f>
        <v>-0.0020533880903491</v>
      </c>
      <c r="Q371" s="0" t="str">
        <f aca="false">TRIM(R371)</f>
        <v>0613: attrezzature ed apparecchi terapeutici</v>
      </c>
      <c r="R371" s="12" t="s">
        <v>751</v>
      </c>
      <c r="S371" s="13" t="n">
        <v>2951</v>
      </c>
    </row>
    <row r="372" customFormat="false" ht="12.5" hidden="false" customHeight="false" outlineLevel="0" collapsed="false">
      <c r="A372" s="12" t="s">
        <v>752</v>
      </c>
      <c r="B372" s="14" t="n">
        <v>97.4</v>
      </c>
      <c r="C372" s="14" t="n">
        <v>97.2</v>
      </c>
      <c r="D372" s="14" t="n">
        <v>97.2</v>
      </c>
      <c r="E372" s="14" t="n">
        <v>97.2</v>
      </c>
      <c r="F372" s="14" t="n">
        <v>97.2</v>
      </c>
      <c r="G372" s="14" t="n">
        <v>97.2</v>
      </c>
      <c r="H372" s="14" t="n">
        <v>97.1</v>
      </c>
      <c r="I372" s="14" t="n">
        <v>97</v>
      </c>
      <c r="J372" s="14" t="n">
        <v>97</v>
      </c>
      <c r="K372" s="14" t="n">
        <v>97.1</v>
      </c>
      <c r="L372" s="14" t="n">
        <v>97.1</v>
      </c>
      <c r="M372" s="14" t="n">
        <v>97.2</v>
      </c>
      <c r="N372" s="14" t="n">
        <v>97.2</v>
      </c>
      <c r="O372" s="0" t="n">
        <f aca="false">VLOOKUP(TRIM(A372),Q:S,3,0)</f>
        <v>21579</v>
      </c>
      <c r="P372" s="1" t="n">
        <f aca="false">(N372-B372)/B372</f>
        <v>-0.0020533880903491</v>
      </c>
      <c r="Q372" s="0" t="str">
        <f aca="false">TRIM(R372)</f>
        <v>06131: occhiali e lenti a contatto correttivi</v>
      </c>
      <c r="R372" s="12" t="s">
        <v>753</v>
      </c>
      <c r="S372" s="13" t="n">
        <v>1593</v>
      </c>
    </row>
    <row r="373" customFormat="false" ht="20" hidden="false" customHeight="false" outlineLevel="0" collapsed="false">
      <c r="A373" s="12" t="s">
        <v>754</v>
      </c>
      <c r="B373" s="15" t="n">
        <v>97.4</v>
      </c>
      <c r="C373" s="15" t="n">
        <v>97.2</v>
      </c>
      <c r="D373" s="15" t="n">
        <v>97.2</v>
      </c>
      <c r="E373" s="15" t="n">
        <v>97.2</v>
      </c>
      <c r="F373" s="15" t="n">
        <v>97.2</v>
      </c>
      <c r="G373" s="15" t="n">
        <v>97.2</v>
      </c>
      <c r="H373" s="15" t="n">
        <v>97.1</v>
      </c>
      <c r="I373" s="15" t="n">
        <v>97</v>
      </c>
      <c r="J373" s="15" t="n">
        <v>97</v>
      </c>
      <c r="K373" s="15" t="n">
        <v>97.1</v>
      </c>
      <c r="L373" s="15" t="n">
        <v>97.1</v>
      </c>
      <c r="M373" s="15" t="n">
        <v>97.2</v>
      </c>
      <c r="N373" s="15" t="n">
        <v>97.2</v>
      </c>
      <c r="O373" s="0" t="n">
        <f aca="false">VLOOKUP(TRIM(A373),Q:S,3,0)</f>
        <v>21579</v>
      </c>
      <c r="P373" s="1" t="n">
        <f aca="false">(N373-B373)/B373</f>
        <v>-0.0020533880903491</v>
      </c>
      <c r="Q373" s="0" t="str">
        <f aca="false">TRIM(R373)</f>
        <v>061310: occhiali e lenti a contatto correttivi</v>
      </c>
      <c r="R373" s="12" t="s">
        <v>755</v>
      </c>
      <c r="S373" s="13" t="n">
        <v>1593</v>
      </c>
    </row>
    <row r="374" customFormat="false" ht="12.5" hidden="false" customHeight="false" outlineLevel="0" collapsed="false">
      <c r="A374" s="12" t="s">
        <v>756</v>
      </c>
      <c r="B374" s="14" t="n">
        <v>100.9</v>
      </c>
      <c r="C374" s="14" t="n">
        <v>100.6</v>
      </c>
      <c r="D374" s="14" t="n">
        <v>100.4</v>
      </c>
      <c r="E374" s="14" t="n">
        <v>100.2</v>
      </c>
      <c r="F374" s="14" t="n">
        <v>99.9</v>
      </c>
      <c r="G374" s="14" t="n">
        <v>99.7</v>
      </c>
      <c r="H374" s="14" t="n">
        <v>99.7</v>
      </c>
      <c r="I374" s="14" t="n">
        <v>99.5</v>
      </c>
      <c r="J374" s="14" t="n">
        <v>96.6</v>
      </c>
      <c r="K374" s="14" t="n">
        <v>95</v>
      </c>
      <c r="L374" s="14" t="n">
        <v>94.9</v>
      </c>
      <c r="M374" s="14" t="n">
        <v>94.9</v>
      </c>
      <c r="N374" s="14" t="n">
        <v>94.9</v>
      </c>
      <c r="O374" s="0" t="n">
        <f aca="false">VLOOKUP(TRIM(A374),Q:S,3,0)</f>
        <v>1726</v>
      </c>
      <c r="P374" s="1" t="n">
        <f aca="false">(N374-B374)/B374</f>
        <v>-0.0594648166501487</v>
      </c>
      <c r="Q374" s="0" t="str">
        <f aca="false">TRIM(R374)</f>
        <v>06132: Apparecchi acustici</v>
      </c>
      <c r="R374" s="12" t="s">
        <v>757</v>
      </c>
      <c r="S374" s="13" t="n">
        <v>318</v>
      </c>
    </row>
    <row r="375" customFormat="false" ht="30" hidden="false" customHeight="false" outlineLevel="0" collapsed="false">
      <c r="A375" s="12" t="s">
        <v>758</v>
      </c>
      <c r="B375" s="15" t="n">
        <v>101.3</v>
      </c>
      <c r="C375" s="15" t="n">
        <v>101.2</v>
      </c>
      <c r="D375" s="15" t="n">
        <v>101.1</v>
      </c>
      <c r="E375" s="15" t="n">
        <v>100.9</v>
      </c>
      <c r="F375" s="15" t="n">
        <v>100.9</v>
      </c>
      <c r="G375" s="15" t="n">
        <v>100.9</v>
      </c>
      <c r="H375" s="15" t="n">
        <v>101</v>
      </c>
      <c r="I375" s="15" t="n">
        <v>100.9</v>
      </c>
      <c r="J375" s="15" t="n">
        <v>101</v>
      </c>
      <c r="K375" s="15" t="n">
        <v>98.4</v>
      </c>
      <c r="L375" s="15" t="n">
        <v>97.1</v>
      </c>
      <c r="M375" s="15" t="n">
        <v>96.5</v>
      </c>
      <c r="N375" s="15" t="n">
        <v>95.4</v>
      </c>
      <c r="O375" s="0" t="n">
        <f aca="false">VLOOKUP(TRIM(A375),Q:S,3,0)</f>
        <v>203</v>
      </c>
      <c r="P375" s="1" t="n">
        <f aca="false">(N375-B375)/B375</f>
        <v>-0.0582428430404738</v>
      </c>
      <c r="Q375" s="0" t="str">
        <f aca="false">TRIM(R375)</f>
        <v>06139: altre attrezzature ed apparecchi terapeutici</v>
      </c>
      <c r="R375" s="12" t="s">
        <v>759</v>
      </c>
      <c r="S375" s="13" t="n">
        <v>1040</v>
      </c>
    </row>
    <row r="376" customFormat="false" ht="30" hidden="false" customHeight="false" outlineLevel="0" collapsed="false">
      <c r="A376" s="12" t="s">
        <v>760</v>
      </c>
      <c r="B376" s="14" t="n">
        <v>101.3</v>
      </c>
      <c r="C376" s="14" t="n">
        <v>101.2</v>
      </c>
      <c r="D376" s="14" t="n">
        <v>101.1</v>
      </c>
      <c r="E376" s="14" t="n">
        <v>100.9</v>
      </c>
      <c r="F376" s="14" t="n">
        <v>100.9</v>
      </c>
      <c r="G376" s="14" t="n">
        <v>100.9</v>
      </c>
      <c r="H376" s="14" t="n">
        <v>101</v>
      </c>
      <c r="I376" s="14" t="n">
        <v>100.9</v>
      </c>
      <c r="J376" s="14" t="n">
        <v>101</v>
      </c>
      <c r="K376" s="14" t="n">
        <v>98.4</v>
      </c>
      <c r="L376" s="14" t="n">
        <v>97.1</v>
      </c>
      <c r="M376" s="14" t="n">
        <v>96.5</v>
      </c>
      <c r="N376" s="14" t="n">
        <v>95.4</v>
      </c>
      <c r="O376" s="0" t="n">
        <f aca="false">VLOOKUP(TRIM(A376),Q:S,3,0)</f>
        <v>203</v>
      </c>
      <c r="P376" s="1" t="n">
        <f aca="false">(N376-B376)/B376</f>
        <v>-0.0582428430404738</v>
      </c>
      <c r="Q376" s="0" t="str">
        <f aca="false">TRIM(R376)</f>
        <v>061390: altre attrezzature ed apparecchi terapeutici</v>
      </c>
      <c r="R376" s="12" t="s">
        <v>761</v>
      </c>
      <c r="S376" s="13" t="n">
        <v>1040</v>
      </c>
    </row>
    <row r="377" customFormat="false" ht="20" hidden="false" customHeight="false" outlineLevel="0" collapsed="false">
      <c r="A377" s="12" t="s">
        <v>762</v>
      </c>
      <c r="B377" s="15" t="n">
        <v>101.3</v>
      </c>
      <c r="C377" s="15" t="n">
        <v>100.9</v>
      </c>
      <c r="D377" s="15" t="n">
        <v>100.7</v>
      </c>
      <c r="E377" s="15" t="n">
        <v>100.5</v>
      </c>
      <c r="F377" s="15" t="n">
        <v>100.2</v>
      </c>
      <c r="G377" s="15" t="n">
        <v>99.9</v>
      </c>
      <c r="H377" s="15" t="n">
        <v>99.9</v>
      </c>
      <c r="I377" s="15" t="n">
        <v>99.6</v>
      </c>
      <c r="J377" s="15" t="n">
        <v>96.4</v>
      </c>
      <c r="K377" s="15" t="n">
        <v>94.9</v>
      </c>
      <c r="L377" s="15" t="n">
        <v>94.9</v>
      </c>
      <c r="M377" s="15" t="n">
        <v>95</v>
      </c>
      <c r="N377" s="15" t="n">
        <v>95.2</v>
      </c>
      <c r="O377" s="0" t="n">
        <f aca="false">VLOOKUP(TRIM(A377),Q:S,3,0)</f>
        <v>1523</v>
      </c>
      <c r="P377" s="1" t="n">
        <f aca="false">(N377-B377)/B377</f>
        <v>-0.0602171767028627</v>
      </c>
      <c r="Q377" s="0" t="str">
        <f aca="false">TRIM(R377)</f>
        <v>062: servizi ambulatoriali</v>
      </c>
      <c r="R377" s="12" t="s">
        <v>763</v>
      </c>
      <c r="S377" s="13" t="n">
        <v>45438</v>
      </c>
    </row>
    <row r="378" customFormat="false" ht="20" hidden="false" customHeight="false" outlineLevel="0" collapsed="false">
      <c r="A378" s="12" t="s">
        <v>764</v>
      </c>
      <c r="B378" s="14" t="n">
        <v>101.3</v>
      </c>
      <c r="C378" s="14" t="n">
        <v>100.9</v>
      </c>
      <c r="D378" s="14" t="n">
        <v>100.7</v>
      </c>
      <c r="E378" s="14" t="n">
        <v>100.5</v>
      </c>
      <c r="F378" s="14" t="n">
        <v>100.2</v>
      </c>
      <c r="G378" s="14" t="n">
        <v>99.9</v>
      </c>
      <c r="H378" s="14" t="n">
        <v>99.9</v>
      </c>
      <c r="I378" s="14" t="n">
        <v>99.6</v>
      </c>
      <c r="J378" s="14" t="n">
        <v>96.4</v>
      </c>
      <c r="K378" s="14" t="n">
        <v>94.9</v>
      </c>
      <c r="L378" s="14" t="n">
        <v>94.9</v>
      </c>
      <c r="M378" s="14" t="n">
        <v>95</v>
      </c>
      <c r="N378" s="14" t="n">
        <v>95.2</v>
      </c>
      <c r="O378" s="0" t="n">
        <f aca="false">VLOOKUP(TRIM(A378),Q:S,3,0)</f>
        <v>1523</v>
      </c>
      <c r="P378" s="1" t="n">
        <f aca="false">(N378-B378)/B378</f>
        <v>-0.0602171767028627</v>
      </c>
      <c r="Q378" s="0" t="str">
        <f aca="false">TRIM(R378)</f>
        <v>0621: servizi medici</v>
      </c>
      <c r="R378" s="12" t="s">
        <v>765</v>
      </c>
      <c r="S378" s="13" t="n">
        <v>22611</v>
      </c>
    </row>
    <row r="379" customFormat="false" ht="20" hidden="false" customHeight="false" outlineLevel="0" collapsed="false">
      <c r="A379" s="12" t="s">
        <v>766</v>
      </c>
      <c r="B379" s="15" t="n">
        <v>100.6</v>
      </c>
      <c r="C379" s="15" t="n">
        <v>100.7</v>
      </c>
      <c r="D379" s="15" t="n">
        <v>100.6</v>
      </c>
      <c r="E379" s="15" t="n">
        <v>100.6</v>
      </c>
      <c r="F379" s="15" t="n">
        <v>100.7</v>
      </c>
      <c r="G379" s="15" t="n">
        <v>100.6</v>
      </c>
      <c r="H379" s="15" t="n">
        <v>100.7</v>
      </c>
      <c r="I379" s="15" t="n">
        <v>100.7</v>
      </c>
      <c r="J379" s="15" t="n">
        <v>100.6</v>
      </c>
      <c r="K379" s="15" t="n">
        <v>100.8</v>
      </c>
      <c r="L379" s="15" t="n">
        <v>100.8</v>
      </c>
      <c r="M379" s="15" t="n">
        <v>100.9</v>
      </c>
      <c r="N379" s="15" t="n">
        <v>101</v>
      </c>
      <c r="O379" s="0" t="n">
        <f aca="false">VLOOKUP(TRIM(A379),Q:S,3,0)</f>
        <v>2951</v>
      </c>
      <c r="P379" s="1" t="n">
        <f aca="false">(N379-B379)/B379</f>
        <v>0.00397614314115314</v>
      </c>
      <c r="Q379" s="0" t="str">
        <f aca="false">TRIM(R379)</f>
        <v>06212: servizi medici specialistici</v>
      </c>
      <c r="R379" s="12" t="s">
        <v>767</v>
      </c>
      <c r="S379" s="13" t="n">
        <v>22611</v>
      </c>
    </row>
    <row r="380" customFormat="false" ht="20" hidden="false" customHeight="false" outlineLevel="0" collapsed="false">
      <c r="A380" s="12" t="s">
        <v>768</v>
      </c>
      <c r="B380" s="14" t="n">
        <v>103.6</v>
      </c>
      <c r="C380" s="14" t="n">
        <v>103.6</v>
      </c>
      <c r="D380" s="14" t="n">
        <v>103.5</v>
      </c>
      <c r="E380" s="14" t="n">
        <v>103.6</v>
      </c>
      <c r="F380" s="14" t="n">
        <v>103.6</v>
      </c>
      <c r="G380" s="14" t="n">
        <v>103.6</v>
      </c>
      <c r="H380" s="14" t="n">
        <v>103.6</v>
      </c>
      <c r="I380" s="14" t="n">
        <v>103.5</v>
      </c>
      <c r="J380" s="14" t="n">
        <v>103.5</v>
      </c>
      <c r="K380" s="14" t="n">
        <v>103.7</v>
      </c>
      <c r="L380" s="14" t="n">
        <v>103.7</v>
      </c>
      <c r="M380" s="14" t="n">
        <v>103.9</v>
      </c>
      <c r="N380" s="14" t="n">
        <v>104.1</v>
      </c>
      <c r="O380" s="0" t="n">
        <f aca="false">VLOOKUP(TRIM(A380),Q:S,3,0)</f>
        <v>1593</v>
      </c>
      <c r="P380" s="1" t="n">
        <f aca="false">(N380-B380)/B380</f>
        <v>0.00482625482625483</v>
      </c>
      <c r="Q380" s="0" t="str">
        <f aca="false">TRIM(R380)</f>
        <v>062120: servizi medici specialistici</v>
      </c>
      <c r="R380" s="12" t="s">
        <v>769</v>
      </c>
      <c r="S380" s="13" t="n">
        <v>22611</v>
      </c>
    </row>
    <row r="381" customFormat="false" ht="20" hidden="false" customHeight="false" outlineLevel="0" collapsed="false">
      <c r="A381" s="12" t="s">
        <v>770</v>
      </c>
      <c r="B381" s="15" t="n">
        <v>103.6</v>
      </c>
      <c r="C381" s="15" t="n">
        <v>103.6</v>
      </c>
      <c r="D381" s="15" t="n">
        <v>103.5</v>
      </c>
      <c r="E381" s="15" t="n">
        <v>103.6</v>
      </c>
      <c r="F381" s="15" t="n">
        <v>103.6</v>
      </c>
      <c r="G381" s="15" t="n">
        <v>103.6</v>
      </c>
      <c r="H381" s="15" t="n">
        <v>103.6</v>
      </c>
      <c r="I381" s="15" t="n">
        <v>103.5</v>
      </c>
      <c r="J381" s="15" t="n">
        <v>103.5</v>
      </c>
      <c r="K381" s="15" t="n">
        <v>103.7</v>
      </c>
      <c r="L381" s="15" t="n">
        <v>103.7</v>
      </c>
      <c r="M381" s="15" t="n">
        <v>103.9</v>
      </c>
      <c r="N381" s="15" t="n">
        <v>104.1</v>
      </c>
      <c r="O381" s="0" t="n">
        <f aca="false">VLOOKUP(TRIM(A381),Q:S,3,0)</f>
        <v>1593</v>
      </c>
      <c r="P381" s="1" t="n">
        <f aca="false">(N381-B381)/B381</f>
        <v>0.00482625482625483</v>
      </c>
      <c r="Q381" s="0" t="str">
        <f aca="false">TRIM(R381)</f>
        <v>0622: servizi dentistici</v>
      </c>
      <c r="R381" s="12" t="s">
        <v>771</v>
      </c>
      <c r="S381" s="13" t="n">
        <v>10308</v>
      </c>
    </row>
    <row r="382" customFormat="false" ht="12.5" hidden="false" customHeight="false" outlineLevel="0" collapsed="false">
      <c r="A382" s="12" t="s">
        <v>772</v>
      </c>
      <c r="B382" s="14" t="n">
        <v>100.5</v>
      </c>
      <c r="C382" s="14" t="n">
        <v>100.6</v>
      </c>
      <c r="D382" s="14" t="n">
        <v>100.7</v>
      </c>
      <c r="E382" s="14" t="n">
        <v>100.7</v>
      </c>
      <c r="F382" s="14" t="n">
        <v>100.7</v>
      </c>
      <c r="G382" s="14" t="n">
        <v>100.7</v>
      </c>
      <c r="H382" s="14" t="n">
        <v>100.8</v>
      </c>
      <c r="I382" s="14" t="n">
        <v>100.8</v>
      </c>
      <c r="J382" s="14" t="n">
        <v>101.2</v>
      </c>
      <c r="K382" s="14" t="n">
        <v>101.4</v>
      </c>
      <c r="L382" s="14" t="n">
        <v>101.4</v>
      </c>
      <c r="M382" s="14" t="n">
        <v>101.7</v>
      </c>
      <c r="N382" s="14" t="n">
        <v>101.7</v>
      </c>
      <c r="O382" s="0" t="n">
        <f aca="false">VLOOKUP(TRIM(A382),Q:S,3,0)</f>
        <v>318</v>
      </c>
      <c r="P382" s="1" t="n">
        <f aca="false">(N382-B382)/B382</f>
        <v>0.0119402985074627</v>
      </c>
      <c r="Q382" s="0" t="str">
        <f aca="false">TRIM(R382)</f>
        <v>06220: servizi dentistici</v>
      </c>
      <c r="R382" s="12" t="s">
        <v>773</v>
      </c>
      <c r="S382" s="13" t="n">
        <v>10308</v>
      </c>
    </row>
    <row r="383" customFormat="false" ht="20" hidden="false" customHeight="false" outlineLevel="0" collapsed="false">
      <c r="A383" s="12" t="s">
        <v>774</v>
      </c>
      <c r="B383" s="15" t="n">
        <v>95.3</v>
      </c>
      <c r="C383" s="15" t="n">
        <v>95.5</v>
      </c>
      <c r="D383" s="15" t="n">
        <v>95.3</v>
      </c>
      <c r="E383" s="15" t="n">
        <v>95.4</v>
      </c>
      <c r="F383" s="15" t="n">
        <v>95.6</v>
      </c>
      <c r="G383" s="15" t="n">
        <v>95.3</v>
      </c>
      <c r="H383" s="15" t="n">
        <v>95.5</v>
      </c>
      <c r="I383" s="15" t="n">
        <v>95.6</v>
      </c>
      <c r="J383" s="15" t="n">
        <v>95.4</v>
      </c>
      <c r="K383" s="15" t="n">
        <v>95.6</v>
      </c>
      <c r="L383" s="15" t="n">
        <v>95.4</v>
      </c>
      <c r="M383" s="15" t="n">
        <v>95.3</v>
      </c>
      <c r="N383" s="15" t="n">
        <v>95.4</v>
      </c>
      <c r="O383" s="0" t="e">
        <f aca="false">VLOOKUP(TRIM(A383),Q:S,3,0)</f>
        <v>#N/A</v>
      </c>
      <c r="P383" s="1" t="n">
        <f aca="false">(N383-B383)/B383</f>
        <v>0.00104931794333692</v>
      </c>
      <c r="Q383" s="0" t="str">
        <f aca="false">TRIM(R383)</f>
        <v>062200: servizi dentistici</v>
      </c>
      <c r="R383" s="12" t="s">
        <v>775</v>
      </c>
      <c r="S383" s="13" t="n">
        <v>10308</v>
      </c>
    </row>
    <row r="384" customFormat="false" ht="20" hidden="false" customHeight="false" outlineLevel="0" collapsed="false">
      <c r="A384" s="12" t="s">
        <v>776</v>
      </c>
      <c r="B384" s="14" t="n">
        <v>95.3</v>
      </c>
      <c r="C384" s="14" t="n">
        <v>95.5</v>
      </c>
      <c r="D384" s="14" t="n">
        <v>95.3</v>
      </c>
      <c r="E384" s="14" t="n">
        <v>95.4</v>
      </c>
      <c r="F384" s="14" t="n">
        <v>95.6</v>
      </c>
      <c r="G384" s="14" t="n">
        <v>95.3</v>
      </c>
      <c r="H384" s="14" t="n">
        <v>95.5</v>
      </c>
      <c r="I384" s="14" t="n">
        <v>95.6</v>
      </c>
      <c r="J384" s="14" t="n">
        <v>95.4</v>
      </c>
      <c r="K384" s="14" t="n">
        <v>95.6</v>
      </c>
      <c r="L384" s="14" t="n">
        <v>95.4</v>
      </c>
      <c r="M384" s="14" t="n">
        <v>95.3</v>
      </c>
      <c r="N384" s="14" t="n">
        <v>95.4</v>
      </c>
      <c r="O384" s="0" t="e">
        <f aca="false">VLOOKUP(TRIM(A384),Q:S,3,0)</f>
        <v>#N/A</v>
      </c>
      <c r="P384" s="1" t="n">
        <f aca="false">(N384-B384)/B384</f>
        <v>0.00104931794333692</v>
      </c>
      <c r="Q384" s="0" t="str">
        <f aca="false">TRIM(R384)</f>
        <v>0623: servizi paramedici</v>
      </c>
      <c r="R384" s="12" t="s">
        <v>777</v>
      </c>
      <c r="S384" s="13" t="n">
        <v>12519</v>
      </c>
    </row>
    <row r="385" customFormat="false" ht="20" hidden="false" customHeight="false" outlineLevel="0" collapsed="false">
      <c r="A385" s="12" t="s">
        <v>778</v>
      </c>
      <c r="B385" s="15" t="n">
        <v>104.5</v>
      </c>
      <c r="C385" s="15" t="n">
        <v>104.6</v>
      </c>
      <c r="D385" s="15" t="n">
        <v>104.6</v>
      </c>
      <c r="E385" s="15" t="n">
        <v>104.6</v>
      </c>
      <c r="F385" s="15" t="n">
        <v>104.7</v>
      </c>
      <c r="G385" s="15" t="n">
        <v>104.8</v>
      </c>
      <c r="H385" s="15" t="n">
        <v>104.9</v>
      </c>
      <c r="I385" s="15" t="n">
        <v>104.9</v>
      </c>
      <c r="J385" s="15" t="n">
        <v>105.1</v>
      </c>
      <c r="K385" s="15" t="n">
        <v>105.4</v>
      </c>
      <c r="L385" s="15" t="n">
        <v>105.4</v>
      </c>
      <c r="M385" s="15" t="n">
        <v>105.6</v>
      </c>
      <c r="N385" s="15" t="n">
        <v>105.7</v>
      </c>
      <c r="O385" s="0" t="n">
        <f aca="false">VLOOKUP(TRIM(A385),Q:S,3,0)</f>
        <v>45438</v>
      </c>
      <c r="P385" s="1" t="n">
        <f aca="false">(N385-B385)/B385</f>
        <v>0.0114832535885168</v>
      </c>
      <c r="Q385" s="0" t="str">
        <f aca="false">TRIM(R385)</f>
        <v>06231: servizi di laboratori di analisi mediche e di centri per esami radiografici</v>
      </c>
      <c r="R385" s="12" t="s">
        <v>779</v>
      </c>
      <c r="S385" s="13" t="n">
        <v>7663</v>
      </c>
    </row>
    <row r="386" customFormat="false" ht="12.5" hidden="false" customHeight="false" outlineLevel="0" collapsed="false">
      <c r="A386" s="12" t="s">
        <v>780</v>
      </c>
      <c r="B386" s="14" t="n">
        <v>105.3</v>
      </c>
      <c r="C386" s="14" t="n">
        <v>105.3</v>
      </c>
      <c r="D386" s="14" t="n">
        <v>105.4</v>
      </c>
      <c r="E386" s="14" t="n">
        <v>105.4</v>
      </c>
      <c r="F386" s="14" t="n">
        <v>105.5</v>
      </c>
      <c r="G386" s="14" t="n">
        <v>105.6</v>
      </c>
      <c r="H386" s="14" t="n">
        <v>105.6</v>
      </c>
      <c r="I386" s="14" t="n">
        <v>105.7</v>
      </c>
      <c r="J386" s="14" t="n">
        <v>105.8</v>
      </c>
      <c r="K386" s="14" t="n">
        <v>106.1</v>
      </c>
      <c r="L386" s="14" t="n">
        <v>106.1</v>
      </c>
      <c r="M386" s="14" t="n">
        <v>106.2</v>
      </c>
      <c r="N386" s="14" t="n">
        <v>106.3</v>
      </c>
      <c r="O386" s="0" t="n">
        <f aca="false">VLOOKUP(TRIM(A386),Q:S,3,0)</f>
        <v>22611</v>
      </c>
      <c r="P386" s="1" t="n">
        <f aca="false">(N386-B386)/B386</f>
        <v>0.00949667616334283</v>
      </c>
      <c r="Q386" s="0" t="str">
        <f aca="false">TRIM(R386)</f>
        <v>062311: accertamenti di laboratorio</v>
      </c>
      <c r="R386" s="12" t="s">
        <v>781</v>
      </c>
      <c r="S386" s="13" t="n">
        <v>3466</v>
      </c>
    </row>
    <row r="387" customFormat="false" ht="20" hidden="false" customHeight="false" outlineLevel="0" collapsed="false">
      <c r="A387" s="12" t="s">
        <v>782</v>
      </c>
      <c r="B387" s="15" t="n">
        <v>105.3</v>
      </c>
      <c r="C387" s="15" t="n">
        <v>105.3</v>
      </c>
      <c r="D387" s="15" t="n">
        <v>105.4</v>
      </c>
      <c r="E387" s="15" t="n">
        <v>105.4</v>
      </c>
      <c r="F387" s="15" t="n">
        <v>105.5</v>
      </c>
      <c r="G387" s="15" t="n">
        <v>105.6</v>
      </c>
      <c r="H387" s="15" t="n">
        <v>105.6</v>
      </c>
      <c r="I387" s="15" t="n">
        <v>105.7</v>
      </c>
      <c r="J387" s="15" t="n">
        <v>105.8</v>
      </c>
      <c r="K387" s="15" t="n">
        <v>106.1</v>
      </c>
      <c r="L387" s="15" t="n">
        <v>106.1</v>
      </c>
      <c r="M387" s="15" t="n">
        <v>106.2</v>
      </c>
      <c r="N387" s="15" t="n">
        <v>106.3</v>
      </c>
      <c r="O387" s="0" t="n">
        <f aca="false">VLOOKUP(TRIM(A387),Q:S,3,0)</f>
        <v>22611</v>
      </c>
      <c r="P387" s="1" t="n">
        <f aca="false">(N387-B387)/B387</f>
        <v>0.00949667616334283</v>
      </c>
      <c r="Q387" s="0" t="str">
        <f aca="false">TRIM(R387)</f>
        <v>062312: accertamenti specialistici</v>
      </c>
      <c r="R387" s="12" t="s">
        <v>783</v>
      </c>
      <c r="S387" s="13" t="n">
        <v>4197</v>
      </c>
    </row>
    <row r="388" customFormat="false" ht="20" hidden="false" customHeight="false" outlineLevel="0" collapsed="false">
      <c r="A388" s="12" t="s">
        <v>784</v>
      </c>
      <c r="B388" s="14" t="n">
        <v>105.3</v>
      </c>
      <c r="C388" s="14" t="n">
        <v>105.3</v>
      </c>
      <c r="D388" s="14" t="n">
        <v>105.4</v>
      </c>
      <c r="E388" s="14" t="n">
        <v>105.4</v>
      </c>
      <c r="F388" s="14" t="n">
        <v>105.5</v>
      </c>
      <c r="G388" s="14" t="n">
        <v>105.6</v>
      </c>
      <c r="H388" s="14" t="n">
        <v>105.6</v>
      </c>
      <c r="I388" s="14" t="n">
        <v>105.7</v>
      </c>
      <c r="J388" s="14" t="n">
        <v>105.8</v>
      </c>
      <c r="K388" s="14" t="n">
        <v>106.1</v>
      </c>
      <c r="L388" s="14" t="n">
        <v>106.1</v>
      </c>
      <c r="M388" s="14" t="n">
        <v>106.2</v>
      </c>
      <c r="N388" s="14" t="n">
        <v>106.3</v>
      </c>
      <c r="O388" s="0" t="n">
        <f aca="false">VLOOKUP(TRIM(A388),Q:S,3,0)</f>
        <v>22611</v>
      </c>
      <c r="P388" s="1" t="n">
        <f aca="false">(N388-B388)/B388</f>
        <v>0.00949667616334283</v>
      </c>
      <c r="Q388" s="0" t="str">
        <f aca="false">TRIM(R388)</f>
        <v>06232: cure termali, ginnastica correttiva, servizi di ambulanza e noleggio di attrezzature sanitarie</v>
      </c>
      <c r="R388" s="12" t="s">
        <v>785</v>
      </c>
      <c r="S388" s="13" t="n">
        <v>390</v>
      </c>
    </row>
    <row r="389" customFormat="false" ht="20" hidden="false" customHeight="false" outlineLevel="0" collapsed="false">
      <c r="A389" s="12" t="s">
        <v>786</v>
      </c>
      <c r="B389" s="15" t="n">
        <v>103.9</v>
      </c>
      <c r="C389" s="15" t="n">
        <v>103.9</v>
      </c>
      <c r="D389" s="15" t="n">
        <v>103.9</v>
      </c>
      <c r="E389" s="15" t="n">
        <v>104</v>
      </c>
      <c r="F389" s="15" t="n">
        <v>104</v>
      </c>
      <c r="G389" s="15" t="n">
        <v>104.1</v>
      </c>
      <c r="H389" s="15" t="n">
        <v>104.1</v>
      </c>
      <c r="I389" s="15" t="n">
        <v>104.2</v>
      </c>
      <c r="J389" s="15" t="n">
        <v>104.3</v>
      </c>
      <c r="K389" s="15" t="n">
        <v>104.7</v>
      </c>
      <c r="L389" s="15" t="n">
        <v>104.9</v>
      </c>
      <c r="M389" s="15" t="n">
        <v>105.1</v>
      </c>
      <c r="N389" s="15" t="n">
        <v>105.2</v>
      </c>
      <c r="O389" s="0" t="n">
        <f aca="false">VLOOKUP(TRIM(A389),Q:S,3,0)</f>
        <v>10308</v>
      </c>
      <c r="P389" s="1" t="n">
        <f aca="false">(N389-B389)/B389</f>
        <v>0.012512030798845</v>
      </c>
      <c r="Q389" s="0" t="str">
        <f aca="false">TRIM(R389)</f>
        <v>062320: cure termali, ginnastica correttiva, servizi di ambulanza e noleggio di attrezzature sanitarie</v>
      </c>
      <c r="R389" s="12" t="s">
        <v>787</v>
      </c>
      <c r="S389" s="13" t="n">
        <v>390</v>
      </c>
    </row>
    <row r="390" customFormat="false" ht="12.5" hidden="false" customHeight="false" outlineLevel="0" collapsed="false">
      <c r="A390" s="12" t="s">
        <v>788</v>
      </c>
      <c r="B390" s="14" t="n">
        <v>103.9</v>
      </c>
      <c r="C390" s="14" t="n">
        <v>103.9</v>
      </c>
      <c r="D390" s="14" t="n">
        <v>103.9</v>
      </c>
      <c r="E390" s="14" t="n">
        <v>104</v>
      </c>
      <c r="F390" s="14" t="n">
        <v>104</v>
      </c>
      <c r="G390" s="14" t="n">
        <v>104.1</v>
      </c>
      <c r="H390" s="14" t="n">
        <v>104.1</v>
      </c>
      <c r="I390" s="14" t="n">
        <v>104.2</v>
      </c>
      <c r="J390" s="14" t="n">
        <v>104.3</v>
      </c>
      <c r="K390" s="14" t="n">
        <v>104.7</v>
      </c>
      <c r="L390" s="14" t="n">
        <v>104.9</v>
      </c>
      <c r="M390" s="14" t="n">
        <v>105.1</v>
      </c>
      <c r="N390" s="14" t="n">
        <v>105.2</v>
      </c>
      <c r="O390" s="0" t="n">
        <f aca="false">VLOOKUP(TRIM(A390),Q:S,3,0)</f>
        <v>10308</v>
      </c>
      <c r="P390" s="1" t="n">
        <f aca="false">(N390-B390)/B390</f>
        <v>0.012512030798845</v>
      </c>
      <c r="Q390" s="0" t="str">
        <f aca="false">TRIM(R390)</f>
        <v>06239: altri servizi paramedici</v>
      </c>
      <c r="R390" s="12" t="s">
        <v>789</v>
      </c>
      <c r="S390" s="13" t="n">
        <v>4466</v>
      </c>
    </row>
    <row r="391" customFormat="false" ht="12.5" hidden="false" customHeight="false" outlineLevel="0" collapsed="false">
      <c r="A391" s="12" t="s">
        <v>790</v>
      </c>
      <c r="B391" s="15" t="n">
        <v>103.9</v>
      </c>
      <c r="C391" s="15" t="n">
        <v>103.9</v>
      </c>
      <c r="D391" s="15" t="n">
        <v>103.9</v>
      </c>
      <c r="E391" s="15" t="n">
        <v>104</v>
      </c>
      <c r="F391" s="15" t="n">
        <v>104</v>
      </c>
      <c r="G391" s="15" t="n">
        <v>104.1</v>
      </c>
      <c r="H391" s="15" t="n">
        <v>104.1</v>
      </c>
      <c r="I391" s="15" t="n">
        <v>104.2</v>
      </c>
      <c r="J391" s="15" t="n">
        <v>104.3</v>
      </c>
      <c r="K391" s="15" t="n">
        <v>104.7</v>
      </c>
      <c r="L391" s="15" t="n">
        <v>104.9</v>
      </c>
      <c r="M391" s="15" t="n">
        <v>105.1</v>
      </c>
      <c r="N391" s="15" t="n">
        <v>105.2</v>
      </c>
      <c r="O391" s="0" t="n">
        <f aca="false">VLOOKUP(TRIM(A391),Q:S,3,0)</f>
        <v>10308</v>
      </c>
      <c r="P391" s="1" t="n">
        <f aca="false">(N391-B391)/B391</f>
        <v>0.012512030798845</v>
      </c>
      <c r="Q391" s="0" t="str">
        <f aca="false">TRIM(R391)</f>
        <v>062390: altri servizi paramedici</v>
      </c>
      <c r="R391" s="12" t="s">
        <v>791</v>
      </c>
      <c r="S391" s="13" t="n">
        <v>4466</v>
      </c>
    </row>
    <row r="392" customFormat="false" ht="12.5" hidden="false" customHeight="false" outlineLevel="0" collapsed="false">
      <c r="A392" s="12" t="s">
        <v>792</v>
      </c>
      <c r="B392" s="14" t="n">
        <v>104</v>
      </c>
      <c r="C392" s="14" t="n">
        <v>104.1</v>
      </c>
      <c r="D392" s="14" t="n">
        <v>104.1</v>
      </c>
      <c r="E392" s="14" t="n">
        <v>104.2</v>
      </c>
      <c r="F392" s="14" t="n">
        <v>104.3</v>
      </c>
      <c r="G392" s="14" t="n">
        <v>104.3</v>
      </c>
      <c r="H392" s="14" t="n">
        <v>104.5</v>
      </c>
      <c r="I392" s="14" t="n">
        <v>104.6</v>
      </c>
      <c r="J392" s="14" t="n">
        <v>104.7</v>
      </c>
      <c r="K392" s="14" t="n">
        <v>104.9</v>
      </c>
      <c r="L392" s="14" t="n">
        <v>105</v>
      </c>
      <c r="M392" s="14" t="n">
        <v>105.1</v>
      </c>
      <c r="N392" s="14" t="n">
        <v>105.2</v>
      </c>
      <c r="O392" s="0" t="n">
        <f aca="false">VLOOKUP(TRIM(A392),Q:S,3,0)</f>
        <v>12519</v>
      </c>
      <c r="P392" s="1" t="n">
        <f aca="false">(N392-B392)/B392</f>
        <v>0.0115384615384616</v>
      </c>
      <c r="Q392" s="0" t="str">
        <f aca="false">TRIM(R392)</f>
        <v>063: servizi ospedalieri</v>
      </c>
      <c r="R392" s="12" t="s">
        <v>793</v>
      </c>
      <c r="S392" s="13" t="n">
        <v>17252</v>
      </c>
    </row>
    <row r="393" customFormat="false" ht="30" hidden="false" customHeight="false" outlineLevel="0" collapsed="false">
      <c r="A393" s="12" t="s">
        <v>794</v>
      </c>
      <c r="B393" s="15" t="n">
        <v>102.3</v>
      </c>
      <c r="C393" s="15" t="n">
        <v>102.4</v>
      </c>
      <c r="D393" s="15" t="n">
        <v>102.5</v>
      </c>
      <c r="E393" s="15" t="n">
        <v>102.5</v>
      </c>
      <c r="F393" s="15" t="n">
        <v>102.6</v>
      </c>
      <c r="G393" s="15" t="n">
        <v>102.7</v>
      </c>
      <c r="H393" s="15" t="n">
        <v>102.9</v>
      </c>
      <c r="I393" s="15" t="n">
        <v>103</v>
      </c>
      <c r="J393" s="15" t="n">
        <v>103</v>
      </c>
      <c r="K393" s="15" t="n">
        <v>103</v>
      </c>
      <c r="L393" s="15" t="n">
        <v>102.8</v>
      </c>
      <c r="M393" s="15" t="n">
        <v>102.9</v>
      </c>
      <c r="N393" s="15" t="n">
        <v>102.9</v>
      </c>
      <c r="O393" s="0" t="n">
        <f aca="false">VLOOKUP(TRIM(A393),Q:S,3,0)</f>
        <v>7663</v>
      </c>
      <c r="P393" s="1" t="n">
        <f aca="false">(N393-B393)/B393</f>
        <v>0.00586510263929627</v>
      </c>
      <c r="Q393" s="0" t="str">
        <f aca="false">TRIM(R393)</f>
        <v>0630: servizi ospedalieri</v>
      </c>
      <c r="R393" s="12" t="s">
        <v>795</v>
      </c>
      <c r="S393" s="13" t="n">
        <v>17252</v>
      </c>
    </row>
    <row r="394" customFormat="false" ht="20" hidden="false" customHeight="false" outlineLevel="0" collapsed="false">
      <c r="A394" s="17" t="s">
        <v>796</v>
      </c>
      <c r="B394" s="14" t="n">
        <v>100.6</v>
      </c>
      <c r="C394" s="14" t="n">
        <v>100.9</v>
      </c>
      <c r="D394" s="14" t="n">
        <v>100.8</v>
      </c>
      <c r="E394" s="14" t="n">
        <v>100.8</v>
      </c>
      <c r="F394" s="14" t="n">
        <v>100.8</v>
      </c>
      <c r="G394" s="14" t="n">
        <v>100.8</v>
      </c>
      <c r="H394" s="14" t="n">
        <v>101.2</v>
      </c>
      <c r="I394" s="14" t="n">
        <v>101.4</v>
      </c>
      <c r="J394" s="14" t="n">
        <v>101.2</v>
      </c>
      <c r="K394" s="14" t="n">
        <v>101</v>
      </c>
      <c r="L394" s="14" t="n">
        <v>100.8</v>
      </c>
      <c r="M394" s="14" t="n">
        <v>100.7</v>
      </c>
      <c r="N394" s="14" t="n">
        <v>100.6</v>
      </c>
      <c r="O394" s="0" t="n">
        <f aca="false">VLOOKUP(TRIM(A394),Q:S,3,0)</f>
        <v>3466</v>
      </c>
      <c r="P394" s="1" t="n">
        <f aca="false">(N394-B394)/B394</f>
        <v>0</v>
      </c>
      <c r="Q394" s="0" t="str">
        <f aca="false">TRIM(R394)</f>
        <v>06300: servizi ospedalieri</v>
      </c>
      <c r="R394" s="12" t="s">
        <v>797</v>
      </c>
      <c r="S394" s="13" t="n">
        <v>17252</v>
      </c>
    </row>
    <row r="395" customFormat="false" ht="20" hidden="false" customHeight="false" outlineLevel="0" collapsed="false">
      <c r="A395" s="17" t="s">
        <v>798</v>
      </c>
      <c r="B395" s="15" t="n">
        <v>103.2</v>
      </c>
      <c r="C395" s="15" t="n">
        <v>103.3</v>
      </c>
      <c r="D395" s="15" t="n">
        <v>103.5</v>
      </c>
      <c r="E395" s="15" t="n">
        <v>103.5</v>
      </c>
      <c r="F395" s="15" t="n">
        <v>103.7</v>
      </c>
      <c r="G395" s="15" t="n">
        <v>103.8</v>
      </c>
      <c r="H395" s="15" t="n">
        <v>103.9</v>
      </c>
      <c r="I395" s="15" t="n">
        <v>103.9</v>
      </c>
      <c r="J395" s="15" t="n">
        <v>104.1</v>
      </c>
      <c r="K395" s="15" t="n">
        <v>104.3</v>
      </c>
      <c r="L395" s="15" t="n">
        <v>104.1</v>
      </c>
      <c r="M395" s="15" t="n">
        <v>104.4</v>
      </c>
      <c r="N395" s="15" t="n">
        <v>104.5</v>
      </c>
      <c r="O395" s="0" t="n">
        <f aca="false">VLOOKUP(TRIM(A395),Q:S,3,0)</f>
        <v>4197</v>
      </c>
      <c r="P395" s="1" t="n">
        <f aca="false">(N395-B395)/B395</f>
        <v>0.0125968992248062</v>
      </c>
      <c r="Q395" s="0" t="str">
        <f aca="false">TRIM(R395)</f>
        <v>063000: servizi ospedalieri</v>
      </c>
      <c r="R395" s="12" t="s">
        <v>799</v>
      </c>
      <c r="S395" s="13" t="n">
        <v>17252</v>
      </c>
    </row>
    <row r="396" customFormat="false" ht="40" hidden="false" customHeight="false" outlineLevel="0" collapsed="false">
      <c r="A396" s="12" t="s">
        <v>800</v>
      </c>
      <c r="B396" s="14" t="n">
        <v>101.2</v>
      </c>
      <c r="C396" s="14" t="n">
        <v>101.4</v>
      </c>
      <c r="D396" s="14" t="n">
        <v>101.7</v>
      </c>
      <c r="E396" s="14" t="n">
        <v>101.8</v>
      </c>
      <c r="F396" s="14" t="n">
        <v>101.8</v>
      </c>
      <c r="G396" s="14" t="n">
        <v>101.9</v>
      </c>
      <c r="H396" s="14" t="n">
        <v>102.1</v>
      </c>
      <c r="I396" s="14" t="n">
        <v>102.1</v>
      </c>
      <c r="J396" s="14" t="n">
        <v>102.6</v>
      </c>
      <c r="K396" s="14" t="n">
        <v>102.5</v>
      </c>
      <c r="L396" s="14" t="n">
        <v>102.5</v>
      </c>
      <c r="M396" s="14" t="n">
        <v>102.8</v>
      </c>
      <c r="N396" s="14" t="n">
        <v>103</v>
      </c>
      <c r="O396" s="0" t="n">
        <f aca="false">VLOOKUP(TRIM(A396),Q:S,3,0)</f>
        <v>390</v>
      </c>
      <c r="P396" s="1" t="n">
        <f aca="false">(N396-B396)/B396</f>
        <v>0.0177865612648221</v>
      </c>
      <c r="Q396" s="0" t="str">
        <f aca="false">TRIM(R396)</f>
        <v>07: -- trasporti</v>
      </c>
      <c r="R396" s="12" t="s">
        <v>801</v>
      </c>
      <c r="S396" s="13" t="n">
        <v>144843</v>
      </c>
    </row>
    <row r="397" customFormat="false" ht="40" hidden="false" customHeight="false" outlineLevel="0" collapsed="false">
      <c r="A397" s="12" t="s">
        <v>802</v>
      </c>
      <c r="B397" s="15" t="n">
        <v>101.2</v>
      </c>
      <c r="C397" s="15" t="n">
        <v>101.4</v>
      </c>
      <c r="D397" s="15" t="n">
        <v>101.7</v>
      </c>
      <c r="E397" s="15" t="n">
        <v>101.8</v>
      </c>
      <c r="F397" s="15" t="n">
        <v>101.8</v>
      </c>
      <c r="G397" s="15" t="n">
        <v>101.9</v>
      </c>
      <c r="H397" s="15" t="n">
        <v>102.1</v>
      </c>
      <c r="I397" s="15" t="n">
        <v>102.1</v>
      </c>
      <c r="J397" s="15" t="n">
        <v>102.6</v>
      </c>
      <c r="K397" s="15" t="n">
        <v>102.5</v>
      </c>
      <c r="L397" s="15" t="n">
        <v>102.5</v>
      </c>
      <c r="M397" s="15" t="n">
        <v>102.8</v>
      </c>
      <c r="N397" s="15" t="n">
        <v>103</v>
      </c>
      <c r="O397" s="0" t="n">
        <f aca="false">VLOOKUP(TRIM(A397),Q:S,3,0)</f>
        <v>390</v>
      </c>
      <c r="P397" s="1" t="n">
        <f aca="false">(N397-B397)/B397</f>
        <v>0.0177865612648221</v>
      </c>
      <c r="Q397" s="0" t="str">
        <f aca="false">TRIM(R397)</f>
        <v>071: acquisto mezzi di trasporto</v>
      </c>
      <c r="R397" s="12" t="s">
        <v>803</v>
      </c>
      <c r="S397" s="13" t="n">
        <v>40391</v>
      </c>
    </row>
    <row r="398" customFormat="false" ht="20" hidden="false" customHeight="false" outlineLevel="0" collapsed="false">
      <c r="A398" s="12" t="s">
        <v>804</v>
      </c>
      <c r="B398" s="14" t="n">
        <v>107.4</v>
      </c>
      <c r="C398" s="14" t="n">
        <v>107.4</v>
      </c>
      <c r="D398" s="14" t="n">
        <v>107.4</v>
      </c>
      <c r="E398" s="14" t="n">
        <v>107.4</v>
      </c>
      <c r="F398" s="14" t="n">
        <v>107.5</v>
      </c>
      <c r="G398" s="14" t="n">
        <v>107.7</v>
      </c>
      <c r="H398" s="14" t="n">
        <v>107.7</v>
      </c>
      <c r="I398" s="14" t="n">
        <v>107.8</v>
      </c>
      <c r="J398" s="14" t="n">
        <v>108.1</v>
      </c>
      <c r="K398" s="14" t="n">
        <v>108.5</v>
      </c>
      <c r="L398" s="14" t="n">
        <v>109.2</v>
      </c>
      <c r="M398" s="14" t="n">
        <v>109.4</v>
      </c>
      <c r="N398" s="14" t="n">
        <v>109.5</v>
      </c>
      <c r="O398" s="0" t="n">
        <f aca="false">VLOOKUP(TRIM(A398),Q:S,3,0)</f>
        <v>4466</v>
      </c>
      <c r="P398" s="1" t="n">
        <f aca="false">(N398-B398)/B398</f>
        <v>0.0195530726256983</v>
      </c>
      <c r="Q398" s="0" t="str">
        <f aca="false">TRIM(R398)</f>
        <v>0711: automobili</v>
      </c>
      <c r="R398" s="12" t="s">
        <v>805</v>
      </c>
      <c r="S398" s="13" t="n">
        <v>37479</v>
      </c>
    </row>
    <row r="399" customFormat="false" ht="20" hidden="false" customHeight="false" outlineLevel="0" collapsed="false">
      <c r="A399" s="12" t="s">
        <v>806</v>
      </c>
      <c r="B399" s="15" t="n">
        <v>107.4</v>
      </c>
      <c r="C399" s="15" t="n">
        <v>107.4</v>
      </c>
      <c r="D399" s="15" t="n">
        <v>107.4</v>
      </c>
      <c r="E399" s="15" t="n">
        <v>107.4</v>
      </c>
      <c r="F399" s="15" t="n">
        <v>107.5</v>
      </c>
      <c r="G399" s="15" t="n">
        <v>107.7</v>
      </c>
      <c r="H399" s="15" t="n">
        <v>107.7</v>
      </c>
      <c r="I399" s="15" t="n">
        <v>107.8</v>
      </c>
      <c r="J399" s="15" t="n">
        <v>108.1</v>
      </c>
      <c r="K399" s="15" t="n">
        <v>108.5</v>
      </c>
      <c r="L399" s="15" t="n">
        <v>109.2</v>
      </c>
      <c r="M399" s="15" t="n">
        <v>109.4</v>
      </c>
      <c r="N399" s="15" t="n">
        <v>109.5</v>
      </c>
      <c r="O399" s="0" t="n">
        <f aca="false">VLOOKUP(TRIM(A399),Q:S,3,0)</f>
        <v>4466</v>
      </c>
      <c r="P399" s="1" t="n">
        <f aca="false">(N399-B399)/B399</f>
        <v>0.0195530726256983</v>
      </c>
      <c r="Q399" s="0" t="str">
        <f aca="false">TRIM(R399)</f>
        <v>07111: automobili nuove</v>
      </c>
      <c r="R399" s="12" t="s">
        <v>807</v>
      </c>
      <c r="S399" s="13" t="n">
        <v>27481</v>
      </c>
    </row>
    <row r="400" customFormat="false" ht="12.5" hidden="false" customHeight="false" outlineLevel="0" collapsed="false">
      <c r="A400" s="12" t="s">
        <v>808</v>
      </c>
      <c r="B400" s="14" t="n">
        <v>103.8</v>
      </c>
      <c r="C400" s="14" t="n">
        <v>104.9</v>
      </c>
      <c r="D400" s="14" t="n">
        <v>104.9</v>
      </c>
      <c r="E400" s="14" t="n">
        <v>104.9</v>
      </c>
      <c r="F400" s="14" t="n">
        <v>105</v>
      </c>
      <c r="G400" s="14" t="n">
        <v>105</v>
      </c>
      <c r="H400" s="14" t="n">
        <v>105.2</v>
      </c>
      <c r="I400" s="14" t="n">
        <v>105.2</v>
      </c>
      <c r="J400" s="14" t="n">
        <v>105.3</v>
      </c>
      <c r="K400" s="14" t="n">
        <v>105.4</v>
      </c>
      <c r="L400" s="14" t="n">
        <v>105.5</v>
      </c>
      <c r="M400" s="14" t="n">
        <v>105.5</v>
      </c>
      <c r="N400" s="14" t="n">
        <v>105.6</v>
      </c>
      <c r="O400" s="0" t="n">
        <f aca="false">VLOOKUP(TRIM(A400),Q:S,3,0)</f>
        <v>17252</v>
      </c>
      <c r="P400" s="1" t="n">
        <f aca="false">(N400-B400)/B400</f>
        <v>0.0173410404624277</v>
      </c>
      <c r="Q400" s="0" t="str">
        <f aca="false">TRIM(R400)</f>
        <v>071111: automobili nuove diesel</v>
      </c>
      <c r="R400" s="12" t="s">
        <v>809</v>
      </c>
      <c r="S400" s="13" t="n">
        <v>10852</v>
      </c>
    </row>
    <row r="401" customFormat="false" ht="12.5" hidden="false" customHeight="false" outlineLevel="0" collapsed="false">
      <c r="A401" s="12" t="s">
        <v>810</v>
      </c>
      <c r="B401" s="15" t="n">
        <v>103.8</v>
      </c>
      <c r="C401" s="15" t="n">
        <v>104.9</v>
      </c>
      <c r="D401" s="15" t="n">
        <v>104.9</v>
      </c>
      <c r="E401" s="15" t="n">
        <v>104.9</v>
      </c>
      <c r="F401" s="15" t="n">
        <v>105</v>
      </c>
      <c r="G401" s="15" t="n">
        <v>105</v>
      </c>
      <c r="H401" s="15" t="n">
        <v>105.2</v>
      </c>
      <c r="I401" s="15" t="n">
        <v>105.2</v>
      </c>
      <c r="J401" s="15" t="n">
        <v>105.3</v>
      </c>
      <c r="K401" s="15" t="n">
        <v>105.4</v>
      </c>
      <c r="L401" s="15" t="n">
        <v>105.5</v>
      </c>
      <c r="M401" s="15" t="n">
        <v>105.5</v>
      </c>
      <c r="N401" s="15" t="n">
        <v>105.6</v>
      </c>
      <c r="O401" s="0" t="n">
        <f aca="false">VLOOKUP(TRIM(A401),Q:S,3,0)</f>
        <v>17252</v>
      </c>
      <c r="P401" s="1" t="n">
        <f aca="false">(N401-B401)/B401</f>
        <v>0.0173410404624277</v>
      </c>
      <c r="Q401" s="0" t="str">
        <f aca="false">TRIM(R401)</f>
        <v>071112: automobili nuove benzina</v>
      </c>
      <c r="R401" s="12" t="s">
        <v>811</v>
      </c>
      <c r="S401" s="13" t="n">
        <v>6175</v>
      </c>
    </row>
    <row r="402" customFormat="false" ht="12.5" hidden="false" customHeight="false" outlineLevel="0" collapsed="false">
      <c r="A402" s="12" t="s">
        <v>812</v>
      </c>
      <c r="B402" s="14" t="n">
        <v>103.8</v>
      </c>
      <c r="C402" s="14" t="n">
        <v>104.9</v>
      </c>
      <c r="D402" s="14" t="n">
        <v>104.9</v>
      </c>
      <c r="E402" s="14" t="n">
        <v>104.9</v>
      </c>
      <c r="F402" s="14" t="n">
        <v>105</v>
      </c>
      <c r="G402" s="14" t="n">
        <v>105</v>
      </c>
      <c r="H402" s="14" t="n">
        <v>105.2</v>
      </c>
      <c r="I402" s="14" t="n">
        <v>105.2</v>
      </c>
      <c r="J402" s="14" t="n">
        <v>105.3</v>
      </c>
      <c r="K402" s="14" t="n">
        <v>105.4</v>
      </c>
      <c r="L402" s="14" t="n">
        <v>105.5</v>
      </c>
      <c r="M402" s="14" t="n">
        <v>105.5</v>
      </c>
      <c r="N402" s="14" t="n">
        <v>105.6</v>
      </c>
      <c r="O402" s="0" t="n">
        <f aca="false">VLOOKUP(TRIM(A402),Q:S,3,0)</f>
        <v>17252</v>
      </c>
      <c r="P402" s="1" t="n">
        <f aca="false">(N402-B402)/B402</f>
        <v>0.0173410404624277</v>
      </c>
      <c r="Q402" s="0" t="str">
        <f aca="false">TRIM(R402)</f>
        <v>071113: automobili nuove ibride-elettriche ed elettriche</v>
      </c>
      <c r="R402" s="12" t="s">
        <v>813</v>
      </c>
      <c r="S402" s="13" t="n">
        <v>10454</v>
      </c>
    </row>
    <row r="403" customFormat="false" ht="12.5" hidden="false" customHeight="false" outlineLevel="0" collapsed="false">
      <c r="A403" s="12" t="s">
        <v>814</v>
      </c>
      <c r="B403" s="15" t="n">
        <v>103.8</v>
      </c>
      <c r="C403" s="15" t="n">
        <v>104.9</v>
      </c>
      <c r="D403" s="15" t="n">
        <v>104.9</v>
      </c>
      <c r="E403" s="15" t="n">
        <v>104.9</v>
      </c>
      <c r="F403" s="15" t="n">
        <v>105</v>
      </c>
      <c r="G403" s="15" t="n">
        <v>105</v>
      </c>
      <c r="H403" s="15" t="n">
        <v>105.2</v>
      </c>
      <c r="I403" s="15" t="n">
        <v>105.2</v>
      </c>
      <c r="J403" s="15" t="n">
        <v>105.3</v>
      </c>
      <c r="K403" s="15" t="n">
        <v>105.4</v>
      </c>
      <c r="L403" s="15" t="n">
        <v>105.5</v>
      </c>
      <c r="M403" s="15" t="n">
        <v>105.5</v>
      </c>
      <c r="N403" s="15" t="n">
        <v>105.6</v>
      </c>
      <c r="O403" s="0" t="n">
        <f aca="false">VLOOKUP(TRIM(A403),Q:S,3,0)</f>
        <v>17252</v>
      </c>
      <c r="P403" s="1" t="n">
        <f aca="false">(N403-B403)/B403</f>
        <v>0.0173410404624277</v>
      </c>
      <c r="Q403" s="0" t="str">
        <f aca="false">TRIM(R403)</f>
        <v>07112: automobili usate</v>
      </c>
      <c r="R403" s="12" t="s">
        <v>815</v>
      </c>
      <c r="S403" s="13" t="n">
        <v>9998</v>
      </c>
    </row>
    <row r="404" customFormat="false" ht="12.5" hidden="false" customHeight="false" outlineLevel="0" collapsed="false">
      <c r="A404" s="12" t="s">
        <v>816</v>
      </c>
      <c r="B404" s="14" t="n">
        <v>106.7</v>
      </c>
      <c r="C404" s="14" t="n">
        <v>107.6</v>
      </c>
      <c r="D404" s="14" t="n">
        <v>109.1</v>
      </c>
      <c r="E404" s="14" t="n">
        <v>110.8</v>
      </c>
      <c r="F404" s="14" t="n">
        <v>109.2</v>
      </c>
      <c r="G404" s="14" t="n">
        <v>110.2</v>
      </c>
      <c r="H404" s="14" t="n">
        <v>111.5</v>
      </c>
      <c r="I404" s="14" t="n">
        <v>112.3</v>
      </c>
      <c r="J404" s="14" t="n">
        <v>111.9</v>
      </c>
      <c r="K404" s="14" t="n">
        <v>114.1</v>
      </c>
      <c r="L404" s="14" t="n">
        <v>118.5</v>
      </c>
      <c r="M404" s="14" t="n">
        <v>116.8</v>
      </c>
      <c r="N404" s="14" t="n">
        <v>118.2</v>
      </c>
      <c r="O404" s="0" t="n">
        <f aca="false">VLOOKUP(TRIM(A404),Q:S,3,0)</f>
        <v>144843</v>
      </c>
      <c r="P404" s="1" t="n">
        <f aca="false">(N404-B404)/B404</f>
        <v>0.107778819119025</v>
      </c>
      <c r="Q404" s="0" t="str">
        <f aca="false">TRIM(R404)</f>
        <v>071120: automobili usate</v>
      </c>
      <c r="R404" s="12" t="s">
        <v>817</v>
      </c>
      <c r="S404" s="13" t="s">
        <v>23</v>
      </c>
    </row>
    <row r="405" customFormat="false" ht="12.5" hidden="false" customHeight="false" outlineLevel="0" collapsed="false">
      <c r="A405" s="12" t="s">
        <v>818</v>
      </c>
      <c r="B405" s="15" t="n">
        <v>105.9</v>
      </c>
      <c r="C405" s="15" t="n">
        <v>106.1</v>
      </c>
      <c r="D405" s="15" t="n">
        <v>106.1</v>
      </c>
      <c r="E405" s="15" t="n">
        <v>106.2</v>
      </c>
      <c r="F405" s="15" t="n">
        <v>106.5</v>
      </c>
      <c r="G405" s="15" t="n">
        <v>106.7</v>
      </c>
      <c r="H405" s="15" t="n">
        <v>107</v>
      </c>
      <c r="I405" s="15" t="n">
        <v>107.6</v>
      </c>
      <c r="J405" s="15" t="n">
        <v>108.2</v>
      </c>
      <c r="K405" s="15" t="n">
        <v>109.2</v>
      </c>
      <c r="L405" s="15" t="n">
        <v>109.6</v>
      </c>
      <c r="M405" s="15" t="n">
        <v>110</v>
      </c>
      <c r="N405" s="15" t="n">
        <v>110.6</v>
      </c>
      <c r="O405" s="0" t="n">
        <f aca="false">VLOOKUP(TRIM(A405),Q:S,3,0)</f>
        <v>40391</v>
      </c>
      <c r="P405" s="1" t="n">
        <f aca="false">(N405-B405)/B405</f>
        <v>0.0443814919735599</v>
      </c>
      <c r="Q405" s="0" t="str">
        <f aca="false">TRIM(R405)</f>
        <v>071121: automobili usate diesel</v>
      </c>
      <c r="R405" s="12" t="s">
        <v>819</v>
      </c>
      <c r="S405" s="13" t="n">
        <v>2555</v>
      </c>
    </row>
    <row r="406" customFormat="false" ht="12.5" hidden="false" customHeight="false" outlineLevel="0" collapsed="false">
      <c r="A406" s="12" t="s">
        <v>820</v>
      </c>
      <c r="B406" s="14" t="n">
        <v>105.8</v>
      </c>
      <c r="C406" s="14" t="n">
        <v>106</v>
      </c>
      <c r="D406" s="14" t="n">
        <v>106</v>
      </c>
      <c r="E406" s="14" t="n">
        <v>106.1</v>
      </c>
      <c r="F406" s="14" t="n">
        <v>106.3</v>
      </c>
      <c r="G406" s="14" t="n">
        <v>106.6</v>
      </c>
      <c r="H406" s="14" t="n">
        <v>106.9</v>
      </c>
      <c r="I406" s="14" t="n">
        <v>107.4</v>
      </c>
      <c r="J406" s="14" t="n">
        <v>108.1</v>
      </c>
      <c r="K406" s="14" t="n">
        <v>109.1</v>
      </c>
      <c r="L406" s="14" t="n">
        <v>109.5</v>
      </c>
      <c r="M406" s="14" t="n">
        <v>109.9</v>
      </c>
      <c r="N406" s="14" t="n">
        <v>110.6</v>
      </c>
      <c r="O406" s="0" t="n">
        <f aca="false">VLOOKUP(TRIM(A406),Q:S,3,0)</f>
        <v>37479</v>
      </c>
      <c r="P406" s="1" t="n">
        <f aca="false">(N406-B406)/B406</f>
        <v>0.0453686200378072</v>
      </c>
      <c r="Q406" s="0" t="str">
        <f aca="false">TRIM(R406)</f>
        <v>071122: automobili usate benzina</v>
      </c>
      <c r="R406" s="12" t="s">
        <v>821</v>
      </c>
      <c r="S406" s="13" t="n">
        <v>7294</v>
      </c>
    </row>
    <row r="407" customFormat="false" ht="12.5" hidden="false" customHeight="false" outlineLevel="0" collapsed="false">
      <c r="A407" s="17" t="s">
        <v>822</v>
      </c>
      <c r="B407" s="15" t="n">
        <v>111</v>
      </c>
      <c r="C407" s="15" t="n">
        <v>111.3</v>
      </c>
      <c r="D407" s="15" t="n">
        <v>111.3</v>
      </c>
      <c r="E407" s="15" t="n">
        <v>111.4</v>
      </c>
      <c r="F407" s="15" t="n">
        <v>111.7</v>
      </c>
      <c r="G407" s="15" t="n">
        <v>112</v>
      </c>
      <c r="H407" s="15" t="n">
        <v>112.3</v>
      </c>
      <c r="I407" s="15" t="n">
        <v>112.9</v>
      </c>
      <c r="J407" s="15" t="n">
        <v>113.2</v>
      </c>
      <c r="K407" s="15" t="n">
        <v>114.3</v>
      </c>
      <c r="L407" s="15" t="n">
        <v>114.5</v>
      </c>
      <c r="M407" s="15" t="n">
        <v>114.8</v>
      </c>
      <c r="N407" s="15" t="n">
        <v>115.5</v>
      </c>
      <c r="O407" s="0" t="n">
        <f aca="false">VLOOKUP(TRIM(A407),Q:S,3,0)</f>
        <v>27481</v>
      </c>
      <c r="P407" s="1" t="n">
        <f aca="false">(N407-B407)/B407</f>
        <v>0.0405405405405405</v>
      </c>
      <c r="Q407" s="0" t="str">
        <f aca="false">TRIM(R407)</f>
        <v>071123: automobili usate ibride-elettriche ed elettriche</v>
      </c>
      <c r="R407" s="12" t="s">
        <v>823</v>
      </c>
      <c r="S407" s="13" t="n">
        <v>149</v>
      </c>
    </row>
    <row r="408" customFormat="false" ht="20" hidden="false" customHeight="false" outlineLevel="0" collapsed="false">
      <c r="A408" s="12" t="s">
        <v>824</v>
      </c>
      <c r="B408" s="14" t="n">
        <v>112.1</v>
      </c>
      <c r="C408" s="14" t="n">
        <v>112.5</v>
      </c>
      <c r="D408" s="14" t="n">
        <v>112.6</v>
      </c>
      <c r="E408" s="14" t="n">
        <v>112.6</v>
      </c>
      <c r="F408" s="14" t="n">
        <v>112.9</v>
      </c>
      <c r="G408" s="14" t="n">
        <v>113.2</v>
      </c>
      <c r="H408" s="14" t="n">
        <v>113.8</v>
      </c>
      <c r="I408" s="14" t="n">
        <v>114.4</v>
      </c>
      <c r="J408" s="14" t="n">
        <v>114.7</v>
      </c>
      <c r="K408" s="14" t="n">
        <v>116</v>
      </c>
      <c r="L408" s="14" t="n">
        <v>116.2</v>
      </c>
      <c r="M408" s="14" t="n">
        <v>116.5</v>
      </c>
      <c r="N408" s="14" t="n">
        <v>116.8</v>
      </c>
      <c r="O408" s="0" t="n">
        <f aca="false">VLOOKUP(TRIM(A408),Q:S,3,0)</f>
        <v>10852</v>
      </c>
      <c r="P408" s="1" t="n">
        <f aca="false">(N408-B408)/B408</f>
        <v>0.0419268510258698</v>
      </c>
      <c r="Q408" s="0" t="str">
        <f aca="false">TRIM(R408)</f>
        <v>0712: motocicli e ciclomotori</v>
      </c>
      <c r="R408" s="12" t="s">
        <v>825</v>
      </c>
      <c r="S408" s="13" t="n">
        <v>2009</v>
      </c>
    </row>
    <row r="409" customFormat="false" ht="20" hidden="false" customHeight="false" outlineLevel="0" collapsed="false">
      <c r="A409" s="12" t="s">
        <v>826</v>
      </c>
      <c r="B409" s="15" t="n">
        <v>112</v>
      </c>
      <c r="C409" s="15" t="n">
        <v>112.4</v>
      </c>
      <c r="D409" s="15" t="n">
        <v>112.4</v>
      </c>
      <c r="E409" s="15" t="n">
        <v>112.4</v>
      </c>
      <c r="F409" s="15" t="n">
        <v>112.8</v>
      </c>
      <c r="G409" s="15" t="n">
        <v>113.2</v>
      </c>
      <c r="H409" s="15" t="n">
        <v>113.5</v>
      </c>
      <c r="I409" s="15" t="n">
        <v>114</v>
      </c>
      <c r="J409" s="15" t="n">
        <v>114.7</v>
      </c>
      <c r="K409" s="15" t="n">
        <v>116.2</v>
      </c>
      <c r="L409" s="15" t="n">
        <v>116.7</v>
      </c>
      <c r="M409" s="15" t="n">
        <v>117.2</v>
      </c>
      <c r="N409" s="15" t="n">
        <v>117.6</v>
      </c>
      <c r="O409" s="0" t="n">
        <f aca="false">VLOOKUP(TRIM(A409),Q:S,3,0)</f>
        <v>6175</v>
      </c>
      <c r="P409" s="1" t="n">
        <f aca="false">(N409-B409)/B409</f>
        <v>0.05</v>
      </c>
      <c r="Q409" s="0" t="str">
        <f aca="false">TRIM(R409)</f>
        <v>07120: motocicli e ciclomotori</v>
      </c>
      <c r="R409" s="12" t="s">
        <v>827</v>
      </c>
      <c r="S409" s="13" t="n">
        <v>2009</v>
      </c>
    </row>
    <row r="410" customFormat="false" ht="20" hidden="false" customHeight="false" outlineLevel="0" collapsed="false">
      <c r="A410" s="12" t="s">
        <v>828</v>
      </c>
      <c r="B410" s="14" t="n">
        <v>102.8</v>
      </c>
      <c r="C410" s="14" t="n">
        <v>102.7</v>
      </c>
      <c r="D410" s="14" t="n">
        <v>102.7</v>
      </c>
      <c r="E410" s="14" t="n">
        <v>102.9</v>
      </c>
      <c r="F410" s="14" t="n">
        <v>103</v>
      </c>
      <c r="G410" s="14" t="n">
        <v>103</v>
      </c>
      <c r="H410" s="14" t="n">
        <v>103.2</v>
      </c>
      <c r="I410" s="14" t="n">
        <v>103.5</v>
      </c>
      <c r="J410" s="14" t="n">
        <v>103.6</v>
      </c>
      <c r="K410" s="14" t="n">
        <v>104.3</v>
      </c>
      <c r="L410" s="14" t="n">
        <v>104.3</v>
      </c>
      <c r="M410" s="14" t="n">
        <v>104.5</v>
      </c>
      <c r="N410" s="14" t="n">
        <v>105.6</v>
      </c>
      <c r="O410" s="0" t="n">
        <f aca="false">VLOOKUP(TRIM(A410),Q:S,3,0)</f>
        <v>10454</v>
      </c>
      <c r="P410" s="1" t="n">
        <f aca="false">(N410-B410)/B410</f>
        <v>0.0272373540856031</v>
      </c>
      <c r="Q410" s="0" t="str">
        <f aca="false">TRIM(R410)</f>
        <v>071201: motocicli</v>
      </c>
      <c r="R410" s="12" t="s">
        <v>829</v>
      </c>
      <c r="S410" s="13" t="n">
        <v>1959</v>
      </c>
    </row>
    <row r="411" customFormat="false" ht="12.5" hidden="false" customHeight="false" outlineLevel="0" collapsed="false">
      <c r="A411" s="17" t="s">
        <v>830</v>
      </c>
      <c r="B411" s="15" t="n">
        <v>90.4</v>
      </c>
      <c r="C411" s="15" t="n">
        <v>90.4</v>
      </c>
      <c r="D411" s="15" t="n">
        <v>90.4</v>
      </c>
      <c r="E411" s="15" t="n">
        <v>90.4</v>
      </c>
      <c r="F411" s="15" t="n">
        <v>90.5</v>
      </c>
      <c r="G411" s="15" t="n">
        <v>90.6</v>
      </c>
      <c r="H411" s="15" t="n">
        <v>90.9</v>
      </c>
      <c r="I411" s="15" t="n">
        <v>91.4</v>
      </c>
      <c r="J411" s="15" t="n">
        <v>92.8</v>
      </c>
      <c r="K411" s="15" t="n">
        <v>93.6</v>
      </c>
      <c r="L411" s="15" t="n">
        <v>94.2</v>
      </c>
      <c r="M411" s="15" t="n">
        <v>95</v>
      </c>
      <c r="N411" s="15" t="n">
        <v>95.7</v>
      </c>
      <c r="O411" s="0" t="n">
        <f aca="false">VLOOKUP(TRIM(A411),Q:S,3,0)</f>
        <v>9998</v>
      </c>
      <c r="P411" s="1" t="n">
        <f aca="false">(N411-B411)/B411</f>
        <v>0.0586283185840708</v>
      </c>
      <c r="Q411" s="0" t="str">
        <f aca="false">TRIM(R411)</f>
        <v>071202: ciclomotori</v>
      </c>
      <c r="R411" s="12" t="s">
        <v>831</v>
      </c>
      <c r="S411" s="13" t="n">
        <v>50</v>
      </c>
    </row>
    <row r="412" customFormat="false" ht="12.5" hidden="false" customHeight="false" outlineLevel="0" collapsed="false">
      <c r="A412" s="17" t="s">
        <v>832</v>
      </c>
      <c r="B412" s="14" t="s">
        <v>23</v>
      </c>
      <c r="C412" s="14" t="s">
        <v>23</v>
      </c>
      <c r="D412" s="14" t="s">
        <v>23</v>
      </c>
      <c r="E412" s="14" t="s">
        <v>23</v>
      </c>
      <c r="F412" s="14" t="s">
        <v>23</v>
      </c>
      <c r="G412" s="14" t="s">
        <v>23</v>
      </c>
      <c r="H412" s="14" t="s">
        <v>23</v>
      </c>
      <c r="I412" s="14" t="s">
        <v>23</v>
      </c>
      <c r="J412" s="14" t="s">
        <v>23</v>
      </c>
      <c r="K412" s="14" t="s">
        <v>23</v>
      </c>
      <c r="L412" s="14" t="s">
        <v>23</v>
      </c>
      <c r="M412" s="14" t="s">
        <v>23</v>
      </c>
      <c r="N412" s="14" t="s">
        <v>23</v>
      </c>
      <c r="O412" s="0" t="str">
        <f aca="false">VLOOKUP(TRIM(A412),Q:S,3,0)</f>
        <v>..</v>
      </c>
      <c r="P412" s="1" t="e">
        <f aca="false">(N412-B412)/B412</f>
        <v>#VALUE!</v>
      </c>
      <c r="Q412" s="0" t="str">
        <f aca="false">TRIM(R412)</f>
        <v>0713: biciclette</v>
      </c>
      <c r="R412" s="12" t="s">
        <v>833</v>
      </c>
      <c r="S412" s="13" t="n">
        <v>903</v>
      </c>
    </row>
    <row r="413" customFormat="false" ht="20" hidden="false" customHeight="false" outlineLevel="0" collapsed="false">
      <c r="A413" s="12" t="s">
        <v>834</v>
      </c>
      <c r="B413" s="15" t="n">
        <v>98.5</v>
      </c>
      <c r="C413" s="15" t="n">
        <v>98.5</v>
      </c>
      <c r="D413" s="15" t="n">
        <v>98.4</v>
      </c>
      <c r="E413" s="15" t="n">
        <v>98.4</v>
      </c>
      <c r="F413" s="15" t="n">
        <v>98.4</v>
      </c>
      <c r="G413" s="15" t="n">
        <v>98.5</v>
      </c>
      <c r="H413" s="15" t="n">
        <v>98.7</v>
      </c>
      <c r="I413" s="15" t="n">
        <v>99.2</v>
      </c>
      <c r="J413" s="15" t="n">
        <v>101</v>
      </c>
      <c r="K413" s="15" t="n">
        <v>101.8</v>
      </c>
      <c r="L413" s="15" t="n">
        <v>102.7</v>
      </c>
      <c r="M413" s="15" t="n">
        <v>103.5</v>
      </c>
      <c r="N413" s="15" t="n">
        <v>104.2</v>
      </c>
      <c r="O413" s="0" t="n">
        <f aca="false">VLOOKUP(TRIM(A413),Q:S,3,0)</f>
        <v>2555</v>
      </c>
      <c r="P413" s="1" t="n">
        <f aca="false">(N413-B413)/B413</f>
        <v>0.0578680203045686</v>
      </c>
      <c r="Q413" s="0" t="str">
        <f aca="false">TRIM(R413)</f>
        <v>07130: biciclette</v>
      </c>
      <c r="R413" s="12" t="s">
        <v>835</v>
      </c>
      <c r="S413" s="13" t="n">
        <v>903</v>
      </c>
    </row>
    <row r="414" customFormat="false" ht="20" hidden="false" customHeight="false" outlineLevel="0" collapsed="false">
      <c r="A414" s="12" t="s">
        <v>836</v>
      </c>
      <c r="B414" s="14" t="n">
        <v>103.5</v>
      </c>
      <c r="C414" s="14" t="n">
        <v>103.6</v>
      </c>
      <c r="D414" s="14" t="n">
        <v>103.6</v>
      </c>
      <c r="E414" s="14" t="n">
        <v>103.9</v>
      </c>
      <c r="F414" s="14" t="n">
        <v>104.2</v>
      </c>
      <c r="G414" s="14" t="n">
        <v>104.5</v>
      </c>
      <c r="H414" s="14" t="n">
        <v>104.9</v>
      </c>
      <c r="I414" s="14" t="n">
        <v>105.5</v>
      </c>
      <c r="J414" s="14" t="n">
        <v>107</v>
      </c>
      <c r="K414" s="14" t="n">
        <v>107.9</v>
      </c>
      <c r="L414" s="14" t="n">
        <v>108.7</v>
      </c>
      <c r="M414" s="14" t="n">
        <v>109.6</v>
      </c>
      <c r="N414" s="14" t="n">
        <v>110.3</v>
      </c>
      <c r="O414" s="0" t="n">
        <f aca="false">VLOOKUP(TRIM(A414),Q:S,3,0)</f>
        <v>7294</v>
      </c>
      <c r="P414" s="1" t="n">
        <f aca="false">(N414-B414)/B414</f>
        <v>0.0657004830917874</v>
      </c>
      <c r="Q414" s="0" t="str">
        <f aca="false">TRIM(R414)</f>
        <v>071300: biciclette</v>
      </c>
      <c r="R414" s="12" t="s">
        <v>837</v>
      </c>
      <c r="S414" s="13" t="n">
        <v>903</v>
      </c>
    </row>
    <row r="415" customFormat="false" ht="20" hidden="false" customHeight="false" outlineLevel="0" collapsed="false">
      <c r="A415" s="12" t="s">
        <v>838</v>
      </c>
      <c r="B415" s="15" t="n">
        <v>95.8</v>
      </c>
      <c r="C415" s="15" t="n">
        <v>95.8</v>
      </c>
      <c r="D415" s="15" t="n">
        <v>95.9</v>
      </c>
      <c r="E415" s="15" t="n">
        <v>95.5</v>
      </c>
      <c r="F415" s="15" t="n">
        <v>95.2</v>
      </c>
      <c r="G415" s="15" t="n">
        <v>95</v>
      </c>
      <c r="H415" s="15" t="n">
        <v>94.9</v>
      </c>
      <c r="I415" s="15" t="n">
        <v>95.5</v>
      </c>
      <c r="J415" s="15" t="n">
        <v>96.9</v>
      </c>
      <c r="K415" s="15" t="n">
        <v>97.5</v>
      </c>
      <c r="L415" s="15" t="n">
        <v>98.1</v>
      </c>
      <c r="M415" s="15" t="n">
        <v>99.4</v>
      </c>
      <c r="N415" s="15" t="n">
        <v>99.9</v>
      </c>
      <c r="O415" s="0" t="n">
        <f aca="false">VLOOKUP(TRIM(A415),Q:S,3,0)</f>
        <v>149</v>
      </c>
      <c r="P415" s="1" t="n">
        <f aca="false">(N415-B415)/B415</f>
        <v>0.0427974947807934</v>
      </c>
      <c r="Q415" s="0" t="str">
        <f aca="false">TRIM(R415)</f>
        <v>072: spese di esercizio mezzi di trasporto</v>
      </c>
      <c r="R415" s="12" t="s">
        <v>839</v>
      </c>
      <c r="S415" s="13" t="n">
        <v>88625</v>
      </c>
    </row>
    <row r="416" customFormat="false" ht="20" hidden="false" customHeight="false" outlineLevel="0" collapsed="false">
      <c r="A416" s="12" t="s">
        <v>840</v>
      </c>
      <c r="B416" s="14" t="n">
        <v>109.1</v>
      </c>
      <c r="C416" s="14" t="n">
        <v>109.3</v>
      </c>
      <c r="D416" s="14" t="n">
        <v>109.3</v>
      </c>
      <c r="E416" s="14" t="n">
        <v>109.4</v>
      </c>
      <c r="F416" s="14" t="n">
        <v>109.4</v>
      </c>
      <c r="G416" s="14" t="n">
        <v>109.4</v>
      </c>
      <c r="H416" s="14" t="n">
        <v>110</v>
      </c>
      <c r="I416" s="14" t="n">
        <v>110.1</v>
      </c>
      <c r="J416" s="14" t="n">
        <v>110.6</v>
      </c>
      <c r="K416" s="14" t="n">
        <v>110.9</v>
      </c>
      <c r="L416" s="14" t="n">
        <v>111.5</v>
      </c>
      <c r="M416" s="14" t="n">
        <v>111.5</v>
      </c>
      <c r="N416" s="14" t="n">
        <v>111.8</v>
      </c>
      <c r="O416" s="0" t="n">
        <f aca="false">VLOOKUP(TRIM(A416),Q:S,3,0)</f>
        <v>2009</v>
      </c>
      <c r="P416" s="1" t="n">
        <f aca="false">(N416-B416)/B416</f>
        <v>0.0247479376718607</v>
      </c>
      <c r="Q416" s="0" t="str">
        <f aca="false">TRIM(R416)</f>
        <v>0721: pezzi di ricambio e accessori per mezzi di trasporto privati</v>
      </c>
      <c r="R416" s="12" t="s">
        <v>841</v>
      </c>
      <c r="S416" s="13" t="n">
        <v>6341</v>
      </c>
    </row>
    <row r="417" customFormat="false" ht="12.5" hidden="false" customHeight="false" outlineLevel="0" collapsed="false">
      <c r="A417" s="12" t="s">
        <v>842</v>
      </c>
      <c r="B417" s="15" t="n">
        <v>109.1</v>
      </c>
      <c r="C417" s="15" t="n">
        <v>109.3</v>
      </c>
      <c r="D417" s="15" t="n">
        <v>109.3</v>
      </c>
      <c r="E417" s="15" t="n">
        <v>109.4</v>
      </c>
      <c r="F417" s="15" t="n">
        <v>109.4</v>
      </c>
      <c r="G417" s="15" t="n">
        <v>109.4</v>
      </c>
      <c r="H417" s="15" t="n">
        <v>110</v>
      </c>
      <c r="I417" s="15" t="n">
        <v>110.1</v>
      </c>
      <c r="J417" s="15" t="n">
        <v>110.6</v>
      </c>
      <c r="K417" s="15" t="n">
        <v>110.9</v>
      </c>
      <c r="L417" s="15" t="n">
        <v>111.5</v>
      </c>
      <c r="M417" s="15" t="n">
        <v>111.5</v>
      </c>
      <c r="N417" s="15" t="n">
        <v>111.8</v>
      </c>
      <c r="O417" s="0" t="n">
        <f aca="false">VLOOKUP(TRIM(A417),Q:S,3,0)</f>
        <v>2009</v>
      </c>
      <c r="P417" s="1" t="n">
        <f aca="false">(N417-B417)/B417</f>
        <v>0.0247479376718607</v>
      </c>
      <c r="Q417" s="0" t="str">
        <f aca="false">TRIM(R417)</f>
        <v>07211: pneumatici</v>
      </c>
      <c r="R417" s="12" t="s">
        <v>843</v>
      </c>
      <c r="S417" s="13" t="n">
        <v>5402</v>
      </c>
    </row>
    <row r="418" customFormat="false" ht="12.5" hidden="false" customHeight="false" outlineLevel="0" collapsed="false">
      <c r="A418" s="12" t="s">
        <v>844</v>
      </c>
      <c r="B418" s="14" t="n">
        <v>109.1</v>
      </c>
      <c r="C418" s="14" t="n">
        <v>109.1</v>
      </c>
      <c r="D418" s="14" t="n">
        <v>109.2</v>
      </c>
      <c r="E418" s="14" t="n">
        <v>109.2</v>
      </c>
      <c r="F418" s="14" t="n">
        <v>109.3</v>
      </c>
      <c r="G418" s="14" t="n">
        <v>109.3</v>
      </c>
      <c r="H418" s="14" t="n">
        <v>109.8</v>
      </c>
      <c r="I418" s="14" t="n">
        <v>109.9</v>
      </c>
      <c r="J418" s="14" t="n">
        <v>110.5</v>
      </c>
      <c r="K418" s="14" t="n">
        <v>110.7</v>
      </c>
      <c r="L418" s="14" t="n">
        <v>111.3</v>
      </c>
      <c r="M418" s="14" t="n">
        <v>111.3</v>
      </c>
      <c r="N418" s="14" t="n">
        <v>111.6</v>
      </c>
      <c r="O418" s="0" t="n">
        <f aca="false">VLOOKUP(TRIM(A418),Q:S,3,0)</f>
        <v>1959</v>
      </c>
      <c r="P418" s="1" t="n">
        <f aca="false">(N418-B418)/B418</f>
        <v>0.0229147571035747</v>
      </c>
      <c r="Q418" s="0" t="str">
        <f aca="false">TRIM(R418)</f>
        <v>072111: pneumatici auto</v>
      </c>
      <c r="R418" s="12" t="s">
        <v>845</v>
      </c>
      <c r="S418" s="13" t="n">
        <v>4860</v>
      </c>
    </row>
    <row r="419" customFormat="false" ht="12.5" hidden="false" customHeight="false" outlineLevel="0" collapsed="false">
      <c r="A419" s="12" t="s">
        <v>846</v>
      </c>
      <c r="B419" s="15" t="n">
        <v>112.4</v>
      </c>
      <c r="C419" s="15" t="n">
        <v>114.3</v>
      </c>
      <c r="D419" s="15" t="n">
        <v>114.3</v>
      </c>
      <c r="E419" s="15" t="n">
        <v>114.1</v>
      </c>
      <c r="F419" s="15" t="n">
        <v>115.1</v>
      </c>
      <c r="G419" s="15" t="n">
        <v>115.1</v>
      </c>
      <c r="H419" s="15" t="n">
        <v>116.1</v>
      </c>
      <c r="I419" s="15" t="n">
        <v>116.1</v>
      </c>
      <c r="J419" s="15" t="n">
        <v>116.5</v>
      </c>
      <c r="K419" s="15" t="n">
        <v>116.5</v>
      </c>
      <c r="L419" s="15" t="n">
        <v>118.2</v>
      </c>
      <c r="M419" s="15" t="n">
        <v>118.2</v>
      </c>
      <c r="N419" s="15" t="n">
        <v>119.2</v>
      </c>
      <c r="O419" s="0" t="n">
        <f aca="false">VLOOKUP(TRIM(A419),Q:S,3,0)</f>
        <v>50</v>
      </c>
      <c r="P419" s="1" t="n">
        <f aca="false">(N419-B419)/B419</f>
        <v>0.0604982206405694</v>
      </c>
      <c r="Q419" s="0" t="str">
        <f aca="false">TRIM(R419)</f>
        <v>072112: altri pneumatici</v>
      </c>
      <c r="R419" s="12" t="s">
        <v>847</v>
      </c>
      <c r="S419" s="13" t="n">
        <v>542</v>
      </c>
    </row>
    <row r="420" customFormat="false" ht="12.5" hidden="false" customHeight="false" outlineLevel="0" collapsed="false">
      <c r="A420" s="12" t="s">
        <v>848</v>
      </c>
      <c r="B420" s="14" t="n">
        <v>104</v>
      </c>
      <c r="C420" s="14" t="n">
        <v>104.1</v>
      </c>
      <c r="D420" s="14" t="n">
        <v>104.4</v>
      </c>
      <c r="E420" s="14" t="n">
        <v>105.4</v>
      </c>
      <c r="F420" s="14" t="n">
        <v>106.1</v>
      </c>
      <c r="G420" s="14" t="n">
        <v>107.1</v>
      </c>
      <c r="H420" s="14" t="n">
        <v>107.4</v>
      </c>
      <c r="I420" s="14" t="n">
        <v>107.3</v>
      </c>
      <c r="J420" s="14" t="n">
        <v>107.2</v>
      </c>
      <c r="K420" s="14" t="n">
        <v>107.9</v>
      </c>
      <c r="L420" s="14" t="n">
        <v>109.1</v>
      </c>
      <c r="M420" s="14" t="n">
        <v>109.7</v>
      </c>
      <c r="N420" s="14" t="n">
        <v>110.4</v>
      </c>
      <c r="O420" s="0" t="n">
        <f aca="false">VLOOKUP(TRIM(A420),Q:S,3,0)</f>
        <v>903</v>
      </c>
      <c r="P420" s="1" t="n">
        <f aca="false">(N420-B420)/B420</f>
        <v>0.0615384615384616</v>
      </c>
      <c r="Q420" s="0" t="str">
        <f aca="false">TRIM(R420)</f>
        <v>07212: pezzi di ricambio per mezzi di trasporto privati</v>
      </c>
      <c r="R420" s="12" t="s">
        <v>849</v>
      </c>
      <c r="S420" s="13" t="n">
        <v>939</v>
      </c>
    </row>
    <row r="421" customFormat="false" ht="12.5" hidden="false" customHeight="false" outlineLevel="0" collapsed="false">
      <c r="A421" s="12" t="s">
        <v>850</v>
      </c>
      <c r="B421" s="15" t="n">
        <v>104</v>
      </c>
      <c r="C421" s="15" t="n">
        <v>104.1</v>
      </c>
      <c r="D421" s="15" t="n">
        <v>104.4</v>
      </c>
      <c r="E421" s="15" t="n">
        <v>105.4</v>
      </c>
      <c r="F421" s="15" t="n">
        <v>106.1</v>
      </c>
      <c r="G421" s="15" t="n">
        <v>107.1</v>
      </c>
      <c r="H421" s="15" t="n">
        <v>107.4</v>
      </c>
      <c r="I421" s="15" t="n">
        <v>107.3</v>
      </c>
      <c r="J421" s="15" t="n">
        <v>107.2</v>
      </c>
      <c r="K421" s="15" t="n">
        <v>107.9</v>
      </c>
      <c r="L421" s="15" t="n">
        <v>109.1</v>
      </c>
      <c r="M421" s="15" t="n">
        <v>109.7</v>
      </c>
      <c r="N421" s="15" t="n">
        <v>110.4</v>
      </c>
      <c r="O421" s="0" t="n">
        <f aca="false">VLOOKUP(TRIM(A421),Q:S,3,0)</f>
        <v>903</v>
      </c>
      <c r="P421" s="1" t="n">
        <f aca="false">(N421-B421)/B421</f>
        <v>0.0615384615384616</v>
      </c>
      <c r="Q421" s="0" t="str">
        <f aca="false">TRIM(R421)</f>
        <v>072121: pezzi di ricambio per auto</v>
      </c>
      <c r="R421" s="12" t="s">
        <v>851</v>
      </c>
      <c r="S421" s="13" t="n">
        <v>939</v>
      </c>
    </row>
    <row r="422" customFormat="false" ht="12.5" hidden="false" customHeight="false" outlineLevel="0" collapsed="false">
      <c r="A422" s="12" t="s">
        <v>852</v>
      </c>
      <c r="B422" s="14" t="n">
        <v>104</v>
      </c>
      <c r="C422" s="14" t="n">
        <v>104.1</v>
      </c>
      <c r="D422" s="14" t="n">
        <v>104.4</v>
      </c>
      <c r="E422" s="14" t="n">
        <v>105.4</v>
      </c>
      <c r="F422" s="14" t="n">
        <v>106.1</v>
      </c>
      <c r="G422" s="14" t="n">
        <v>107.1</v>
      </c>
      <c r="H422" s="14" t="n">
        <v>107.4</v>
      </c>
      <c r="I422" s="14" t="n">
        <v>107.3</v>
      </c>
      <c r="J422" s="14" t="n">
        <v>107.2</v>
      </c>
      <c r="K422" s="14" t="n">
        <v>107.9</v>
      </c>
      <c r="L422" s="14" t="n">
        <v>109.1</v>
      </c>
      <c r="M422" s="14" t="n">
        <v>109.7</v>
      </c>
      <c r="N422" s="14" t="n">
        <v>110.4</v>
      </c>
      <c r="O422" s="0" t="n">
        <f aca="false">VLOOKUP(TRIM(A422),Q:S,3,0)</f>
        <v>903</v>
      </c>
      <c r="P422" s="1" t="n">
        <f aca="false">(N422-B422)/B422</f>
        <v>0.0615384615384616</v>
      </c>
      <c r="Q422" s="0" t="str">
        <f aca="false">TRIM(R422)</f>
        <v>0722: carburanti e lubrificanti per mezzi di trasporto privati</v>
      </c>
      <c r="R422" s="12" t="s">
        <v>853</v>
      </c>
      <c r="S422" s="13" t="n">
        <v>45695</v>
      </c>
    </row>
    <row r="423" customFormat="false" ht="20" hidden="false" customHeight="false" outlineLevel="0" collapsed="false">
      <c r="A423" s="12" t="s">
        <v>854</v>
      </c>
      <c r="B423" s="15" t="n">
        <v>106.5</v>
      </c>
      <c r="C423" s="15" t="n">
        <v>107</v>
      </c>
      <c r="D423" s="15" t="n">
        <v>108.5</v>
      </c>
      <c r="E423" s="15" t="n">
        <v>109</v>
      </c>
      <c r="F423" s="15" t="n">
        <v>109.1</v>
      </c>
      <c r="G423" s="15" t="n">
        <v>111.3</v>
      </c>
      <c r="H423" s="15" t="n">
        <v>113.8</v>
      </c>
      <c r="I423" s="15" t="n">
        <v>113.3</v>
      </c>
      <c r="J423" s="15" t="n">
        <v>113.7</v>
      </c>
      <c r="K423" s="15" t="n">
        <v>116.9</v>
      </c>
      <c r="L423" s="15" t="n">
        <v>123.5</v>
      </c>
      <c r="M423" s="15" t="n">
        <v>118.5</v>
      </c>
      <c r="N423" s="15" t="n">
        <v>120.1</v>
      </c>
      <c r="O423" s="0" t="n">
        <f aca="false">VLOOKUP(TRIM(A423),Q:S,3,0)</f>
        <v>88625</v>
      </c>
      <c r="P423" s="1" t="n">
        <f aca="false">(N423-B423)/B423</f>
        <v>0.127699530516432</v>
      </c>
      <c r="Q423" s="0" t="str">
        <f aca="false">TRIM(R423)</f>
        <v>07221: gasolio per mezzi di trasporto</v>
      </c>
      <c r="R423" s="12" t="s">
        <v>855</v>
      </c>
      <c r="S423" s="13" t="n">
        <v>19257</v>
      </c>
    </row>
    <row r="424" customFormat="false" ht="30" hidden="false" customHeight="false" outlineLevel="0" collapsed="false">
      <c r="A424" s="12" t="s">
        <v>856</v>
      </c>
      <c r="B424" s="14" t="n">
        <v>102.6</v>
      </c>
      <c r="C424" s="14" t="n">
        <v>102.6</v>
      </c>
      <c r="D424" s="14" t="n">
        <v>102.7</v>
      </c>
      <c r="E424" s="14" t="n">
        <v>102.8</v>
      </c>
      <c r="F424" s="14" t="n">
        <v>102.9</v>
      </c>
      <c r="G424" s="14" t="n">
        <v>103.3</v>
      </c>
      <c r="H424" s="14" t="n">
        <v>103.5</v>
      </c>
      <c r="I424" s="14" t="n">
        <v>103.7</v>
      </c>
      <c r="J424" s="14" t="n">
        <v>104.2</v>
      </c>
      <c r="K424" s="14" t="n">
        <v>105</v>
      </c>
      <c r="L424" s="14" t="n">
        <v>105.6</v>
      </c>
      <c r="M424" s="14" t="n">
        <v>106.5</v>
      </c>
      <c r="N424" s="14" t="n">
        <v>106.9</v>
      </c>
      <c r="O424" s="0" t="n">
        <f aca="false">VLOOKUP(TRIM(A424),Q:S,3,0)</f>
        <v>6341</v>
      </c>
      <c r="P424" s="1" t="n">
        <f aca="false">(N424-B424)/B424</f>
        <v>0.0419103313840157</v>
      </c>
      <c r="Q424" s="0" t="str">
        <f aca="false">TRIM(R424)</f>
        <v>072210: gasolio per mezzi di trasporto</v>
      </c>
      <c r="R424" s="12" t="s">
        <v>857</v>
      </c>
      <c r="S424" s="13" t="n">
        <v>19257</v>
      </c>
    </row>
    <row r="425" customFormat="false" ht="12.5" hidden="false" customHeight="false" outlineLevel="0" collapsed="false">
      <c r="A425" s="12" t="s">
        <v>858</v>
      </c>
      <c r="B425" s="15" t="n">
        <v>102.5</v>
      </c>
      <c r="C425" s="15" t="n">
        <v>102.5</v>
      </c>
      <c r="D425" s="15" t="n">
        <v>102.6</v>
      </c>
      <c r="E425" s="15" t="n">
        <v>102.7</v>
      </c>
      <c r="F425" s="15" t="n">
        <v>102.9</v>
      </c>
      <c r="G425" s="15" t="n">
        <v>103.2</v>
      </c>
      <c r="H425" s="15" t="n">
        <v>103.5</v>
      </c>
      <c r="I425" s="15" t="n">
        <v>103.6</v>
      </c>
      <c r="J425" s="15" t="n">
        <v>104.1</v>
      </c>
      <c r="K425" s="15" t="n">
        <v>105</v>
      </c>
      <c r="L425" s="15" t="n">
        <v>105.6</v>
      </c>
      <c r="M425" s="15" t="n">
        <v>106.5</v>
      </c>
      <c r="N425" s="15" t="n">
        <v>107</v>
      </c>
      <c r="O425" s="0" t="n">
        <f aca="false">VLOOKUP(TRIM(A425),Q:S,3,0)</f>
        <v>5402</v>
      </c>
      <c r="P425" s="1" t="n">
        <f aca="false">(N425-B425)/B425</f>
        <v>0.0439024390243902</v>
      </c>
      <c r="Q425" s="0" t="str">
        <f aca="false">TRIM(R425)</f>
        <v>07222: benzina</v>
      </c>
      <c r="R425" s="12" t="s">
        <v>859</v>
      </c>
      <c r="S425" s="13" t="n">
        <v>22704</v>
      </c>
    </row>
    <row r="426" customFormat="false" ht="12.5" hidden="false" customHeight="false" outlineLevel="0" collapsed="false">
      <c r="A426" s="12" t="s">
        <v>860</v>
      </c>
      <c r="B426" s="14" t="n">
        <v>102</v>
      </c>
      <c r="C426" s="14" t="n">
        <v>102</v>
      </c>
      <c r="D426" s="14" t="n">
        <v>102.1</v>
      </c>
      <c r="E426" s="14" t="n">
        <v>102.1</v>
      </c>
      <c r="F426" s="14" t="n">
        <v>102.3</v>
      </c>
      <c r="G426" s="14" t="n">
        <v>102.6</v>
      </c>
      <c r="H426" s="14" t="n">
        <v>102.8</v>
      </c>
      <c r="I426" s="14" t="n">
        <v>103</v>
      </c>
      <c r="J426" s="14" t="n">
        <v>103.5</v>
      </c>
      <c r="K426" s="14" t="n">
        <v>104.3</v>
      </c>
      <c r="L426" s="14" t="n">
        <v>104.9</v>
      </c>
      <c r="M426" s="14" t="n">
        <v>105.7</v>
      </c>
      <c r="N426" s="14" t="n">
        <v>106.2</v>
      </c>
      <c r="O426" s="0" t="n">
        <f aca="false">VLOOKUP(TRIM(A426),Q:S,3,0)</f>
        <v>4860</v>
      </c>
      <c r="P426" s="1" t="n">
        <f aca="false">(N426-B426)/B426</f>
        <v>0.0411764705882353</v>
      </c>
      <c r="Q426" s="0" t="str">
        <f aca="false">TRIM(R426)</f>
        <v>072220: benzina</v>
      </c>
      <c r="R426" s="12" t="s">
        <v>861</v>
      </c>
      <c r="S426" s="13" t="n">
        <v>22704</v>
      </c>
    </row>
    <row r="427" customFormat="false" ht="12.5" hidden="false" customHeight="false" outlineLevel="0" collapsed="false">
      <c r="A427" s="12" t="s">
        <v>862</v>
      </c>
      <c r="B427" s="15" t="n">
        <v>104.1</v>
      </c>
      <c r="C427" s="15" t="n">
        <v>104</v>
      </c>
      <c r="D427" s="15" t="n">
        <v>104.1</v>
      </c>
      <c r="E427" s="15" t="n">
        <v>104.3</v>
      </c>
      <c r="F427" s="15" t="n">
        <v>104.4</v>
      </c>
      <c r="G427" s="15" t="n">
        <v>105</v>
      </c>
      <c r="H427" s="15" t="n">
        <v>105.3</v>
      </c>
      <c r="I427" s="15" t="n">
        <v>105.5</v>
      </c>
      <c r="J427" s="15" t="n">
        <v>106.2</v>
      </c>
      <c r="K427" s="15" t="n">
        <v>107.2</v>
      </c>
      <c r="L427" s="15" t="n">
        <v>108</v>
      </c>
      <c r="M427" s="15" t="n">
        <v>109.3</v>
      </c>
      <c r="N427" s="15" t="n">
        <v>110.4</v>
      </c>
      <c r="O427" s="0" t="n">
        <f aca="false">VLOOKUP(TRIM(A427),Q:S,3,0)</f>
        <v>542</v>
      </c>
      <c r="P427" s="1" t="n">
        <f aca="false">(N427-B427)/B427</f>
        <v>0.0605187319884727</v>
      </c>
      <c r="Q427" s="0" t="str">
        <f aca="false">TRIM(R427)</f>
        <v>07223: altri carburanti per mezzi di trasporto privati</v>
      </c>
      <c r="R427" s="12" t="s">
        <v>863</v>
      </c>
      <c r="S427" s="13" t="n">
        <v>2995</v>
      </c>
    </row>
    <row r="428" customFormat="false" ht="20" hidden="false" customHeight="false" outlineLevel="0" collapsed="false">
      <c r="A428" s="12" t="s">
        <v>864</v>
      </c>
      <c r="B428" s="14" t="n">
        <v>103.5</v>
      </c>
      <c r="C428" s="14" t="n">
        <v>103.6</v>
      </c>
      <c r="D428" s="14" t="n">
        <v>103.6</v>
      </c>
      <c r="E428" s="14" t="n">
        <v>103.6</v>
      </c>
      <c r="F428" s="14" t="n">
        <v>103.5</v>
      </c>
      <c r="G428" s="14" t="n">
        <v>103.7</v>
      </c>
      <c r="H428" s="14" t="n">
        <v>104</v>
      </c>
      <c r="I428" s="14" t="n">
        <v>104.2</v>
      </c>
      <c r="J428" s="14" t="n">
        <v>104.8</v>
      </c>
      <c r="K428" s="14" t="n">
        <v>105.4</v>
      </c>
      <c r="L428" s="14" t="n">
        <v>105.6</v>
      </c>
      <c r="M428" s="14" t="n">
        <v>106.3</v>
      </c>
      <c r="N428" s="14" t="n">
        <v>106.8</v>
      </c>
      <c r="O428" s="0" t="n">
        <f aca="false">VLOOKUP(TRIM(A428),Q:S,3,0)</f>
        <v>939</v>
      </c>
      <c r="P428" s="1" t="n">
        <f aca="false">(N428-B428)/B428</f>
        <v>0.0318840579710145</v>
      </c>
      <c r="Q428" s="0" t="str">
        <f aca="false">TRIM(R428)</f>
        <v>072230: altri carburanti</v>
      </c>
      <c r="R428" s="12" t="s">
        <v>865</v>
      </c>
      <c r="S428" s="13" t="n">
        <v>2995</v>
      </c>
    </row>
    <row r="429" customFormat="false" ht="20" hidden="false" customHeight="false" outlineLevel="0" collapsed="false">
      <c r="A429" s="12" t="s">
        <v>866</v>
      </c>
      <c r="B429" s="15" t="n">
        <v>103.5</v>
      </c>
      <c r="C429" s="15" t="n">
        <v>103.6</v>
      </c>
      <c r="D429" s="15" t="n">
        <v>103.6</v>
      </c>
      <c r="E429" s="15" t="n">
        <v>103.6</v>
      </c>
      <c r="F429" s="15" t="n">
        <v>103.5</v>
      </c>
      <c r="G429" s="15" t="n">
        <v>103.7</v>
      </c>
      <c r="H429" s="15" t="n">
        <v>104</v>
      </c>
      <c r="I429" s="15" t="n">
        <v>104.2</v>
      </c>
      <c r="J429" s="15" t="n">
        <v>104.8</v>
      </c>
      <c r="K429" s="15" t="n">
        <v>105.4</v>
      </c>
      <c r="L429" s="15" t="n">
        <v>105.6</v>
      </c>
      <c r="M429" s="15" t="n">
        <v>106.3</v>
      </c>
      <c r="N429" s="15" t="n">
        <v>106.8</v>
      </c>
      <c r="O429" s="0" t="n">
        <f aca="false">VLOOKUP(TRIM(A429),Q:S,3,0)</f>
        <v>939</v>
      </c>
      <c r="P429" s="1" t="n">
        <f aca="false">(N429-B429)/B429</f>
        <v>0.0318840579710145</v>
      </c>
      <c r="Q429" s="0" t="str">
        <f aca="false">TRIM(R429)</f>
        <v>07224: lubrificanti</v>
      </c>
      <c r="R429" s="12" t="s">
        <v>867</v>
      </c>
      <c r="S429" s="13" t="n">
        <v>739</v>
      </c>
    </row>
    <row r="430" customFormat="false" ht="20" hidden="false" customHeight="false" outlineLevel="0" collapsed="false">
      <c r="A430" s="12" t="s">
        <v>868</v>
      </c>
      <c r="B430" s="14" t="n">
        <v>106.4</v>
      </c>
      <c r="C430" s="14" t="n">
        <v>107.3</v>
      </c>
      <c r="D430" s="14" t="n">
        <v>109.9</v>
      </c>
      <c r="E430" s="14" t="n">
        <v>110.7</v>
      </c>
      <c r="F430" s="14" t="n">
        <v>110.8</v>
      </c>
      <c r="G430" s="14" t="n">
        <v>114.9</v>
      </c>
      <c r="H430" s="14" t="n">
        <v>118.3</v>
      </c>
      <c r="I430" s="14" t="n">
        <v>117.1</v>
      </c>
      <c r="J430" s="14" t="n">
        <v>117.8</v>
      </c>
      <c r="K430" s="14" t="n">
        <v>123.5</v>
      </c>
      <c r="L430" s="14" t="n">
        <v>136.1</v>
      </c>
      <c r="M430" s="14" t="n">
        <v>125.3</v>
      </c>
      <c r="N430" s="14" t="n">
        <v>128.1</v>
      </c>
      <c r="O430" s="0" t="n">
        <f aca="false">VLOOKUP(TRIM(A430),Q:S,3,0)</f>
        <v>45695</v>
      </c>
      <c r="P430" s="1" t="n">
        <f aca="false">(N430-B430)/B430</f>
        <v>0.203947368421053</v>
      </c>
      <c r="Q430" s="0" t="str">
        <f aca="false">TRIM(R430)</f>
        <v>072240: lubrificanti</v>
      </c>
      <c r="R430" s="12" t="s">
        <v>869</v>
      </c>
      <c r="S430" s="13" t="n">
        <v>739</v>
      </c>
    </row>
    <row r="431" customFormat="false" ht="20" hidden="false" customHeight="false" outlineLevel="0" collapsed="false">
      <c r="A431" s="12" t="s">
        <v>870</v>
      </c>
      <c r="B431" s="15" t="n">
        <v>106.2</v>
      </c>
      <c r="C431" s="15" t="n">
        <v>107.2</v>
      </c>
      <c r="D431" s="15" t="n">
        <v>110</v>
      </c>
      <c r="E431" s="15" t="n">
        <v>110.6</v>
      </c>
      <c r="F431" s="15" t="n">
        <v>110.5</v>
      </c>
      <c r="G431" s="15" t="n">
        <v>114.5</v>
      </c>
      <c r="H431" s="15" t="n">
        <v>117.9</v>
      </c>
      <c r="I431" s="15" t="n">
        <v>116.6</v>
      </c>
      <c r="J431" s="15" t="n">
        <v>117.3</v>
      </c>
      <c r="K431" s="15" t="n">
        <v>124.1</v>
      </c>
      <c r="L431" s="15" t="n">
        <v>140.6</v>
      </c>
      <c r="M431" s="15" t="n">
        <v>129.8</v>
      </c>
      <c r="N431" s="15" t="n">
        <v>132.9</v>
      </c>
      <c r="O431" s="0" t="n">
        <f aca="false">VLOOKUP(TRIM(A431),Q:S,3,0)</f>
        <v>19257</v>
      </c>
      <c r="P431" s="1" t="n">
        <f aca="false">(N431-B431)/B431</f>
        <v>0.251412429378531</v>
      </c>
      <c r="Q431" s="0" t="str">
        <f aca="false">TRIM(R431)</f>
        <v>0723: manutenzione e riparazione mezzi di trasporto privati</v>
      </c>
      <c r="R431" s="12" t="s">
        <v>871</v>
      </c>
      <c r="S431" s="13" t="n">
        <v>23381</v>
      </c>
    </row>
    <row r="432" customFormat="false" ht="20" hidden="false" customHeight="false" outlineLevel="0" collapsed="false">
      <c r="A432" s="12" t="s">
        <v>872</v>
      </c>
      <c r="B432" s="14" t="n">
        <v>106.2</v>
      </c>
      <c r="C432" s="14" t="n">
        <v>107.2</v>
      </c>
      <c r="D432" s="14" t="n">
        <v>110</v>
      </c>
      <c r="E432" s="14" t="n">
        <v>110.6</v>
      </c>
      <c r="F432" s="14" t="n">
        <v>110.5</v>
      </c>
      <c r="G432" s="14" t="n">
        <v>114.5</v>
      </c>
      <c r="H432" s="14" t="n">
        <v>117.9</v>
      </c>
      <c r="I432" s="14" t="n">
        <v>116.6</v>
      </c>
      <c r="J432" s="14" t="n">
        <v>117.3</v>
      </c>
      <c r="K432" s="14" t="n">
        <v>124.1</v>
      </c>
      <c r="L432" s="14" t="n">
        <v>140.6</v>
      </c>
      <c r="M432" s="14" t="n">
        <v>129.8</v>
      </c>
      <c r="N432" s="14" t="n">
        <v>132.9</v>
      </c>
      <c r="O432" s="0" t="n">
        <f aca="false">VLOOKUP(TRIM(A432),Q:S,3,0)</f>
        <v>19257</v>
      </c>
      <c r="P432" s="1" t="n">
        <f aca="false">(N432-B432)/B432</f>
        <v>0.251412429378531</v>
      </c>
      <c r="Q432" s="0" t="str">
        <f aca="false">TRIM(R432)</f>
        <v>07230: manutenzione e riparazione mezzi di trasporto privati</v>
      </c>
      <c r="R432" s="12" t="s">
        <v>873</v>
      </c>
      <c r="S432" s="13" t="n">
        <v>23381</v>
      </c>
    </row>
    <row r="433" customFormat="false" ht="20" hidden="false" customHeight="false" outlineLevel="0" collapsed="false">
      <c r="A433" s="12" t="s">
        <v>874</v>
      </c>
      <c r="B433" s="15" t="n">
        <v>106</v>
      </c>
      <c r="C433" s="15" t="n">
        <v>106.9</v>
      </c>
      <c r="D433" s="15" t="n">
        <v>109.5</v>
      </c>
      <c r="E433" s="15" t="n">
        <v>110.3</v>
      </c>
      <c r="F433" s="15" t="n">
        <v>110.6</v>
      </c>
      <c r="G433" s="15" t="n">
        <v>113.8</v>
      </c>
      <c r="H433" s="15" t="n">
        <v>116.3</v>
      </c>
      <c r="I433" s="15" t="n">
        <v>115.1</v>
      </c>
      <c r="J433" s="15" t="n">
        <v>115.7</v>
      </c>
      <c r="K433" s="15" t="n">
        <v>121.3</v>
      </c>
      <c r="L433" s="15" t="n">
        <v>131.1</v>
      </c>
      <c r="M433" s="15" t="n">
        <v>118.6</v>
      </c>
      <c r="N433" s="15" t="n">
        <v>122</v>
      </c>
      <c r="O433" s="0" t="n">
        <f aca="false">VLOOKUP(TRIM(A433),Q:S,3,0)</f>
        <v>22704</v>
      </c>
      <c r="P433" s="1" t="n">
        <f aca="false">(N433-B433)/B433</f>
        <v>0.150943396226415</v>
      </c>
      <c r="Q433" s="0" t="str">
        <f aca="false">TRIM(R433)</f>
        <v>072300: manutenzione e riparazione mezzi di trasporto privati</v>
      </c>
      <c r="R433" s="12" t="s">
        <v>875</v>
      </c>
      <c r="S433" s="13" t="n">
        <v>23381</v>
      </c>
    </row>
    <row r="434" customFormat="false" ht="12.5" hidden="false" customHeight="false" outlineLevel="0" collapsed="false">
      <c r="A434" s="12" t="s">
        <v>876</v>
      </c>
      <c r="B434" s="14" t="n">
        <v>106</v>
      </c>
      <c r="C434" s="14" t="n">
        <v>106.9</v>
      </c>
      <c r="D434" s="14" t="n">
        <v>109.5</v>
      </c>
      <c r="E434" s="14" t="n">
        <v>110.3</v>
      </c>
      <c r="F434" s="14" t="n">
        <v>110.6</v>
      </c>
      <c r="G434" s="14" t="n">
        <v>113.8</v>
      </c>
      <c r="H434" s="14" t="n">
        <v>116.3</v>
      </c>
      <c r="I434" s="14" t="n">
        <v>115.1</v>
      </c>
      <c r="J434" s="14" t="n">
        <v>115.7</v>
      </c>
      <c r="K434" s="14" t="n">
        <v>121.3</v>
      </c>
      <c r="L434" s="14" t="n">
        <v>131.1</v>
      </c>
      <c r="M434" s="14" t="n">
        <v>118.6</v>
      </c>
      <c r="N434" s="14" t="n">
        <v>122</v>
      </c>
      <c r="O434" s="0" t="n">
        <f aca="false">VLOOKUP(TRIM(A434),Q:S,3,0)</f>
        <v>22704</v>
      </c>
      <c r="P434" s="1" t="n">
        <f aca="false">(N434-B434)/B434</f>
        <v>0.150943396226415</v>
      </c>
      <c r="Q434" s="0" t="str">
        <f aca="false">TRIM(R434)</f>
        <v>0724: altri servizi relativi ai mezzi di trasporto privati</v>
      </c>
      <c r="R434" s="12" t="s">
        <v>877</v>
      </c>
      <c r="S434" s="13" t="n">
        <v>13208</v>
      </c>
    </row>
    <row r="435" customFormat="false" ht="20" hidden="false" customHeight="false" outlineLevel="0" collapsed="false">
      <c r="A435" s="12" t="s">
        <v>878</v>
      </c>
      <c r="B435" s="15" t="n">
        <v>107.1</v>
      </c>
      <c r="C435" s="15" t="n">
        <v>106.9</v>
      </c>
      <c r="D435" s="15" t="n">
        <v>109.2</v>
      </c>
      <c r="E435" s="15" t="n">
        <v>111.7</v>
      </c>
      <c r="F435" s="15" t="n">
        <v>113.3</v>
      </c>
      <c r="G435" s="15" t="n">
        <v>128.7</v>
      </c>
      <c r="H435" s="15" t="n">
        <v>141.6</v>
      </c>
      <c r="I435" s="15" t="n">
        <v>143.1</v>
      </c>
      <c r="J435" s="15" t="n">
        <v>144.8</v>
      </c>
      <c r="K435" s="15" t="n">
        <v>144.4</v>
      </c>
      <c r="L435" s="15" t="n">
        <v>155.4</v>
      </c>
      <c r="M435" s="15" t="n">
        <v>157.5</v>
      </c>
      <c r="N435" s="15" t="n">
        <v>152.3</v>
      </c>
      <c r="O435" s="0" t="n">
        <f aca="false">VLOOKUP(TRIM(A435),Q:S,3,0)</f>
        <v>2995</v>
      </c>
      <c r="P435" s="1" t="n">
        <f aca="false">(N435-B435)/B435</f>
        <v>0.42203548085901</v>
      </c>
      <c r="Q435" s="0" t="str">
        <f aca="false">TRIM(R435)</f>
        <v>07241: affitto garage, posti auto e noleggio mezzi di trasporto</v>
      </c>
      <c r="R435" s="12" t="s">
        <v>879</v>
      </c>
      <c r="S435" s="13" t="n">
        <v>1439</v>
      </c>
    </row>
    <row r="436" customFormat="false" ht="12.5" hidden="false" customHeight="false" outlineLevel="0" collapsed="false">
      <c r="A436" s="12" t="s">
        <v>880</v>
      </c>
      <c r="B436" s="14" t="n">
        <v>107.1</v>
      </c>
      <c r="C436" s="14" t="n">
        <v>106.9</v>
      </c>
      <c r="D436" s="14" t="n">
        <v>109.2</v>
      </c>
      <c r="E436" s="14" t="n">
        <v>111.7</v>
      </c>
      <c r="F436" s="14" t="n">
        <v>113.3</v>
      </c>
      <c r="G436" s="14" t="n">
        <v>128.7</v>
      </c>
      <c r="H436" s="14" t="n">
        <v>141.6</v>
      </c>
      <c r="I436" s="14" t="n">
        <v>143.1</v>
      </c>
      <c r="J436" s="14" t="n">
        <v>144.8</v>
      </c>
      <c r="K436" s="14" t="n">
        <v>144.4</v>
      </c>
      <c r="L436" s="14" t="n">
        <v>155.4</v>
      </c>
      <c r="M436" s="14" t="n">
        <v>157.5</v>
      </c>
      <c r="N436" s="14" t="n">
        <v>152.3</v>
      </c>
      <c r="O436" s="0" t="n">
        <f aca="false">VLOOKUP(TRIM(A436),Q:S,3,0)</f>
        <v>2995</v>
      </c>
      <c r="P436" s="1" t="n">
        <f aca="false">(N436-B436)/B436</f>
        <v>0.42203548085901</v>
      </c>
      <c r="Q436" s="0" t="str">
        <f aca="false">TRIM(R436)</f>
        <v>072411: affitto garage, posti auto</v>
      </c>
      <c r="R436" s="12" t="s">
        <v>881</v>
      </c>
      <c r="S436" s="13" t="n">
        <v>502</v>
      </c>
    </row>
    <row r="437" customFormat="false" ht="12.5" hidden="false" customHeight="false" outlineLevel="0" collapsed="false">
      <c r="A437" s="12" t="s">
        <v>882</v>
      </c>
      <c r="B437" s="15" t="n">
        <v>104.5</v>
      </c>
      <c r="C437" s="15" t="n">
        <v>104.6</v>
      </c>
      <c r="D437" s="15" t="n">
        <v>104.8</v>
      </c>
      <c r="E437" s="15" t="n">
        <v>105</v>
      </c>
      <c r="F437" s="15" t="n">
        <v>105.1</v>
      </c>
      <c r="G437" s="15" t="n">
        <v>105.2</v>
      </c>
      <c r="H437" s="15" t="n">
        <v>105.4</v>
      </c>
      <c r="I437" s="15" t="n">
        <v>105.6</v>
      </c>
      <c r="J437" s="15" t="n">
        <v>105.9</v>
      </c>
      <c r="K437" s="15" t="n">
        <v>106.7</v>
      </c>
      <c r="L437" s="15" t="n">
        <v>107.4</v>
      </c>
      <c r="M437" s="15" t="n">
        <v>107.8</v>
      </c>
      <c r="N437" s="15" t="n">
        <v>107.9</v>
      </c>
      <c r="O437" s="0" t="n">
        <f aca="false">VLOOKUP(TRIM(A437),Q:S,3,0)</f>
        <v>739</v>
      </c>
      <c r="P437" s="1" t="n">
        <f aca="false">(N437-B437)/B437</f>
        <v>0.0325358851674642</v>
      </c>
      <c r="Q437" s="0" t="str">
        <f aca="false">TRIM(R437)</f>
        <v>072412: noleggio mezzi di trasporto e sharing</v>
      </c>
      <c r="R437" s="12" t="s">
        <v>883</v>
      </c>
      <c r="S437" s="13" t="n">
        <v>937</v>
      </c>
    </row>
    <row r="438" customFormat="false" ht="12.5" hidden="false" customHeight="false" outlineLevel="0" collapsed="false">
      <c r="A438" s="12" t="s">
        <v>884</v>
      </c>
      <c r="B438" s="14" t="n">
        <v>104.5</v>
      </c>
      <c r="C438" s="14" t="n">
        <v>104.6</v>
      </c>
      <c r="D438" s="14" t="n">
        <v>104.8</v>
      </c>
      <c r="E438" s="14" t="n">
        <v>105</v>
      </c>
      <c r="F438" s="14" t="n">
        <v>105.1</v>
      </c>
      <c r="G438" s="14" t="n">
        <v>105.2</v>
      </c>
      <c r="H438" s="14" t="n">
        <v>105.4</v>
      </c>
      <c r="I438" s="14" t="n">
        <v>105.6</v>
      </c>
      <c r="J438" s="14" t="n">
        <v>105.9</v>
      </c>
      <c r="K438" s="14" t="n">
        <v>106.7</v>
      </c>
      <c r="L438" s="14" t="n">
        <v>107.4</v>
      </c>
      <c r="M438" s="14" t="n">
        <v>107.8</v>
      </c>
      <c r="N438" s="14" t="n">
        <v>107.9</v>
      </c>
      <c r="O438" s="0" t="n">
        <f aca="false">VLOOKUP(TRIM(A438),Q:S,3,0)</f>
        <v>739</v>
      </c>
      <c r="P438" s="1" t="n">
        <f aca="false">(N438-B438)/B438</f>
        <v>0.0325358851674642</v>
      </c>
      <c r="Q438" s="0" t="str">
        <f aca="false">TRIM(R438)</f>
        <v>07242: pedaggi e parchimetri</v>
      </c>
      <c r="R438" s="12" t="s">
        <v>885</v>
      </c>
      <c r="S438" s="13" t="n">
        <v>7344</v>
      </c>
    </row>
    <row r="439" customFormat="false" ht="30" hidden="false" customHeight="false" outlineLevel="0" collapsed="false">
      <c r="A439" s="12" t="s">
        <v>886</v>
      </c>
      <c r="B439" s="15" t="n">
        <v>108.1</v>
      </c>
      <c r="C439" s="15" t="n">
        <v>108.3</v>
      </c>
      <c r="D439" s="15" t="n">
        <v>108.5</v>
      </c>
      <c r="E439" s="15" t="n">
        <v>108.6</v>
      </c>
      <c r="F439" s="15" t="n">
        <v>108.7</v>
      </c>
      <c r="G439" s="15" t="n">
        <v>108.9</v>
      </c>
      <c r="H439" s="15" t="n">
        <v>109.2</v>
      </c>
      <c r="I439" s="15" t="n">
        <v>109.3</v>
      </c>
      <c r="J439" s="15" t="n">
        <v>109.9</v>
      </c>
      <c r="K439" s="15" t="n">
        <v>110.5</v>
      </c>
      <c r="L439" s="15" t="n">
        <v>111.2</v>
      </c>
      <c r="M439" s="15" t="n">
        <v>111.7</v>
      </c>
      <c r="N439" s="15" t="n">
        <v>112.1</v>
      </c>
      <c r="O439" s="0" t="n">
        <f aca="false">VLOOKUP(TRIM(A439),Q:S,3,0)</f>
        <v>23381</v>
      </c>
      <c r="P439" s="1" t="n">
        <f aca="false">(N439-B439)/B439</f>
        <v>0.0370027752081406</v>
      </c>
      <c r="Q439" s="0" t="str">
        <f aca="false">TRIM(R439)</f>
        <v>072421: parcheggi</v>
      </c>
      <c r="R439" s="12" t="s">
        <v>887</v>
      </c>
      <c r="S439" s="13" t="n">
        <v>1828</v>
      </c>
    </row>
    <row r="440" customFormat="false" ht="30" hidden="false" customHeight="false" outlineLevel="0" collapsed="false">
      <c r="A440" s="12" t="s">
        <v>888</v>
      </c>
      <c r="B440" s="14" t="n">
        <v>108.1</v>
      </c>
      <c r="C440" s="14" t="n">
        <v>108.3</v>
      </c>
      <c r="D440" s="14" t="n">
        <v>108.5</v>
      </c>
      <c r="E440" s="14" t="n">
        <v>108.6</v>
      </c>
      <c r="F440" s="14" t="n">
        <v>108.7</v>
      </c>
      <c r="G440" s="14" t="n">
        <v>108.9</v>
      </c>
      <c r="H440" s="14" t="n">
        <v>109.2</v>
      </c>
      <c r="I440" s="14" t="n">
        <v>109.3</v>
      </c>
      <c r="J440" s="14" t="n">
        <v>109.9</v>
      </c>
      <c r="K440" s="14" t="n">
        <v>110.5</v>
      </c>
      <c r="L440" s="14" t="n">
        <v>111.2</v>
      </c>
      <c r="M440" s="14" t="n">
        <v>111.7</v>
      </c>
      <c r="N440" s="14" t="n">
        <v>112.1</v>
      </c>
      <c r="O440" s="0" t="n">
        <f aca="false">VLOOKUP(TRIM(A440),Q:S,3,0)</f>
        <v>23381</v>
      </c>
      <c r="P440" s="1" t="n">
        <f aca="false">(N440-B440)/B440</f>
        <v>0.0370027752081406</v>
      </c>
      <c r="Q440" s="0" t="str">
        <f aca="false">TRIM(R440)</f>
        <v>072422: pedaggi</v>
      </c>
      <c r="R440" s="12" t="s">
        <v>889</v>
      </c>
      <c r="S440" s="13" t="n">
        <v>5516</v>
      </c>
    </row>
    <row r="441" customFormat="false" ht="30" hidden="false" customHeight="false" outlineLevel="0" collapsed="false">
      <c r="A441" s="12" t="s">
        <v>890</v>
      </c>
      <c r="B441" s="15" t="n">
        <v>108.1</v>
      </c>
      <c r="C441" s="15" t="n">
        <v>108.3</v>
      </c>
      <c r="D441" s="15" t="n">
        <v>108.5</v>
      </c>
      <c r="E441" s="15" t="n">
        <v>108.6</v>
      </c>
      <c r="F441" s="15" t="n">
        <v>108.7</v>
      </c>
      <c r="G441" s="15" t="n">
        <v>108.9</v>
      </c>
      <c r="H441" s="15" t="n">
        <v>109.2</v>
      </c>
      <c r="I441" s="15" t="n">
        <v>109.3</v>
      </c>
      <c r="J441" s="15" t="n">
        <v>109.9</v>
      </c>
      <c r="K441" s="15" t="n">
        <v>110.5</v>
      </c>
      <c r="L441" s="15" t="n">
        <v>111.2</v>
      </c>
      <c r="M441" s="15" t="n">
        <v>111.7</v>
      </c>
      <c r="N441" s="15" t="n">
        <v>112.1</v>
      </c>
      <c r="O441" s="0" t="n">
        <f aca="false">VLOOKUP(TRIM(A441),Q:S,3,0)</f>
        <v>23381</v>
      </c>
      <c r="P441" s="1" t="n">
        <f aca="false">(N441-B441)/B441</f>
        <v>0.0370027752081406</v>
      </c>
      <c r="Q441" s="0" t="str">
        <f aca="false">TRIM(R441)</f>
        <v>07243: lezioni di guida, esami, patenti e controlli tecnici dei veicoli</v>
      </c>
      <c r="R441" s="12" t="s">
        <v>891</v>
      </c>
      <c r="S441" s="13" t="n">
        <v>4425</v>
      </c>
    </row>
    <row r="442" customFormat="false" ht="20" hidden="false" customHeight="false" outlineLevel="0" collapsed="false">
      <c r="A442" s="12" t="s">
        <v>892</v>
      </c>
      <c r="B442" s="14" t="n">
        <v>103.8</v>
      </c>
      <c r="C442" s="14" t="n">
        <v>104.4</v>
      </c>
      <c r="D442" s="14" t="n">
        <v>105</v>
      </c>
      <c r="E442" s="14" t="n">
        <v>105</v>
      </c>
      <c r="F442" s="14" t="n">
        <v>105</v>
      </c>
      <c r="G442" s="14" t="n">
        <v>104.8</v>
      </c>
      <c r="H442" s="14" t="n">
        <v>110.2</v>
      </c>
      <c r="I442" s="14" t="n">
        <v>110.2</v>
      </c>
      <c r="J442" s="14" t="n">
        <v>109.7</v>
      </c>
      <c r="K442" s="14" t="n">
        <v>110</v>
      </c>
      <c r="L442" s="14" t="n">
        <v>111</v>
      </c>
      <c r="M442" s="14" t="n">
        <v>112.1</v>
      </c>
      <c r="N442" s="14" t="n">
        <v>112.5</v>
      </c>
      <c r="O442" s="0" t="n">
        <f aca="false">VLOOKUP(TRIM(A442),Q:S,3,0)</f>
        <v>13208</v>
      </c>
      <c r="P442" s="1" t="n">
        <f aca="false">(N442-B442)/B442</f>
        <v>0.0838150289017341</v>
      </c>
      <c r="Q442" s="0" t="str">
        <f aca="false">TRIM(R442)</f>
        <v>072430: autoscuole</v>
      </c>
      <c r="R442" s="12" t="s">
        <v>893</v>
      </c>
      <c r="S442" s="13" t="n">
        <v>4425</v>
      </c>
    </row>
    <row r="443" customFormat="false" ht="20" hidden="false" customHeight="false" outlineLevel="0" collapsed="false">
      <c r="A443" s="12" t="s">
        <v>894</v>
      </c>
      <c r="B443" s="15" t="n">
        <v>100.2</v>
      </c>
      <c r="C443" s="15" t="n">
        <v>105.7</v>
      </c>
      <c r="D443" s="15" t="n">
        <v>109.7</v>
      </c>
      <c r="E443" s="15" t="n">
        <v>109.7</v>
      </c>
      <c r="F443" s="15" t="n">
        <v>109</v>
      </c>
      <c r="G443" s="15" t="n">
        <v>107.3</v>
      </c>
      <c r="H443" s="15" t="n">
        <v>104.6</v>
      </c>
      <c r="I443" s="15" t="n">
        <v>104.5</v>
      </c>
      <c r="J443" s="15" t="n">
        <v>99.8</v>
      </c>
      <c r="K443" s="15" t="n">
        <v>102.4</v>
      </c>
      <c r="L443" s="15" t="n">
        <v>110.5</v>
      </c>
      <c r="M443" s="15" t="n">
        <v>119</v>
      </c>
      <c r="N443" s="15" t="n">
        <v>122.4</v>
      </c>
      <c r="O443" s="0" t="n">
        <f aca="false">VLOOKUP(TRIM(A443),Q:S,3,0)</f>
        <v>1439</v>
      </c>
      <c r="P443" s="1" t="n">
        <f aca="false">(N443-B443)/B443</f>
        <v>0.221556886227545</v>
      </c>
      <c r="Q443" s="0" t="str">
        <f aca="false">TRIM(R443)</f>
        <v>073: servizi di trasporto</v>
      </c>
      <c r="R443" s="12" t="s">
        <v>895</v>
      </c>
      <c r="S443" s="13" t="n">
        <v>15827</v>
      </c>
    </row>
    <row r="444" customFormat="false" ht="20" hidden="false" customHeight="false" outlineLevel="0" collapsed="false">
      <c r="A444" s="12" t="s">
        <v>896</v>
      </c>
      <c r="B444" s="14" t="n">
        <v>103.7</v>
      </c>
      <c r="C444" s="14" t="n">
        <v>103.7</v>
      </c>
      <c r="D444" s="14" t="n">
        <v>103.7</v>
      </c>
      <c r="E444" s="14" t="n">
        <v>103.7</v>
      </c>
      <c r="F444" s="14" t="n">
        <v>103.7</v>
      </c>
      <c r="G444" s="14" t="n">
        <v>103.8</v>
      </c>
      <c r="H444" s="14" t="n">
        <v>103.9</v>
      </c>
      <c r="I444" s="14" t="n">
        <v>103.9</v>
      </c>
      <c r="J444" s="14" t="n">
        <v>103.9</v>
      </c>
      <c r="K444" s="14" t="n">
        <v>104.1</v>
      </c>
      <c r="L444" s="14" t="n">
        <v>104.4</v>
      </c>
      <c r="M444" s="14" t="n">
        <v>104.5</v>
      </c>
      <c r="N444" s="14" t="n">
        <v>104.6</v>
      </c>
      <c r="O444" s="0" t="n">
        <f aca="false">VLOOKUP(TRIM(A444),Q:S,3,0)</f>
        <v>502</v>
      </c>
      <c r="P444" s="1" t="n">
        <f aca="false">(N444-B444)/B444</f>
        <v>0.00867888138862094</v>
      </c>
      <c r="Q444" s="0" t="str">
        <f aca="false">TRIM(R444)</f>
        <v>0731: trasporto passeggeri su rotaia</v>
      </c>
      <c r="R444" s="12" t="s">
        <v>897</v>
      </c>
      <c r="S444" s="13" t="n">
        <v>3821</v>
      </c>
    </row>
    <row r="445" customFormat="false" ht="20" hidden="false" customHeight="false" outlineLevel="0" collapsed="false">
      <c r="A445" s="17" t="s">
        <v>898</v>
      </c>
      <c r="B445" s="15" t="n">
        <v>93.9</v>
      </c>
      <c r="C445" s="15" t="n">
        <v>105.9</v>
      </c>
      <c r="D445" s="15" t="n">
        <v>114.9</v>
      </c>
      <c r="E445" s="15" t="n">
        <v>114.8</v>
      </c>
      <c r="F445" s="15" t="n">
        <v>113.2</v>
      </c>
      <c r="G445" s="15" t="n">
        <v>109.4</v>
      </c>
      <c r="H445" s="15" t="n">
        <v>103.4</v>
      </c>
      <c r="I445" s="15" t="n">
        <v>103.1</v>
      </c>
      <c r="J445" s="15" t="n">
        <v>96</v>
      </c>
      <c r="K445" s="15" t="n">
        <v>99.9</v>
      </c>
      <c r="L445" s="15" t="n">
        <v>111.9</v>
      </c>
      <c r="M445" s="15" t="n">
        <v>124.8</v>
      </c>
      <c r="N445" s="15" t="n">
        <v>129.8</v>
      </c>
      <c r="O445" s="0" t="n">
        <f aca="false">VLOOKUP(TRIM(A445),Q:S,3,0)</f>
        <v>937</v>
      </c>
      <c r="P445" s="1" t="n">
        <f aca="false">(N445-B445)/B445</f>
        <v>0.382321618743344</v>
      </c>
      <c r="Q445" s="0" t="str">
        <f aca="false">TRIM(R445)</f>
        <v>07311: trasporto ferroviario passeggeri</v>
      </c>
      <c r="R445" s="12" t="s">
        <v>899</v>
      </c>
      <c r="S445" s="13" t="n">
        <v>3821</v>
      </c>
    </row>
    <row r="446" customFormat="false" ht="12.5" hidden="false" customHeight="false" outlineLevel="0" collapsed="false">
      <c r="A446" s="12" t="s">
        <v>900</v>
      </c>
      <c r="B446" s="14" t="n">
        <v>104.7</v>
      </c>
      <c r="C446" s="14" t="n">
        <v>104.7</v>
      </c>
      <c r="D446" s="14" t="n">
        <v>104.9</v>
      </c>
      <c r="E446" s="14" t="n">
        <v>105</v>
      </c>
      <c r="F446" s="14" t="n">
        <v>105.1</v>
      </c>
      <c r="G446" s="14" t="n">
        <v>105.1</v>
      </c>
      <c r="H446" s="14" t="n">
        <v>105.1</v>
      </c>
      <c r="I446" s="14" t="n">
        <v>105.1</v>
      </c>
      <c r="J446" s="14" t="n">
        <v>105.2</v>
      </c>
      <c r="K446" s="14" t="n">
        <v>105.3</v>
      </c>
      <c r="L446" s="14" t="n">
        <v>105.4</v>
      </c>
      <c r="M446" s="14" t="n">
        <v>105.4</v>
      </c>
      <c r="N446" s="14" t="n">
        <v>105.5</v>
      </c>
      <c r="O446" s="0" t="n">
        <f aca="false">VLOOKUP(TRIM(A446),Q:S,3,0)</f>
        <v>7344</v>
      </c>
      <c r="P446" s="1" t="n">
        <f aca="false">(N446-B446)/B446</f>
        <v>0.00764087870105059</v>
      </c>
      <c r="Q446" s="0" t="str">
        <f aca="false">TRIM(R446)</f>
        <v>073110: trasporto ferroviario passeggeri</v>
      </c>
      <c r="R446" s="12" t="s">
        <v>901</v>
      </c>
      <c r="S446" s="13" t="n">
        <v>3821</v>
      </c>
    </row>
    <row r="447" customFormat="false" ht="12.5" hidden="false" customHeight="false" outlineLevel="0" collapsed="false">
      <c r="A447" s="12" t="s">
        <v>902</v>
      </c>
      <c r="B447" s="15" t="n">
        <v>105.8</v>
      </c>
      <c r="C447" s="15" t="n">
        <v>105.8</v>
      </c>
      <c r="D447" s="15" t="n">
        <v>106.6</v>
      </c>
      <c r="E447" s="15" t="n">
        <v>106.8</v>
      </c>
      <c r="F447" s="15" t="n">
        <v>107.3</v>
      </c>
      <c r="G447" s="15" t="n">
        <v>107.4</v>
      </c>
      <c r="H447" s="15" t="n">
        <v>107.4</v>
      </c>
      <c r="I447" s="15" t="n">
        <v>107.4</v>
      </c>
      <c r="J447" s="15" t="n">
        <v>107.5</v>
      </c>
      <c r="K447" s="15" t="n">
        <v>107.7</v>
      </c>
      <c r="L447" s="15" t="n">
        <v>108.1</v>
      </c>
      <c r="M447" s="15" t="n">
        <v>108.3</v>
      </c>
      <c r="N447" s="15" t="n">
        <v>108.5</v>
      </c>
      <c r="O447" s="0" t="n">
        <f aca="false">VLOOKUP(TRIM(A447),Q:S,3,0)</f>
        <v>1828</v>
      </c>
      <c r="P447" s="1" t="n">
        <f aca="false">(N447-B447)/B447</f>
        <v>0.0255198487712666</v>
      </c>
      <c r="Q447" s="0" t="str">
        <f aca="false">TRIM(R447)</f>
        <v>0732: trasporto passeggeri su strada</v>
      </c>
      <c r="R447" s="12" t="s">
        <v>903</v>
      </c>
      <c r="S447" s="13" t="n">
        <v>3339</v>
      </c>
    </row>
    <row r="448" customFormat="false" ht="12.5" hidden="false" customHeight="false" outlineLevel="0" collapsed="false">
      <c r="A448" s="12" t="s">
        <v>904</v>
      </c>
      <c r="B448" s="14" t="n">
        <v>104.5</v>
      </c>
      <c r="C448" s="14" t="n">
        <v>104.5</v>
      </c>
      <c r="D448" s="14" t="n">
        <v>104.5</v>
      </c>
      <c r="E448" s="14" t="n">
        <v>104.5</v>
      </c>
      <c r="F448" s="14" t="n">
        <v>104.5</v>
      </c>
      <c r="G448" s="14" t="n">
        <v>104.5</v>
      </c>
      <c r="H448" s="14" t="n">
        <v>104.5</v>
      </c>
      <c r="I448" s="14" t="n">
        <v>104.5</v>
      </c>
      <c r="J448" s="14" t="n">
        <v>104.6</v>
      </c>
      <c r="K448" s="14" t="n">
        <v>104.6</v>
      </c>
      <c r="L448" s="14" t="n">
        <v>104.6</v>
      </c>
      <c r="M448" s="14" t="n">
        <v>104.6</v>
      </c>
      <c r="N448" s="14" t="n">
        <v>104.6</v>
      </c>
      <c r="O448" s="0" t="n">
        <f aca="false">VLOOKUP(TRIM(A448),Q:S,3,0)</f>
        <v>5516</v>
      </c>
      <c r="P448" s="1" t="n">
        <f aca="false">(N448-B448)/B448</f>
        <v>0.000956937799043008</v>
      </c>
      <c r="Q448" s="0" t="str">
        <f aca="false">TRIM(R448)</f>
        <v>07321: trasporto passeggeri su autobus e pulmann</v>
      </c>
      <c r="R448" s="12" t="s">
        <v>905</v>
      </c>
      <c r="S448" s="13" t="n">
        <v>2415</v>
      </c>
    </row>
    <row r="449" customFormat="false" ht="30" hidden="false" customHeight="false" outlineLevel="0" collapsed="false">
      <c r="A449" s="12" t="s">
        <v>906</v>
      </c>
      <c r="B449" s="15" t="n">
        <v>102.4</v>
      </c>
      <c r="C449" s="15" t="n">
        <v>102.4</v>
      </c>
      <c r="D449" s="15" t="n">
        <v>102.4</v>
      </c>
      <c r="E449" s="15" t="n">
        <v>102.4</v>
      </c>
      <c r="F449" s="15" t="n">
        <v>102.4</v>
      </c>
      <c r="G449" s="15" t="n">
        <v>102.4</v>
      </c>
      <c r="H449" s="15" t="n">
        <v>118.7</v>
      </c>
      <c r="I449" s="15" t="n">
        <v>118.8</v>
      </c>
      <c r="J449" s="15" t="n">
        <v>118.8</v>
      </c>
      <c r="K449" s="15" t="n">
        <v>118.8</v>
      </c>
      <c r="L449" s="15" t="n">
        <v>118.9</v>
      </c>
      <c r="M449" s="15" t="n">
        <v>118.9</v>
      </c>
      <c r="N449" s="15" t="n">
        <v>118.9</v>
      </c>
      <c r="O449" s="0" t="n">
        <f aca="false">VLOOKUP(TRIM(A449),Q:S,3,0)</f>
        <v>4425</v>
      </c>
      <c r="P449" s="1" t="n">
        <f aca="false">(N449-B449)/B449</f>
        <v>0.1611328125</v>
      </c>
      <c r="Q449" s="0" t="str">
        <f aca="false">TRIM(R449)</f>
        <v>073211: trasporto urbano e suburbano passeggeri su autobus</v>
      </c>
      <c r="R449" s="12" t="s">
        <v>907</v>
      </c>
      <c r="S449" s="13" t="n">
        <v>1857</v>
      </c>
    </row>
    <row r="450" customFormat="false" ht="12.5" hidden="false" customHeight="false" outlineLevel="0" collapsed="false">
      <c r="A450" s="12" t="s">
        <v>908</v>
      </c>
      <c r="B450" s="14" t="n">
        <v>102.4</v>
      </c>
      <c r="C450" s="14" t="n">
        <v>102.4</v>
      </c>
      <c r="D450" s="14" t="n">
        <v>102.4</v>
      </c>
      <c r="E450" s="14" t="n">
        <v>102.4</v>
      </c>
      <c r="F450" s="14" t="n">
        <v>102.4</v>
      </c>
      <c r="G450" s="14" t="n">
        <v>102.4</v>
      </c>
      <c r="H450" s="14" t="n">
        <v>118.7</v>
      </c>
      <c r="I450" s="14" t="n">
        <v>118.8</v>
      </c>
      <c r="J450" s="14" t="n">
        <v>118.8</v>
      </c>
      <c r="K450" s="14" t="n">
        <v>118.8</v>
      </c>
      <c r="L450" s="14" t="n">
        <v>118.9</v>
      </c>
      <c r="M450" s="14" t="n">
        <v>118.9</v>
      </c>
      <c r="N450" s="14" t="n">
        <v>118.9</v>
      </c>
      <c r="O450" s="0" t="n">
        <f aca="false">VLOOKUP(TRIM(A450),Q:S,3,0)</f>
        <v>4425</v>
      </c>
      <c r="P450" s="1" t="n">
        <f aca="false">(N450-B450)/B450</f>
        <v>0.1611328125</v>
      </c>
      <c r="Q450" s="0" t="str">
        <f aca="false">TRIM(R450)</f>
        <v>073212: trasporto extraurbano passeggeri su autobus</v>
      </c>
      <c r="R450" s="12" t="s">
        <v>909</v>
      </c>
      <c r="S450" s="13" t="n">
        <v>558</v>
      </c>
    </row>
    <row r="451" customFormat="false" ht="12.5" hidden="false" customHeight="false" outlineLevel="0" collapsed="false">
      <c r="A451" s="12" t="s">
        <v>910</v>
      </c>
      <c r="B451" s="15" t="n">
        <v>108.6</v>
      </c>
      <c r="C451" s="15" t="n">
        <v>112.2</v>
      </c>
      <c r="D451" s="15" t="n">
        <v>116.6</v>
      </c>
      <c r="E451" s="15" t="n">
        <v>128.4</v>
      </c>
      <c r="F451" s="15" t="n">
        <v>114.3</v>
      </c>
      <c r="G451" s="15" t="n">
        <v>111.3</v>
      </c>
      <c r="H451" s="15" t="n">
        <v>108.2</v>
      </c>
      <c r="I451" s="15" t="n">
        <v>115.8</v>
      </c>
      <c r="J451" s="15" t="n">
        <v>107.9</v>
      </c>
      <c r="K451" s="15" t="n">
        <v>107.9</v>
      </c>
      <c r="L451" s="15" t="n">
        <v>110.4</v>
      </c>
      <c r="M451" s="15" t="n">
        <v>121.6</v>
      </c>
      <c r="N451" s="15" t="n">
        <v>123.8</v>
      </c>
      <c r="O451" s="0" t="n">
        <f aca="false">VLOOKUP(TRIM(A451),Q:S,3,0)</f>
        <v>15827</v>
      </c>
      <c r="P451" s="1" t="n">
        <f aca="false">(N451-B451)/B451</f>
        <v>0.139963167587477</v>
      </c>
      <c r="Q451" s="0" t="str">
        <f aca="false">TRIM(R451)</f>
        <v>07322: trasporto passeggeri su taxi</v>
      </c>
      <c r="R451" s="12" t="s">
        <v>911</v>
      </c>
      <c r="S451" s="13" t="n">
        <v>924</v>
      </c>
    </row>
    <row r="452" customFormat="false" ht="20" hidden="false" customHeight="false" outlineLevel="0" collapsed="false">
      <c r="A452" s="12" t="s">
        <v>912</v>
      </c>
      <c r="B452" s="14" t="n">
        <v>125.2</v>
      </c>
      <c r="C452" s="14" t="n">
        <v>126.6</v>
      </c>
      <c r="D452" s="14" t="n">
        <v>125.8</v>
      </c>
      <c r="E452" s="14" t="n">
        <v>126.6</v>
      </c>
      <c r="F452" s="14" t="n">
        <v>125.7</v>
      </c>
      <c r="G452" s="14" t="n">
        <v>128</v>
      </c>
      <c r="H452" s="14" t="n">
        <v>120.2</v>
      </c>
      <c r="I452" s="14" t="n">
        <v>121.6</v>
      </c>
      <c r="J452" s="14" t="n">
        <v>117.3</v>
      </c>
      <c r="K452" s="14" t="n">
        <v>114.4</v>
      </c>
      <c r="L452" s="14" t="n">
        <v>110.6</v>
      </c>
      <c r="M452" s="14" t="n">
        <v>113.2</v>
      </c>
      <c r="N452" s="14" t="n">
        <v>113.6</v>
      </c>
      <c r="O452" s="0" t="n">
        <f aca="false">VLOOKUP(TRIM(A452),Q:S,3,0)</f>
        <v>3821</v>
      </c>
      <c r="P452" s="1" t="n">
        <f aca="false">(N452-B452)/B452</f>
        <v>-0.0926517571884985</v>
      </c>
      <c r="Q452" s="0" t="str">
        <f aca="false">TRIM(R452)</f>
        <v>073220: trasporto passeggeri su taxi</v>
      </c>
      <c r="R452" s="12" t="s">
        <v>913</v>
      </c>
      <c r="S452" s="13" t="n">
        <v>924</v>
      </c>
    </row>
    <row r="453" customFormat="false" ht="20" hidden="false" customHeight="false" outlineLevel="0" collapsed="false">
      <c r="A453" s="12" t="s">
        <v>914</v>
      </c>
      <c r="B453" s="15" t="n">
        <v>125.2</v>
      </c>
      <c r="C453" s="15" t="n">
        <v>126.6</v>
      </c>
      <c r="D453" s="15" t="n">
        <v>125.8</v>
      </c>
      <c r="E453" s="15" t="n">
        <v>126.6</v>
      </c>
      <c r="F453" s="15" t="n">
        <v>125.7</v>
      </c>
      <c r="G453" s="15" t="n">
        <v>128</v>
      </c>
      <c r="H453" s="15" t="n">
        <v>120.2</v>
      </c>
      <c r="I453" s="15" t="n">
        <v>121.6</v>
      </c>
      <c r="J453" s="15" t="n">
        <v>117.3</v>
      </c>
      <c r="K453" s="15" t="n">
        <v>114.4</v>
      </c>
      <c r="L453" s="15" t="n">
        <v>110.6</v>
      </c>
      <c r="M453" s="15" t="n">
        <v>113.2</v>
      </c>
      <c r="N453" s="15" t="n">
        <v>113.6</v>
      </c>
      <c r="O453" s="0" t="n">
        <f aca="false">VLOOKUP(TRIM(A453),Q:S,3,0)</f>
        <v>3821</v>
      </c>
      <c r="P453" s="1" t="n">
        <f aca="false">(N453-B453)/B453</f>
        <v>-0.0926517571884985</v>
      </c>
      <c r="Q453" s="0" t="str">
        <f aca="false">TRIM(R453)</f>
        <v>0733: trasporto aereo passeggeri</v>
      </c>
      <c r="R453" s="12" t="s">
        <v>915</v>
      </c>
      <c r="S453" s="13" t="n">
        <v>3627</v>
      </c>
    </row>
    <row r="454" customFormat="false" ht="20" hidden="false" customHeight="false" outlineLevel="0" collapsed="false">
      <c r="A454" s="12" t="s">
        <v>916</v>
      </c>
      <c r="B454" s="14" t="n">
        <v>125.2</v>
      </c>
      <c r="C454" s="14" t="n">
        <v>126.6</v>
      </c>
      <c r="D454" s="14" t="n">
        <v>125.8</v>
      </c>
      <c r="E454" s="14" t="n">
        <v>126.6</v>
      </c>
      <c r="F454" s="14" t="n">
        <v>125.7</v>
      </c>
      <c r="G454" s="14" t="n">
        <v>128</v>
      </c>
      <c r="H454" s="14" t="n">
        <v>120.2</v>
      </c>
      <c r="I454" s="14" t="n">
        <v>121.6</v>
      </c>
      <c r="J454" s="14" t="n">
        <v>117.3</v>
      </c>
      <c r="K454" s="14" t="n">
        <v>114.4</v>
      </c>
      <c r="L454" s="14" t="n">
        <v>110.6</v>
      </c>
      <c r="M454" s="14" t="n">
        <v>113.2</v>
      </c>
      <c r="N454" s="14" t="n">
        <v>113.6</v>
      </c>
      <c r="O454" s="0" t="n">
        <f aca="false">VLOOKUP(TRIM(A454),Q:S,3,0)</f>
        <v>3821</v>
      </c>
      <c r="P454" s="1" t="n">
        <f aca="false">(N454-B454)/B454</f>
        <v>-0.0926517571884985</v>
      </c>
      <c r="Q454" s="0" t="str">
        <f aca="false">TRIM(R454)</f>
        <v>07331: voli nazionali</v>
      </c>
      <c r="R454" s="12" t="s">
        <v>917</v>
      </c>
      <c r="S454" s="13" t="n">
        <v>1147</v>
      </c>
    </row>
    <row r="455" customFormat="false" ht="20" hidden="false" customHeight="false" outlineLevel="0" collapsed="false">
      <c r="A455" s="12" t="s">
        <v>918</v>
      </c>
      <c r="B455" s="15" t="n">
        <v>104.2</v>
      </c>
      <c r="C455" s="15" t="n">
        <v>104.4</v>
      </c>
      <c r="D455" s="15" t="n">
        <v>104.3</v>
      </c>
      <c r="E455" s="15" t="n">
        <v>104.3</v>
      </c>
      <c r="F455" s="15" t="n">
        <v>104.3</v>
      </c>
      <c r="G455" s="15" t="n">
        <v>104.4</v>
      </c>
      <c r="H455" s="15" t="n">
        <v>104.4</v>
      </c>
      <c r="I455" s="15" t="n">
        <v>104.5</v>
      </c>
      <c r="J455" s="15" t="n">
        <v>104.6</v>
      </c>
      <c r="K455" s="15" t="n">
        <v>104.6</v>
      </c>
      <c r="L455" s="15" t="n">
        <v>104.8</v>
      </c>
      <c r="M455" s="15" t="n">
        <v>104.8</v>
      </c>
      <c r="N455" s="15" t="n">
        <v>104.9</v>
      </c>
      <c r="O455" s="0" t="n">
        <f aca="false">VLOOKUP(TRIM(A455),Q:S,3,0)</f>
        <v>3339</v>
      </c>
      <c r="P455" s="1" t="n">
        <f aca="false">(N455-B455)/B455</f>
        <v>0.0067178502879079</v>
      </c>
      <c r="Q455" s="0" t="str">
        <f aca="false">TRIM(R455)</f>
        <v>073310: voli nazionali</v>
      </c>
      <c r="R455" s="12" t="s">
        <v>919</v>
      </c>
      <c r="S455" s="13" t="n">
        <v>1147</v>
      </c>
    </row>
    <row r="456" customFormat="false" ht="20" hidden="false" customHeight="false" outlineLevel="0" collapsed="false">
      <c r="A456" s="12" t="s">
        <v>920</v>
      </c>
      <c r="B456" s="14" t="n">
        <v>104.6</v>
      </c>
      <c r="C456" s="14" t="n">
        <v>104.7</v>
      </c>
      <c r="D456" s="14" t="n">
        <v>104.5</v>
      </c>
      <c r="E456" s="14" t="n">
        <v>104.5</v>
      </c>
      <c r="F456" s="14" t="n">
        <v>104.6</v>
      </c>
      <c r="G456" s="14" t="n">
        <v>104.6</v>
      </c>
      <c r="H456" s="14" t="n">
        <v>104.6</v>
      </c>
      <c r="I456" s="14" t="n">
        <v>104.6</v>
      </c>
      <c r="J456" s="14" t="n">
        <v>104.8</v>
      </c>
      <c r="K456" s="14" t="n">
        <v>104.8</v>
      </c>
      <c r="L456" s="14" t="n">
        <v>105</v>
      </c>
      <c r="M456" s="14" t="n">
        <v>105</v>
      </c>
      <c r="N456" s="14" t="n">
        <v>105</v>
      </c>
      <c r="O456" s="0" t="n">
        <f aca="false">VLOOKUP(TRIM(A456),Q:S,3,0)</f>
        <v>2415</v>
      </c>
      <c r="P456" s="1" t="n">
        <f aca="false">(N456-B456)/B456</f>
        <v>0.00382409177820273</v>
      </c>
      <c r="Q456" s="0" t="str">
        <f aca="false">TRIM(R456)</f>
        <v>07332: voli internazionali</v>
      </c>
      <c r="R456" s="12" t="s">
        <v>921</v>
      </c>
      <c r="S456" s="13" t="n">
        <v>2480</v>
      </c>
    </row>
    <row r="457" customFormat="false" ht="20" hidden="false" customHeight="false" outlineLevel="0" collapsed="false">
      <c r="A457" s="12" t="s">
        <v>922</v>
      </c>
      <c r="B457" s="15" t="n">
        <v>106.3</v>
      </c>
      <c r="C457" s="15" t="n">
        <v>106.6</v>
      </c>
      <c r="D457" s="15" t="n">
        <v>106.6</v>
      </c>
      <c r="E457" s="15" t="n">
        <v>106.6</v>
      </c>
      <c r="F457" s="15" t="n">
        <v>106.6</v>
      </c>
      <c r="G457" s="15" t="n">
        <v>106.6</v>
      </c>
      <c r="H457" s="15" t="n">
        <v>106.6</v>
      </c>
      <c r="I457" s="15" t="n">
        <v>106.6</v>
      </c>
      <c r="J457" s="15" t="n">
        <v>106.9</v>
      </c>
      <c r="K457" s="15" t="n">
        <v>106.9</v>
      </c>
      <c r="L457" s="15" t="n">
        <v>107</v>
      </c>
      <c r="M457" s="15" t="n">
        <v>107</v>
      </c>
      <c r="N457" s="15" t="n">
        <v>107</v>
      </c>
      <c r="O457" s="0" t="n">
        <f aca="false">VLOOKUP(TRIM(A457),Q:S,3,0)</f>
        <v>1857</v>
      </c>
      <c r="P457" s="1" t="n">
        <f aca="false">(N457-B457)/B457</f>
        <v>0.00658513640639702</v>
      </c>
      <c r="Q457" s="0" t="str">
        <f aca="false">TRIM(R457)</f>
        <v>073321: voli europei</v>
      </c>
      <c r="R457" s="12" t="s">
        <v>923</v>
      </c>
      <c r="S457" s="13" t="n">
        <v>2015</v>
      </c>
    </row>
    <row r="458" customFormat="false" ht="30" hidden="false" customHeight="false" outlineLevel="0" collapsed="false">
      <c r="A458" s="12" t="s">
        <v>924</v>
      </c>
      <c r="B458" s="14" t="n">
        <v>103.8</v>
      </c>
      <c r="C458" s="14" t="n">
        <v>103.8</v>
      </c>
      <c r="D458" s="14" t="n">
        <v>103.4</v>
      </c>
      <c r="E458" s="14" t="n">
        <v>103.4</v>
      </c>
      <c r="F458" s="14" t="n">
        <v>103.4</v>
      </c>
      <c r="G458" s="14" t="n">
        <v>103.4</v>
      </c>
      <c r="H458" s="14" t="n">
        <v>103.4</v>
      </c>
      <c r="I458" s="14" t="n">
        <v>103.4</v>
      </c>
      <c r="J458" s="14" t="n">
        <v>103.5</v>
      </c>
      <c r="K458" s="14" t="n">
        <v>103.4</v>
      </c>
      <c r="L458" s="14" t="n">
        <v>103.8</v>
      </c>
      <c r="M458" s="14" t="n">
        <v>103.8</v>
      </c>
      <c r="N458" s="14" t="n">
        <v>103.8</v>
      </c>
      <c r="O458" s="0" t="n">
        <f aca="false">VLOOKUP(TRIM(A458),Q:S,3,0)</f>
        <v>558</v>
      </c>
      <c r="P458" s="1" t="n">
        <f aca="false">(N458-B458)/B458</f>
        <v>0</v>
      </c>
      <c r="Q458" s="0" t="str">
        <f aca="false">TRIM(R458)</f>
        <v>073322: voli intercontinentali</v>
      </c>
      <c r="R458" s="12" t="s">
        <v>925</v>
      </c>
      <c r="S458" s="13" t="n">
        <v>465</v>
      </c>
    </row>
    <row r="459" customFormat="false" ht="20" hidden="false" customHeight="false" outlineLevel="0" collapsed="false">
      <c r="A459" s="12" t="s">
        <v>926</v>
      </c>
      <c r="B459" s="15" t="n">
        <v>102.9</v>
      </c>
      <c r="C459" s="15" t="n">
        <v>103.2</v>
      </c>
      <c r="D459" s="15" t="n">
        <v>103.2</v>
      </c>
      <c r="E459" s="15" t="n">
        <v>103.2</v>
      </c>
      <c r="F459" s="15" t="n">
        <v>103.2</v>
      </c>
      <c r="G459" s="15" t="n">
        <v>103.5</v>
      </c>
      <c r="H459" s="15" t="n">
        <v>103.5</v>
      </c>
      <c r="I459" s="15" t="n">
        <v>103.9</v>
      </c>
      <c r="J459" s="15" t="n">
        <v>103.9</v>
      </c>
      <c r="K459" s="15" t="n">
        <v>103.9</v>
      </c>
      <c r="L459" s="15" t="n">
        <v>104.1</v>
      </c>
      <c r="M459" s="15" t="n">
        <v>104.1</v>
      </c>
      <c r="N459" s="15" t="n">
        <v>104.3</v>
      </c>
      <c r="O459" s="0" t="n">
        <f aca="false">VLOOKUP(TRIM(A459),Q:S,3,0)</f>
        <v>924</v>
      </c>
      <c r="P459" s="1" t="n">
        <f aca="false">(N459-B459)/B459</f>
        <v>0.0136054421768707</v>
      </c>
      <c r="Q459" s="0" t="str">
        <f aca="false">TRIM(R459)</f>
        <v>0734: trasporto marittimo e per vie d'acqua interne</v>
      </c>
      <c r="R459" s="12" t="s">
        <v>927</v>
      </c>
      <c r="S459" s="13" t="n">
        <v>922</v>
      </c>
    </row>
    <row r="460" customFormat="false" ht="20" hidden="false" customHeight="false" outlineLevel="0" collapsed="false">
      <c r="A460" s="12" t="s">
        <v>928</v>
      </c>
      <c r="B460" s="14" t="n">
        <v>102.9</v>
      </c>
      <c r="C460" s="14" t="n">
        <v>103.2</v>
      </c>
      <c r="D460" s="14" t="n">
        <v>103.2</v>
      </c>
      <c r="E460" s="14" t="n">
        <v>103.2</v>
      </c>
      <c r="F460" s="14" t="n">
        <v>103.2</v>
      </c>
      <c r="G460" s="14" t="n">
        <v>103.5</v>
      </c>
      <c r="H460" s="14" t="n">
        <v>103.5</v>
      </c>
      <c r="I460" s="14" t="n">
        <v>103.9</v>
      </c>
      <c r="J460" s="14" t="n">
        <v>103.9</v>
      </c>
      <c r="K460" s="14" t="n">
        <v>103.9</v>
      </c>
      <c r="L460" s="14" t="n">
        <v>104.1</v>
      </c>
      <c r="M460" s="14" t="n">
        <v>104.1</v>
      </c>
      <c r="N460" s="14" t="n">
        <v>104.3</v>
      </c>
      <c r="O460" s="0" t="n">
        <f aca="false">VLOOKUP(TRIM(A460),Q:S,3,0)</f>
        <v>924</v>
      </c>
      <c r="P460" s="1" t="n">
        <f aca="false">(N460-B460)/B460</f>
        <v>0.0136054421768707</v>
      </c>
      <c r="Q460" s="0" t="str">
        <f aca="false">TRIM(R460)</f>
        <v>07341: trasporto marittimo</v>
      </c>
      <c r="R460" s="12" t="s">
        <v>929</v>
      </c>
      <c r="S460" s="13" t="n">
        <v>850</v>
      </c>
    </row>
    <row r="461" customFormat="false" ht="20" hidden="false" customHeight="false" outlineLevel="0" collapsed="false">
      <c r="A461" s="12" t="s">
        <v>930</v>
      </c>
      <c r="B461" s="15" t="n">
        <v>101.5</v>
      </c>
      <c r="C461" s="15" t="n">
        <v>115</v>
      </c>
      <c r="D461" s="15" t="n">
        <v>131.1</v>
      </c>
      <c r="E461" s="15" t="n">
        <v>175.4</v>
      </c>
      <c r="F461" s="15" t="n">
        <v>124.3</v>
      </c>
      <c r="G461" s="15" t="n">
        <v>108.4</v>
      </c>
      <c r="H461" s="15" t="n">
        <v>102.7</v>
      </c>
      <c r="I461" s="15" t="n">
        <v>133.8</v>
      </c>
      <c r="J461" s="15" t="n">
        <v>97.9</v>
      </c>
      <c r="K461" s="15" t="n">
        <v>101.1</v>
      </c>
      <c r="L461" s="15" t="n">
        <v>117</v>
      </c>
      <c r="M461" s="15" t="n">
        <v>166.9</v>
      </c>
      <c r="N461" s="15" t="n">
        <v>176.9</v>
      </c>
      <c r="O461" s="0" t="n">
        <f aca="false">VLOOKUP(TRIM(A461),Q:S,3,0)</f>
        <v>3627</v>
      </c>
      <c r="P461" s="1" t="n">
        <f aca="false">(N461-B461)/B461</f>
        <v>0.742857142857143</v>
      </c>
      <c r="Q461" s="0" t="str">
        <f aca="false">TRIM(R461)</f>
        <v>073411: trasporto marittimo</v>
      </c>
      <c r="R461" s="12" t="s">
        <v>931</v>
      </c>
      <c r="S461" s="13" t="n">
        <v>850</v>
      </c>
    </row>
    <row r="462" customFormat="false" ht="12.5" hidden="false" customHeight="false" outlineLevel="0" collapsed="false">
      <c r="A462" s="12" t="s">
        <v>932</v>
      </c>
      <c r="B462" s="14" t="n">
        <v>114.5</v>
      </c>
      <c r="C462" s="14" t="n">
        <v>137.1</v>
      </c>
      <c r="D462" s="14" t="n">
        <v>160.4</v>
      </c>
      <c r="E462" s="14" t="n">
        <v>198.5</v>
      </c>
      <c r="F462" s="14" t="n">
        <v>139.1</v>
      </c>
      <c r="G462" s="14" t="n">
        <v>94</v>
      </c>
      <c r="H462" s="14" t="n">
        <v>81</v>
      </c>
      <c r="I462" s="14" t="n">
        <v>130.7</v>
      </c>
      <c r="J462" s="14" t="n">
        <v>90.4</v>
      </c>
      <c r="K462" s="14" t="n">
        <v>77</v>
      </c>
      <c r="L462" s="14" t="n">
        <v>91.5</v>
      </c>
      <c r="M462" s="14" t="n">
        <v>133.7</v>
      </c>
      <c r="N462" s="14" t="n">
        <v>139</v>
      </c>
      <c r="O462" s="0" t="n">
        <f aca="false">VLOOKUP(TRIM(A462),Q:S,3,0)</f>
        <v>1147</v>
      </c>
      <c r="P462" s="1" t="n">
        <f aca="false">(N462-B462)/B462</f>
        <v>0.213973799126638</v>
      </c>
      <c r="Q462" s="0" t="str">
        <f aca="false">TRIM(R462)</f>
        <v>07342: trasporto per vie d'acqua interne</v>
      </c>
      <c r="R462" s="12" t="s">
        <v>933</v>
      </c>
      <c r="S462" s="13" t="n">
        <v>72</v>
      </c>
    </row>
    <row r="463" customFormat="false" ht="12.5" hidden="false" customHeight="false" outlineLevel="0" collapsed="false">
      <c r="A463" s="12" t="s">
        <v>934</v>
      </c>
      <c r="B463" s="15" t="n">
        <v>114.5</v>
      </c>
      <c r="C463" s="15" t="n">
        <v>137.1</v>
      </c>
      <c r="D463" s="15" t="n">
        <v>160.4</v>
      </c>
      <c r="E463" s="15" t="n">
        <v>198.5</v>
      </c>
      <c r="F463" s="15" t="n">
        <v>139.1</v>
      </c>
      <c r="G463" s="15" t="n">
        <v>94</v>
      </c>
      <c r="H463" s="15" t="n">
        <v>81</v>
      </c>
      <c r="I463" s="15" t="n">
        <v>130.7</v>
      </c>
      <c r="J463" s="15" t="n">
        <v>90.4</v>
      </c>
      <c r="K463" s="15" t="n">
        <v>77</v>
      </c>
      <c r="L463" s="15" t="n">
        <v>91.5</v>
      </c>
      <c r="M463" s="15" t="n">
        <v>133.7</v>
      </c>
      <c r="N463" s="15" t="n">
        <v>139</v>
      </c>
      <c r="O463" s="0" t="n">
        <f aca="false">VLOOKUP(TRIM(A463),Q:S,3,0)</f>
        <v>1147</v>
      </c>
      <c r="P463" s="1" t="n">
        <f aca="false">(N463-B463)/B463</f>
        <v>0.213973799126638</v>
      </c>
      <c r="Q463" s="0" t="str">
        <f aca="false">TRIM(R463)</f>
        <v>073421: trasporto per vie d'acqua interne</v>
      </c>
      <c r="R463" s="12" t="s">
        <v>935</v>
      </c>
      <c r="S463" s="13" t="n">
        <v>72</v>
      </c>
    </row>
    <row r="464" customFormat="false" ht="12.5" hidden="false" customHeight="false" outlineLevel="0" collapsed="false">
      <c r="A464" s="12" t="s">
        <v>936</v>
      </c>
      <c r="B464" s="14" t="n">
        <v>92.3</v>
      </c>
      <c r="C464" s="14" t="n">
        <v>101.5</v>
      </c>
      <c r="D464" s="14" t="n">
        <v>114</v>
      </c>
      <c r="E464" s="14" t="n">
        <v>159.2</v>
      </c>
      <c r="F464" s="14" t="n">
        <v>113.5</v>
      </c>
      <c r="G464" s="14" t="n">
        <v>110.5</v>
      </c>
      <c r="H464" s="14" t="n">
        <v>108</v>
      </c>
      <c r="I464" s="14" t="n">
        <v>130.1</v>
      </c>
      <c r="J464" s="14" t="n">
        <v>97.7</v>
      </c>
      <c r="K464" s="14" t="n">
        <v>108.4</v>
      </c>
      <c r="L464" s="14" t="n">
        <v>124.2</v>
      </c>
      <c r="M464" s="14" t="n">
        <v>175.8</v>
      </c>
      <c r="N464" s="14" t="n">
        <v>187.6</v>
      </c>
      <c r="O464" s="0" t="n">
        <f aca="false">VLOOKUP(TRIM(A464),Q:S,3,0)</f>
        <v>2480</v>
      </c>
      <c r="P464" s="1" t="n">
        <f aca="false">(N464-B464)/B464</f>
        <v>1.03250270855905</v>
      </c>
      <c r="Q464" s="0" t="str">
        <f aca="false">TRIM(R464)</f>
        <v>0735: trasporto multimodale passeggeri</v>
      </c>
      <c r="R464" s="12" t="s">
        <v>937</v>
      </c>
      <c r="S464" s="13" t="n">
        <v>3037</v>
      </c>
    </row>
    <row r="465" customFormat="false" ht="12.5" hidden="false" customHeight="false" outlineLevel="0" collapsed="false">
      <c r="A465" s="12" t="s">
        <v>938</v>
      </c>
      <c r="B465" s="15" t="n">
        <v>82.5</v>
      </c>
      <c r="C465" s="15" t="n">
        <v>95.5</v>
      </c>
      <c r="D465" s="15" t="n">
        <v>108.7</v>
      </c>
      <c r="E465" s="15" t="n">
        <v>160.4</v>
      </c>
      <c r="F465" s="15" t="n">
        <v>105</v>
      </c>
      <c r="G465" s="15" t="n">
        <v>109.7</v>
      </c>
      <c r="H465" s="15" t="n">
        <v>111.6</v>
      </c>
      <c r="I465" s="15" t="n">
        <v>124.3</v>
      </c>
      <c r="J465" s="15" t="n">
        <v>90.3</v>
      </c>
      <c r="K465" s="15" t="n">
        <v>100.8</v>
      </c>
      <c r="L465" s="15" t="n">
        <v>122.3</v>
      </c>
      <c r="M465" s="15" t="n">
        <v>177.1</v>
      </c>
      <c r="N465" s="15" t="n">
        <v>187.8</v>
      </c>
      <c r="O465" s="0" t="n">
        <f aca="false">VLOOKUP(TRIM(A465),Q:S,3,0)</f>
        <v>2015</v>
      </c>
      <c r="P465" s="1" t="n">
        <f aca="false">(N465-B465)/B465</f>
        <v>1.27636363636364</v>
      </c>
      <c r="Q465" s="0" t="str">
        <f aca="false">TRIM(R465)</f>
        <v>07350: trasporto multimodale passeggeri</v>
      </c>
      <c r="R465" s="12" t="s">
        <v>939</v>
      </c>
      <c r="S465" s="13" t="n">
        <v>3037</v>
      </c>
    </row>
    <row r="466" customFormat="false" ht="20" hidden="false" customHeight="false" outlineLevel="0" collapsed="false">
      <c r="A466" s="12" t="s">
        <v>940</v>
      </c>
      <c r="B466" s="14" t="n">
        <v>107.9</v>
      </c>
      <c r="C466" s="14" t="n">
        <v>110.6</v>
      </c>
      <c r="D466" s="14" t="n">
        <v>121.6</v>
      </c>
      <c r="E466" s="14" t="n">
        <v>155.2</v>
      </c>
      <c r="F466" s="14" t="n">
        <v>126.9</v>
      </c>
      <c r="G466" s="14" t="n">
        <v>110.4</v>
      </c>
      <c r="H466" s="14" t="n">
        <v>100.5</v>
      </c>
      <c r="I466" s="14" t="n">
        <v>138.7</v>
      </c>
      <c r="J466" s="14" t="n">
        <v>118.4</v>
      </c>
      <c r="K466" s="14" t="n">
        <v>128.7</v>
      </c>
      <c r="L466" s="14" t="n">
        <v>114.4</v>
      </c>
      <c r="M466" s="14" t="n">
        <v>142.9</v>
      </c>
      <c r="N466" s="14" t="n">
        <v>157.4</v>
      </c>
      <c r="O466" s="0" t="n">
        <f aca="false">VLOOKUP(TRIM(A466),Q:S,3,0)</f>
        <v>465</v>
      </c>
      <c r="P466" s="1" t="n">
        <f aca="false">(N466-B466)/B466</f>
        <v>0.458758109360519</v>
      </c>
      <c r="Q466" s="0" t="str">
        <f aca="false">TRIM(R466)</f>
        <v>073500: trasporto multimodale passeggeri</v>
      </c>
      <c r="R466" s="12" t="s">
        <v>941</v>
      </c>
      <c r="S466" s="13" t="n">
        <v>3037</v>
      </c>
    </row>
    <row r="467" customFormat="false" ht="20" hidden="false" customHeight="false" outlineLevel="0" collapsed="false">
      <c r="A467" s="12" t="s">
        <v>942</v>
      </c>
      <c r="B467" s="15" t="n">
        <v>111.8</v>
      </c>
      <c r="C467" s="15" t="n">
        <v>114.8</v>
      </c>
      <c r="D467" s="15" t="n">
        <v>140.6</v>
      </c>
      <c r="E467" s="15" t="n">
        <v>180.3</v>
      </c>
      <c r="F467" s="15" t="n">
        <v>117.5</v>
      </c>
      <c r="G467" s="15" t="n">
        <v>120.9</v>
      </c>
      <c r="H467" s="15" t="n">
        <v>117</v>
      </c>
      <c r="I467" s="15" t="n">
        <v>118.3</v>
      </c>
      <c r="J467" s="15" t="n">
        <v>120.8</v>
      </c>
      <c r="K467" s="15" t="n">
        <v>120.5</v>
      </c>
      <c r="L467" s="15" t="n">
        <v>122.7</v>
      </c>
      <c r="M467" s="15" t="n">
        <v>134.1</v>
      </c>
      <c r="N467" s="15" t="n">
        <v>135.1</v>
      </c>
      <c r="O467" s="0" t="n">
        <f aca="false">VLOOKUP(TRIM(A467),Q:S,3,0)</f>
        <v>922</v>
      </c>
      <c r="P467" s="1" t="n">
        <f aca="false">(N467-B467)/B467</f>
        <v>0.208407871198569</v>
      </c>
      <c r="Q467" s="0" t="str">
        <f aca="false">TRIM(R467)</f>
        <v>0736: acquisto di altri servizi di trasporto</v>
      </c>
      <c r="R467" s="12" t="s">
        <v>943</v>
      </c>
      <c r="S467" s="13" t="n">
        <v>1081</v>
      </c>
    </row>
    <row r="468" customFormat="false" ht="12.5" hidden="false" customHeight="false" outlineLevel="0" collapsed="false">
      <c r="A468" s="12" t="s">
        <v>944</v>
      </c>
      <c r="B468" s="14" t="n">
        <v>112.6</v>
      </c>
      <c r="C468" s="14" t="n">
        <v>115.9</v>
      </c>
      <c r="D468" s="14" t="n">
        <v>144.5</v>
      </c>
      <c r="E468" s="14" t="n">
        <v>188.4</v>
      </c>
      <c r="F468" s="14" t="n">
        <v>119</v>
      </c>
      <c r="G468" s="14" t="n">
        <v>122.7</v>
      </c>
      <c r="H468" s="14" t="n">
        <v>118.3</v>
      </c>
      <c r="I468" s="14" t="n">
        <v>119.8</v>
      </c>
      <c r="J468" s="14" t="n">
        <v>122.6</v>
      </c>
      <c r="K468" s="14" t="n">
        <v>122.2</v>
      </c>
      <c r="L468" s="14" t="n">
        <v>124.6</v>
      </c>
      <c r="M468" s="14" t="n">
        <v>137.2</v>
      </c>
      <c r="N468" s="14" t="n">
        <v>138.2</v>
      </c>
      <c r="O468" s="0" t="n">
        <f aca="false">VLOOKUP(TRIM(A468),Q:S,3,0)</f>
        <v>850</v>
      </c>
      <c r="P468" s="1" t="n">
        <f aca="false">(N468-B468)/B468</f>
        <v>0.227353463587922</v>
      </c>
      <c r="Q468" s="0" t="str">
        <f aca="false">TRIM(R468)</f>
        <v>07362: servizi di trasloco e immagazzinaggio</v>
      </c>
      <c r="R468" s="12" t="s">
        <v>945</v>
      </c>
      <c r="S468" s="13" t="n">
        <v>1081</v>
      </c>
    </row>
    <row r="469" customFormat="false" ht="12.5" hidden="false" customHeight="false" outlineLevel="0" collapsed="false">
      <c r="A469" s="12" t="s">
        <v>946</v>
      </c>
      <c r="B469" s="15" t="n">
        <v>112.6</v>
      </c>
      <c r="C469" s="15" t="n">
        <v>115.9</v>
      </c>
      <c r="D469" s="15" t="n">
        <v>144.5</v>
      </c>
      <c r="E469" s="15" t="n">
        <v>188.4</v>
      </c>
      <c r="F469" s="15" t="n">
        <v>119</v>
      </c>
      <c r="G469" s="15" t="n">
        <v>122.7</v>
      </c>
      <c r="H469" s="15" t="n">
        <v>118.3</v>
      </c>
      <c r="I469" s="15" t="n">
        <v>119.8</v>
      </c>
      <c r="J469" s="15" t="n">
        <v>122.6</v>
      </c>
      <c r="K469" s="15" t="n">
        <v>122.2</v>
      </c>
      <c r="L469" s="15" t="n">
        <v>124.6</v>
      </c>
      <c r="M469" s="15" t="n">
        <v>137.2</v>
      </c>
      <c r="N469" s="15" t="n">
        <v>138.2</v>
      </c>
      <c r="O469" s="0" t="n">
        <f aca="false">VLOOKUP(TRIM(A469),Q:S,3,0)</f>
        <v>850</v>
      </c>
      <c r="P469" s="1" t="n">
        <f aca="false">(N469-B469)/B469</f>
        <v>0.227353463587922</v>
      </c>
      <c r="Q469" s="0" t="str">
        <f aca="false">TRIM(R469)</f>
        <v>073620: servizi di trasloco e immagazzinaggio</v>
      </c>
      <c r="R469" s="12" t="s">
        <v>947</v>
      </c>
      <c r="S469" s="13" t="n">
        <v>1081</v>
      </c>
    </row>
    <row r="470" customFormat="false" ht="20" hidden="false" customHeight="false" outlineLevel="0" collapsed="false">
      <c r="A470" s="17" t="s">
        <v>948</v>
      </c>
      <c r="B470" s="14" t="n">
        <v>100.6</v>
      </c>
      <c r="C470" s="14" t="n">
        <v>100.6</v>
      </c>
      <c r="D470" s="14" t="n">
        <v>100.6</v>
      </c>
      <c r="E470" s="14" t="n">
        <v>100.6</v>
      </c>
      <c r="F470" s="14" t="n">
        <v>100.6</v>
      </c>
      <c r="G470" s="14" t="n">
        <v>100.6</v>
      </c>
      <c r="H470" s="14" t="n">
        <v>100.6</v>
      </c>
      <c r="I470" s="14" t="n">
        <v>100.6</v>
      </c>
      <c r="J470" s="14" t="n">
        <v>100.6</v>
      </c>
      <c r="K470" s="14" t="n">
        <v>100.6</v>
      </c>
      <c r="L470" s="14" t="n">
        <v>100.6</v>
      </c>
      <c r="M470" s="14" t="n">
        <v>100.8</v>
      </c>
      <c r="N470" s="14" t="n">
        <v>100.8</v>
      </c>
      <c r="O470" s="0" t="n">
        <f aca="false">VLOOKUP(TRIM(A470),Q:S,3,0)</f>
        <v>72</v>
      </c>
      <c r="P470" s="1" t="n">
        <f aca="false">(N470-B470)/B470</f>
        <v>0.00198807157057657</v>
      </c>
      <c r="Q470" s="0" t="str">
        <f aca="false">TRIM(R470)</f>
        <v>08: -- comunicazioni</v>
      </c>
      <c r="R470" s="12" t="s">
        <v>949</v>
      </c>
      <c r="S470" s="13" t="n">
        <v>25749</v>
      </c>
    </row>
    <row r="471" customFormat="false" ht="20" hidden="false" customHeight="false" outlineLevel="0" collapsed="false">
      <c r="A471" s="17" t="s">
        <v>950</v>
      </c>
      <c r="B471" s="15" t="n">
        <v>100.6</v>
      </c>
      <c r="C471" s="15" t="n">
        <v>100.6</v>
      </c>
      <c r="D471" s="15" t="n">
        <v>100.6</v>
      </c>
      <c r="E471" s="15" t="n">
        <v>100.6</v>
      </c>
      <c r="F471" s="15" t="n">
        <v>100.6</v>
      </c>
      <c r="G471" s="15" t="n">
        <v>100.6</v>
      </c>
      <c r="H471" s="15" t="n">
        <v>100.6</v>
      </c>
      <c r="I471" s="15" t="n">
        <v>100.6</v>
      </c>
      <c r="J471" s="15" t="n">
        <v>100.6</v>
      </c>
      <c r="K471" s="15" t="n">
        <v>100.6</v>
      </c>
      <c r="L471" s="15" t="n">
        <v>100.6</v>
      </c>
      <c r="M471" s="15" t="n">
        <v>100.8</v>
      </c>
      <c r="N471" s="15" t="n">
        <v>100.8</v>
      </c>
      <c r="O471" s="0" t="n">
        <f aca="false">VLOOKUP(TRIM(A471),Q:S,3,0)</f>
        <v>72</v>
      </c>
      <c r="P471" s="1" t="n">
        <f aca="false">(N471-B471)/B471</f>
        <v>0.00198807157057657</v>
      </c>
      <c r="Q471" s="0" t="str">
        <f aca="false">TRIM(R471)</f>
        <v>081: servizi postali</v>
      </c>
      <c r="R471" s="12" t="s">
        <v>951</v>
      </c>
      <c r="S471" s="13" t="n">
        <v>649</v>
      </c>
    </row>
    <row r="472" customFormat="false" ht="20" hidden="false" customHeight="false" outlineLevel="0" collapsed="false">
      <c r="A472" s="12" t="s">
        <v>952</v>
      </c>
      <c r="B472" s="14" t="n">
        <v>106.4</v>
      </c>
      <c r="C472" s="14" t="n">
        <v>106.4</v>
      </c>
      <c r="D472" s="14" t="n">
        <v>106.4</v>
      </c>
      <c r="E472" s="14" t="n">
        <v>106.4</v>
      </c>
      <c r="F472" s="14" t="n">
        <v>106.4</v>
      </c>
      <c r="G472" s="14" t="n">
        <v>106.4</v>
      </c>
      <c r="H472" s="14" t="n">
        <v>106.4</v>
      </c>
      <c r="I472" s="14" t="n">
        <v>106.4</v>
      </c>
      <c r="J472" s="14" t="n">
        <v>106.4</v>
      </c>
      <c r="K472" s="14" t="n">
        <v>106.4</v>
      </c>
      <c r="L472" s="14" t="n">
        <v>106.4</v>
      </c>
      <c r="M472" s="14" t="n">
        <v>106.4</v>
      </c>
      <c r="N472" s="14" t="n">
        <v>106.4</v>
      </c>
      <c r="O472" s="0" t="n">
        <f aca="false">VLOOKUP(TRIM(A472),Q:S,3,0)</f>
        <v>3037</v>
      </c>
      <c r="P472" s="1" t="n">
        <f aca="false">(N472-B472)/B472</f>
        <v>0</v>
      </c>
      <c r="Q472" s="0" t="str">
        <f aca="false">TRIM(R472)</f>
        <v>0810: servizi postali</v>
      </c>
      <c r="R472" s="12" t="s">
        <v>953</v>
      </c>
      <c r="S472" s="13" t="n">
        <v>649</v>
      </c>
    </row>
    <row r="473" customFormat="false" ht="20" hidden="false" customHeight="false" outlineLevel="0" collapsed="false">
      <c r="A473" s="12" t="s">
        <v>954</v>
      </c>
      <c r="B473" s="15" t="n">
        <v>106.4</v>
      </c>
      <c r="C473" s="15" t="n">
        <v>106.4</v>
      </c>
      <c r="D473" s="15" t="n">
        <v>106.4</v>
      </c>
      <c r="E473" s="15" t="n">
        <v>106.4</v>
      </c>
      <c r="F473" s="15" t="n">
        <v>106.4</v>
      </c>
      <c r="G473" s="15" t="n">
        <v>106.4</v>
      </c>
      <c r="H473" s="15" t="n">
        <v>106.4</v>
      </c>
      <c r="I473" s="15" t="n">
        <v>106.4</v>
      </c>
      <c r="J473" s="15" t="n">
        <v>106.4</v>
      </c>
      <c r="K473" s="15" t="n">
        <v>106.4</v>
      </c>
      <c r="L473" s="15" t="n">
        <v>106.4</v>
      </c>
      <c r="M473" s="15" t="n">
        <v>106.4</v>
      </c>
      <c r="N473" s="15" t="n">
        <v>106.4</v>
      </c>
      <c r="O473" s="0" t="n">
        <f aca="false">VLOOKUP(TRIM(A473),Q:S,3,0)</f>
        <v>3037</v>
      </c>
      <c r="P473" s="1" t="n">
        <f aca="false">(N473-B473)/B473</f>
        <v>0</v>
      </c>
      <c r="Q473" s="0" t="str">
        <f aca="false">TRIM(R473)</f>
        <v>08101: servizi di movimentazione lettere</v>
      </c>
      <c r="R473" s="12" t="s">
        <v>955</v>
      </c>
      <c r="S473" s="13" t="n">
        <v>176</v>
      </c>
    </row>
    <row r="474" customFormat="false" ht="20" hidden="false" customHeight="false" outlineLevel="0" collapsed="false">
      <c r="A474" s="12" t="s">
        <v>956</v>
      </c>
      <c r="B474" s="14" t="n">
        <v>106.4</v>
      </c>
      <c r="C474" s="14" t="n">
        <v>106.4</v>
      </c>
      <c r="D474" s="14" t="n">
        <v>106.4</v>
      </c>
      <c r="E474" s="14" t="n">
        <v>106.4</v>
      </c>
      <c r="F474" s="14" t="n">
        <v>106.4</v>
      </c>
      <c r="G474" s="14" t="n">
        <v>106.4</v>
      </c>
      <c r="H474" s="14" t="n">
        <v>106.4</v>
      </c>
      <c r="I474" s="14" t="n">
        <v>106.4</v>
      </c>
      <c r="J474" s="14" t="n">
        <v>106.4</v>
      </c>
      <c r="K474" s="14" t="n">
        <v>106.4</v>
      </c>
      <c r="L474" s="14" t="n">
        <v>106.4</v>
      </c>
      <c r="M474" s="14" t="n">
        <v>106.4</v>
      </c>
      <c r="N474" s="14" t="n">
        <v>106.4</v>
      </c>
      <c r="O474" s="0" t="n">
        <f aca="false">VLOOKUP(TRIM(A474),Q:S,3,0)</f>
        <v>3037</v>
      </c>
      <c r="P474" s="1" t="n">
        <f aca="false">(N474-B474)/B474</f>
        <v>0</v>
      </c>
      <c r="Q474" s="0" t="str">
        <f aca="false">TRIM(R474)</f>
        <v>081010: servizi di movimentazione lettere</v>
      </c>
      <c r="R474" s="12" t="s">
        <v>957</v>
      </c>
      <c r="S474" s="13" t="n">
        <v>176</v>
      </c>
    </row>
    <row r="475" customFormat="false" ht="20" hidden="false" customHeight="false" outlineLevel="0" collapsed="false">
      <c r="A475" s="12" t="s">
        <v>958</v>
      </c>
      <c r="B475" s="15" t="n">
        <v>105.5</v>
      </c>
      <c r="C475" s="15" t="n">
        <v>105.6</v>
      </c>
      <c r="D475" s="15" t="n">
        <v>105.8</v>
      </c>
      <c r="E475" s="15" t="n">
        <v>105.8</v>
      </c>
      <c r="F475" s="15" t="n">
        <v>106.1</v>
      </c>
      <c r="G475" s="15" t="n">
        <v>106.8</v>
      </c>
      <c r="H475" s="15" t="n">
        <v>106.9</v>
      </c>
      <c r="I475" s="15" t="n">
        <v>107</v>
      </c>
      <c r="J475" s="15" t="n">
        <v>107.4</v>
      </c>
      <c r="K475" s="15" t="n">
        <v>107.7</v>
      </c>
      <c r="L475" s="15" t="n">
        <v>108.8</v>
      </c>
      <c r="M475" s="15" t="n">
        <v>109.3</v>
      </c>
      <c r="N475" s="15" t="n">
        <v>110</v>
      </c>
      <c r="O475" s="0" t="n">
        <f aca="false">VLOOKUP(TRIM(A475),Q:S,3,0)</f>
        <v>1081</v>
      </c>
      <c r="P475" s="1" t="n">
        <f aca="false">(N475-B475)/B475</f>
        <v>0.042654028436019</v>
      </c>
      <c r="Q475" s="0" t="str">
        <f aca="false">TRIM(R475)</f>
        <v>08109: altri servizi postali</v>
      </c>
      <c r="R475" s="12" t="s">
        <v>959</v>
      </c>
      <c r="S475" s="13" t="n">
        <v>473</v>
      </c>
    </row>
    <row r="476" customFormat="false" ht="20" hidden="false" customHeight="false" outlineLevel="0" collapsed="false">
      <c r="A476" s="12" t="s">
        <v>960</v>
      </c>
      <c r="B476" s="14" t="n">
        <v>105.5</v>
      </c>
      <c r="C476" s="14" t="n">
        <v>105.6</v>
      </c>
      <c r="D476" s="14" t="n">
        <v>105.8</v>
      </c>
      <c r="E476" s="14" t="n">
        <v>105.8</v>
      </c>
      <c r="F476" s="14" t="n">
        <v>106.1</v>
      </c>
      <c r="G476" s="14" t="n">
        <v>106.8</v>
      </c>
      <c r="H476" s="14" t="n">
        <v>106.9</v>
      </c>
      <c r="I476" s="14" t="n">
        <v>107</v>
      </c>
      <c r="J476" s="14" t="n">
        <v>107.4</v>
      </c>
      <c r="K476" s="14" t="n">
        <v>107.7</v>
      </c>
      <c r="L476" s="14" t="n">
        <v>108.8</v>
      </c>
      <c r="M476" s="14" t="n">
        <v>109.3</v>
      </c>
      <c r="N476" s="14" t="n">
        <v>110</v>
      </c>
      <c r="O476" s="0" t="n">
        <f aca="false">VLOOKUP(TRIM(A476),Q:S,3,0)</f>
        <v>1081</v>
      </c>
      <c r="P476" s="1" t="n">
        <f aca="false">(N476-B476)/B476</f>
        <v>0.042654028436019</v>
      </c>
      <c r="Q476" s="0" t="str">
        <f aca="false">TRIM(R476)</f>
        <v>081090: altri servizi postali</v>
      </c>
      <c r="R476" s="12" t="s">
        <v>961</v>
      </c>
      <c r="S476" s="13" t="n">
        <v>473</v>
      </c>
    </row>
    <row r="477" customFormat="false" ht="20" hidden="false" customHeight="false" outlineLevel="0" collapsed="false">
      <c r="A477" s="12" t="s">
        <v>962</v>
      </c>
      <c r="B477" s="15" t="n">
        <v>105.5</v>
      </c>
      <c r="C477" s="15" t="n">
        <v>105.6</v>
      </c>
      <c r="D477" s="15" t="n">
        <v>105.8</v>
      </c>
      <c r="E477" s="15" t="n">
        <v>105.8</v>
      </c>
      <c r="F477" s="15" t="n">
        <v>106.1</v>
      </c>
      <c r="G477" s="15" t="n">
        <v>106.8</v>
      </c>
      <c r="H477" s="15" t="n">
        <v>106.9</v>
      </c>
      <c r="I477" s="15" t="n">
        <v>107</v>
      </c>
      <c r="J477" s="15" t="n">
        <v>107.4</v>
      </c>
      <c r="K477" s="15" t="n">
        <v>107.7</v>
      </c>
      <c r="L477" s="15" t="n">
        <v>108.8</v>
      </c>
      <c r="M477" s="15" t="n">
        <v>109.3</v>
      </c>
      <c r="N477" s="15" t="n">
        <v>110</v>
      </c>
      <c r="O477" s="0" t="n">
        <f aca="false">VLOOKUP(TRIM(A477),Q:S,3,0)</f>
        <v>1081</v>
      </c>
      <c r="P477" s="1" t="n">
        <f aca="false">(N477-B477)/B477</f>
        <v>0.042654028436019</v>
      </c>
      <c r="Q477" s="0" t="str">
        <f aca="false">TRIM(R477)</f>
        <v>082: apparecchi telefonici e telefax</v>
      </c>
      <c r="R477" s="12" t="s">
        <v>963</v>
      </c>
      <c r="S477" s="13" t="n">
        <v>7890</v>
      </c>
    </row>
    <row r="478" customFormat="false" ht="12.5" hidden="false" customHeight="false" outlineLevel="0" collapsed="false">
      <c r="A478" s="12" t="s">
        <v>964</v>
      </c>
      <c r="B478" s="14" t="n">
        <v>81.1</v>
      </c>
      <c r="C478" s="14" t="n">
        <v>80.3</v>
      </c>
      <c r="D478" s="14" t="n">
        <v>80.3</v>
      </c>
      <c r="E478" s="14" t="n">
        <v>80.6</v>
      </c>
      <c r="F478" s="14" t="n">
        <v>80.7</v>
      </c>
      <c r="G478" s="14" t="n">
        <v>80.1</v>
      </c>
      <c r="H478" s="14" t="n">
        <v>79.1</v>
      </c>
      <c r="I478" s="14" t="n">
        <v>79.1</v>
      </c>
      <c r="J478" s="14" t="n">
        <v>79</v>
      </c>
      <c r="K478" s="14" t="n">
        <v>79.5</v>
      </c>
      <c r="L478" s="14" t="n">
        <v>79.1</v>
      </c>
      <c r="M478" s="14" t="n">
        <v>79</v>
      </c>
      <c r="N478" s="14" t="n">
        <v>78.2</v>
      </c>
      <c r="O478" s="0" t="n">
        <f aca="false">VLOOKUP(TRIM(A478),Q:S,3,0)</f>
        <v>25749</v>
      </c>
      <c r="P478" s="1" t="n">
        <f aca="false">(N478-B478)/B478</f>
        <v>-0.035758323057953</v>
      </c>
      <c r="Q478" s="0" t="str">
        <f aca="false">TRIM(R478)</f>
        <v>0820: apparecchi telefonici e telefax</v>
      </c>
      <c r="R478" s="12" t="s">
        <v>965</v>
      </c>
      <c r="S478" s="13" t="n">
        <v>7890</v>
      </c>
    </row>
    <row r="479" customFormat="false" ht="12.5" hidden="false" customHeight="false" outlineLevel="0" collapsed="false">
      <c r="A479" s="12" t="s">
        <v>966</v>
      </c>
      <c r="B479" s="15" t="n">
        <v>122.6</v>
      </c>
      <c r="C479" s="15" t="n">
        <v>122.6</v>
      </c>
      <c r="D479" s="15" t="n">
        <v>122.6</v>
      </c>
      <c r="E479" s="15" t="n">
        <v>122.6</v>
      </c>
      <c r="F479" s="15" t="n">
        <v>128.9</v>
      </c>
      <c r="G479" s="15" t="n">
        <v>129</v>
      </c>
      <c r="H479" s="15" t="n">
        <v>129</v>
      </c>
      <c r="I479" s="15" t="n">
        <v>129</v>
      </c>
      <c r="J479" s="15" t="n">
        <v>129.3</v>
      </c>
      <c r="K479" s="15" t="n">
        <v>129.3</v>
      </c>
      <c r="L479" s="15" t="n">
        <v>129.3</v>
      </c>
      <c r="M479" s="15" t="n">
        <v>129.3</v>
      </c>
      <c r="N479" s="15" t="n">
        <v>129.3</v>
      </c>
      <c r="O479" s="0" t="n">
        <f aca="false">VLOOKUP(TRIM(A479),Q:S,3,0)</f>
        <v>649</v>
      </c>
      <c r="P479" s="1" t="n">
        <f aca="false">(N479-B479)/B479</f>
        <v>0.0546492659053835</v>
      </c>
      <c r="Q479" s="0" t="str">
        <f aca="false">TRIM(R479)</f>
        <v>08201: apparecchi per la telefonia fissa</v>
      </c>
      <c r="R479" s="12" t="s">
        <v>967</v>
      </c>
      <c r="S479" s="13" t="n">
        <v>76</v>
      </c>
    </row>
    <row r="480" customFormat="false" ht="12.5" hidden="false" customHeight="false" outlineLevel="0" collapsed="false">
      <c r="A480" s="12" t="s">
        <v>968</v>
      </c>
      <c r="B480" s="14" t="n">
        <v>122.6</v>
      </c>
      <c r="C480" s="14" t="n">
        <v>122.6</v>
      </c>
      <c r="D480" s="14" t="n">
        <v>122.6</v>
      </c>
      <c r="E480" s="14" t="n">
        <v>122.6</v>
      </c>
      <c r="F480" s="14" t="n">
        <v>128.9</v>
      </c>
      <c r="G480" s="14" t="n">
        <v>129</v>
      </c>
      <c r="H480" s="14" t="n">
        <v>129</v>
      </c>
      <c r="I480" s="14" t="n">
        <v>129</v>
      </c>
      <c r="J480" s="14" t="n">
        <v>129.3</v>
      </c>
      <c r="K480" s="14" t="n">
        <v>129.3</v>
      </c>
      <c r="L480" s="14" t="n">
        <v>129.3</v>
      </c>
      <c r="M480" s="14" t="n">
        <v>129.3</v>
      </c>
      <c r="N480" s="14" t="n">
        <v>129.3</v>
      </c>
      <c r="O480" s="0" t="n">
        <f aca="false">VLOOKUP(TRIM(A480),Q:S,3,0)</f>
        <v>649</v>
      </c>
      <c r="P480" s="1" t="n">
        <f aca="false">(N480-B480)/B480</f>
        <v>0.0546492659053835</v>
      </c>
      <c r="Q480" s="0" t="str">
        <f aca="false">TRIM(R480)</f>
        <v>082010: apparecchi per la telefonia fissa e telefax</v>
      </c>
      <c r="R480" s="12" t="s">
        <v>969</v>
      </c>
      <c r="S480" s="13" t="n">
        <v>76</v>
      </c>
    </row>
    <row r="481" customFormat="false" ht="20" hidden="false" customHeight="false" outlineLevel="0" collapsed="false">
      <c r="A481" s="12" t="s">
        <v>970</v>
      </c>
      <c r="B481" s="15" t="n">
        <v>132.3</v>
      </c>
      <c r="C481" s="15" t="n">
        <v>132.3</v>
      </c>
      <c r="D481" s="15" t="n">
        <v>132.3</v>
      </c>
      <c r="E481" s="15" t="n">
        <v>132.3</v>
      </c>
      <c r="F481" s="15" t="n">
        <v>134.5</v>
      </c>
      <c r="G481" s="15" t="n">
        <v>134.5</v>
      </c>
      <c r="H481" s="15" t="n">
        <v>134.5</v>
      </c>
      <c r="I481" s="15" t="n">
        <v>134.5</v>
      </c>
      <c r="J481" s="15" t="n">
        <v>134.5</v>
      </c>
      <c r="K481" s="15" t="n">
        <v>134.5</v>
      </c>
      <c r="L481" s="15" t="n">
        <v>134.5</v>
      </c>
      <c r="M481" s="15" t="n">
        <v>134.5</v>
      </c>
      <c r="N481" s="15" t="n">
        <v>134.5</v>
      </c>
      <c r="O481" s="0" t="n">
        <f aca="false">VLOOKUP(TRIM(A481),Q:S,3,0)</f>
        <v>176</v>
      </c>
      <c r="P481" s="1" t="n">
        <f aca="false">(N481-B481)/B481</f>
        <v>0.0166288737717308</v>
      </c>
      <c r="Q481" s="0" t="str">
        <f aca="false">TRIM(R481)</f>
        <v>08202: apparecchi per la telefonia mobile</v>
      </c>
      <c r="R481" s="12" t="s">
        <v>971</v>
      </c>
      <c r="S481" s="13" t="n">
        <v>7814</v>
      </c>
    </row>
    <row r="482" customFormat="false" ht="20" hidden="false" customHeight="false" outlineLevel="0" collapsed="false">
      <c r="A482" s="12" t="s">
        <v>972</v>
      </c>
      <c r="B482" s="14" t="n">
        <v>132.3</v>
      </c>
      <c r="C482" s="14" t="n">
        <v>132.3</v>
      </c>
      <c r="D482" s="14" t="n">
        <v>132.3</v>
      </c>
      <c r="E482" s="14" t="n">
        <v>132.3</v>
      </c>
      <c r="F482" s="14" t="n">
        <v>134.5</v>
      </c>
      <c r="G482" s="14" t="n">
        <v>134.5</v>
      </c>
      <c r="H482" s="14" t="n">
        <v>134.5</v>
      </c>
      <c r="I482" s="14" t="n">
        <v>134.5</v>
      </c>
      <c r="J482" s="14" t="n">
        <v>134.5</v>
      </c>
      <c r="K482" s="14" t="n">
        <v>134.5</v>
      </c>
      <c r="L482" s="14" t="n">
        <v>134.5</v>
      </c>
      <c r="M482" s="14" t="n">
        <v>134.5</v>
      </c>
      <c r="N482" s="14" t="n">
        <v>134.5</v>
      </c>
      <c r="O482" s="0" t="n">
        <f aca="false">VLOOKUP(TRIM(A482),Q:S,3,0)</f>
        <v>176</v>
      </c>
      <c r="P482" s="1" t="n">
        <f aca="false">(N482-B482)/B482</f>
        <v>0.0166288737717308</v>
      </c>
      <c r="Q482" s="0" t="str">
        <f aca="false">TRIM(R482)</f>
        <v>082020: apparecchi per la telefonia mobile</v>
      </c>
      <c r="R482" s="12" t="s">
        <v>973</v>
      </c>
      <c r="S482" s="13" t="n">
        <v>7814</v>
      </c>
    </row>
    <row r="483" customFormat="false" ht="12.5" hidden="false" customHeight="false" outlineLevel="0" collapsed="false">
      <c r="A483" s="12" t="s">
        <v>974</v>
      </c>
      <c r="B483" s="15" t="n">
        <v>116</v>
      </c>
      <c r="C483" s="15" t="n">
        <v>116</v>
      </c>
      <c r="D483" s="15" t="n">
        <v>116</v>
      </c>
      <c r="E483" s="15" t="n">
        <v>116</v>
      </c>
      <c r="F483" s="15" t="n">
        <v>124.1</v>
      </c>
      <c r="G483" s="15" t="n">
        <v>124.1</v>
      </c>
      <c r="H483" s="15" t="n">
        <v>124.1</v>
      </c>
      <c r="I483" s="15" t="n">
        <v>124.1</v>
      </c>
      <c r="J483" s="15" t="n">
        <v>124.5</v>
      </c>
      <c r="K483" s="15" t="n">
        <v>124.5</v>
      </c>
      <c r="L483" s="15" t="n">
        <v>124.5</v>
      </c>
      <c r="M483" s="15" t="n">
        <v>124.5</v>
      </c>
      <c r="N483" s="15" t="n">
        <v>124.5</v>
      </c>
      <c r="O483" s="0" t="n">
        <f aca="false">VLOOKUP(TRIM(A483),Q:S,3,0)</f>
        <v>473</v>
      </c>
      <c r="P483" s="1" t="n">
        <f aca="false">(N483-B483)/B483</f>
        <v>0.0732758620689655</v>
      </c>
      <c r="Q483" s="0" t="str">
        <f aca="false">TRIM(R483)</f>
        <v>083: servizi di telefonia e telefax</v>
      </c>
      <c r="R483" s="12" t="s">
        <v>975</v>
      </c>
      <c r="S483" s="13" t="n">
        <v>17210</v>
      </c>
    </row>
    <row r="484" customFormat="false" ht="12.5" hidden="false" customHeight="false" outlineLevel="0" collapsed="false">
      <c r="A484" s="12" t="s">
        <v>976</v>
      </c>
      <c r="B484" s="14" t="n">
        <v>116</v>
      </c>
      <c r="C484" s="14" t="n">
        <v>116</v>
      </c>
      <c r="D484" s="14" t="n">
        <v>116</v>
      </c>
      <c r="E484" s="14" t="n">
        <v>116</v>
      </c>
      <c r="F484" s="14" t="n">
        <v>124.1</v>
      </c>
      <c r="G484" s="14" t="n">
        <v>124.1</v>
      </c>
      <c r="H484" s="14" t="n">
        <v>124.1</v>
      </c>
      <c r="I484" s="14" t="n">
        <v>124.1</v>
      </c>
      <c r="J484" s="14" t="n">
        <v>124.5</v>
      </c>
      <c r="K484" s="14" t="n">
        <v>124.5</v>
      </c>
      <c r="L484" s="14" t="n">
        <v>124.5</v>
      </c>
      <c r="M484" s="14" t="n">
        <v>124.5</v>
      </c>
      <c r="N484" s="14" t="n">
        <v>124.5</v>
      </c>
      <c r="O484" s="0" t="n">
        <f aca="false">VLOOKUP(TRIM(A484),Q:S,3,0)</f>
        <v>473</v>
      </c>
      <c r="P484" s="1" t="n">
        <f aca="false">(N484-B484)/B484</f>
        <v>0.0732758620689655</v>
      </c>
      <c r="Q484" s="0" t="str">
        <f aca="false">TRIM(R484)</f>
        <v>0830: servizi di telefonia e telefax</v>
      </c>
      <c r="R484" s="12" t="s">
        <v>977</v>
      </c>
      <c r="S484" s="13" t="n">
        <v>17210</v>
      </c>
    </row>
    <row r="485" customFormat="false" ht="20" hidden="false" customHeight="false" outlineLevel="0" collapsed="false">
      <c r="A485" s="12" t="s">
        <v>978</v>
      </c>
      <c r="B485" s="15" t="n">
        <v>55.2</v>
      </c>
      <c r="C485" s="15" t="n">
        <v>53.9</v>
      </c>
      <c r="D485" s="15" t="n">
        <v>53.9</v>
      </c>
      <c r="E485" s="15" t="n">
        <v>54.7</v>
      </c>
      <c r="F485" s="15" t="n">
        <v>54.8</v>
      </c>
      <c r="G485" s="15" t="n">
        <v>53.3</v>
      </c>
      <c r="H485" s="15" t="n">
        <v>50.8</v>
      </c>
      <c r="I485" s="15" t="n">
        <v>50.9</v>
      </c>
      <c r="J485" s="15" t="n">
        <v>50.7</v>
      </c>
      <c r="K485" s="15" t="n">
        <v>51.6</v>
      </c>
      <c r="L485" s="15" t="n">
        <v>50.9</v>
      </c>
      <c r="M485" s="15" t="n">
        <v>50.7</v>
      </c>
      <c r="N485" s="15" t="n">
        <v>48.9</v>
      </c>
      <c r="O485" s="0" t="n">
        <f aca="false">VLOOKUP(TRIM(A485),Q:S,3,0)</f>
        <v>7890</v>
      </c>
      <c r="P485" s="1" t="n">
        <f aca="false">(N485-B485)/B485</f>
        <v>-0.114130434782609</v>
      </c>
      <c r="Q485" s="0" t="str">
        <f aca="false">TRIM(R485)</f>
        <v>08301: servizi di telefonia fissa</v>
      </c>
      <c r="R485" s="12" t="s">
        <v>979</v>
      </c>
      <c r="S485" s="13" t="n">
        <v>2675</v>
      </c>
    </row>
    <row r="486" customFormat="false" ht="20" hidden="false" customHeight="false" outlineLevel="0" collapsed="false">
      <c r="A486" s="12" t="s">
        <v>980</v>
      </c>
      <c r="B486" s="14" t="n">
        <v>55.2</v>
      </c>
      <c r="C486" s="14" t="n">
        <v>53.9</v>
      </c>
      <c r="D486" s="14" t="n">
        <v>53.9</v>
      </c>
      <c r="E486" s="14" t="n">
        <v>54.7</v>
      </c>
      <c r="F486" s="14" t="n">
        <v>54.8</v>
      </c>
      <c r="G486" s="14" t="n">
        <v>53.3</v>
      </c>
      <c r="H486" s="14" t="n">
        <v>50.8</v>
      </c>
      <c r="I486" s="14" t="n">
        <v>50.9</v>
      </c>
      <c r="J486" s="14" t="n">
        <v>50.7</v>
      </c>
      <c r="K486" s="14" t="n">
        <v>51.6</v>
      </c>
      <c r="L486" s="14" t="n">
        <v>50.9</v>
      </c>
      <c r="M486" s="14" t="n">
        <v>50.7</v>
      </c>
      <c r="N486" s="14" t="n">
        <v>48.9</v>
      </c>
      <c r="O486" s="0" t="n">
        <f aca="false">VLOOKUP(TRIM(A486),Q:S,3,0)</f>
        <v>7890</v>
      </c>
      <c r="P486" s="1" t="n">
        <f aca="false">(N486-B486)/B486</f>
        <v>-0.114130434782609</v>
      </c>
      <c r="Q486" s="0" t="str">
        <f aca="false">TRIM(R486)</f>
        <v>083010: servizi di telefonia fissa</v>
      </c>
      <c r="R486" s="12" t="s">
        <v>981</v>
      </c>
      <c r="S486" s="13" t="n">
        <v>2675</v>
      </c>
    </row>
    <row r="487" customFormat="false" ht="20" hidden="false" customHeight="false" outlineLevel="0" collapsed="false">
      <c r="A487" s="12" t="s">
        <v>982</v>
      </c>
      <c r="B487" s="15" t="n">
        <v>105.4</v>
      </c>
      <c r="C487" s="15" t="n">
        <v>101.3</v>
      </c>
      <c r="D487" s="15" t="n">
        <v>107.5</v>
      </c>
      <c r="E487" s="15" t="n">
        <v>110.2</v>
      </c>
      <c r="F487" s="15" t="n">
        <v>109.9</v>
      </c>
      <c r="G487" s="15" t="n">
        <v>111.4</v>
      </c>
      <c r="H487" s="15" t="n">
        <v>116.6</v>
      </c>
      <c r="I487" s="15" t="n">
        <v>116.8</v>
      </c>
      <c r="J487" s="15" t="n">
        <v>113.6</v>
      </c>
      <c r="K487" s="15" t="n">
        <v>113.6</v>
      </c>
      <c r="L487" s="15" t="n">
        <v>113.7</v>
      </c>
      <c r="M487" s="15" t="n">
        <v>117.7</v>
      </c>
      <c r="N487" s="15" t="n">
        <v>120.9</v>
      </c>
      <c r="O487" s="0" t="n">
        <f aca="false">VLOOKUP(TRIM(A487),Q:S,3,0)</f>
        <v>76</v>
      </c>
      <c r="P487" s="1" t="n">
        <f aca="false">(N487-B487)/B487</f>
        <v>0.147058823529412</v>
      </c>
      <c r="Q487" s="0" t="str">
        <f aca="false">TRIM(R487)</f>
        <v>08302: servizi di telefonia mobile</v>
      </c>
      <c r="R487" s="12" t="s">
        <v>983</v>
      </c>
      <c r="S487" s="13" t="n">
        <v>7919</v>
      </c>
    </row>
    <row r="488" customFormat="false" ht="20" hidden="false" customHeight="false" outlineLevel="0" collapsed="false">
      <c r="A488" s="12" t="s">
        <v>984</v>
      </c>
      <c r="B488" s="14" t="n">
        <v>105.4</v>
      </c>
      <c r="C488" s="14" t="n">
        <v>101.3</v>
      </c>
      <c r="D488" s="14" t="n">
        <v>107.5</v>
      </c>
      <c r="E488" s="14" t="n">
        <v>110.2</v>
      </c>
      <c r="F488" s="14" t="n">
        <v>109.9</v>
      </c>
      <c r="G488" s="14" t="n">
        <v>111.4</v>
      </c>
      <c r="H488" s="14" t="n">
        <v>116.6</v>
      </c>
      <c r="I488" s="14" t="n">
        <v>116.8</v>
      </c>
      <c r="J488" s="14" t="n">
        <v>113.6</v>
      </c>
      <c r="K488" s="14" t="n">
        <v>113.6</v>
      </c>
      <c r="L488" s="14" t="n">
        <v>113.7</v>
      </c>
      <c r="M488" s="14" t="n">
        <v>117.7</v>
      </c>
      <c r="N488" s="14" t="n">
        <v>120.9</v>
      </c>
      <c r="O488" s="0" t="n">
        <f aca="false">VLOOKUP(TRIM(A488),Q:S,3,0)</f>
        <v>76</v>
      </c>
      <c r="P488" s="1" t="n">
        <f aca="false">(N488-B488)/B488</f>
        <v>0.147058823529412</v>
      </c>
      <c r="Q488" s="0" t="str">
        <f aca="false">TRIM(R488)</f>
        <v>083020: servizi di telefonia mobile</v>
      </c>
      <c r="R488" s="12" t="s">
        <v>985</v>
      </c>
      <c r="S488" s="13" t="n">
        <v>7919</v>
      </c>
    </row>
    <row r="489" customFormat="false" ht="20" hidden="false" customHeight="false" outlineLevel="0" collapsed="false">
      <c r="A489" s="12" t="s">
        <v>986</v>
      </c>
      <c r="B489" s="15" t="n">
        <v>54.6</v>
      </c>
      <c r="C489" s="15" t="n">
        <v>53.3</v>
      </c>
      <c r="D489" s="15" t="n">
        <v>53.2</v>
      </c>
      <c r="E489" s="15" t="n">
        <v>54</v>
      </c>
      <c r="F489" s="15" t="n">
        <v>54.2</v>
      </c>
      <c r="G489" s="15" t="n">
        <v>52.6</v>
      </c>
      <c r="H489" s="15" t="n">
        <v>50.1</v>
      </c>
      <c r="I489" s="15" t="n">
        <v>50.2</v>
      </c>
      <c r="J489" s="15" t="n">
        <v>50</v>
      </c>
      <c r="K489" s="15" t="n">
        <v>50.9</v>
      </c>
      <c r="L489" s="15" t="n">
        <v>50.2</v>
      </c>
      <c r="M489" s="15" t="n">
        <v>50</v>
      </c>
      <c r="N489" s="15" t="n">
        <v>48.2</v>
      </c>
      <c r="O489" s="0" t="n">
        <f aca="false">VLOOKUP(TRIM(A489),Q:S,3,0)</f>
        <v>7814</v>
      </c>
      <c r="P489" s="1" t="n">
        <f aca="false">(N489-B489)/B489</f>
        <v>-0.117216117216117</v>
      </c>
      <c r="Q489" s="0" t="str">
        <f aca="false">TRIM(R489)</f>
        <v>08303: servizi di fornitura accesso ad internet</v>
      </c>
      <c r="R489" s="12" t="s">
        <v>987</v>
      </c>
      <c r="S489" s="13" t="n">
        <v>5471</v>
      </c>
    </row>
    <row r="490" customFormat="false" ht="20" hidden="false" customHeight="false" outlineLevel="0" collapsed="false">
      <c r="A490" s="12" t="s">
        <v>988</v>
      </c>
      <c r="B490" s="14" t="n">
        <v>54.6</v>
      </c>
      <c r="C490" s="14" t="n">
        <v>53.3</v>
      </c>
      <c r="D490" s="14" t="n">
        <v>53.2</v>
      </c>
      <c r="E490" s="14" t="n">
        <v>54</v>
      </c>
      <c r="F490" s="14" t="n">
        <v>54.2</v>
      </c>
      <c r="G490" s="14" t="n">
        <v>52.6</v>
      </c>
      <c r="H490" s="14" t="n">
        <v>50.1</v>
      </c>
      <c r="I490" s="14" t="n">
        <v>50.2</v>
      </c>
      <c r="J490" s="14" t="n">
        <v>50</v>
      </c>
      <c r="K490" s="14" t="n">
        <v>50.9</v>
      </c>
      <c r="L490" s="14" t="n">
        <v>50.2</v>
      </c>
      <c r="M490" s="14" t="n">
        <v>50</v>
      </c>
      <c r="N490" s="14" t="n">
        <v>48.2</v>
      </c>
      <c r="O490" s="0" t="n">
        <f aca="false">VLOOKUP(TRIM(A490),Q:S,3,0)</f>
        <v>7814</v>
      </c>
      <c r="P490" s="1" t="n">
        <f aca="false">(N490-B490)/B490</f>
        <v>-0.117216117216117</v>
      </c>
      <c r="Q490" s="0" t="str">
        <f aca="false">TRIM(R490)</f>
        <v>083030: connessione internet ed altri servizi</v>
      </c>
      <c r="R490" s="12" t="s">
        <v>989</v>
      </c>
      <c r="S490" s="13" t="n">
        <v>5471</v>
      </c>
    </row>
    <row r="491" customFormat="false" ht="20" hidden="false" customHeight="false" outlineLevel="0" collapsed="false">
      <c r="A491" s="12" t="s">
        <v>990</v>
      </c>
      <c r="B491" s="15" t="n">
        <v>90.7</v>
      </c>
      <c r="C491" s="15" t="n">
        <v>90.3</v>
      </c>
      <c r="D491" s="15" t="n">
        <v>90.3</v>
      </c>
      <c r="E491" s="15" t="n">
        <v>90.3</v>
      </c>
      <c r="F491" s="15" t="n">
        <v>90.2</v>
      </c>
      <c r="G491" s="15" t="n">
        <v>90.2</v>
      </c>
      <c r="H491" s="15" t="n">
        <v>90.4</v>
      </c>
      <c r="I491" s="15" t="n">
        <v>90.4</v>
      </c>
      <c r="J491" s="15" t="n">
        <v>90.4</v>
      </c>
      <c r="K491" s="15" t="n">
        <v>90.3</v>
      </c>
      <c r="L491" s="15" t="n">
        <v>90.3</v>
      </c>
      <c r="M491" s="15" t="n">
        <v>90.4</v>
      </c>
      <c r="N491" s="15" t="n">
        <v>90.4</v>
      </c>
      <c r="O491" s="0" t="n">
        <f aca="false">VLOOKUP(TRIM(A491),Q:S,3,0)</f>
        <v>17210</v>
      </c>
      <c r="P491" s="1" t="n">
        <f aca="false">(N491-B491)/B491</f>
        <v>-0.00330760749724363</v>
      </c>
      <c r="Q491" s="0" t="str">
        <f aca="false">TRIM(R491)</f>
        <v>08304: pacchetti di servizi di telecomunicazione</v>
      </c>
      <c r="R491" s="12" t="s">
        <v>991</v>
      </c>
      <c r="S491" s="13" t="n">
        <v>1145</v>
      </c>
    </row>
    <row r="492" customFormat="false" ht="20" hidden="false" customHeight="false" outlineLevel="0" collapsed="false">
      <c r="A492" s="12" t="s">
        <v>992</v>
      </c>
      <c r="B492" s="14" t="n">
        <v>90.7</v>
      </c>
      <c r="C492" s="14" t="n">
        <v>90.3</v>
      </c>
      <c r="D492" s="14" t="n">
        <v>90.3</v>
      </c>
      <c r="E492" s="14" t="n">
        <v>90.3</v>
      </c>
      <c r="F492" s="14" t="n">
        <v>90.2</v>
      </c>
      <c r="G492" s="14" t="n">
        <v>90.2</v>
      </c>
      <c r="H492" s="14" t="n">
        <v>90.4</v>
      </c>
      <c r="I492" s="14" t="n">
        <v>90.4</v>
      </c>
      <c r="J492" s="14" t="n">
        <v>90.4</v>
      </c>
      <c r="K492" s="14" t="n">
        <v>90.3</v>
      </c>
      <c r="L492" s="14" t="n">
        <v>90.3</v>
      </c>
      <c r="M492" s="14" t="n">
        <v>90.4</v>
      </c>
      <c r="N492" s="14" t="n">
        <v>90.4</v>
      </c>
      <c r="O492" s="0" t="n">
        <f aca="false">VLOOKUP(TRIM(A492),Q:S,3,0)</f>
        <v>17210</v>
      </c>
      <c r="P492" s="1" t="n">
        <f aca="false">(N492-B492)/B492</f>
        <v>-0.00330760749724363</v>
      </c>
      <c r="Q492" s="0" t="str">
        <f aca="false">TRIM(R492)</f>
        <v>083040: servizi di telecomunicazione bundle</v>
      </c>
      <c r="R492" s="12" t="s">
        <v>993</v>
      </c>
      <c r="S492" s="13" t="n">
        <v>1145</v>
      </c>
    </row>
    <row r="493" customFormat="false" ht="20" hidden="false" customHeight="false" outlineLevel="0" collapsed="false">
      <c r="A493" s="12" t="s">
        <v>994</v>
      </c>
      <c r="B493" s="15" t="n">
        <v>111.9</v>
      </c>
      <c r="C493" s="15" t="n">
        <v>111.9</v>
      </c>
      <c r="D493" s="15" t="n">
        <v>111.9</v>
      </c>
      <c r="E493" s="15" t="n">
        <v>111.9</v>
      </c>
      <c r="F493" s="15" t="n">
        <v>111.9</v>
      </c>
      <c r="G493" s="15" t="n">
        <v>111.9</v>
      </c>
      <c r="H493" s="15" t="n">
        <v>111.9</v>
      </c>
      <c r="I493" s="15" t="n">
        <v>111.9</v>
      </c>
      <c r="J493" s="15" t="n">
        <v>111.9</v>
      </c>
      <c r="K493" s="15" t="n">
        <v>111.9</v>
      </c>
      <c r="L493" s="15" t="n">
        <v>111.9</v>
      </c>
      <c r="M493" s="15" t="n">
        <v>111.9</v>
      </c>
      <c r="N493" s="15" t="n">
        <v>111.9</v>
      </c>
      <c r="O493" s="0" t="n">
        <f aca="false">VLOOKUP(TRIM(A493),Q:S,3,0)</f>
        <v>2675</v>
      </c>
      <c r="P493" s="1" t="n">
        <f aca="false">(N493-B493)/B493</f>
        <v>0</v>
      </c>
      <c r="Q493" s="0" t="str">
        <f aca="false">TRIM(R493)</f>
        <v>09: -- ricreazione, spettacoli e cultura</v>
      </c>
      <c r="R493" s="12" t="s">
        <v>995</v>
      </c>
      <c r="S493" s="13" t="n">
        <v>70540</v>
      </c>
    </row>
    <row r="494" customFormat="false" ht="20" hidden="false" customHeight="false" outlineLevel="0" collapsed="false">
      <c r="A494" s="12" t="s">
        <v>996</v>
      </c>
      <c r="B494" s="14" t="n">
        <v>111.9</v>
      </c>
      <c r="C494" s="14" t="n">
        <v>111.9</v>
      </c>
      <c r="D494" s="14" t="n">
        <v>111.9</v>
      </c>
      <c r="E494" s="14" t="n">
        <v>111.9</v>
      </c>
      <c r="F494" s="14" t="n">
        <v>111.9</v>
      </c>
      <c r="G494" s="14" t="n">
        <v>111.9</v>
      </c>
      <c r="H494" s="14" t="n">
        <v>111.9</v>
      </c>
      <c r="I494" s="14" t="n">
        <v>111.9</v>
      </c>
      <c r="J494" s="14" t="n">
        <v>111.9</v>
      </c>
      <c r="K494" s="14" t="n">
        <v>111.9</v>
      </c>
      <c r="L494" s="14" t="n">
        <v>111.9</v>
      </c>
      <c r="M494" s="14" t="n">
        <v>111.9</v>
      </c>
      <c r="N494" s="14" t="n">
        <v>111.9</v>
      </c>
      <c r="O494" s="0" t="n">
        <f aca="false">VLOOKUP(TRIM(A494),Q:S,3,0)</f>
        <v>2675</v>
      </c>
      <c r="P494" s="1" t="n">
        <f aca="false">(N494-B494)/B494</f>
        <v>0</v>
      </c>
      <c r="Q494" s="0" t="str">
        <f aca="false">TRIM(R494)</f>
        <v>091: apparecchi audiovisivi, fotografici e informatici</v>
      </c>
      <c r="R494" s="12" t="s">
        <v>997</v>
      </c>
      <c r="S494" s="13" t="n">
        <v>10300</v>
      </c>
    </row>
    <row r="495" customFormat="false" ht="20" hidden="false" customHeight="false" outlineLevel="0" collapsed="false">
      <c r="A495" s="12" t="s">
        <v>998</v>
      </c>
      <c r="B495" s="15" t="n">
        <v>84.1</v>
      </c>
      <c r="C495" s="15" t="n">
        <v>83.2</v>
      </c>
      <c r="D495" s="15" t="n">
        <v>83.2</v>
      </c>
      <c r="E495" s="15" t="n">
        <v>83.2</v>
      </c>
      <c r="F495" s="15" t="n">
        <v>83.2</v>
      </c>
      <c r="G495" s="15" t="n">
        <v>83.1</v>
      </c>
      <c r="H495" s="15" t="n">
        <v>83.2</v>
      </c>
      <c r="I495" s="15" t="n">
        <v>83.2</v>
      </c>
      <c r="J495" s="15" t="n">
        <v>83.2</v>
      </c>
      <c r="K495" s="15" t="n">
        <v>83.1</v>
      </c>
      <c r="L495" s="15" t="n">
        <v>83.1</v>
      </c>
      <c r="M495" s="15" t="n">
        <v>83.1</v>
      </c>
      <c r="N495" s="15" t="n">
        <v>83.1</v>
      </c>
      <c r="O495" s="0" t="n">
        <f aca="false">VLOOKUP(TRIM(A495),Q:S,3,0)</f>
        <v>7919</v>
      </c>
      <c r="P495" s="1" t="n">
        <f aca="false">(N495-B495)/B495</f>
        <v>-0.0118906064209275</v>
      </c>
      <c r="Q495" s="0" t="str">
        <f aca="false">TRIM(R495)</f>
        <v>0911: apparecchi di ricezione, registrazione e riproduzione di suoni e immagini</v>
      </c>
      <c r="R495" s="12" t="s">
        <v>999</v>
      </c>
      <c r="S495" s="13" t="n">
        <v>3902</v>
      </c>
    </row>
    <row r="496" customFormat="false" ht="20" hidden="false" customHeight="false" outlineLevel="0" collapsed="false">
      <c r="A496" s="12" t="s">
        <v>1000</v>
      </c>
      <c r="B496" s="14" t="n">
        <v>84.1</v>
      </c>
      <c r="C496" s="14" t="n">
        <v>83.2</v>
      </c>
      <c r="D496" s="14" t="n">
        <v>83.2</v>
      </c>
      <c r="E496" s="14" t="n">
        <v>83.2</v>
      </c>
      <c r="F496" s="14" t="n">
        <v>83.2</v>
      </c>
      <c r="G496" s="14" t="n">
        <v>83.1</v>
      </c>
      <c r="H496" s="14" t="n">
        <v>83.2</v>
      </c>
      <c r="I496" s="14" t="n">
        <v>83.2</v>
      </c>
      <c r="J496" s="14" t="n">
        <v>83.2</v>
      </c>
      <c r="K496" s="14" t="n">
        <v>83.1</v>
      </c>
      <c r="L496" s="14" t="n">
        <v>83.1</v>
      </c>
      <c r="M496" s="14" t="n">
        <v>83.1</v>
      </c>
      <c r="N496" s="14" t="n">
        <v>83.1</v>
      </c>
      <c r="O496" s="0" t="n">
        <f aca="false">VLOOKUP(TRIM(A496),Q:S,3,0)</f>
        <v>7919</v>
      </c>
      <c r="P496" s="1" t="n">
        <f aca="false">(N496-B496)/B496</f>
        <v>-0.0118906064209275</v>
      </c>
      <c r="Q496" s="0" t="str">
        <f aca="false">TRIM(R496)</f>
        <v>09111: apparecchi per la ricezione, registrazione e riproduzione di suoni</v>
      </c>
      <c r="R496" s="12" t="s">
        <v>1001</v>
      </c>
      <c r="S496" s="13" t="n">
        <v>251</v>
      </c>
    </row>
    <row r="497" customFormat="false" ht="20" hidden="false" customHeight="false" outlineLevel="0" collapsed="false">
      <c r="A497" s="12" t="s">
        <v>1002</v>
      </c>
      <c r="B497" s="15" t="n">
        <v>81.5</v>
      </c>
      <c r="C497" s="15" t="n">
        <v>81.5</v>
      </c>
      <c r="D497" s="15" t="n">
        <v>81.5</v>
      </c>
      <c r="E497" s="15" t="n">
        <v>81.5</v>
      </c>
      <c r="F497" s="15" t="n">
        <v>81.3</v>
      </c>
      <c r="G497" s="15" t="n">
        <v>81.5</v>
      </c>
      <c r="H497" s="15" t="n">
        <v>81.7</v>
      </c>
      <c r="I497" s="15" t="n">
        <v>81.7</v>
      </c>
      <c r="J497" s="15" t="n">
        <v>81.7</v>
      </c>
      <c r="K497" s="15" t="n">
        <v>81.7</v>
      </c>
      <c r="L497" s="15" t="n">
        <v>81.7</v>
      </c>
      <c r="M497" s="15" t="n">
        <v>81.7</v>
      </c>
      <c r="N497" s="15" t="n">
        <v>81.7</v>
      </c>
      <c r="O497" s="0" t="n">
        <f aca="false">VLOOKUP(TRIM(A497),Q:S,3,0)</f>
        <v>5471</v>
      </c>
      <c r="P497" s="1" t="n">
        <f aca="false">(N497-B497)/B497</f>
        <v>0.00245398773006138</v>
      </c>
      <c r="Q497" s="0" t="str">
        <f aca="false">TRIM(R497)</f>
        <v>091110: apparecchi per la ricezione, registrazione e riproduzione di suoni</v>
      </c>
      <c r="R497" s="12" t="s">
        <v>1003</v>
      </c>
      <c r="S497" s="13" t="n">
        <v>251</v>
      </c>
    </row>
    <row r="498" customFormat="false" ht="20" hidden="false" customHeight="false" outlineLevel="0" collapsed="false">
      <c r="A498" s="12" t="s">
        <v>1004</v>
      </c>
      <c r="B498" s="14" t="n">
        <v>81.5</v>
      </c>
      <c r="C498" s="14" t="n">
        <v>81.5</v>
      </c>
      <c r="D498" s="14" t="n">
        <v>81.5</v>
      </c>
      <c r="E498" s="14" t="n">
        <v>81.5</v>
      </c>
      <c r="F498" s="14" t="n">
        <v>81.3</v>
      </c>
      <c r="G498" s="14" t="n">
        <v>81.5</v>
      </c>
      <c r="H498" s="14" t="n">
        <v>81.7</v>
      </c>
      <c r="I498" s="14" t="n">
        <v>81.7</v>
      </c>
      <c r="J498" s="14" t="n">
        <v>81.7</v>
      </c>
      <c r="K498" s="14" t="n">
        <v>81.7</v>
      </c>
      <c r="L498" s="14" t="n">
        <v>81.7</v>
      </c>
      <c r="M498" s="14" t="n">
        <v>81.7</v>
      </c>
      <c r="N498" s="14" t="n">
        <v>81.7</v>
      </c>
      <c r="O498" s="0" t="n">
        <f aca="false">VLOOKUP(TRIM(A498),Q:S,3,0)</f>
        <v>5471</v>
      </c>
      <c r="P498" s="1" t="n">
        <f aca="false">(N498-B498)/B498</f>
        <v>0.00245398773006138</v>
      </c>
      <c r="Q498" s="0" t="str">
        <f aca="false">TRIM(R498)</f>
        <v>09112: apparecchi per la ricezione, registrazione e riproduzione di immagini e suoni</v>
      </c>
      <c r="R498" s="12" t="s">
        <v>1005</v>
      </c>
      <c r="S498" s="13" t="n">
        <v>3052</v>
      </c>
    </row>
    <row r="499" customFormat="false" ht="20" hidden="false" customHeight="false" outlineLevel="0" collapsed="false">
      <c r="A499" s="17" t="s">
        <v>1006</v>
      </c>
      <c r="B499" s="15" t="n">
        <v>113.4</v>
      </c>
      <c r="C499" s="15" t="n">
        <v>113.4</v>
      </c>
      <c r="D499" s="15" t="n">
        <v>113.4</v>
      </c>
      <c r="E499" s="15" t="n">
        <v>113.4</v>
      </c>
      <c r="F499" s="15" t="n">
        <v>113.4</v>
      </c>
      <c r="G499" s="15" t="n">
        <v>113.4</v>
      </c>
      <c r="H499" s="15" t="n">
        <v>113.9</v>
      </c>
      <c r="I499" s="15" t="n">
        <v>113.9</v>
      </c>
      <c r="J499" s="15" t="n">
        <v>113.9</v>
      </c>
      <c r="K499" s="15" t="n">
        <v>113.9</v>
      </c>
      <c r="L499" s="15" t="n">
        <v>113.9</v>
      </c>
      <c r="M499" s="15" t="n">
        <v>115</v>
      </c>
      <c r="N499" s="15" t="n">
        <v>115</v>
      </c>
      <c r="O499" s="0" t="n">
        <f aca="false">VLOOKUP(TRIM(A499),Q:S,3,0)</f>
        <v>1145</v>
      </c>
      <c r="P499" s="1" t="n">
        <f aca="false">(N499-B499)/B499</f>
        <v>0.0141093474426807</v>
      </c>
      <c r="Q499" s="0" t="str">
        <f aca="false">TRIM(R499)</f>
        <v>091120: apparecchi per la ricezione, registrazione e riproduzione di immagini e suoni</v>
      </c>
      <c r="R499" s="12" t="s">
        <v>1007</v>
      </c>
      <c r="S499" s="13" t="n">
        <v>3052</v>
      </c>
    </row>
    <row r="500" customFormat="false" ht="20" hidden="false" customHeight="false" outlineLevel="0" collapsed="false">
      <c r="A500" s="17" t="s">
        <v>1008</v>
      </c>
      <c r="B500" s="14" t="n">
        <v>113.4</v>
      </c>
      <c r="C500" s="14" t="n">
        <v>113.4</v>
      </c>
      <c r="D500" s="14" t="n">
        <v>113.4</v>
      </c>
      <c r="E500" s="14" t="n">
        <v>113.4</v>
      </c>
      <c r="F500" s="14" t="n">
        <v>113.4</v>
      </c>
      <c r="G500" s="14" t="n">
        <v>113.4</v>
      </c>
      <c r="H500" s="14" t="n">
        <v>113.9</v>
      </c>
      <c r="I500" s="14" t="n">
        <v>113.9</v>
      </c>
      <c r="J500" s="14" t="n">
        <v>113.9</v>
      </c>
      <c r="K500" s="14" t="n">
        <v>113.9</v>
      </c>
      <c r="L500" s="14" t="n">
        <v>113.9</v>
      </c>
      <c r="M500" s="14" t="n">
        <v>115</v>
      </c>
      <c r="N500" s="14" t="n">
        <v>115</v>
      </c>
      <c r="O500" s="0" t="n">
        <f aca="false">VLOOKUP(TRIM(A500),Q:S,3,0)</f>
        <v>1145</v>
      </c>
      <c r="P500" s="1" t="n">
        <f aca="false">(N500-B500)/B500</f>
        <v>0.0141093474426807</v>
      </c>
      <c r="Q500" s="0" t="str">
        <f aca="false">TRIM(R500)</f>
        <v>09119: altri apparecchi per la ricezione, registrazione e riproduzione di suoni e immagini</v>
      </c>
      <c r="R500" s="12" t="s">
        <v>1009</v>
      </c>
      <c r="S500" s="13" t="n">
        <v>599</v>
      </c>
    </row>
    <row r="501" customFormat="false" ht="20" hidden="false" customHeight="false" outlineLevel="0" collapsed="false">
      <c r="A501" s="12" t="s">
        <v>1010</v>
      </c>
      <c r="B501" s="15" t="n">
        <v>100.7</v>
      </c>
      <c r="C501" s="15" t="n">
        <v>100.9</v>
      </c>
      <c r="D501" s="15" t="n">
        <v>101.3</v>
      </c>
      <c r="E501" s="15" t="n">
        <v>101.8</v>
      </c>
      <c r="F501" s="15" t="n">
        <v>100.9</v>
      </c>
      <c r="G501" s="15" t="n">
        <v>100.7</v>
      </c>
      <c r="H501" s="15" t="n">
        <v>100.6</v>
      </c>
      <c r="I501" s="15" t="n">
        <v>102.4</v>
      </c>
      <c r="J501" s="15" t="n">
        <v>102.9</v>
      </c>
      <c r="K501" s="15" t="n">
        <v>103.2</v>
      </c>
      <c r="L501" s="15" t="n">
        <v>102.8</v>
      </c>
      <c r="M501" s="15" t="n">
        <v>101.5</v>
      </c>
      <c r="N501" s="15" t="n">
        <v>101.6</v>
      </c>
      <c r="O501" s="0" t="n">
        <f aca="false">VLOOKUP(TRIM(A501),Q:S,3,0)</f>
        <v>70540</v>
      </c>
      <c r="P501" s="1" t="n">
        <f aca="false">(N501-B501)/B501</f>
        <v>0.0089374379344587</v>
      </c>
      <c r="Q501" s="0" t="str">
        <f aca="false">TRIM(R501)</f>
        <v>091191: altri apparecchi per la ricezione, registrazione e riproduzione di suoni e immagini</v>
      </c>
      <c r="R501" s="12" t="s">
        <v>1011</v>
      </c>
      <c r="S501" s="13" t="n">
        <v>599</v>
      </c>
    </row>
    <row r="502" customFormat="false" ht="20" hidden="false" customHeight="false" outlineLevel="0" collapsed="false">
      <c r="A502" s="12" t="s">
        <v>1012</v>
      </c>
      <c r="B502" s="14" t="n">
        <v>85.6</v>
      </c>
      <c r="C502" s="14" t="n">
        <v>84.2</v>
      </c>
      <c r="D502" s="14" t="n">
        <v>83.1</v>
      </c>
      <c r="E502" s="14" t="n">
        <v>83.2</v>
      </c>
      <c r="F502" s="14" t="n">
        <v>84</v>
      </c>
      <c r="G502" s="14" t="n">
        <v>82.2</v>
      </c>
      <c r="H502" s="14" t="n">
        <v>81.1</v>
      </c>
      <c r="I502" s="14" t="n">
        <v>83.9</v>
      </c>
      <c r="J502" s="14" t="n">
        <v>85</v>
      </c>
      <c r="K502" s="14" t="n">
        <v>84.7</v>
      </c>
      <c r="L502" s="14" t="n">
        <v>82.6</v>
      </c>
      <c r="M502" s="14" t="n">
        <v>80.3</v>
      </c>
      <c r="N502" s="14" t="n">
        <v>79</v>
      </c>
      <c r="O502" s="0" t="n">
        <f aca="false">VLOOKUP(TRIM(A502),Q:S,3,0)</f>
        <v>10300</v>
      </c>
      <c r="P502" s="1" t="n">
        <f aca="false">(N502-B502)/B502</f>
        <v>-0.0771028037383177</v>
      </c>
      <c r="Q502" s="0" t="str">
        <f aca="false">TRIM(R502)</f>
        <v>0912: apparecchi fotografici e cinematografici e strumenti ottici</v>
      </c>
      <c r="R502" s="12" t="s">
        <v>1013</v>
      </c>
      <c r="S502" s="13" t="n">
        <v>216</v>
      </c>
    </row>
    <row r="503" customFormat="false" ht="30" hidden="false" customHeight="false" outlineLevel="0" collapsed="false">
      <c r="A503" s="12" t="s">
        <v>1014</v>
      </c>
      <c r="B503" s="15" t="n">
        <v>59.9</v>
      </c>
      <c r="C503" s="15" t="n">
        <v>58.4</v>
      </c>
      <c r="D503" s="15" t="n">
        <v>57.9</v>
      </c>
      <c r="E503" s="15" t="n">
        <v>57.4</v>
      </c>
      <c r="F503" s="15" t="n">
        <v>57.6</v>
      </c>
      <c r="G503" s="15" t="n">
        <v>57.4</v>
      </c>
      <c r="H503" s="15" t="n">
        <v>56.6</v>
      </c>
      <c r="I503" s="15" t="n">
        <v>56.2</v>
      </c>
      <c r="J503" s="15" t="n">
        <v>56.3</v>
      </c>
      <c r="K503" s="15" t="n">
        <v>54.6</v>
      </c>
      <c r="L503" s="15" t="n">
        <v>52.9</v>
      </c>
      <c r="M503" s="15" t="n">
        <v>49.9</v>
      </c>
      <c r="N503" s="15" t="n">
        <v>48.6</v>
      </c>
      <c r="O503" s="0" t="n">
        <f aca="false">VLOOKUP(TRIM(A503),Q:S,3,0)</f>
        <v>3902</v>
      </c>
      <c r="P503" s="1" t="n">
        <f aca="false">(N503-B503)/B503</f>
        <v>-0.18864774624374</v>
      </c>
      <c r="Q503" s="0" t="str">
        <f aca="false">TRIM(R503)</f>
        <v>09121: macchine fotografiche e videocamere</v>
      </c>
      <c r="R503" s="12" t="s">
        <v>1015</v>
      </c>
      <c r="S503" s="13" t="n">
        <v>216</v>
      </c>
    </row>
    <row r="504" customFormat="false" ht="30" hidden="false" customHeight="false" outlineLevel="0" collapsed="false">
      <c r="A504" s="12" t="s">
        <v>1016</v>
      </c>
      <c r="B504" s="14" t="n">
        <v>81</v>
      </c>
      <c r="C504" s="14" t="n">
        <v>79.5</v>
      </c>
      <c r="D504" s="14" t="n">
        <v>77.3</v>
      </c>
      <c r="E504" s="14" t="n">
        <v>78</v>
      </c>
      <c r="F504" s="14" t="n">
        <v>79.5</v>
      </c>
      <c r="G504" s="14" t="n">
        <v>76.3</v>
      </c>
      <c r="H504" s="14" t="n">
        <v>73.2</v>
      </c>
      <c r="I504" s="14" t="n">
        <v>76.9</v>
      </c>
      <c r="J504" s="14" t="n">
        <v>78.9</v>
      </c>
      <c r="K504" s="14" t="n">
        <v>76.1</v>
      </c>
      <c r="L504" s="14" t="n">
        <v>78.1</v>
      </c>
      <c r="M504" s="14" t="n">
        <v>78.5</v>
      </c>
      <c r="N504" s="14" t="n">
        <v>74</v>
      </c>
      <c r="O504" s="0" t="n">
        <f aca="false">VLOOKUP(TRIM(A504),Q:S,3,0)</f>
        <v>251</v>
      </c>
      <c r="P504" s="1" t="n">
        <f aca="false">(N504-B504)/B504</f>
        <v>-0.0864197530864197</v>
      </c>
      <c r="Q504" s="0" t="str">
        <f aca="false">TRIM(R504)</f>
        <v>091210: macchine fotografiche e videocamere</v>
      </c>
      <c r="R504" s="12" t="s">
        <v>1017</v>
      </c>
      <c r="S504" s="13" t="n">
        <v>216</v>
      </c>
    </row>
    <row r="505" customFormat="false" ht="30" hidden="false" customHeight="false" outlineLevel="0" collapsed="false">
      <c r="A505" s="12" t="s">
        <v>1018</v>
      </c>
      <c r="B505" s="15" t="n">
        <v>81</v>
      </c>
      <c r="C505" s="15" t="n">
        <v>79.5</v>
      </c>
      <c r="D505" s="15" t="n">
        <v>77.3</v>
      </c>
      <c r="E505" s="15" t="n">
        <v>78</v>
      </c>
      <c r="F505" s="15" t="n">
        <v>79.5</v>
      </c>
      <c r="G505" s="15" t="n">
        <v>76.3</v>
      </c>
      <c r="H505" s="15" t="n">
        <v>73.2</v>
      </c>
      <c r="I505" s="15" t="n">
        <v>76.9</v>
      </c>
      <c r="J505" s="15" t="n">
        <v>78.9</v>
      </c>
      <c r="K505" s="15" t="n">
        <v>76.1</v>
      </c>
      <c r="L505" s="15" t="n">
        <v>78.1</v>
      </c>
      <c r="M505" s="15" t="n">
        <v>78.5</v>
      </c>
      <c r="N505" s="15" t="n">
        <v>74</v>
      </c>
      <c r="O505" s="0" t="n">
        <f aca="false">VLOOKUP(TRIM(A505),Q:S,3,0)</f>
        <v>251</v>
      </c>
      <c r="P505" s="1" t="n">
        <f aca="false">(N505-B505)/B505</f>
        <v>-0.0864197530864197</v>
      </c>
      <c r="Q505" s="0" t="str">
        <f aca="false">TRIM(R505)</f>
        <v>0913: apparecchi per il trattamento dell'informazione</v>
      </c>
      <c r="R505" s="12" t="s">
        <v>1019</v>
      </c>
      <c r="S505" s="13" t="n">
        <v>5047</v>
      </c>
    </row>
    <row r="506" customFormat="false" ht="30" hidden="false" customHeight="false" outlineLevel="0" collapsed="false">
      <c r="A506" s="12" t="s">
        <v>1020</v>
      </c>
      <c r="B506" s="14" t="n">
        <v>51</v>
      </c>
      <c r="C506" s="14" t="n">
        <v>49.4</v>
      </c>
      <c r="D506" s="14" t="n">
        <v>47.7</v>
      </c>
      <c r="E506" s="14" t="n">
        <v>47.6</v>
      </c>
      <c r="F506" s="14" t="n">
        <v>47.9</v>
      </c>
      <c r="G506" s="14" t="n">
        <v>48.2</v>
      </c>
      <c r="H506" s="14" t="n">
        <v>46.4</v>
      </c>
      <c r="I506" s="14" t="n">
        <v>46.3</v>
      </c>
      <c r="J506" s="14" t="n">
        <v>46.7</v>
      </c>
      <c r="K506" s="14" t="n">
        <v>45.4</v>
      </c>
      <c r="L506" s="14" t="n">
        <v>43.9</v>
      </c>
      <c r="M506" s="14" t="n">
        <v>40.7</v>
      </c>
      <c r="N506" s="14" t="n">
        <v>39.4</v>
      </c>
      <c r="O506" s="0" t="n">
        <f aca="false">VLOOKUP(TRIM(A506),Q:S,3,0)</f>
        <v>3052</v>
      </c>
      <c r="P506" s="1" t="n">
        <f aca="false">(N506-B506)/B506</f>
        <v>-0.227450980392157</v>
      </c>
      <c r="Q506" s="0" t="str">
        <f aca="false">TRIM(R506)</f>
        <v>09131: apparecchi per il trattamento dell'informazione</v>
      </c>
      <c r="R506" s="12" t="s">
        <v>1021</v>
      </c>
      <c r="S506" s="13" t="n">
        <v>4108</v>
      </c>
    </row>
    <row r="507" customFormat="false" ht="30" hidden="false" customHeight="false" outlineLevel="0" collapsed="false">
      <c r="A507" s="12" t="s">
        <v>1022</v>
      </c>
      <c r="B507" s="15" t="n">
        <v>51</v>
      </c>
      <c r="C507" s="15" t="n">
        <v>49.4</v>
      </c>
      <c r="D507" s="15" t="n">
        <v>47.7</v>
      </c>
      <c r="E507" s="15" t="n">
        <v>47.6</v>
      </c>
      <c r="F507" s="15" t="n">
        <v>47.9</v>
      </c>
      <c r="G507" s="15" t="n">
        <v>48.2</v>
      </c>
      <c r="H507" s="15" t="n">
        <v>46.4</v>
      </c>
      <c r="I507" s="15" t="n">
        <v>46.3</v>
      </c>
      <c r="J507" s="15" t="n">
        <v>46.7</v>
      </c>
      <c r="K507" s="15" t="n">
        <v>45.4</v>
      </c>
      <c r="L507" s="15" t="n">
        <v>43.9</v>
      </c>
      <c r="M507" s="15" t="n">
        <v>40.7</v>
      </c>
      <c r="N507" s="15" t="n">
        <v>39.4</v>
      </c>
      <c r="O507" s="0" t="n">
        <f aca="false">VLOOKUP(TRIM(A507),Q:S,3,0)</f>
        <v>3052</v>
      </c>
      <c r="P507" s="1" t="n">
        <f aca="false">(N507-B507)/B507</f>
        <v>-0.227450980392157</v>
      </c>
      <c r="Q507" s="0" t="str">
        <f aca="false">TRIM(R507)</f>
        <v>091311: computer desktop</v>
      </c>
      <c r="R507" s="12" t="s">
        <v>1023</v>
      </c>
      <c r="S507" s="13" t="n">
        <v>462</v>
      </c>
    </row>
    <row r="508" customFormat="false" ht="30" hidden="false" customHeight="false" outlineLevel="0" collapsed="false">
      <c r="A508" s="12" t="s">
        <v>1024</v>
      </c>
      <c r="B508" s="14" t="n">
        <v>132.1</v>
      </c>
      <c r="C508" s="14" t="n">
        <v>132.1</v>
      </c>
      <c r="D508" s="14" t="n">
        <v>145</v>
      </c>
      <c r="E508" s="14" t="n">
        <v>140.2</v>
      </c>
      <c r="F508" s="14" t="n">
        <v>138.5</v>
      </c>
      <c r="G508" s="14" t="n">
        <v>134.5</v>
      </c>
      <c r="H508" s="14" t="n">
        <v>145.5</v>
      </c>
      <c r="I508" s="14" t="n">
        <v>139.3</v>
      </c>
      <c r="J508" s="14" t="n">
        <v>132.8</v>
      </c>
      <c r="K508" s="14" t="n">
        <v>128.1</v>
      </c>
      <c r="L508" s="14" t="n">
        <v>122.2</v>
      </c>
      <c r="M508" s="14" t="n">
        <v>122.4</v>
      </c>
      <c r="N508" s="14" t="n">
        <v>124.1</v>
      </c>
      <c r="O508" s="0" t="n">
        <f aca="false">VLOOKUP(TRIM(A508),Q:S,3,0)</f>
        <v>599</v>
      </c>
      <c r="P508" s="1" t="n">
        <f aca="false">(N508-B508)/B508</f>
        <v>-0.060560181680545</v>
      </c>
      <c r="Q508" s="0" t="str">
        <f aca="false">TRIM(R508)</f>
        <v>091312: computer portatile, palmare e tablet</v>
      </c>
      <c r="R508" s="12" t="s">
        <v>1025</v>
      </c>
      <c r="S508" s="13" t="n">
        <v>3646</v>
      </c>
    </row>
    <row r="509" customFormat="false" ht="30" hidden="false" customHeight="false" outlineLevel="0" collapsed="false">
      <c r="A509" s="12" t="s">
        <v>1026</v>
      </c>
      <c r="B509" s="15" t="n">
        <v>132.1</v>
      </c>
      <c r="C509" s="15" t="n">
        <v>132.1</v>
      </c>
      <c r="D509" s="15" t="n">
        <v>145</v>
      </c>
      <c r="E509" s="15" t="n">
        <v>140.2</v>
      </c>
      <c r="F509" s="15" t="n">
        <v>138.5</v>
      </c>
      <c r="G509" s="15" t="n">
        <v>134.5</v>
      </c>
      <c r="H509" s="15" t="n">
        <v>145.5</v>
      </c>
      <c r="I509" s="15" t="n">
        <v>139.3</v>
      </c>
      <c r="J509" s="15" t="n">
        <v>132.8</v>
      </c>
      <c r="K509" s="15" t="n">
        <v>128.1</v>
      </c>
      <c r="L509" s="15" t="n">
        <v>122.2</v>
      </c>
      <c r="M509" s="15" t="n">
        <v>122.4</v>
      </c>
      <c r="N509" s="15" t="n">
        <v>124.1</v>
      </c>
      <c r="O509" s="0" t="n">
        <f aca="false">VLOOKUP(TRIM(A509),Q:S,3,0)</f>
        <v>599</v>
      </c>
      <c r="P509" s="1" t="n">
        <f aca="false">(N509-B509)/B509</f>
        <v>-0.060560181680545</v>
      </c>
      <c r="Q509" s="0" t="str">
        <f aca="false">TRIM(R509)</f>
        <v>09132: accessori per apparecchi per il trattamento dell'informazione</v>
      </c>
      <c r="R509" s="12" t="s">
        <v>1027</v>
      </c>
      <c r="S509" s="13" t="n">
        <v>939</v>
      </c>
    </row>
    <row r="510" customFormat="false" ht="20" hidden="false" customHeight="false" outlineLevel="0" collapsed="false">
      <c r="A510" s="12" t="s">
        <v>1028</v>
      </c>
      <c r="B510" s="14" t="n">
        <v>98.5</v>
      </c>
      <c r="C510" s="14" t="n">
        <v>103.1</v>
      </c>
      <c r="D510" s="14" t="n">
        <v>105.3</v>
      </c>
      <c r="E510" s="14" t="n">
        <v>100</v>
      </c>
      <c r="F510" s="14" t="n">
        <v>101.3</v>
      </c>
      <c r="G510" s="14" t="n">
        <v>98.4</v>
      </c>
      <c r="H510" s="14" t="n">
        <v>100.8</v>
      </c>
      <c r="I510" s="14" t="n">
        <v>103.2</v>
      </c>
      <c r="J510" s="14" t="n">
        <v>103.1</v>
      </c>
      <c r="K510" s="14" t="n">
        <v>105.3</v>
      </c>
      <c r="L510" s="14" t="n">
        <v>110.5</v>
      </c>
      <c r="M510" s="14" t="n">
        <v>108.1</v>
      </c>
      <c r="N510" s="14" t="n">
        <v>112</v>
      </c>
      <c r="O510" s="0" t="n">
        <f aca="false">VLOOKUP(TRIM(A510),Q:S,3,0)</f>
        <v>216</v>
      </c>
      <c r="P510" s="1" t="n">
        <f aca="false">(N510-B510)/B510</f>
        <v>0.137055837563452</v>
      </c>
      <c r="Q510" s="0" t="str">
        <f aca="false">TRIM(R510)</f>
        <v>091320: accessori per apparecchi per il trattamento dell'informazione</v>
      </c>
      <c r="R510" s="12" t="s">
        <v>1029</v>
      </c>
      <c r="S510" s="13" t="n">
        <v>939</v>
      </c>
    </row>
    <row r="511" customFormat="false" ht="20" hidden="false" customHeight="false" outlineLevel="0" collapsed="false">
      <c r="A511" s="12" t="s">
        <v>1030</v>
      </c>
      <c r="B511" s="15" t="n">
        <v>98.5</v>
      </c>
      <c r="C511" s="15" t="n">
        <v>103.1</v>
      </c>
      <c r="D511" s="15" t="n">
        <v>105.3</v>
      </c>
      <c r="E511" s="15" t="n">
        <v>100</v>
      </c>
      <c r="F511" s="15" t="n">
        <v>101.3</v>
      </c>
      <c r="G511" s="15" t="n">
        <v>98.4</v>
      </c>
      <c r="H511" s="15" t="n">
        <v>100.8</v>
      </c>
      <c r="I511" s="15" t="n">
        <v>103.2</v>
      </c>
      <c r="J511" s="15" t="n">
        <v>103.1</v>
      </c>
      <c r="K511" s="15" t="n">
        <v>105.3</v>
      </c>
      <c r="L511" s="15" t="n">
        <v>110.5</v>
      </c>
      <c r="M511" s="15" t="n">
        <v>108.1</v>
      </c>
      <c r="N511" s="15" t="n">
        <v>112</v>
      </c>
      <c r="O511" s="0" t="n">
        <f aca="false">VLOOKUP(TRIM(A511),Q:S,3,0)</f>
        <v>216</v>
      </c>
      <c r="P511" s="1" t="n">
        <f aca="false">(N511-B511)/B511</f>
        <v>0.137055837563452</v>
      </c>
      <c r="Q511" s="0" t="str">
        <f aca="false">TRIM(R511)</f>
        <v>0914: supporti di registrazione</v>
      </c>
      <c r="R511" s="12" t="s">
        <v>1031</v>
      </c>
      <c r="S511" s="13" t="n">
        <v>1135</v>
      </c>
    </row>
    <row r="512" customFormat="false" ht="20" hidden="false" customHeight="false" outlineLevel="0" collapsed="false">
      <c r="A512" s="12" t="s">
        <v>1032</v>
      </c>
      <c r="B512" s="14" t="n">
        <v>98.5</v>
      </c>
      <c r="C512" s="14" t="n">
        <v>103.1</v>
      </c>
      <c r="D512" s="14" t="n">
        <v>105.3</v>
      </c>
      <c r="E512" s="14" t="n">
        <v>100</v>
      </c>
      <c r="F512" s="14" t="n">
        <v>101.3</v>
      </c>
      <c r="G512" s="14" t="n">
        <v>98.4</v>
      </c>
      <c r="H512" s="14" t="n">
        <v>100.8</v>
      </c>
      <c r="I512" s="14" t="n">
        <v>103.2</v>
      </c>
      <c r="J512" s="14" t="n">
        <v>103.1</v>
      </c>
      <c r="K512" s="14" t="n">
        <v>105.3</v>
      </c>
      <c r="L512" s="14" t="n">
        <v>110.5</v>
      </c>
      <c r="M512" s="14" t="n">
        <v>108.1</v>
      </c>
      <c r="N512" s="14" t="n">
        <v>112</v>
      </c>
      <c r="O512" s="0" t="n">
        <f aca="false">VLOOKUP(TRIM(A512),Q:S,3,0)</f>
        <v>216</v>
      </c>
      <c r="P512" s="1" t="n">
        <f aca="false">(N512-B512)/B512</f>
        <v>0.137055837563452</v>
      </c>
      <c r="Q512" s="0" t="str">
        <f aca="false">TRIM(R512)</f>
        <v>09141: supporti con registrazioni di suoni, immagini e video</v>
      </c>
      <c r="R512" s="12" t="s">
        <v>1033</v>
      </c>
      <c r="S512" s="13" t="n">
        <v>596</v>
      </c>
    </row>
    <row r="513" customFormat="false" ht="20" hidden="false" customHeight="false" outlineLevel="0" collapsed="false">
      <c r="A513" s="12" t="s">
        <v>1034</v>
      </c>
      <c r="B513" s="15" t="n">
        <v>101.9</v>
      </c>
      <c r="C513" s="15" t="n">
        <v>100.6</v>
      </c>
      <c r="D513" s="15" t="n">
        <v>97.5</v>
      </c>
      <c r="E513" s="15" t="n">
        <v>98.7</v>
      </c>
      <c r="F513" s="15" t="n">
        <v>100</v>
      </c>
      <c r="G513" s="15" t="n">
        <v>97.7</v>
      </c>
      <c r="H513" s="15" t="n">
        <v>95.3</v>
      </c>
      <c r="I513" s="15" t="n">
        <v>99.8</v>
      </c>
      <c r="J513" s="15" t="n">
        <v>103</v>
      </c>
      <c r="K513" s="15" t="n">
        <v>103.7</v>
      </c>
      <c r="L513" s="15" t="n">
        <v>100.6</v>
      </c>
      <c r="M513" s="15" t="n">
        <v>99.9</v>
      </c>
      <c r="N513" s="15" t="n">
        <v>97.5</v>
      </c>
      <c r="O513" s="0" t="n">
        <f aca="false">VLOOKUP(TRIM(A513),Q:S,3,0)</f>
        <v>5047</v>
      </c>
      <c r="P513" s="1" t="n">
        <f aca="false">(N513-B513)/B513</f>
        <v>-0.0431795878312071</v>
      </c>
      <c r="Q513" s="0" t="str">
        <f aca="false">TRIM(R513)</f>
        <v>091410: supporti con registrazioni di suoni, immagini e video</v>
      </c>
      <c r="R513" s="12" t="s">
        <v>1035</v>
      </c>
      <c r="S513" s="13" t="n">
        <v>596</v>
      </c>
    </row>
    <row r="514" customFormat="false" ht="20" hidden="false" customHeight="false" outlineLevel="0" collapsed="false">
      <c r="A514" s="12" t="s">
        <v>1036</v>
      </c>
      <c r="B514" s="14" t="n">
        <v>102.4</v>
      </c>
      <c r="C514" s="14" t="n">
        <v>100.9</v>
      </c>
      <c r="D514" s="14" t="n">
        <v>97.2</v>
      </c>
      <c r="E514" s="14" t="n">
        <v>98.7</v>
      </c>
      <c r="F514" s="14" t="n">
        <v>100.3</v>
      </c>
      <c r="G514" s="14" t="n">
        <v>97.1</v>
      </c>
      <c r="H514" s="14" t="n">
        <v>94.5</v>
      </c>
      <c r="I514" s="14" t="n">
        <v>99</v>
      </c>
      <c r="J514" s="14" t="n">
        <v>102.5</v>
      </c>
      <c r="K514" s="14" t="n">
        <v>103.6</v>
      </c>
      <c r="L514" s="14" t="n">
        <v>100.2</v>
      </c>
      <c r="M514" s="14" t="n">
        <v>99.2</v>
      </c>
      <c r="N514" s="14" t="n">
        <v>96.3</v>
      </c>
      <c r="O514" s="0" t="n">
        <f aca="false">VLOOKUP(TRIM(A514),Q:S,3,0)</f>
        <v>4108</v>
      </c>
      <c r="P514" s="1" t="n">
        <f aca="false">(N514-B514)/B514</f>
        <v>-0.0595703125000001</v>
      </c>
      <c r="Q514" s="0" t="str">
        <f aca="false">TRIM(R514)</f>
        <v>09142: supporti per la registrazione di suoni, immagini e video</v>
      </c>
      <c r="R514" s="12" t="s">
        <v>1037</v>
      </c>
      <c r="S514" s="13" t="s">
        <v>23</v>
      </c>
    </row>
    <row r="515" customFormat="false" ht="20" hidden="false" customHeight="false" outlineLevel="0" collapsed="false">
      <c r="A515" s="12" t="s">
        <v>1038</v>
      </c>
      <c r="B515" s="15" t="n">
        <v>81.8</v>
      </c>
      <c r="C515" s="15" t="n">
        <v>83.3</v>
      </c>
      <c r="D515" s="15" t="n">
        <v>78.6</v>
      </c>
      <c r="E515" s="15" t="n">
        <v>78.3</v>
      </c>
      <c r="F515" s="15" t="n">
        <v>77.4</v>
      </c>
      <c r="G515" s="15" t="n">
        <v>79.2</v>
      </c>
      <c r="H515" s="15" t="n">
        <v>78</v>
      </c>
      <c r="I515" s="15" t="n">
        <v>91.5</v>
      </c>
      <c r="J515" s="15" t="n">
        <v>93.1</v>
      </c>
      <c r="K515" s="15" t="n">
        <v>92.3</v>
      </c>
      <c r="L515" s="15" t="n">
        <v>94.4</v>
      </c>
      <c r="M515" s="15" t="n">
        <v>92.9</v>
      </c>
      <c r="N515" s="15" t="n">
        <v>93.1</v>
      </c>
      <c r="O515" s="0" t="n">
        <f aca="false">VLOOKUP(TRIM(A515),Q:S,3,0)</f>
        <v>462</v>
      </c>
      <c r="P515" s="1" t="n">
        <f aca="false">(N515-B515)/B515</f>
        <v>0.138141809290954</v>
      </c>
      <c r="Q515" s="0" t="str">
        <f aca="false">TRIM(R515)</f>
        <v>091420: supporti per la registrazione di suoni, immagini e video</v>
      </c>
      <c r="R515" s="12" t="s">
        <v>1039</v>
      </c>
      <c r="S515" s="13" t="s">
        <v>23</v>
      </c>
    </row>
    <row r="516" customFormat="false" ht="20" hidden="false" customHeight="false" outlineLevel="0" collapsed="false">
      <c r="A516" s="12" t="s">
        <v>1040</v>
      </c>
      <c r="B516" s="14" t="n">
        <v>105.9</v>
      </c>
      <c r="C516" s="14" t="n">
        <v>104</v>
      </c>
      <c r="D516" s="14" t="n">
        <v>100.4</v>
      </c>
      <c r="E516" s="14" t="n">
        <v>102.1</v>
      </c>
      <c r="F516" s="14" t="n">
        <v>104.1</v>
      </c>
      <c r="G516" s="14" t="n">
        <v>100.2</v>
      </c>
      <c r="H516" s="14" t="n">
        <v>97.3</v>
      </c>
      <c r="I516" s="14" t="n">
        <v>100.6</v>
      </c>
      <c r="J516" s="14" t="n">
        <v>104.4</v>
      </c>
      <c r="K516" s="14" t="n">
        <v>105.8</v>
      </c>
      <c r="L516" s="14" t="n">
        <v>101.5</v>
      </c>
      <c r="M516" s="14" t="n">
        <v>100.6</v>
      </c>
      <c r="N516" s="14" t="n">
        <v>97.3</v>
      </c>
      <c r="O516" s="0" t="n">
        <f aca="false">VLOOKUP(TRIM(A516),Q:S,3,0)</f>
        <v>3646</v>
      </c>
      <c r="P516" s="1" t="n">
        <f aca="false">(N516-B516)/B516</f>
        <v>-0.0812086874409821</v>
      </c>
      <c r="Q516" s="0" t="str">
        <f aca="false">TRIM(R516)</f>
        <v>09149: altri supporti per la registrazione</v>
      </c>
      <c r="R516" s="12" t="s">
        <v>1041</v>
      </c>
      <c r="S516" s="13" t="n">
        <v>539</v>
      </c>
    </row>
    <row r="517" customFormat="false" ht="30" hidden="false" customHeight="false" outlineLevel="0" collapsed="false">
      <c r="A517" s="12" t="s">
        <v>1042</v>
      </c>
      <c r="B517" s="15" t="n">
        <v>100.3</v>
      </c>
      <c r="C517" s="15" t="n">
        <v>100.2</v>
      </c>
      <c r="D517" s="15" t="n">
        <v>99.7</v>
      </c>
      <c r="E517" s="15" t="n">
        <v>99.6</v>
      </c>
      <c r="F517" s="15" t="n">
        <v>99.2</v>
      </c>
      <c r="G517" s="15" t="n">
        <v>101.3</v>
      </c>
      <c r="H517" s="15" t="n">
        <v>100.1</v>
      </c>
      <c r="I517" s="15" t="n">
        <v>104.1</v>
      </c>
      <c r="J517" s="15" t="n">
        <v>106.1</v>
      </c>
      <c r="K517" s="15" t="n">
        <v>105.1</v>
      </c>
      <c r="L517" s="15" t="n">
        <v>103.7</v>
      </c>
      <c r="M517" s="15" t="n">
        <v>103.8</v>
      </c>
      <c r="N517" s="15" t="n">
        <v>103.7</v>
      </c>
      <c r="O517" s="0" t="n">
        <f aca="false">VLOOKUP(TRIM(A517),Q:S,3,0)</f>
        <v>939</v>
      </c>
      <c r="P517" s="1" t="n">
        <f aca="false">(N517-B517)/B517</f>
        <v>0.0338983050847458</v>
      </c>
      <c r="Q517" s="0" t="str">
        <f aca="false">TRIM(R517)</f>
        <v>091490: altri supporti per la registrazione</v>
      </c>
      <c r="R517" s="12" t="s">
        <v>1043</v>
      </c>
      <c r="S517" s="13" t="n">
        <v>539</v>
      </c>
    </row>
    <row r="518" customFormat="false" ht="30" hidden="false" customHeight="false" outlineLevel="0" collapsed="false">
      <c r="A518" s="12" t="s">
        <v>1044</v>
      </c>
      <c r="B518" s="14" t="n">
        <v>100.3</v>
      </c>
      <c r="C518" s="14" t="n">
        <v>100.2</v>
      </c>
      <c r="D518" s="14" t="n">
        <v>99.7</v>
      </c>
      <c r="E518" s="14" t="n">
        <v>99.6</v>
      </c>
      <c r="F518" s="14" t="n">
        <v>99.2</v>
      </c>
      <c r="G518" s="14" t="n">
        <v>101.3</v>
      </c>
      <c r="H518" s="14" t="n">
        <v>100.1</v>
      </c>
      <c r="I518" s="14" t="n">
        <v>104.1</v>
      </c>
      <c r="J518" s="14" t="n">
        <v>106.1</v>
      </c>
      <c r="K518" s="14" t="n">
        <v>105.1</v>
      </c>
      <c r="L518" s="14" t="n">
        <v>103.7</v>
      </c>
      <c r="M518" s="14" t="n">
        <v>103.8</v>
      </c>
      <c r="N518" s="14" t="n">
        <v>103.7</v>
      </c>
      <c r="O518" s="0" t="n">
        <f aca="false">VLOOKUP(TRIM(A518),Q:S,3,0)</f>
        <v>939</v>
      </c>
      <c r="P518" s="1" t="n">
        <f aca="false">(N518-B518)/B518</f>
        <v>0.0338983050847458</v>
      </c>
      <c r="Q518" s="0" t="str">
        <f aca="false">TRIM(R518)</f>
        <v>092: altri beni durevoli per ricreazione e cultura</v>
      </c>
      <c r="R518" s="12" t="s">
        <v>1045</v>
      </c>
      <c r="S518" s="13" t="n">
        <v>3727</v>
      </c>
    </row>
    <row r="519" customFormat="false" ht="12.5" hidden="false" customHeight="false" outlineLevel="0" collapsed="false">
      <c r="A519" s="12" t="s">
        <v>1046</v>
      </c>
      <c r="B519" s="15" t="n">
        <v>94.1</v>
      </c>
      <c r="C519" s="15" t="n">
        <v>90.7</v>
      </c>
      <c r="D519" s="15" t="n">
        <v>96</v>
      </c>
      <c r="E519" s="15" t="n">
        <v>95.6</v>
      </c>
      <c r="F519" s="15" t="n">
        <v>96.6</v>
      </c>
      <c r="G519" s="15" t="n">
        <v>89.9</v>
      </c>
      <c r="H519" s="15" t="n">
        <v>92.6</v>
      </c>
      <c r="I519" s="15" t="n">
        <v>103.1</v>
      </c>
      <c r="J519" s="15" t="n">
        <v>100.9</v>
      </c>
      <c r="K519" s="15" t="n">
        <v>103.4</v>
      </c>
      <c r="L519" s="15" t="n">
        <v>103.9</v>
      </c>
      <c r="M519" s="15" t="n">
        <v>101.7</v>
      </c>
      <c r="N519" s="15" t="n">
        <v>106.2</v>
      </c>
      <c r="O519" s="0" t="n">
        <f aca="false">VLOOKUP(TRIM(A519),Q:S,3,0)</f>
        <v>1135</v>
      </c>
      <c r="P519" s="1" t="n">
        <f aca="false">(N519-B519)/B519</f>
        <v>0.128586609989373</v>
      </c>
      <c r="Q519" s="0" t="str">
        <f aca="false">TRIM(R519)</f>
        <v>0921: beni durevoli per ricreazione all'aperto</v>
      </c>
      <c r="R519" s="12" t="s">
        <v>1047</v>
      </c>
      <c r="S519" s="13" t="n">
        <v>2880</v>
      </c>
    </row>
    <row r="520" customFormat="false" ht="30" hidden="false" customHeight="false" outlineLevel="0" collapsed="false">
      <c r="A520" s="12" t="s">
        <v>1048</v>
      </c>
      <c r="B520" s="14" t="n">
        <v>108.1</v>
      </c>
      <c r="C520" s="14" t="n">
        <v>105.8</v>
      </c>
      <c r="D520" s="14" t="n">
        <v>109.5</v>
      </c>
      <c r="E520" s="14" t="n">
        <v>106.2</v>
      </c>
      <c r="F520" s="14" t="n">
        <v>112.1</v>
      </c>
      <c r="G520" s="14" t="n">
        <v>99.9</v>
      </c>
      <c r="H520" s="14" t="n">
        <v>101.8</v>
      </c>
      <c r="I520" s="14" t="n">
        <v>121.4</v>
      </c>
      <c r="J520" s="14" t="n">
        <v>121.4</v>
      </c>
      <c r="K520" s="14" t="n">
        <v>128.1</v>
      </c>
      <c r="L520" s="14" t="n">
        <v>134</v>
      </c>
      <c r="M520" s="14" t="n">
        <v>131.3</v>
      </c>
      <c r="N520" s="14" t="n">
        <v>138.3</v>
      </c>
      <c r="O520" s="0" t="n">
        <f aca="false">VLOOKUP(TRIM(A520),Q:S,3,0)</f>
        <v>596</v>
      </c>
      <c r="P520" s="1" t="n">
        <f aca="false">(N520-B520)/B520</f>
        <v>0.279370952821462</v>
      </c>
      <c r="Q520" s="0" t="str">
        <f aca="false">TRIM(R520)</f>
        <v>09211: autocaravan, caravan e rimorchi</v>
      </c>
      <c r="R520" s="12" t="s">
        <v>1049</v>
      </c>
      <c r="S520" s="13" t="n">
        <v>2580</v>
      </c>
    </row>
    <row r="521" customFormat="false" ht="30" hidden="false" customHeight="false" outlineLevel="0" collapsed="false">
      <c r="A521" s="12" t="s">
        <v>1050</v>
      </c>
      <c r="B521" s="15" t="n">
        <v>108.1</v>
      </c>
      <c r="C521" s="15" t="n">
        <v>105.8</v>
      </c>
      <c r="D521" s="15" t="n">
        <v>109.5</v>
      </c>
      <c r="E521" s="15" t="n">
        <v>106.2</v>
      </c>
      <c r="F521" s="15" t="n">
        <v>112.1</v>
      </c>
      <c r="G521" s="15" t="n">
        <v>99.9</v>
      </c>
      <c r="H521" s="15" t="n">
        <v>101.8</v>
      </c>
      <c r="I521" s="15" t="n">
        <v>121.4</v>
      </c>
      <c r="J521" s="15" t="n">
        <v>121.4</v>
      </c>
      <c r="K521" s="15" t="n">
        <v>128.1</v>
      </c>
      <c r="L521" s="15" t="n">
        <v>134</v>
      </c>
      <c r="M521" s="15" t="n">
        <v>131.3</v>
      </c>
      <c r="N521" s="15" t="n">
        <v>138.3</v>
      </c>
      <c r="O521" s="0" t="n">
        <f aca="false">VLOOKUP(TRIM(A521),Q:S,3,0)</f>
        <v>596</v>
      </c>
      <c r="P521" s="1" t="n">
        <f aca="false">(N521-B521)/B521</f>
        <v>0.279370952821462</v>
      </c>
      <c r="Q521" s="0" t="str">
        <f aca="false">TRIM(R521)</f>
        <v>092110: autocaravan, caravan e rimorchi</v>
      </c>
      <c r="R521" s="12" t="s">
        <v>1051</v>
      </c>
      <c r="S521" s="13" t="n">
        <v>2580</v>
      </c>
    </row>
    <row r="522" customFormat="false" ht="30" hidden="false" customHeight="false" outlineLevel="0" collapsed="false">
      <c r="A522" s="12" t="s">
        <v>1052</v>
      </c>
      <c r="B522" s="14" t="s">
        <v>23</v>
      </c>
      <c r="C522" s="14" t="s">
        <v>23</v>
      </c>
      <c r="D522" s="14" t="s">
        <v>23</v>
      </c>
      <c r="E522" s="14" t="s">
        <v>23</v>
      </c>
      <c r="F522" s="14" t="s">
        <v>23</v>
      </c>
      <c r="G522" s="14" t="s">
        <v>23</v>
      </c>
      <c r="H522" s="14" t="s">
        <v>23</v>
      </c>
      <c r="I522" s="14" t="s">
        <v>23</v>
      </c>
      <c r="J522" s="14" t="s">
        <v>23</v>
      </c>
      <c r="K522" s="14" t="s">
        <v>23</v>
      </c>
      <c r="L522" s="14" t="s">
        <v>23</v>
      </c>
      <c r="M522" s="14" t="s">
        <v>23</v>
      </c>
      <c r="N522" s="14" t="s">
        <v>23</v>
      </c>
      <c r="O522" s="0" t="str">
        <f aca="false">VLOOKUP(TRIM(A522),Q:S,3,0)</f>
        <v>..</v>
      </c>
      <c r="P522" s="1" t="e">
        <f aca="false">(N522-B522)/B522</f>
        <v>#VALUE!</v>
      </c>
      <c r="Q522" s="0" t="str">
        <f aca="false">TRIM(R522)</f>
        <v>09213: imbarcazioni, motori fuoribordo ed equipaggiamento per imbarcazioni</v>
      </c>
      <c r="R522" s="12" t="s">
        <v>1053</v>
      </c>
      <c r="S522" s="13" t="n">
        <v>300</v>
      </c>
    </row>
    <row r="523" customFormat="false" ht="30" hidden="false" customHeight="false" outlineLevel="0" collapsed="false">
      <c r="A523" s="12" t="s">
        <v>1054</v>
      </c>
      <c r="B523" s="15" t="s">
        <v>23</v>
      </c>
      <c r="C523" s="15" t="s">
        <v>23</v>
      </c>
      <c r="D523" s="15" t="s">
        <v>23</v>
      </c>
      <c r="E523" s="15" t="s">
        <v>23</v>
      </c>
      <c r="F523" s="15" t="s">
        <v>23</v>
      </c>
      <c r="G523" s="15" t="s">
        <v>23</v>
      </c>
      <c r="H523" s="15" t="s">
        <v>23</v>
      </c>
      <c r="I523" s="15" t="s">
        <v>23</v>
      </c>
      <c r="J523" s="15" t="s">
        <v>23</v>
      </c>
      <c r="K523" s="15" t="s">
        <v>23</v>
      </c>
      <c r="L523" s="15" t="s">
        <v>23</v>
      </c>
      <c r="M523" s="15" t="s">
        <v>23</v>
      </c>
      <c r="N523" s="15" t="s">
        <v>23</v>
      </c>
      <c r="O523" s="0" t="str">
        <f aca="false">VLOOKUP(TRIM(A523),Q:S,3,0)</f>
        <v>..</v>
      </c>
      <c r="P523" s="1" t="e">
        <f aca="false">(N523-B523)/B523</f>
        <v>#VALUE!</v>
      </c>
      <c r="Q523" s="0" t="str">
        <f aca="false">TRIM(R523)</f>
        <v>092130: imbarcazioni, motori fuoribordo ed equipaggiamento per imbarcazioni</v>
      </c>
      <c r="R523" s="12" t="s">
        <v>1055</v>
      </c>
      <c r="S523" s="13" t="n">
        <v>300</v>
      </c>
    </row>
    <row r="524" customFormat="false" ht="20" hidden="false" customHeight="false" outlineLevel="0" collapsed="false">
      <c r="A524" s="12" t="s">
        <v>1056</v>
      </c>
      <c r="B524" s="14" t="n">
        <v>72.5</v>
      </c>
      <c r="C524" s="14" t="n">
        <v>68.2</v>
      </c>
      <c r="D524" s="14" t="n">
        <v>74.9</v>
      </c>
      <c r="E524" s="14" t="n">
        <v>77.6</v>
      </c>
      <c r="F524" s="14" t="n">
        <v>73.2</v>
      </c>
      <c r="G524" s="14" t="n">
        <v>72.9</v>
      </c>
      <c r="H524" s="14" t="n">
        <v>76.3</v>
      </c>
      <c r="I524" s="14" t="n">
        <v>76.4</v>
      </c>
      <c r="J524" s="14" t="n">
        <v>72.9</v>
      </c>
      <c r="K524" s="14" t="n">
        <v>72.2</v>
      </c>
      <c r="L524" s="14" t="n">
        <v>68.9</v>
      </c>
      <c r="M524" s="14" t="n">
        <v>67.3</v>
      </c>
      <c r="N524" s="14" t="n">
        <v>69.5</v>
      </c>
      <c r="O524" s="0" t="n">
        <f aca="false">VLOOKUP(TRIM(A524),Q:S,3,0)</f>
        <v>539</v>
      </c>
      <c r="P524" s="1" t="n">
        <f aca="false">(N524-B524)/B524</f>
        <v>-0.0413793103448276</v>
      </c>
      <c r="Q524" s="0" t="str">
        <f aca="false">TRIM(R524)</f>
        <v>0922: strumenti musicali e beni durevoli per ricreazione al coperto</v>
      </c>
      <c r="R524" s="12" t="s">
        <v>1057</v>
      </c>
      <c r="S524" s="13" t="n">
        <v>847</v>
      </c>
    </row>
    <row r="525" customFormat="false" ht="20" hidden="false" customHeight="false" outlineLevel="0" collapsed="false">
      <c r="A525" s="12" t="s">
        <v>1058</v>
      </c>
      <c r="B525" s="15" t="n">
        <v>72.5</v>
      </c>
      <c r="C525" s="15" t="n">
        <v>68.2</v>
      </c>
      <c r="D525" s="15" t="n">
        <v>74.9</v>
      </c>
      <c r="E525" s="15" t="n">
        <v>77.6</v>
      </c>
      <c r="F525" s="15" t="n">
        <v>73.2</v>
      </c>
      <c r="G525" s="15" t="n">
        <v>72.9</v>
      </c>
      <c r="H525" s="15" t="n">
        <v>76.3</v>
      </c>
      <c r="I525" s="15" t="n">
        <v>76.4</v>
      </c>
      <c r="J525" s="15" t="n">
        <v>72.9</v>
      </c>
      <c r="K525" s="15" t="n">
        <v>72.2</v>
      </c>
      <c r="L525" s="15" t="n">
        <v>68.9</v>
      </c>
      <c r="M525" s="15" t="n">
        <v>67.3</v>
      </c>
      <c r="N525" s="15" t="n">
        <v>69.5</v>
      </c>
      <c r="O525" s="0" t="n">
        <f aca="false">VLOOKUP(TRIM(A525),Q:S,3,0)</f>
        <v>539</v>
      </c>
      <c r="P525" s="1" t="n">
        <f aca="false">(N525-B525)/B525</f>
        <v>-0.0413793103448276</v>
      </c>
      <c r="Q525" s="0" t="str">
        <f aca="false">TRIM(R525)</f>
        <v>09221: strumenti musicali</v>
      </c>
      <c r="R525" s="12" t="s">
        <v>1059</v>
      </c>
      <c r="S525" s="13" t="n">
        <v>847</v>
      </c>
    </row>
    <row r="526" customFormat="false" ht="20" hidden="false" customHeight="false" outlineLevel="0" collapsed="false">
      <c r="A526" s="12" t="s">
        <v>1060</v>
      </c>
      <c r="B526" s="14" t="n">
        <v>110.1</v>
      </c>
      <c r="C526" s="14" t="n">
        <v>110.1</v>
      </c>
      <c r="D526" s="14" t="n">
        <v>110.1</v>
      </c>
      <c r="E526" s="14" t="n">
        <v>110.1</v>
      </c>
      <c r="F526" s="14" t="n">
        <v>110.6</v>
      </c>
      <c r="G526" s="14" t="n">
        <v>111.5</v>
      </c>
      <c r="H526" s="14" t="n">
        <v>113.3</v>
      </c>
      <c r="I526" s="14" t="n">
        <v>113.9</v>
      </c>
      <c r="J526" s="14" t="n">
        <v>114.1</v>
      </c>
      <c r="K526" s="14" t="n">
        <v>114.1</v>
      </c>
      <c r="L526" s="14" t="n">
        <v>122.2</v>
      </c>
      <c r="M526" s="14" t="n">
        <v>122.3</v>
      </c>
      <c r="N526" s="14" t="n">
        <v>123</v>
      </c>
      <c r="O526" s="0" t="n">
        <f aca="false">VLOOKUP(TRIM(A526),Q:S,3,0)</f>
        <v>3727</v>
      </c>
      <c r="P526" s="1" t="n">
        <f aca="false">(N526-B526)/B526</f>
        <v>0.11716621253406</v>
      </c>
      <c r="Q526" s="0" t="str">
        <f aca="false">TRIM(R526)</f>
        <v>092210: strumenti musicali</v>
      </c>
      <c r="R526" s="12" t="s">
        <v>1061</v>
      </c>
      <c r="S526" s="13" t="n">
        <v>847</v>
      </c>
    </row>
    <row r="527" customFormat="false" ht="20" hidden="false" customHeight="false" outlineLevel="0" collapsed="false">
      <c r="A527" s="12" t="s">
        <v>1062</v>
      </c>
      <c r="B527" s="15" t="n">
        <v>110.9</v>
      </c>
      <c r="C527" s="15" t="n">
        <v>110.9</v>
      </c>
      <c r="D527" s="15" t="n">
        <v>110.9</v>
      </c>
      <c r="E527" s="15" t="n">
        <v>110.9</v>
      </c>
      <c r="F527" s="15" t="n">
        <v>111.7</v>
      </c>
      <c r="G527" s="15" t="n">
        <v>112.8</v>
      </c>
      <c r="H527" s="15" t="n">
        <v>114.9</v>
      </c>
      <c r="I527" s="15" t="n">
        <v>115.7</v>
      </c>
      <c r="J527" s="15" t="n">
        <v>115.7</v>
      </c>
      <c r="K527" s="15" t="n">
        <v>115.7</v>
      </c>
      <c r="L527" s="15" t="n">
        <v>126.1</v>
      </c>
      <c r="M527" s="15" t="n">
        <v>126.1</v>
      </c>
      <c r="N527" s="15" t="n">
        <v>126.9</v>
      </c>
      <c r="O527" s="0" t="n">
        <f aca="false">VLOOKUP(TRIM(A527),Q:S,3,0)</f>
        <v>2880</v>
      </c>
      <c r="P527" s="1" t="n">
        <f aca="false">(N527-B527)/B527</f>
        <v>0.144274120829576</v>
      </c>
      <c r="Q527" s="0" t="str">
        <f aca="false">TRIM(R527)</f>
        <v>093: altri articoli e attrezzature per attività ricreative, giardinaggio e animali</v>
      </c>
      <c r="R527" s="12" t="s">
        <v>1063</v>
      </c>
      <c r="S527" s="13" t="n">
        <v>16312</v>
      </c>
    </row>
    <row r="528" customFormat="false" ht="20" hidden="false" customHeight="false" outlineLevel="0" collapsed="false">
      <c r="A528" s="12" t="s">
        <v>1064</v>
      </c>
      <c r="B528" s="14" t="n">
        <v>110.6</v>
      </c>
      <c r="C528" s="14" t="n">
        <v>110.6</v>
      </c>
      <c r="D528" s="14" t="n">
        <v>110.6</v>
      </c>
      <c r="E528" s="14" t="n">
        <v>110.6</v>
      </c>
      <c r="F528" s="14" t="n">
        <v>110.6</v>
      </c>
      <c r="G528" s="14" t="n">
        <v>111.9</v>
      </c>
      <c r="H528" s="14" t="n">
        <v>114.5</v>
      </c>
      <c r="I528" s="14" t="n">
        <v>114.5</v>
      </c>
      <c r="J528" s="14" t="n">
        <v>114.5</v>
      </c>
      <c r="K528" s="14" t="n">
        <v>114.5</v>
      </c>
      <c r="L528" s="14" t="n">
        <v>126</v>
      </c>
      <c r="M528" s="14" t="n">
        <v>126</v>
      </c>
      <c r="N528" s="14" t="n">
        <v>126</v>
      </c>
      <c r="O528" s="0" t="n">
        <f aca="false">VLOOKUP(TRIM(A528),Q:S,3,0)</f>
        <v>2580</v>
      </c>
      <c r="P528" s="1" t="n">
        <f aca="false">(N528-B528)/B528</f>
        <v>0.139240506329114</v>
      </c>
      <c r="Q528" s="0" t="str">
        <f aca="false">TRIM(R528)</f>
        <v>0931: giochi, giocattoli e hobby</v>
      </c>
      <c r="R528" s="12" t="s">
        <v>1065</v>
      </c>
      <c r="S528" s="13" t="n">
        <v>3329</v>
      </c>
    </row>
    <row r="529" customFormat="false" ht="20" hidden="false" customHeight="false" outlineLevel="0" collapsed="false">
      <c r="A529" s="12" t="s">
        <v>1066</v>
      </c>
      <c r="B529" s="15" t="n">
        <v>110.6</v>
      </c>
      <c r="C529" s="15" t="n">
        <v>110.6</v>
      </c>
      <c r="D529" s="15" t="n">
        <v>110.6</v>
      </c>
      <c r="E529" s="15" t="n">
        <v>110.6</v>
      </c>
      <c r="F529" s="15" t="n">
        <v>110.6</v>
      </c>
      <c r="G529" s="15" t="n">
        <v>111.9</v>
      </c>
      <c r="H529" s="15" t="n">
        <v>114.5</v>
      </c>
      <c r="I529" s="15" t="n">
        <v>114.5</v>
      </c>
      <c r="J529" s="15" t="n">
        <v>114.5</v>
      </c>
      <c r="K529" s="15" t="n">
        <v>114.5</v>
      </c>
      <c r="L529" s="15" t="n">
        <v>126</v>
      </c>
      <c r="M529" s="15" t="n">
        <v>126</v>
      </c>
      <c r="N529" s="15" t="n">
        <v>126</v>
      </c>
      <c r="O529" s="0" t="n">
        <f aca="false">VLOOKUP(TRIM(A529),Q:S,3,0)</f>
        <v>2580</v>
      </c>
      <c r="P529" s="1" t="n">
        <f aca="false">(N529-B529)/B529</f>
        <v>0.139240506329114</v>
      </c>
      <c r="Q529" s="0" t="str">
        <f aca="false">TRIM(R529)</f>
        <v>09311: giochi e hobby</v>
      </c>
      <c r="R529" s="12" t="s">
        <v>1067</v>
      </c>
      <c r="S529" s="13" t="n">
        <v>729</v>
      </c>
    </row>
    <row r="530" customFormat="false" ht="30" hidden="false" customHeight="false" outlineLevel="0" collapsed="false">
      <c r="A530" s="12" t="s">
        <v>1068</v>
      </c>
      <c r="B530" s="14" t="n">
        <v>111.2</v>
      </c>
      <c r="C530" s="14" t="n">
        <v>111.2</v>
      </c>
      <c r="D530" s="14" t="n">
        <v>111.2</v>
      </c>
      <c r="E530" s="14" t="n">
        <v>111.2</v>
      </c>
      <c r="F530" s="14" t="n">
        <v>115.2</v>
      </c>
      <c r="G530" s="14" t="n">
        <v>115.7</v>
      </c>
      <c r="H530" s="14" t="n">
        <v>115.7</v>
      </c>
      <c r="I530" s="14" t="n">
        <v>119.8</v>
      </c>
      <c r="J530" s="14" t="n">
        <v>119.8</v>
      </c>
      <c r="K530" s="14" t="n">
        <v>119.8</v>
      </c>
      <c r="L530" s="14" t="n">
        <v>119.6</v>
      </c>
      <c r="M530" s="14" t="n">
        <v>119.9</v>
      </c>
      <c r="N530" s="14" t="n">
        <v>127.6</v>
      </c>
      <c r="O530" s="0" t="n">
        <f aca="false">VLOOKUP(TRIM(A530),Q:S,3,0)</f>
        <v>300</v>
      </c>
      <c r="P530" s="1" t="n">
        <f aca="false">(N530-B530)/B530</f>
        <v>0.147482014388489</v>
      </c>
      <c r="Q530" s="0" t="str">
        <f aca="false">TRIM(R530)</f>
        <v>093111: giochi tradizionali</v>
      </c>
      <c r="R530" s="12" t="s">
        <v>1069</v>
      </c>
      <c r="S530" s="13" t="n">
        <v>388</v>
      </c>
    </row>
    <row r="531" customFormat="false" ht="30" hidden="false" customHeight="false" outlineLevel="0" collapsed="false">
      <c r="A531" s="12" t="s">
        <v>1070</v>
      </c>
      <c r="B531" s="15" t="n">
        <v>111.2</v>
      </c>
      <c r="C531" s="15" t="n">
        <v>111.2</v>
      </c>
      <c r="D531" s="15" t="n">
        <v>111.2</v>
      </c>
      <c r="E531" s="15" t="n">
        <v>111.2</v>
      </c>
      <c r="F531" s="15" t="n">
        <v>115.2</v>
      </c>
      <c r="G531" s="15" t="n">
        <v>115.7</v>
      </c>
      <c r="H531" s="15" t="n">
        <v>115.7</v>
      </c>
      <c r="I531" s="15" t="n">
        <v>119.8</v>
      </c>
      <c r="J531" s="15" t="n">
        <v>119.8</v>
      </c>
      <c r="K531" s="15" t="n">
        <v>119.8</v>
      </c>
      <c r="L531" s="15" t="n">
        <v>119.6</v>
      </c>
      <c r="M531" s="15" t="n">
        <v>119.9</v>
      </c>
      <c r="N531" s="15" t="n">
        <v>127.6</v>
      </c>
      <c r="O531" s="0" t="n">
        <f aca="false">VLOOKUP(TRIM(A531),Q:S,3,0)</f>
        <v>300</v>
      </c>
      <c r="P531" s="1" t="n">
        <f aca="false">(N531-B531)/B531</f>
        <v>0.147482014388489</v>
      </c>
      <c r="Q531" s="0" t="str">
        <f aca="false">TRIM(R531)</f>
        <v>093112: giochi elettronici</v>
      </c>
      <c r="R531" s="12" t="s">
        <v>1071</v>
      </c>
      <c r="S531" s="13" t="n">
        <v>341</v>
      </c>
    </row>
    <row r="532" customFormat="false" ht="30" hidden="false" customHeight="false" outlineLevel="0" collapsed="false">
      <c r="A532" s="12" t="s">
        <v>1072</v>
      </c>
      <c r="B532" s="14" t="n">
        <v>107.4</v>
      </c>
      <c r="C532" s="14" t="n">
        <v>107.3</v>
      </c>
      <c r="D532" s="14" t="n">
        <v>107.4</v>
      </c>
      <c r="E532" s="14" t="n">
        <v>107.2</v>
      </c>
      <c r="F532" s="14" t="n">
        <v>107.3</v>
      </c>
      <c r="G532" s="14" t="n">
        <v>107.6</v>
      </c>
      <c r="H532" s="14" t="n">
        <v>108.1</v>
      </c>
      <c r="I532" s="14" t="n">
        <v>108.4</v>
      </c>
      <c r="J532" s="14" t="n">
        <v>109.1</v>
      </c>
      <c r="K532" s="14" t="n">
        <v>109.4</v>
      </c>
      <c r="L532" s="14" t="n">
        <v>110</v>
      </c>
      <c r="M532" s="14" t="n">
        <v>110.4</v>
      </c>
      <c r="N532" s="14" t="n">
        <v>110.8</v>
      </c>
      <c r="O532" s="0" t="n">
        <f aca="false">VLOOKUP(TRIM(A532),Q:S,3,0)</f>
        <v>847</v>
      </c>
      <c r="P532" s="1" t="n">
        <f aca="false">(N532-B532)/B532</f>
        <v>0.031657355679702</v>
      </c>
      <c r="Q532" s="0" t="str">
        <f aca="false">TRIM(R532)</f>
        <v>09312: giocattoli e articoli per feste</v>
      </c>
      <c r="R532" s="12" t="s">
        <v>1073</v>
      </c>
      <c r="S532" s="13" t="n">
        <v>2600</v>
      </c>
    </row>
    <row r="533" customFormat="false" ht="12.5" hidden="false" customHeight="false" outlineLevel="0" collapsed="false">
      <c r="A533" s="12" t="s">
        <v>1074</v>
      </c>
      <c r="B533" s="15" t="n">
        <v>107.4</v>
      </c>
      <c r="C533" s="15" t="n">
        <v>107.3</v>
      </c>
      <c r="D533" s="15" t="n">
        <v>107.4</v>
      </c>
      <c r="E533" s="15" t="n">
        <v>107.2</v>
      </c>
      <c r="F533" s="15" t="n">
        <v>107.3</v>
      </c>
      <c r="G533" s="15" t="n">
        <v>107.6</v>
      </c>
      <c r="H533" s="15" t="n">
        <v>108.1</v>
      </c>
      <c r="I533" s="15" t="n">
        <v>108.4</v>
      </c>
      <c r="J533" s="15" t="n">
        <v>109.1</v>
      </c>
      <c r="K533" s="15" t="n">
        <v>109.4</v>
      </c>
      <c r="L533" s="15" t="n">
        <v>110</v>
      </c>
      <c r="M533" s="15" t="n">
        <v>110.4</v>
      </c>
      <c r="N533" s="15" t="n">
        <v>110.8</v>
      </c>
      <c r="O533" s="0" t="n">
        <f aca="false">VLOOKUP(TRIM(A533),Q:S,3,0)</f>
        <v>847</v>
      </c>
      <c r="P533" s="1" t="n">
        <f aca="false">(N533-B533)/B533</f>
        <v>0.031657355679702</v>
      </c>
      <c r="Q533" s="0" t="str">
        <f aca="false">TRIM(R533)</f>
        <v>093120: giocattoli</v>
      </c>
      <c r="R533" s="12" t="s">
        <v>1075</v>
      </c>
      <c r="S533" s="13" t="n">
        <v>2600</v>
      </c>
    </row>
    <row r="534" customFormat="false" ht="20" hidden="false" customHeight="false" outlineLevel="0" collapsed="false">
      <c r="A534" s="12" t="s">
        <v>1076</v>
      </c>
      <c r="B534" s="14" t="n">
        <v>107.4</v>
      </c>
      <c r="C534" s="14" t="n">
        <v>107.3</v>
      </c>
      <c r="D534" s="14" t="n">
        <v>107.4</v>
      </c>
      <c r="E534" s="14" t="n">
        <v>107.2</v>
      </c>
      <c r="F534" s="14" t="n">
        <v>107.3</v>
      </c>
      <c r="G534" s="14" t="n">
        <v>107.6</v>
      </c>
      <c r="H534" s="14" t="n">
        <v>108.1</v>
      </c>
      <c r="I534" s="14" t="n">
        <v>108.4</v>
      </c>
      <c r="J534" s="14" t="n">
        <v>109.1</v>
      </c>
      <c r="K534" s="14" t="n">
        <v>109.4</v>
      </c>
      <c r="L534" s="14" t="n">
        <v>110</v>
      </c>
      <c r="M534" s="14" t="n">
        <v>110.4</v>
      </c>
      <c r="N534" s="14" t="n">
        <v>110.8</v>
      </c>
      <c r="O534" s="0" t="n">
        <f aca="false">VLOOKUP(TRIM(A534),Q:S,3,0)</f>
        <v>847</v>
      </c>
      <c r="P534" s="1" t="n">
        <f aca="false">(N534-B534)/B534</f>
        <v>0.031657355679702</v>
      </c>
      <c r="Q534" s="0" t="str">
        <f aca="false">TRIM(R534)</f>
        <v>0932: articoli sportivi, per campeggio e attività ricreative all'aperto</v>
      </c>
      <c r="R534" s="12" t="s">
        <v>1077</v>
      </c>
      <c r="S534" s="13" t="n">
        <v>1278</v>
      </c>
    </row>
    <row r="535" customFormat="false" ht="30" hidden="false" customHeight="false" outlineLevel="0" collapsed="false">
      <c r="A535" s="12" t="s">
        <v>1078</v>
      </c>
      <c r="B535" s="15" t="n">
        <v>101</v>
      </c>
      <c r="C535" s="15" t="n">
        <v>101</v>
      </c>
      <c r="D535" s="15" t="n">
        <v>101.2</v>
      </c>
      <c r="E535" s="15" t="n">
        <v>100.9</v>
      </c>
      <c r="F535" s="15" t="n">
        <v>101.5</v>
      </c>
      <c r="G535" s="15" t="n">
        <v>101.7</v>
      </c>
      <c r="H535" s="15" t="n">
        <v>102</v>
      </c>
      <c r="I535" s="15" t="n">
        <v>102.5</v>
      </c>
      <c r="J535" s="15" t="n">
        <v>102.8</v>
      </c>
      <c r="K535" s="15" t="n">
        <v>103.7</v>
      </c>
      <c r="L535" s="15" t="n">
        <v>104</v>
      </c>
      <c r="M535" s="15" t="n">
        <v>104.7</v>
      </c>
      <c r="N535" s="15" t="n">
        <v>105.5</v>
      </c>
      <c r="O535" s="0" t="n">
        <f aca="false">VLOOKUP(TRIM(A535),Q:S,3,0)</f>
        <v>16312</v>
      </c>
      <c r="P535" s="1" t="n">
        <f aca="false">(N535-B535)/B535</f>
        <v>0.0445544554455446</v>
      </c>
      <c r="Q535" s="0" t="str">
        <f aca="false">TRIM(R535)</f>
        <v>09321: articoli sportivi</v>
      </c>
      <c r="R535" s="12" t="s">
        <v>1079</v>
      </c>
      <c r="S535" s="13" t="n">
        <v>1278</v>
      </c>
    </row>
    <row r="536" customFormat="false" ht="12.5" hidden="false" customHeight="false" outlineLevel="0" collapsed="false">
      <c r="A536" s="12" t="s">
        <v>1080</v>
      </c>
      <c r="B536" s="14" t="n">
        <v>99.5</v>
      </c>
      <c r="C536" s="14" t="n">
        <v>99.6</v>
      </c>
      <c r="D536" s="14" t="n">
        <v>99.2</v>
      </c>
      <c r="E536" s="14" t="n">
        <v>98.7</v>
      </c>
      <c r="F536" s="14" t="n">
        <v>99.3</v>
      </c>
      <c r="G536" s="14" t="n">
        <v>100</v>
      </c>
      <c r="H536" s="14" t="n">
        <v>100.9</v>
      </c>
      <c r="I536" s="14" t="n">
        <v>100.8</v>
      </c>
      <c r="J536" s="14" t="n">
        <v>100.5</v>
      </c>
      <c r="K536" s="14" t="n">
        <v>100.4</v>
      </c>
      <c r="L536" s="14" t="n">
        <v>100.7</v>
      </c>
      <c r="M536" s="14" t="n">
        <v>100.7</v>
      </c>
      <c r="N536" s="14" t="n">
        <v>100.9</v>
      </c>
      <c r="O536" s="0" t="n">
        <f aca="false">VLOOKUP(TRIM(A536),Q:S,3,0)</f>
        <v>3329</v>
      </c>
      <c r="P536" s="1" t="n">
        <f aca="false">(N536-B536)/B536</f>
        <v>0.014070351758794</v>
      </c>
      <c r="Q536" s="0" t="str">
        <f aca="false">TRIM(R536)</f>
        <v>093210: articoli sportivi</v>
      </c>
      <c r="R536" s="12" t="s">
        <v>1081</v>
      </c>
      <c r="S536" s="13" t="n">
        <v>1278</v>
      </c>
    </row>
    <row r="537" customFormat="false" ht="12.5" hidden="false" customHeight="false" outlineLevel="0" collapsed="false">
      <c r="A537" s="12" t="s">
        <v>1082</v>
      </c>
      <c r="B537" s="15" t="n">
        <v>98.9</v>
      </c>
      <c r="C537" s="15" t="n">
        <v>99</v>
      </c>
      <c r="D537" s="15" t="n">
        <v>97.3</v>
      </c>
      <c r="E537" s="15" t="n">
        <v>95.2</v>
      </c>
      <c r="F537" s="15" t="n">
        <v>97.4</v>
      </c>
      <c r="G537" s="15" t="n">
        <v>99.4</v>
      </c>
      <c r="H537" s="15" t="n">
        <v>102.7</v>
      </c>
      <c r="I537" s="15" t="n">
        <v>102</v>
      </c>
      <c r="J537" s="15" t="n">
        <v>100.6</v>
      </c>
      <c r="K537" s="15" t="n">
        <v>99.9</v>
      </c>
      <c r="L537" s="15" t="n">
        <v>99.4</v>
      </c>
      <c r="M537" s="15" t="n">
        <v>98.3</v>
      </c>
      <c r="N537" s="15" t="n">
        <v>98.4</v>
      </c>
      <c r="O537" s="0" t="n">
        <f aca="false">VLOOKUP(TRIM(A537),Q:S,3,0)</f>
        <v>729</v>
      </c>
      <c r="P537" s="1" t="n">
        <f aca="false">(N537-B537)/B537</f>
        <v>-0.00505561172901921</v>
      </c>
      <c r="Q537" s="0" t="str">
        <f aca="false">TRIM(R537)</f>
        <v>0933: articoli per giardinaggio, piante e fiori</v>
      </c>
      <c r="R537" s="12" t="s">
        <v>1083</v>
      </c>
      <c r="S537" s="13" t="n">
        <v>4397</v>
      </c>
    </row>
    <row r="538" customFormat="false" ht="12.5" hidden="false" customHeight="false" outlineLevel="0" collapsed="false">
      <c r="A538" s="12" t="s">
        <v>1084</v>
      </c>
      <c r="B538" s="14" t="n">
        <v>99</v>
      </c>
      <c r="C538" s="14" t="n">
        <v>99.1</v>
      </c>
      <c r="D538" s="14" t="n">
        <v>99.2</v>
      </c>
      <c r="E538" s="14" t="n">
        <v>99.2</v>
      </c>
      <c r="F538" s="14" t="n">
        <v>99.4</v>
      </c>
      <c r="G538" s="14" t="n">
        <v>99.5</v>
      </c>
      <c r="H538" s="14" t="n">
        <v>99.6</v>
      </c>
      <c r="I538" s="14" t="n">
        <v>99.8</v>
      </c>
      <c r="J538" s="14" t="n">
        <v>99.9</v>
      </c>
      <c r="K538" s="14" t="n">
        <v>100.1</v>
      </c>
      <c r="L538" s="14" t="n">
        <v>100.3</v>
      </c>
      <c r="M538" s="14" t="n">
        <v>100.8</v>
      </c>
      <c r="N538" s="14" t="n">
        <v>101</v>
      </c>
      <c r="O538" s="0" t="n">
        <f aca="false">VLOOKUP(TRIM(A538),Q:S,3,0)</f>
        <v>388</v>
      </c>
      <c r="P538" s="1" t="n">
        <f aca="false">(N538-B538)/B538</f>
        <v>0.0202020202020202</v>
      </c>
      <c r="Q538" s="0" t="str">
        <f aca="false">TRIM(R538)</f>
        <v>09331: articoli per giardinaggio</v>
      </c>
      <c r="R538" s="12" t="s">
        <v>1085</v>
      </c>
      <c r="S538" s="13" t="n">
        <v>1154</v>
      </c>
    </row>
    <row r="539" customFormat="false" ht="12.5" hidden="false" customHeight="false" outlineLevel="0" collapsed="false">
      <c r="A539" s="12" t="s">
        <v>1086</v>
      </c>
      <c r="B539" s="15" t="n">
        <v>101.6</v>
      </c>
      <c r="C539" s="15" t="n">
        <v>101.6</v>
      </c>
      <c r="D539" s="15" t="n">
        <v>97.3</v>
      </c>
      <c r="E539" s="15" t="n">
        <v>92.2</v>
      </c>
      <c r="F539" s="15" t="n">
        <v>97.4</v>
      </c>
      <c r="G539" s="15" t="n">
        <v>101.9</v>
      </c>
      <c r="H539" s="15" t="n">
        <v>109.9</v>
      </c>
      <c r="I539" s="15" t="n">
        <v>108.1</v>
      </c>
      <c r="J539" s="15" t="n">
        <v>104.6</v>
      </c>
      <c r="K539" s="15" t="n">
        <v>102.9</v>
      </c>
      <c r="L539" s="15" t="n">
        <v>101.5</v>
      </c>
      <c r="M539" s="15" t="n">
        <v>98.4</v>
      </c>
      <c r="N539" s="15" t="n">
        <v>98.4</v>
      </c>
      <c r="O539" s="0" t="n">
        <f aca="false">VLOOKUP(TRIM(A539),Q:S,3,0)</f>
        <v>341</v>
      </c>
      <c r="P539" s="1" t="n">
        <f aca="false">(N539-B539)/B539</f>
        <v>-0.0314960629921259</v>
      </c>
      <c r="Q539" s="0" t="str">
        <f aca="false">TRIM(R539)</f>
        <v>093310: articoli per giardinaggio</v>
      </c>
      <c r="R539" s="12" t="s">
        <v>1087</v>
      </c>
      <c r="S539" s="13" t="n">
        <v>1154</v>
      </c>
    </row>
    <row r="540" customFormat="false" ht="20" hidden="false" customHeight="false" outlineLevel="0" collapsed="false">
      <c r="A540" s="12" t="s">
        <v>1088</v>
      </c>
      <c r="B540" s="14" t="n">
        <v>101.3</v>
      </c>
      <c r="C540" s="14" t="n">
        <v>101.4</v>
      </c>
      <c r="D540" s="14" t="n">
        <v>101.3</v>
      </c>
      <c r="E540" s="14" t="n">
        <v>101.4</v>
      </c>
      <c r="F540" s="14" t="n">
        <v>101.6</v>
      </c>
      <c r="G540" s="14" t="n">
        <v>101.8</v>
      </c>
      <c r="H540" s="14" t="n">
        <v>101.9</v>
      </c>
      <c r="I540" s="14" t="n">
        <v>102</v>
      </c>
      <c r="J540" s="14" t="n">
        <v>102</v>
      </c>
      <c r="K540" s="14" t="n">
        <v>102.1</v>
      </c>
      <c r="L540" s="14" t="n">
        <v>102.6</v>
      </c>
      <c r="M540" s="14" t="n">
        <v>102.9</v>
      </c>
      <c r="N540" s="14" t="n">
        <v>103.2</v>
      </c>
      <c r="O540" s="0" t="n">
        <f aca="false">VLOOKUP(TRIM(A540),Q:S,3,0)</f>
        <v>2600</v>
      </c>
      <c r="P540" s="1" t="n">
        <f aca="false">(N540-B540)/B540</f>
        <v>0.018756169792695</v>
      </c>
      <c r="Q540" s="0" t="str">
        <f aca="false">TRIM(R540)</f>
        <v>09332: piante e fiori</v>
      </c>
      <c r="R540" s="12" t="s">
        <v>1089</v>
      </c>
      <c r="S540" s="13" t="n">
        <v>3243</v>
      </c>
    </row>
    <row r="541" customFormat="false" ht="12.5" hidden="false" customHeight="false" outlineLevel="0" collapsed="false">
      <c r="A541" s="12" t="s">
        <v>1090</v>
      </c>
      <c r="B541" s="15" t="n">
        <v>101.3</v>
      </c>
      <c r="C541" s="15" t="n">
        <v>101.4</v>
      </c>
      <c r="D541" s="15" t="n">
        <v>101.3</v>
      </c>
      <c r="E541" s="15" t="n">
        <v>101.4</v>
      </c>
      <c r="F541" s="15" t="n">
        <v>101.6</v>
      </c>
      <c r="G541" s="15" t="n">
        <v>101.8</v>
      </c>
      <c r="H541" s="15" t="n">
        <v>101.9</v>
      </c>
      <c r="I541" s="15" t="n">
        <v>102</v>
      </c>
      <c r="J541" s="15" t="n">
        <v>102</v>
      </c>
      <c r="K541" s="15" t="n">
        <v>102.1</v>
      </c>
      <c r="L541" s="15" t="n">
        <v>102.6</v>
      </c>
      <c r="M541" s="15" t="n">
        <v>102.9</v>
      </c>
      <c r="N541" s="15" t="n">
        <v>103.2</v>
      </c>
      <c r="O541" s="0" t="n">
        <f aca="false">VLOOKUP(TRIM(A541),Q:S,3,0)</f>
        <v>2600</v>
      </c>
      <c r="P541" s="1" t="n">
        <f aca="false">(N541-B541)/B541</f>
        <v>0.018756169792695</v>
      </c>
      <c r="Q541" s="0" t="str">
        <f aca="false">TRIM(R541)</f>
        <v>093321: piante</v>
      </c>
      <c r="R541" s="12" t="s">
        <v>1091</v>
      </c>
      <c r="S541" s="13" t="n">
        <v>1132</v>
      </c>
    </row>
    <row r="542" customFormat="false" ht="30" hidden="false" customHeight="false" outlineLevel="0" collapsed="false">
      <c r="A542" s="12" t="s">
        <v>1092</v>
      </c>
      <c r="B542" s="14" t="n">
        <v>87.9</v>
      </c>
      <c r="C542" s="14" t="n">
        <v>87.3</v>
      </c>
      <c r="D542" s="14" t="n">
        <v>90.9</v>
      </c>
      <c r="E542" s="14" t="n">
        <v>87.6</v>
      </c>
      <c r="F542" s="14" t="n">
        <v>91.5</v>
      </c>
      <c r="G542" s="14" t="n">
        <v>91.1</v>
      </c>
      <c r="H542" s="14" t="n">
        <v>89.5</v>
      </c>
      <c r="I542" s="14" t="n">
        <v>89.4</v>
      </c>
      <c r="J542" s="14" t="n">
        <v>89.3</v>
      </c>
      <c r="K542" s="14" t="n">
        <v>89.4</v>
      </c>
      <c r="L542" s="14" t="n">
        <v>89.5</v>
      </c>
      <c r="M542" s="14" t="n">
        <v>89.1</v>
      </c>
      <c r="N542" s="14" t="n">
        <v>89.4</v>
      </c>
      <c r="O542" s="0" t="n">
        <f aca="false">VLOOKUP(TRIM(A542),Q:S,3,0)</f>
        <v>1278</v>
      </c>
      <c r="P542" s="1" t="n">
        <f aca="false">(N542-B542)/B542</f>
        <v>0.0170648464163823</v>
      </c>
      <c r="Q542" s="0" t="str">
        <f aca="false">TRIM(R542)</f>
        <v>093322: fiori</v>
      </c>
      <c r="R542" s="12" t="s">
        <v>1093</v>
      </c>
      <c r="S542" s="13" t="n">
        <v>2111</v>
      </c>
    </row>
    <row r="543" customFormat="false" ht="12.5" hidden="false" customHeight="false" outlineLevel="0" collapsed="false">
      <c r="A543" s="12" t="s">
        <v>1094</v>
      </c>
      <c r="B543" s="15" t="n">
        <v>87.9</v>
      </c>
      <c r="C543" s="15" t="n">
        <v>87.3</v>
      </c>
      <c r="D543" s="15" t="n">
        <v>90.9</v>
      </c>
      <c r="E543" s="15" t="n">
        <v>87.6</v>
      </c>
      <c r="F543" s="15" t="n">
        <v>91.5</v>
      </c>
      <c r="G543" s="15" t="n">
        <v>91.1</v>
      </c>
      <c r="H543" s="15" t="n">
        <v>89.5</v>
      </c>
      <c r="I543" s="15" t="n">
        <v>89.4</v>
      </c>
      <c r="J543" s="15" t="n">
        <v>89.3</v>
      </c>
      <c r="K543" s="15" t="n">
        <v>89.4</v>
      </c>
      <c r="L543" s="15" t="n">
        <v>89.5</v>
      </c>
      <c r="M543" s="15" t="n">
        <v>89.1</v>
      </c>
      <c r="N543" s="15" t="n">
        <v>89.4</v>
      </c>
      <c r="O543" s="0" t="n">
        <f aca="false">VLOOKUP(TRIM(A543),Q:S,3,0)</f>
        <v>1278</v>
      </c>
      <c r="P543" s="1" t="n">
        <f aca="false">(N543-B543)/B543</f>
        <v>0.0170648464163823</v>
      </c>
      <c r="Q543" s="0" t="str">
        <f aca="false">TRIM(R543)</f>
        <v>0934: animali domestici e relativi prodotti</v>
      </c>
      <c r="R543" s="12" t="s">
        <v>1095</v>
      </c>
      <c r="S543" s="13" t="n">
        <v>5928</v>
      </c>
    </row>
    <row r="544" customFormat="false" ht="12.5" hidden="false" customHeight="false" outlineLevel="0" collapsed="false">
      <c r="A544" s="12" t="s">
        <v>1096</v>
      </c>
      <c r="B544" s="14" t="n">
        <v>87.9</v>
      </c>
      <c r="C544" s="14" t="n">
        <v>87.3</v>
      </c>
      <c r="D544" s="14" t="n">
        <v>90.9</v>
      </c>
      <c r="E544" s="14" t="n">
        <v>87.6</v>
      </c>
      <c r="F544" s="14" t="n">
        <v>91.5</v>
      </c>
      <c r="G544" s="14" t="n">
        <v>91.1</v>
      </c>
      <c r="H544" s="14" t="n">
        <v>89.5</v>
      </c>
      <c r="I544" s="14" t="n">
        <v>89.4</v>
      </c>
      <c r="J544" s="14" t="n">
        <v>89.3</v>
      </c>
      <c r="K544" s="14" t="n">
        <v>89.4</v>
      </c>
      <c r="L544" s="14" t="n">
        <v>89.5</v>
      </c>
      <c r="M544" s="14" t="n">
        <v>89.1</v>
      </c>
      <c r="N544" s="14" t="n">
        <v>89.4</v>
      </c>
      <c r="O544" s="0" t="n">
        <f aca="false">VLOOKUP(TRIM(A544),Q:S,3,0)</f>
        <v>1278</v>
      </c>
      <c r="P544" s="1" t="n">
        <f aca="false">(N544-B544)/B544</f>
        <v>0.0170648464163823</v>
      </c>
      <c r="Q544" s="0" t="str">
        <f aca="false">TRIM(R544)</f>
        <v>09342: prodotti per animali domestici</v>
      </c>
      <c r="R544" s="12" t="s">
        <v>1097</v>
      </c>
      <c r="S544" s="13" t="n">
        <v>5928</v>
      </c>
    </row>
    <row r="545" customFormat="false" ht="20" hidden="false" customHeight="false" outlineLevel="0" collapsed="false">
      <c r="A545" s="12" t="s">
        <v>1098</v>
      </c>
      <c r="B545" s="15" t="n">
        <v>108.3</v>
      </c>
      <c r="C545" s="15" t="n">
        <v>108</v>
      </c>
      <c r="D545" s="15" t="n">
        <v>107.9</v>
      </c>
      <c r="E545" s="15" t="n">
        <v>107.8</v>
      </c>
      <c r="F545" s="15" t="n">
        <v>108.4</v>
      </c>
      <c r="G545" s="15" t="n">
        <v>108.8</v>
      </c>
      <c r="H545" s="15" t="n">
        <v>109.2</v>
      </c>
      <c r="I545" s="15" t="n">
        <v>109.9</v>
      </c>
      <c r="J545" s="15" t="n">
        <v>111.1</v>
      </c>
      <c r="K545" s="15" t="n">
        <v>114.5</v>
      </c>
      <c r="L545" s="15" t="n">
        <v>114.2</v>
      </c>
      <c r="M545" s="15" t="n">
        <v>114.6</v>
      </c>
      <c r="N545" s="15" t="n">
        <v>115.1</v>
      </c>
      <c r="O545" s="0" t="n">
        <f aca="false">VLOOKUP(TRIM(A545),Q:S,3,0)</f>
        <v>4397</v>
      </c>
      <c r="P545" s="1" t="n">
        <f aca="false">(N545-B545)/B545</f>
        <v>0.0627885503231763</v>
      </c>
      <c r="Q545" s="0" t="str">
        <f aca="false">TRIM(R545)</f>
        <v>093421: alimenti per animali domestici</v>
      </c>
      <c r="R545" s="12" t="s">
        <v>1099</v>
      </c>
      <c r="S545" s="13" t="n">
        <v>5098</v>
      </c>
    </row>
    <row r="546" customFormat="false" ht="20" hidden="false" customHeight="false" outlineLevel="0" collapsed="false">
      <c r="A546" s="12" t="s">
        <v>1100</v>
      </c>
      <c r="B546" s="14" t="n">
        <v>104.4</v>
      </c>
      <c r="C546" s="14" t="n">
        <v>104.3</v>
      </c>
      <c r="D546" s="14" t="n">
        <v>104.2</v>
      </c>
      <c r="E546" s="14" t="n">
        <v>104.3</v>
      </c>
      <c r="F546" s="14" t="n">
        <v>104.3</v>
      </c>
      <c r="G546" s="14" t="n">
        <v>104.5</v>
      </c>
      <c r="H546" s="14" t="n">
        <v>104.8</v>
      </c>
      <c r="I546" s="14" t="n">
        <v>104.8</v>
      </c>
      <c r="J546" s="14" t="n">
        <v>105.6</v>
      </c>
      <c r="K546" s="14" t="n">
        <v>106.2</v>
      </c>
      <c r="L546" s="14" t="n">
        <v>106.8</v>
      </c>
      <c r="M546" s="14" t="n">
        <v>107.6</v>
      </c>
      <c r="N546" s="14" t="n">
        <v>108</v>
      </c>
      <c r="O546" s="0" t="n">
        <f aca="false">VLOOKUP(TRIM(A546),Q:S,3,0)</f>
        <v>1154</v>
      </c>
      <c r="P546" s="1" t="n">
        <f aca="false">(N546-B546)/B546</f>
        <v>0.0344827586206896</v>
      </c>
      <c r="Q546" s="0" t="str">
        <f aca="false">TRIM(R546)</f>
        <v>093422: altri prodotti per animali domestici</v>
      </c>
      <c r="R546" s="12" t="s">
        <v>1101</v>
      </c>
      <c r="S546" s="13" t="n">
        <v>830</v>
      </c>
    </row>
    <row r="547" customFormat="false" ht="20" hidden="false" customHeight="false" outlineLevel="0" collapsed="false">
      <c r="A547" s="12" t="s">
        <v>1102</v>
      </c>
      <c r="B547" s="15" t="n">
        <v>104.4</v>
      </c>
      <c r="C547" s="15" t="n">
        <v>104.3</v>
      </c>
      <c r="D547" s="15" t="n">
        <v>104.2</v>
      </c>
      <c r="E547" s="15" t="n">
        <v>104.3</v>
      </c>
      <c r="F547" s="15" t="n">
        <v>104.3</v>
      </c>
      <c r="G547" s="15" t="n">
        <v>104.5</v>
      </c>
      <c r="H547" s="15" t="n">
        <v>104.8</v>
      </c>
      <c r="I547" s="15" t="n">
        <v>104.8</v>
      </c>
      <c r="J547" s="15" t="n">
        <v>105.6</v>
      </c>
      <c r="K547" s="15" t="n">
        <v>106.2</v>
      </c>
      <c r="L547" s="15" t="n">
        <v>106.8</v>
      </c>
      <c r="M547" s="15" t="n">
        <v>107.6</v>
      </c>
      <c r="N547" s="15" t="n">
        <v>108</v>
      </c>
      <c r="O547" s="0" t="n">
        <f aca="false">VLOOKUP(TRIM(A547),Q:S,3,0)</f>
        <v>1154</v>
      </c>
      <c r="P547" s="1" t="n">
        <f aca="false">(N547-B547)/B547</f>
        <v>0.0344827586206896</v>
      </c>
      <c r="Q547" s="0" t="str">
        <f aca="false">TRIM(R547)</f>
        <v>0935: servizi veterinari e altri servizi per animali domestici</v>
      </c>
      <c r="R547" s="12" t="s">
        <v>1103</v>
      </c>
      <c r="S547" s="13" t="n">
        <v>1380</v>
      </c>
    </row>
    <row r="548" customFormat="false" ht="12.5" hidden="false" customHeight="false" outlineLevel="0" collapsed="false">
      <c r="A548" s="17" t="s">
        <v>1104</v>
      </c>
      <c r="B548" s="14" t="n">
        <v>108.4</v>
      </c>
      <c r="C548" s="14" t="n">
        <v>108.1</v>
      </c>
      <c r="D548" s="14" t="n">
        <v>107.9</v>
      </c>
      <c r="E548" s="14" t="n">
        <v>107.8</v>
      </c>
      <c r="F548" s="14" t="n">
        <v>108.5</v>
      </c>
      <c r="G548" s="14" t="n">
        <v>109.1</v>
      </c>
      <c r="H548" s="14" t="n">
        <v>109.5</v>
      </c>
      <c r="I548" s="14" t="n">
        <v>110.4</v>
      </c>
      <c r="J548" s="14" t="n">
        <v>111.8</v>
      </c>
      <c r="K548" s="14" t="n">
        <v>116.1</v>
      </c>
      <c r="L548" s="14" t="n">
        <v>115.5</v>
      </c>
      <c r="M548" s="14" t="n">
        <v>115.7</v>
      </c>
      <c r="N548" s="14" t="n">
        <v>116.3</v>
      </c>
      <c r="O548" s="0" t="n">
        <f aca="false">VLOOKUP(TRIM(A548),Q:S,3,0)</f>
        <v>3243</v>
      </c>
      <c r="P548" s="1" t="n">
        <f aca="false">(N548-B548)/B548</f>
        <v>0.0728782287822877</v>
      </c>
      <c r="Q548" s="0" t="str">
        <f aca="false">TRIM(R548)</f>
        <v>09350: servizi veterinari e altri servizi per animali domestici</v>
      </c>
      <c r="R548" s="12" t="s">
        <v>1105</v>
      </c>
      <c r="S548" s="13" t="n">
        <v>1380</v>
      </c>
    </row>
    <row r="549" customFormat="false" ht="12.5" hidden="false" customHeight="false" outlineLevel="0" collapsed="false">
      <c r="A549" s="12" t="s">
        <v>1106</v>
      </c>
      <c r="B549" s="15" t="n">
        <v>104.7</v>
      </c>
      <c r="C549" s="15" t="n">
        <v>105</v>
      </c>
      <c r="D549" s="15" t="n">
        <v>105</v>
      </c>
      <c r="E549" s="15" t="n">
        <v>104.9</v>
      </c>
      <c r="F549" s="15" t="n">
        <v>105.1</v>
      </c>
      <c r="G549" s="15" t="n">
        <v>105.3</v>
      </c>
      <c r="H549" s="15" t="n">
        <v>105.8</v>
      </c>
      <c r="I549" s="15" t="n">
        <v>106.4</v>
      </c>
      <c r="J549" s="15" t="n">
        <v>107.5</v>
      </c>
      <c r="K549" s="15" t="n">
        <v>108.9</v>
      </c>
      <c r="L549" s="15" t="n">
        <v>109.7</v>
      </c>
      <c r="M549" s="15" t="n">
        <v>110.6</v>
      </c>
      <c r="N549" s="15" t="n">
        <v>110.9</v>
      </c>
      <c r="O549" s="0" t="n">
        <f aca="false">VLOOKUP(TRIM(A549),Q:S,3,0)</f>
        <v>1132</v>
      </c>
      <c r="P549" s="1" t="n">
        <f aca="false">(N549-B549)/B549</f>
        <v>0.0592168099331423</v>
      </c>
      <c r="Q549" s="0" t="str">
        <f aca="false">TRIM(R549)</f>
        <v>093501: servizi veterinari per animali domestici</v>
      </c>
      <c r="R549" s="12" t="s">
        <v>1107</v>
      </c>
      <c r="S549" s="13" t="n">
        <v>1021</v>
      </c>
    </row>
    <row r="550" customFormat="false" ht="12.5" hidden="false" customHeight="false" outlineLevel="0" collapsed="false">
      <c r="A550" s="12" t="s">
        <v>1108</v>
      </c>
      <c r="B550" s="14" t="n">
        <v>112.7</v>
      </c>
      <c r="C550" s="14" t="n">
        <v>111.8</v>
      </c>
      <c r="D550" s="14" t="n">
        <v>111.5</v>
      </c>
      <c r="E550" s="14" t="n">
        <v>111.4</v>
      </c>
      <c r="F550" s="14" t="n">
        <v>112.5</v>
      </c>
      <c r="G550" s="14" t="n">
        <v>113.4</v>
      </c>
      <c r="H550" s="14" t="n">
        <v>113.8</v>
      </c>
      <c r="I550" s="14" t="n">
        <v>114.8</v>
      </c>
      <c r="J550" s="14" t="n">
        <v>116.4</v>
      </c>
      <c r="K550" s="14" t="n">
        <v>122.6</v>
      </c>
      <c r="L550" s="14" t="n">
        <v>121.1</v>
      </c>
      <c r="M550" s="14" t="n">
        <v>120.9</v>
      </c>
      <c r="N550" s="14" t="n">
        <v>121.7</v>
      </c>
      <c r="O550" s="0" t="n">
        <f aca="false">VLOOKUP(TRIM(A550),Q:S,3,0)</f>
        <v>2111</v>
      </c>
      <c r="P550" s="1" t="n">
        <f aca="false">(N550-B550)/B550</f>
        <v>0.0798580301685892</v>
      </c>
      <c r="Q550" s="0" t="str">
        <f aca="false">TRIM(R550)</f>
        <v>093502: altri servizi per animali domestici</v>
      </c>
      <c r="R550" s="12" t="s">
        <v>1109</v>
      </c>
      <c r="S550" s="13" t="n">
        <v>359</v>
      </c>
    </row>
    <row r="551" customFormat="false" ht="20" hidden="false" customHeight="false" outlineLevel="0" collapsed="false">
      <c r="A551" s="12" t="s">
        <v>1110</v>
      </c>
      <c r="B551" s="15" t="n">
        <v>99.1</v>
      </c>
      <c r="C551" s="15" t="n">
        <v>99.5</v>
      </c>
      <c r="D551" s="15" t="n">
        <v>99.4</v>
      </c>
      <c r="E551" s="15" t="n">
        <v>99.8</v>
      </c>
      <c r="F551" s="15" t="n">
        <v>99.5</v>
      </c>
      <c r="G551" s="15" t="n">
        <v>99.4</v>
      </c>
      <c r="H551" s="15" t="n">
        <v>99.8</v>
      </c>
      <c r="I551" s="15" t="n">
        <v>100.7</v>
      </c>
      <c r="J551" s="15" t="n">
        <v>100.8</v>
      </c>
      <c r="K551" s="15" t="n">
        <v>101</v>
      </c>
      <c r="L551" s="15" t="n">
        <v>101.8</v>
      </c>
      <c r="M551" s="15" t="n">
        <v>103.4</v>
      </c>
      <c r="N551" s="15" t="n">
        <v>104.8</v>
      </c>
      <c r="O551" s="0" t="n">
        <f aca="false">VLOOKUP(TRIM(A551),Q:S,3,0)</f>
        <v>5928</v>
      </c>
      <c r="P551" s="1" t="n">
        <f aca="false">(N551-B551)/B551</f>
        <v>0.0575176589303734</v>
      </c>
      <c r="Q551" s="0" t="str">
        <f aca="false">TRIM(R551)</f>
        <v>094: servizi ricreativi e culturali</v>
      </c>
      <c r="R551" s="12" t="s">
        <v>1111</v>
      </c>
      <c r="S551" s="13" t="n">
        <v>24003</v>
      </c>
    </row>
    <row r="552" customFormat="false" ht="20" hidden="false" customHeight="false" outlineLevel="0" collapsed="false">
      <c r="A552" s="12" t="s">
        <v>1112</v>
      </c>
      <c r="B552" s="14" t="n">
        <v>99.1</v>
      </c>
      <c r="C552" s="14" t="n">
        <v>99.5</v>
      </c>
      <c r="D552" s="14" t="n">
        <v>99.4</v>
      </c>
      <c r="E552" s="14" t="n">
        <v>99.8</v>
      </c>
      <c r="F552" s="14" t="n">
        <v>99.5</v>
      </c>
      <c r="G552" s="14" t="n">
        <v>99.4</v>
      </c>
      <c r="H552" s="14" t="n">
        <v>99.8</v>
      </c>
      <c r="I552" s="14" t="n">
        <v>100.7</v>
      </c>
      <c r="J552" s="14" t="n">
        <v>100.8</v>
      </c>
      <c r="K552" s="14" t="n">
        <v>101</v>
      </c>
      <c r="L552" s="14" t="n">
        <v>101.8</v>
      </c>
      <c r="M552" s="14" t="n">
        <v>103.4</v>
      </c>
      <c r="N552" s="14" t="n">
        <v>104.8</v>
      </c>
      <c r="O552" s="0" t="n">
        <f aca="false">VLOOKUP(TRIM(A552),Q:S,3,0)</f>
        <v>5928</v>
      </c>
      <c r="P552" s="1" t="n">
        <f aca="false">(N552-B552)/B552</f>
        <v>0.0575176589303734</v>
      </c>
      <c r="Q552" s="0" t="str">
        <f aca="false">TRIM(R552)</f>
        <v>0941: servizi ricreativi e sportivi</v>
      </c>
      <c r="R552" s="12" t="s">
        <v>1113</v>
      </c>
      <c r="S552" s="13" t="n">
        <v>3736</v>
      </c>
    </row>
    <row r="553" customFormat="false" ht="20" hidden="false" customHeight="false" outlineLevel="0" collapsed="false">
      <c r="A553" s="12" t="s">
        <v>1114</v>
      </c>
      <c r="B553" s="15" t="n">
        <v>98.9</v>
      </c>
      <c r="C553" s="15" t="n">
        <v>99.3</v>
      </c>
      <c r="D553" s="15" t="n">
        <v>99.1</v>
      </c>
      <c r="E553" s="15" t="n">
        <v>99.6</v>
      </c>
      <c r="F553" s="15" t="n">
        <v>99.3</v>
      </c>
      <c r="G553" s="15" t="n">
        <v>99.1</v>
      </c>
      <c r="H553" s="15" t="n">
        <v>99.5</v>
      </c>
      <c r="I553" s="15" t="n">
        <v>100.5</v>
      </c>
      <c r="J553" s="15" t="n">
        <v>100.6</v>
      </c>
      <c r="K553" s="15" t="n">
        <v>100.6</v>
      </c>
      <c r="L553" s="15" t="n">
        <v>101.4</v>
      </c>
      <c r="M553" s="15" t="n">
        <v>103.1</v>
      </c>
      <c r="N553" s="15" t="n">
        <v>104.5</v>
      </c>
      <c r="O553" s="0" t="n">
        <f aca="false">VLOOKUP(TRIM(A553),Q:S,3,0)</f>
        <v>5098</v>
      </c>
      <c r="P553" s="1" t="n">
        <f aca="false">(N553-B553)/B553</f>
        <v>0.0566228513650151</v>
      </c>
      <c r="Q553" s="0" t="str">
        <f aca="false">TRIM(R553)</f>
        <v>09411: servizi ricreativi e sportivi - presenza</v>
      </c>
      <c r="R553" s="12" t="s">
        <v>1115</v>
      </c>
      <c r="S553" s="13" t="n">
        <v>196</v>
      </c>
    </row>
    <row r="554" customFormat="false" ht="20" hidden="false" customHeight="false" outlineLevel="0" collapsed="false">
      <c r="A554" s="12" t="s">
        <v>1116</v>
      </c>
      <c r="B554" s="14" t="n">
        <v>100.4</v>
      </c>
      <c r="C554" s="14" t="n">
        <v>100.7</v>
      </c>
      <c r="D554" s="14" t="n">
        <v>101.1</v>
      </c>
      <c r="E554" s="14" t="n">
        <v>101.2</v>
      </c>
      <c r="F554" s="14" t="n">
        <v>100.8</v>
      </c>
      <c r="G554" s="14" t="n">
        <v>101</v>
      </c>
      <c r="H554" s="14" t="n">
        <v>101.8</v>
      </c>
      <c r="I554" s="14" t="n">
        <v>102.5</v>
      </c>
      <c r="J554" s="14" t="n">
        <v>102.5</v>
      </c>
      <c r="K554" s="14" t="n">
        <v>103</v>
      </c>
      <c r="L554" s="14" t="n">
        <v>104</v>
      </c>
      <c r="M554" s="14" t="n">
        <v>105.4</v>
      </c>
      <c r="N554" s="14" t="n">
        <v>106.4</v>
      </c>
      <c r="O554" s="0" t="n">
        <f aca="false">VLOOKUP(TRIM(A554),Q:S,3,0)</f>
        <v>830</v>
      </c>
      <c r="P554" s="1" t="n">
        <f aca="false">(N554-B554)/B554</f>
        <v>0.0597609561752988</v>
      </c>
      <c r="Q554" s="0" t="str">
        <f aca="false">TRIM(R554)</f>
        <v>094111: manifestazioni sportive</v>
      </c>
      <c r="R554" s="12" t="s">
        <v>1117</v>
      </c>
      <c r="S554" s="13" t="n">
        <v>89</v>
      </c>
    </row>
    <row r="555" customFormat="false" ht="20" hidden="false" customHeight="false" outlineLevel="0" collapsed="false">
      <c r="A555" s="12" t="s">
        <v>1118</v>
      </c>
      <c r="B555" s="15" t="n">
        <v>108</v>
      </c>
      <c r="C555" s="15" t="n">
        <v>108.1</v>
      </c>
      <c r="D555" s="15" t="n">
        <v>108.2</v>
      </c>
      <c r="E555" s="15" t="n">
        <v>108.2</v>
      </c>
      <c r="F555" s="15" t="n">
        <v>108.4</v>
      </c>
      <c r="G555" s="15" t="n">
        <v>108.5</v>
      </c>
      <c r="H555" s="15" t="n">
        <v>108.6</v>
      </c>
      <c r="I555" s="15" t="n">
        <v>108.8</v>
      </c>
      <c r="J555" s="15" t="n">
        <v>109.2</v>
      </c>
      <c r="K555" s="15" t="n">
        <v>109.9</v>
      </c>
      <c r="L555" s="15" t="n">
        <v>110.4</v>
      </c>
      <c r="M555" s="15" t="n">
        <v>110.6</v>
      </c>
      <c r="N555" s="15" t="n">
        <v>110.8</v>
      </c>
      <c r="O555" s="0" t="n">
        <f aca="false">VLOOKUP(TRIM(A555),Q:S,3,0)</f>
        <v>1380</v>
      </c>
      <c r="P555" s="1" t="n">
        <f aca="false">(N555-B555)/B555</f>
        <v>0.0259259259259259</v>
      </c>
      <c r="Q555" s="0" t="str">
        <f aca="false">TRIM(R555)</f>
        <v>094112: parchi di divertimento</v>
      </c>
      <c r="R555" s="12" t="s">
        <v>1119</v>
      </c>
      <c r="S555" s="13" t="n">
        <v>107</v>
      </c>
    </row>
    <row r="556" customFormat="false" ht="20" hidden="false" customHeight="false" outlineLevel="0" collapsed="false">
      <c r="A556" s="12" t="s">
        <v>1120</v>
      </c>
      <c r="B556" s="14" t="n">
        <v>108</v>
      </c>
      <c r="C556" s="14" t="n">
        <v>108.1</v>
      </c>
      <c r="D556" s="14" t="n">
        <v>108.2</v>
      </c>
      <c r="E556" s="14" t="n">
        <v>108.2</v>
      </c>
      <c r="F556" s="14" t="n">
        <v>108.4</v>
      </c>
      <c r="G556" s="14" t="n">
        <v>108.5</v>
      </c>
      <c r="H556" s="14" t="n">
        <v>108.6</v>
      </c>
      <c r="I556" s="14" t="n">
        <v>108.8</v>
      </c>
      <c r="J556" s="14" t="n">
        <v>109.2</v>
      </c>
      <c r="K556" s="14" t="n">
        <v>109.9</v>
      </c>
      <c r="L556" s="14" t="n">
        <v>110.4</v>
      </c>
      <c r="M556" s="14" t="n">
        <v>110.6</v>
      </c>
      <c r="N556" s="14" t="n">
        <v>110.8</v>
      </c>
      <c r="O556" s="0" t="n">
        <f aca="false">VLOOKUP(TRIM(A556),Q:S,3,0)</f>
        <v>1380</v>
      </c>
      <c r="P556" s="1" t="n">
        <f aca="false">(N556-B556)/B556</f>
        <v>0.0259259259259259</v>
      </c>
      <c r="Q556" s="0" t="str">
        <f aca="false">TRIM(R556)</f>
        <v>09412: servizi ricreativi e sportivi - partecipazione</v>
      </c>
      <c r="R556" s="12" t="s">
        <v>1121</v>
      </c>
      <c r="S556" s="13" t="n">
        <v>3540</v>
      </c>
    </row>
    <row r="557" customFormat="false" ht="20" hidden="false" customHeight="false" outlineLevel="0" collapsed="false">
      <c r="A557" s="12" t="s">
        <v>1122</v>
      </c>
      <c r="B557" s="15" t="n">
        <v>106.9</v>
      </c>
      <c r="C557" s="15" t="n">
        <v>107</v>
      </c>
      <c r="D557" s="15" t="n">
        <v>107.1</v>
      </c>
      <c r="E557" s="15" t="n">
        <v>107.1</v>
      </c>
      <c r="F557" s="15" t="n">
        <v>107.2</v>
      </c>
      <c r="G557" s="15" t="n">
        <v>107.2</v>
      </c>
      <c r="H557" s="15" t="n">
        <v>107.2</v>
      </c>
      <c r="I557" s="15" t="n">
        <v>107.4</v>
      </c>
      <c r="J557" s="15" t="n">
        <v>107.8</v>
      </c>
      <c r="K557" s="15" t="n">
        <v>108.6</v>
      </c>
      <c r="L557" s="15" t="n">
        <v>108.7</v>
      </c>
      <c r="M557" s="15" t="n">
        <v>108.9</v>
      </c>
      <c r="N557" s="15" t="n">
        <v>109.1</v>
      </c>
      <c r="O557" s="0" t="n">
        <f aca="false">VLOOKUP(TRIM(A557),Q:S,3,0)</f>
        <v>1021</v>
      </c>
      <c r="P557" s="1" t="n">
        <f aca="false">(N557-B557)/B557</f>
        <v>0.020579981290926</v>
      </c>
      <c r="Q557" s="0" t="str">
        <f aca="false">TRIM(R557)</f>
        <v>094120: servizi ricreativi e sportivi - fruizione come praticante</v>
      </c>
      <c r="R557" s="12" t="s">
        <v>1123</v>
      </c>
      <c r="S557" s="13" t="n">
        <v>3540</v>
      </c>
    </row>
    <row r="558" customFormat="false" ht="20" hidden="false" customHeight="false" outlineLevel="0" collapsed="false">
      <c r="A558" s="12" t="s">
        <v>1124</v>
      </c>
      <c r="B558" s="14" t="n">
        <v>108.6</v>
      </c>
      <c r="C558" s="14" t="n">
        <v>108.8</v>
      </c>
      <c r="D558" s="14" t="n">
        <v>109</v>
      </c>
      <c r="E558" s="14" t="n">
        <v>109</v>
      </c>
      <c r="F558" s="14" t="n">
        <v>109.5</v>
      </c>
      <c r="G558" s="14" t="n">
        <v>109.9</v>
      </c>
      <c r="H558" s="14" t="n">
        <v>110</v>
      </c>
      <c r="I558" s="14" t="n">
        <v>110.2</v>
      </c>
      <c r="J558" s="14" t="n">
        <v>110.8</v>
      </c>
      <c r="K558" s="14" t="n">
        <v>111.4</v>
      </c>
      <c r="L558" s="14" t="n">
        <v>112.6</v>
      </c>
      <c r="M558" s="14" t="n">
        <v>113.1</v>
      </c>
      <c r="N558" s="14" t="n">
        <v>113.3</v>
      </c>
      <c r="O558" s="0" t="n">
        <f aca="false">VLOOKUP(TRIM(A558),Q:S,3,0)</f>
        <v>359</v>
      </c>
      <c r="P558" s="1" t="n">
        <f aca="false">(N558-B558)/B558</f>
        <v>0.0432780847145488</v>
      </c>
      <c r="Q558" s="0" t="str">
        <f aca="false">TRIM(R558)</f>
        <v>0942: servizi culturali</v>
      </c>
      <c r="R558" s="12" t="s">
        <v>1125</v>
      </c>
      <c r="S558" s="13" t="n">
        <v>4132</v>
      </c>
    </row>
    <row r="559" customFormat="false" ht="12.5" hidden="false" customHeight="false" outlineLevel="0" collapsed="false">
      <c r="A559" s="12" t="s">
        <v>1126</v>
      </c>
      <c r="B559" s="15" t="n">
        <v>101.8</v>
      </c>
      <c r="C559" s="15" t="n">
        <v>102.2</v>
      </c>
      <c r="D559" s="15" t="n">
        <v>103.8</v>
      </c>
      <c r="E559" s="15" t="n">
        <v>104</v>
      </c>
      <c r="F559" s="15" t="n">
        <v>102.3</v>
      </c>
      <c r="G559" s="15" t="n">
        <v>102.4</v>
      </c>
      <c r="H559" s="15" t="n">
        <v>102.4</v>
      </c>
      <c r="I559" s="15" t="n">
        <v>102.6</v>
      </c>
      <c r="J559" s="15" t="n">
        <v>102.7</v>
      </c>
      <c r="K559" s="15" t="n">
        <v>102.7</v>
      </c>
      <c r="L559" s="15" t="n">
        <v>102.7</v>
      </c>
      <c r="M559" s="15" t="n">
        <v>102.7</v>
      </c>
      <c r="N559" s="15" t="n">
        <v>102.4</v>
      </c>
      <c r="O559" s="0" t="n">
        <f aca="false">VLOOKUP(TRIM(A559),Q:S,3,0)</f>
        <v>24003</v>
      </c>
      <c r="P559" s="1" t="n">
        <f aca="false">(N559-B559)/B559</f>
        <v>0.00589390962671914</v>
      </c>
      <c r="Q559" s="0" t="str">
        <f aca="false">TRIM(R559)</f>
        <v>09421: cinema, teatri e concerti</v>
      </c>
      <c r="R559" s="12" t="s">
        <v>1127</v>
      </c>
      <c r="S559" s="13" t="n">
        <v>661</v>
      </c>
    </row>
    <row r="560" customFormat="false" ht="20" hidden="false" customHeight="false" outlineLevel="0" collapsed="false">
      <c r="A560" s="12" t="s">
        <v>1128</v>
      </c>
      <c r="B560" s="14" t="n">
        <v>107.5</v>
      </c>
      <c r="C560" s="14" t="n">
        <v>109.7</v>
      </c>
      <c r="D560" s="14" t="n">
        <v>117.6</v>
      </c>
      <c r="E560" s="14" t="n">
        <v>118.6</v>
      </c>
      <c r="F560" s="14" t="n">
        <v>110.1</v>
      </c>
      <c r="G560" s="14" t="n">
        <v>110.2</v>
      </c>
      <c r="H560" s="14" t="n">
        <v>110.3</v>
      </c>
      <c r="I560" s="14" t="n">
        <v>111</v>
      </c>
      <c r="J560" s="14" t="n">
        <v>111.6</v>
      </c>
      <c r="K560" s="14" t="n">
        <v>111.9</v>
      </c>
      <c r="L560" s="14" t="n">
        <v>111.8</v>
      </c>
      <c r="M560" s="14" t="n">
        <v>111.3</v>
      </c>
      <c r="N560" s="14" t="n">
        <v>109.4</v>
      </c>
      <c r="O560" s="0" t="n">
        <f aca="false">VLOOKUP(TRIM(A560),Q:S,3,0)</f>
        <v>3736</v>
      </c>
      <c r="P560" s="1" t="n">
        <f aca="false">(N560-B560)/B560</f>
        <v>0.0176744186046512</v>
      </c>
      <c r="Q560" s="0" t="str">
        <f aca="false">TRIM(R560)</f>
        <v>094211: cinema</v>
      </c>
      <c r="R560" s="12" t="s">
        <v>1129</v>
      </c>
      <c r="S560" s="13" t="n">
        <v>489</v>
      </c>
    </row>
    <row r="561" customFormat="false" ht="20" hidden="false" customHeight="false" outlineLevel="0" collapsed="false">
      <c r="A561" s="17" t="s">
        <v>1130</v>
      </c>
      <c r="B561" s="15" t="n">
        <v>115.3</v>
      </c>
      <c r="C561" s="15" t="n">
        <v>116.7</v>
      </c>
      <c r="D561" s="15" t="n">
        <v>117.3</v>
      </c>
      <c r="E561" s="15" t="n">
        <v>117.8</v>
      </c>
      <c r="F561" s="15" t="n">
        <v>121.8</v>
      </c>
      <c r="G561" s="15" t="n">
        <v>118.7</v>
      </c>
      <c r="H561" s="15" t="n">
        <v>119.9</v>
      </c>
      <c r="I561" s="15" t="n">
        <v>117.1</v>
      </c>
      <c r="J561" s="15" t="n">
        <v>121.8</v>
      </c>
      <c r="K561" s="15" t="n">
        <v>118.5</v>
      </c>
      <c r="L561" s="15" t="n">
        <v>119.7</v>
      </c>
      <c r="M561" s="15" t="n">
        <v>118.8</v>
      </c>
      <c r="N561" s="15" t="n">
        <v>117.6</v>
      </c>
      <c r="O561" s="0" t="n">
        <f aca="false">VLOOKUP(TRIM(A561),Q:S,3,0)</f>
        <v>196</v>
      </c>
      <c r="P561" s="1" t="n">
        <f aca="false">(N561-B561)/B561</f>
        <v>0.0199479618386817</v>
      </c>
      <c r="Q561" s="0" t="str">
        <f aca="false">TRIM(R561)</f>
        <v>094212: teatri e teatri lirici</v>
      </c>
      <c r="R561" s="12" t="s">
        <v>1131</v>
      </c>
      <c r="S561" s="13" t="n">
        <v>172</v>
      </c>
    </row>
    <row r="562" customFormat="false" ht="20" hidden="false" customHeight="false" outlineLevel="0" collapsed="false">
      <c r="A562" s="12" t="s">
        <v>1132</v>
      </c>
      <c r="B562" s="14" t="n">
        <v>121.3</v>
      </c>
      <c r="C562" s="14" t="n">
        <v>121.7</v>
      </c>
      <c r="D562" s="14" t="n">
        <v>121.7</v>
      </c>
      <c r="E562" s="14" t="n">
        <v>122.7</v>
      </c>
      <c r="F562" s="14" t="n">
        <v>128</v>
      </c>
      <c r="G562" s="14" t="n">
        <v>127.6</v>
      </c>
      <c r="H562" s="14" t="n">
        <v>129.5</v>
      </c>
      <c r="I562" s="14" t="n">
        <v>125</v>
      </c>
      <c r="J562" s="14" t="n">
        <v>126.3</v>
      </c>
      <c r="K562" s="14" t="n">
        <v>126</v>
      </c>
      <c r="L562" s="14" t="n">
        <v>124.2</v>
      </c>
      <c r="M562" s="14" t="n">
        <v>125</v>
      </c>
      <c r="N562" s="14" t="n">
        <v>124.5</v>
      </c>
      <c r="O562" s="0" t="n">
        <f aca="false">VLOOKUP(TRIM(A562),Q:S,3,0)</f>
        <v>89</v>
      </c>
      <c r="P562" s="1" t="n">
        <f aca="false">(N562-B562)/B562</f>
        <v>0.0263808738664469</v>
      </c>
      <c r="Q562" s="0" t="str">
        <f aca="false">TRIM(R562)</f>
        <v>09422: musei, parchi e giardini</v>
      </c>
      <c r="R562" s="12" t="s">
        <v>1133</v>
      </c>
      <c r="S562" s="13" t="n">
        <v>445</v>
      </c>
    </row>
    <row r="563" customFormat="false" ht="20" hidden="false" customHeight="false" outlineLevel="0" collapsed="false">
      <c r="A563" s="12" t="s">
        <v>1134</v>
      </c>
      <c r="B563" s="15" t="n">
        <v>114.6</v>
      </c>
      <c r="C563" s="15" t="n">
        <v>117.9</v>
      </c>
      <c r="D563" s="15" t="n">
        <v>119.6</v>
      </c>
      <c r="E563" s="15" t="n">
        <v>119.2</v>
      </c>
      <c r="F563" s="15" t="n">
        <v>121.1</v>
      </c>
      <c r="G563" s="15" t="n">
        <v>113.1</v>
      </c>
      <c r="H563" s="15" t="n">
        <v>113.1</v>
      </c>
      <c r="I563" s="15" t="n">
        <v>113.1</v>
      </c>
      <c r="J563" s="15" t="n">
        <v>120.5</v>
      </c>
      <c r="K563" s="15" t="n">
        <v>114.9</v>
      </c>
      <c r="L563" s="15" t="n">
        <v>118.2</v>
      </c>
      <c r="M563" s="15" t="n">
        <v>116</v>
      </c>
      <c r="N563" s="15" t="n">
        <v>114.3</v>
      </c>
      <c r="O563" s="0" t="n">
        <f aca="false">VLOOKUP(TRIM(A563),Q:S,3,0)</f>
        <v>107</v>
      </c>
      <c r="P563" s="1" t="n">
        <f aca="false">(N563-B563)/B563</f>
        <v>-0.00261780104712039</v>
      </c>
      <c r="Q563" s="0" t="str">
        <f aca="false">TRIM(R563)</f>
        <v>094221: musei, monumenti storici</v>
      </c>
      <c r="R563" s="12" t="s">
        <v>1135</v>
      </c>
      <c r="S563" s="13" t="n">
        <v>297</v>
      </c>
    </row>
    <row r="564" customFormat="false" ht="20" hidden="false" customHeight="false" outlineLevel="0" collapsed="false">
      <c r="A564" s="17" t="s">
        <v>1136</v>
      </c>
      <c r="B564" s="14" t="n">
        <v>106.1</v>
      </c>
      <c r="C564" s="14" t="n">
        <v>108.3</v>
      </c>
      <c r="D564" s="14" t="n">
        <v>116.4</v>
      </c>
      <c r="E564" s="14" t="n">
        <v>117.3</v>
      </c>
      <c r="F564" s="14" t="n">
        <v>108.4</v>
      </c>
      <c r="G564" s="14" t="n">
        <v>108.7</v>
      </c>
      <c r="H564" s="14" t="n">
        <v>108.7</v>
      </c>
      <c r="I564" s="14" t="n">
        <v>109.6</v>
      </c>
      <c r="J564" s="14" t="n">
        <v>110</v>
      </c>
      <c r="K564" s="14" t="n">
        <v>110.4</v>
      </c>
      <c r="L564" s="14" t="n">
        <v>110.3</v>
      </c>
      <c r="M564" s="14" t="n">
        <v>109.8</v>
      </c>
      <c r="N564" s="14" t="n">
        <v>107.9</v>
      </c>
      <c r="O564" s="0" t="n">
        <f aca="false">VLOOKUP(TRIM(A564),Q:S,3,0)</f>
        <v>3540</v>
      </c>
      <c r="P564" s="1" t="n">
        <f aca="false">(N564-B564)/B564</f>
        <v>0.0169651272384544</v>
      </c>
      <c r="Q564" s="0" t="str">
        <f aca="false">TRIM(R564)</f>
        <v>094222: parchi nazionali, giardini zoologici e giardini botanici</v>
      </c>
      <c r="R564" s="12" t="s">
        <v>1137</v>
      </c>
      <c r="S564" s="13" t="n">
        <v>148</v>
      </c>
    </row>
    <row r="565" customFormat="false" ht="30" hidden="false" customHeight="false" outlineLevel="0" collapsed="false">
      <c r="A565" s="17" t="s">
        <v>1138</v>
      </c>
      <c r="B565" s="15" t="n">
        <v>106.1</v>
      </c>
      <c r="C565" s="15" t="n">
        <v>108.3</v>
      </c>
      <c r="D565" s="15" t="n">
        <v>116.4</v>
      </c>
      <c r="E565" s="15" t="n">
        <v>117.3</v>
      </c>
      <c r="F565" s="15" t="n">
        <v>108.4</v>
      </c>
      <c r="G565" s="15" t="n">
        <v>108.7</v>
      </c>
      <c r="H565" s="15" t="n">
        <v>108.7</v>
      </c>
      <c r="I565" s="15" t="n">
        <v>109.6</v>
      </c>
      <c r="J565" s="15" t="n">
        <v>110</v>
      </c>
      <c r="K565" s="15" t="n">
        <v>110.4</v>
      </c>
      <c r="L565" s="15" t="n">
        <v>110.3</v>
      </c>
      <c r="M565" s="15" t="n">
        <v>109.8</v>
      </c>
      <c r="N565" s="15" t="n">
        <v>107.9</v>
      </c>
      <c r="O565" s="0" t="n">
        <f aca="false">VLOOKUP(TRIM(A565),Q:S,3,0)</f>
        <v>3540</v>
      </c>
      <c r="P565" s="1" t="n">
        <f aca="false">(N565-B565)/B565</f>
        <v>0.0169651272384544</v>
      </c>
      <c r="Q565" s="0" t="str">
        <f aca="false">TRIM(R565)</f>
        <v>09423: canone radio e tv, abbonamenti</v>
      </c>
      <c r="R565" s="12" t="s">
        <v>1139</v>
      </c>
      <c r="S565" s="13" t="n">
        <v>2666</v>
      </c>
    </row>
    <row r="566" customFormat="false" ht="12.5" hidden="false" customHeight="false" outlineLevel="0" collapsed="false">
      <c r="A566" s="12" t="s">
        <v>1140</v>
      </c>
      <c r="B566" s="14" t="n">
        <v>101.2</v>
      </c>
      <c r="C566" s="14" t="n">
        <v>101.4</v>
      </c>
      <c r="D566" s="14" t="n">
        <v>101.5</v>
      </c>
      <c r="E566" s="14" t="n">
        <v>101.6</v>
      </c>
      <c r="F566" s="14" t="n">
        <v>101.7</v>
      </c>
      <c r="G566" s="14" t="n">
        <v>101.8</v>
      </c>
      <c r="H566" s="14" t="n">
        <v>101.9</v>
      </c>
      <c r="I566" s="14" t="n">
        <v>102.1</v>
      </c>
      <c r="J566" s="14" t="n">
        <v>102.1</v>
      </c>
      <c r="K566" s="14" t="n">
        <v>102.3</v>
      </c>
      <c r="L566" s="14" t="n">
        <v>102.3</v>
      </c>
      <c r="M566" s="14" t="n">
        <v>102.4</v>
      </c>
      <c r="N566" s="14" t="n">
        <v>102.4</v>
      </c>
      <c r="O566" s="0" t="n">
        <f aca="false">VLOOKUP(TRIM(A566),Q:S,3,0)</f>
        <v>4132</v>
      </c>
      <c r="P566" s="1" t="n">
        <f aca="false">(N566-B566)/B566</f>
        <v>0.0118577075098815</v>
      </c>
      <c r="Q566" s="0" t="str">
        <f aca="false">TRIM(R566)</f>
        <v>094230: canone radio e tv, abbonamenti</v>
      </c>
      <c r="R566" s="12" t="s">
        <v>1141</v>
      </c>
      <c r="S566" s="13" t="n">
        <v>2666</v>
      </c>
    </row>
    <row r="567" customFormat="false" ht="20" hidden="false" customHeight="false" outlineLevel="0" collapsed="false">
      <c r="A567" s="12" t="s">
        <v>1142</v>
      </c>
      <c r="B567" s="15" t="n">
        <v>103.1</v>
      </c>
      <c r="C567" s="15" t="n">
        <v>103.3</v>
      </c>
      <c r="D567" s="15" t="n">
        <v>103.6</v>
      </c>
      <c r="E567" s="15" t="n">
        <v>103.7</v>
      </c>
      <c r="F567" s="15" t="n">
        <v>104.1</v>
      </c>
      <c r="G567" s="15" t="n">
        <v>104.1</v>
      </c>
      <c r="H567" s="15" t="n">
        <v>104.3</v>
      </c>
      <c r="I567" s="15" t="n">
        <v>105.2</v>
      </c>
      <c r="J567" s="15" t="n">
        <v>104.7</v>
      </c>
      <c r="K567" s="15" t="n">
        <v>105.3</v>
      </c>
      <c r="L567" s="15" t="n">
        <v>105.4</v>
      </c>
      <c r="M567" s="15" t="n">
        <v>105.4</v>
      </c>
      <c r="N567" s="15" t="n">
        <v>105.5</v>
      </c>
      <c r="O567" s="0" t="n">
        <f aca="false">VLOOKUP(TRIM(A567),Q:S,3,0)</f>
        <v>661</v>
      </c>
      <c r="P567" s="1" t="n">
        <f aca="false">(N567-B567)/B567</f>
        <v>0.0232783705140641</v>
      </c>
      <c r="Q567" s="0" t="str">
        <f aca="false">TRIM(R567)</f>
        <v>09425: servizi per la fotografia</v>
      </c>
      <c r="R567" s="12" t="s">
        <v>1143</v>
      </c>
      <c r="S567" s="13" t="n">
        <v>360</v>
      </c>
    </row>
    <row r="568" customFormat="false" ht="12.5" hidden="false" customHeight="false" outlineLevel="0" collapsed="false">
      <c r="A568" s="12" t="s">
        <v>1144</v>
      </c>
      <c r="B568" s="14" t="n">
        <v>102.7</v>
      </c>
      <c r="C568" s="14" t="n">
        <v>103</v>
      </c>
      <c r="D568" s="14" t="n">
        <v>103.4</v>
      </c>
      <c r="E568" s="14" t="n">
        <v>103.5</v>
      </c>
      <c r="F568" s="14" t="n">
        <v>104.2</v>
      </c>
      <c r="G568" s="14" t="n">
        <v>103.9</v>
      </c>
      <c r="H568" s="14" t="n">
        <v>104</v>
      </c>
      <c r="I568" s="14" t="n">
        <v>105.1</v>
      </c>
      <c r="J568" s="14" t="n">
        <v>104.5</v>
      </c>
      <c r="K568" s="14" t="n">
        <v>105.4</v>
      </c>
      <c r="L568" s="14" t="n">
        <v>105.6</v>
      </c>
      <c r="M568" s="14" t="n">
        <v>105.5</v>
      </c>
      <c r="N568" s="14" t="n">
        <v>105.7</v>
      </c>
      <c r="O568" s="0" t="n">
        <f aca="false">VLOOKUP(TRIM(A568),Q:S,3,0)</f>
        <v>489</v>
      </c>
      <c r="P568" s="1" t="n">
        <f aca="false">(N568-B568)/B568</f>
        <v>0.0292112950340798</v>
      </c>
      <c r="Q568" s="0" t="str">
        <f aca="false">TRIM(R568)</f>
        <v>094250: servizi per la fotografia</v>
      </c>
      <c r="R568" s="12" t="s">
        <v>1145</v>
      </c>
      <c r="S568" s="13" t="n">
        <v>360</v>
      </c>
    </row>
    <row r="569" customFormat="false" ht="12.5" hidden="false" customHeight="false" outlineLevel="0" collapsed="false">
      <c r="A569" s="12" t="s">
        <v>1146</v>
      </c>
      <c r="B569" s="15" t="n">
        <v>103.7</v>
      </c>
      <c r="C569" s="15" t="n">
        <v>103.7</v>
      </c>
      <c r="D569" s="15" t="n">
        <v>103.7</v>
      </c>
      <c r="E569" s="15" t="n">
        <v>103.7</v>
      </c>
      <c r="F569" s="15" t="n">
        <v>103.7</v>
      </c>
      <c r="G569" s="15" t="n">
        <v>104.1</v>
      </c>
      <c r="H569" s="15" t="n">
        <v>104.7</v>
      </c>
      <c r="I569" s="15" t="n">
        <v>105.1</v>
      </c>
      <c r="J569" s="15" t="n">
        <v>104.9</v>
      </c>
      <c r="K569" s="15" t="n">
        <v>104.6</v>
      </c>
      <c r="L569" s="15" t="n">
        <v>104.5</v>
      </c>
      <c r="M569" s="15" t="n">
        <v>104.5</v>
      </c>
      <c r="N569" s="15" t="n">
        <v>104.5</v>
      </c>
      <c r="O569" s="0" t="n">
        <f aca="false">VLOOKUP(TRIM(A569),Q:S,3,0)</f>
        <v>172</v>
      </c>
      <c r="P569" s="1" t="n">
        <f aca="false">(N569-B569)/B569</f>
        <v>0.00771456123432977</v>
      </c>
      <c r="Q569" s="0" t="str">
        <f aca="false">TRIM(R569)</f>
        <v>0943: giochi, lotterie e scommesse</v>
      </c>
      <c r="R569" s="12" t="s">
        <v>1147</v>
      </c>
      <c r="S569" s="13" t="n">
        <v>16135</v>
      </c>
    </row>
    <row r="570" customFormat="false" ht="20" hidden="false" customHeight="false" outlineLevel="0" collapsed="false">
      <c r="A570" s="12" t="s">
        <v>1148</v>
      </c>
      <c r="B570" s="14" t="n">
        <v>112</v>
      </c>
      <c r="C570" s="14" t="n">
        <v>114.4</v>
      </c>
      <c r="D570" s="14" t="n">
        <v>115.5</v>
      </c>
      <c r="E570" s="14" t="n">
        <v>116.2</v>
      </c>
      <c r="F570" s="14" t="n">
        <v>116.2</v>
      </c>
      <c r="G570" s="14" t="n">
        <v>116.4</v>
      </c>
      <c r="H570" s="14" t="n">
        <v>116.5</v>
      </c>
      <c r="I570" s="14" t="n">
        <v>116.4</v>
      </c>
      <c r="J570" s="14" t="n">
        <v>117.8</v>
      </c>
      <c r="K570" s="14" t="n">
        <v>117.8</v>
      </c>
      <c r="L570" s="14" t="n">
        <v>117.8</v>
      </c>
      <c r="M570" s="14" t="n">
        <v>118</v>
      </c>
      <c r="N570" s="14" t="n">
        <v>117.9</v>
      </c>
      <c r="O570" s="0" t="n">
        <f aca="false">VLOOKUP(TRIM(A570),Q:S,3,0)</f>
        <v>445</v>
      </c>
      <c r="P570" s="1" t="n">
        <f aca="false">(N570-B570)/B570</f>
        <v>0.0526785714285715</v>
      </c>
      <c r="Q570" s="0" t="str">
        <f aca="false">TRIM(R570)</f>
        <v>09430: giochi, lotterie e scommesse</v>
      </c>
      <c r="R570" s="12" t="s">
        <v>1149</v>
      </c>
      <c r="S570" s="13" t="n">
        <v>16135</v>
      </c>
    </row>
    <row r="571" customFormat="false" ht="20" hidden="false" customHeight="false" outlineLevel="0" collapsed="false">
      <c r="A571" s="12" t="s">
        <v>1150</v>
      </c>
      <c r="B571" s="15" t="n">
        <v>110.9</v>
      </c>
      <c r="C571" s="15" t="n">
        <v>112.1</v>
      </c>
      <c r="D571" s="15" t="n">
        <v>113.9</v>
      </c>
      <c r="E571" s="15" t="n">
        <v>114.9</v>
      </c>
      <c r="F571" s="15" t="n">
        <v>114.9</v>
      </c>
      <c r="G571" s="15" t="n">
        <v>115.2</v>
      </c>
      <c r="H571" s="15" t="n">
        <v>115.3</v>
      </c>
      <c r="I571" s="15" t="n">
        <v>115.3</v>
      </c>
      <c r="J571" s="15" t="n">
        <v>115.9</v>
      </c>
      <c r="K571" s="15" t="n">
        <v>116</v>
      </c>
      <c r="L571" s="15" t="n">
        <v>116.3</v>
      </c>
      <c r="M571" s="15" t="n">
        <v>116.5</v>
      </c>
      <c r="N571" s="15" t="n">
        <v>116.6</v>
      </c>
      <c r="O571" s="0" t="n">
        <f aca="false">VLOOKUP(TRIM(A571),Q:S,3,0)</f>
        <v>297</v>
      </c>
      <c r="P571" s="1" t="n">
        <f aca="false">(N571-B571)/B571</f>
        <v>0.0513976555455364</v>
      </c>
      <c r="Q571" s="0" t="str">
        <f aca="false">TRIM(R571)</f>
        <v>094300: concorsi pronostici (giochi, lotterie e scommesse)</v>
      </c>
      <c r="R571" s="12" t="s">
        <v>1151</v>
      </c>
      <c r="S571" s="13" t="n">
        <v>16135</v>
      </c>
    </row>
    <row r="572" customFormat="false" ht="30" hidden="false" customHeight="false" outlineLevel="0" collapsed="false">
      <c r="A572" s="12" t="s">
        <v>1152</v>
      </c>
      <c r="B572" s="14" t="n">
        <v>114</v>
      </c>
      <c r="C572" s="14" t="n">
        <v>118.9</v>
      </c>
      <c r="D572" s="14" t="n">
        <v>118.6</v>
      </c>
      <c r="E572" s="14" t="n">
        <v>118.6</v>
      </c>
      <c r="F572" s="14" t="n">
        <v>118.6</v>
      </c>
      <c r="G572" s="14" t="n">
        <v>118.6</v>
      </c>
      <c r="H572" s="14" t="n">
        <v>118.6</v>
      </c>
      <c r="I572" s="14" t="n">
        <v>118.6</v>
      </c>
      <c r="J572" s="14" t="n">
        <v>121.3</v>
      </c>
      <c r="K572" s="14" t="n">
        <v>121.3</v>
      </c>
      <c r="L572" s="14" t="n">
        <v>120.5</v>
      </c>
      <c r="M572" s="14" t="n">
        <v>120.7</v>
      </c>
      <c r="N572" s="14" t="n">
        <v>120.4</v>
      </c>
      <c r="O572" s="0" t="n">
        <f aca="false">VLOOKUP(TRIM(A572),Q:S,3,0)</f>
        <v>148</v>
      </c>
      <c r="P572" s="1" t="n">
        <f aca="false">(N572-B572)/B572</f>
        <v>0.056140350877193</v>
      </c>
      <c r="Q572" s="0" t="str">
        <f aca="false">TRIM(R572)</f>
        <v>095: giornali, libri e articoli di cartoleria</v>
      </c>
      <c r="R572" s="12" t="s">
        <v>1153</v>
      </c>
      <c r="S572" s="13" t="n">
        <v>10598</v>
      </c>
    </row>
    <row r="573" customFormat="false" ht="20" hidden="false" customHeight="false" outlineLevel="0" collapsed="false">
      <c r="A573" s="12" t="s">
        <v>1154</v>
      </c>
      <c r="B573" s="15" t="n">
        <v>97.3</v>
      </c>
      <c r="C573" s="15" t="n">
        <v>97.3</v>
      </c>
      <c r="D573" s="15" t="n">
        <v>97.3</v>
      </c>
      <c r="E573" s="15" t="n">
        <v>97.3</v>
      </c>
      <c r="F573" s="15" t="n">
        <v>97.3</v>
      </c>
      <c r="G573" s="15" t="n">
        <v>97.5</v>
      </c>
      <c r="H573" s="15" t="n">
        <v>97.5</v>
      </c>
      <c r="I573" s="15" t="n">
        <v>97.5</v>
      </c>
      <c r="J573" s="15" t="n">
        <v>97.5</v>
      </c>
      <c r="K573" s="15" t="n">
        <v>97.5</v>
      </c>
      <c r="L573" s="15" t="n">
        <v>97.6</v>
      </c>
      <c r="M573" s="15" t="n">
        <v>97.6</v>
      </c>
      <c r="N573" s="15" t="n">
        <v>97.6</v>
      </c>
      <c r="O573" s="0" t="n">
        <f aca="false">VLOOKUP(TRIM(A573),Q:S,3,0)</f>
        <v>2666</v>
      </c>
      <c r="P573" s="1" t="n">
        <f aca="false">(N573-B573)/B573</f>
        <v>0.00308324768756421</v>
      </c>
      <c r="Q573" s="0" t="str">
        <f aca="false">TRIM(R573)</f>
        <v>0951: libri</v>
      </c>
      <c r="R573" s="12" t="s">
        <v>1155</v>
      </c>
      <c r="S573" s="13" t="n">
        <v>3957</v>
      </c>
    </row>
    <row r="574" customFormat="false" ht="20" hidden="false" customHeight="false" outlineLevel="0" collapsed="false">
      <c r="A574" s="12" t="s">
        <v>1156</v>
      </c>
      <c r="B574" s="14" t="n">
        <v>97.3</v>
      </c>
      <c r="C574" s="14" t="n">
        <v>97.3</v>
      </c>
      <c r="D574" s="14" t="n">
        <v>97.3</v>
      </c>
      <c r="E574" s="14" t="n">
        <v>97.3</v>
      </c>
      <c r="F574" s="14" t="n">
        <v>97.3</v>
      </c>
      <c r="G574" s="14" t="n">
        <v>97.5</v>
      </c>
      <c r="H574" s="14" t="n">
        <v>97.5</v>
      </c>
      <c r="I574" s="14" t="n">
        <v>97.5</v>
      </c>
      <c r="J574" s="14" t="n">
        <v>97.5</v>
      </c>
      <c r="K574" s="14" t="n">
        <v>97.5</v>
      </c>
      <c r="L574" s="14" t="n">
        <v>97.6</v>
      </c>
      <c r="M574" s="14" t="n">
        <v>97.6</v>
      </c>
      <c r="N574" s="14" t="n">
        <v>97.6</v>
      </c>
      <c r="O574" s="0" t="n">
        <f aca="false">VLOOKUP(TRIM(A574),Q:S,3,0)</f>
        <v>2666</v>
      </c>
      <c r="P574" s="1" t="n">
        <f aca="false">(N574-B574)/B574</f>
        <v>0.00308324768756421</v>
      </c>
      <c r="Q574" s="0" t="str">
        <f aca="false">TRIM(R574)</f>
        <v>09511: narrativa</v>
      </c>
      <c r="R574" s="12" t="s">
        <v>1157</v>
      </c>
      <c r="S574" s="13" t="n">
        <v>498</v>
      </c>
    </row>
    <row r="575" customFormat="false" ht="20" hidden="false" customHeight="false" outlineLevel="0" collapsed="false">
      <c r="A575" s="12" t="s">
        <v>1158</v>
      </c>
      <c r="B575" s="15" t="n">
        <v>107.8</v>
      </c>
      <c r="C575" s="15" t="n">
        <v>107.8</v>
      </c>
      <c r="D575" s="15" t="n">
        <v>107.7</v>
      </c>
      <c r="E575" s="15" t="n">
        <v>107.6</v>
      </c>
      <c r="F575" s="15" t="n">
        <v>107.7</v>
      </c>
      <c r="G575" s="15" t="n">
        <v>107.8</v>
      </c>
      <c r="H575" s="15" t="n">
        <v>108</v>
      </c>
      <c r="I575" s="15" t="n">
        <v>108.1</v>
      </c>
      <c r="J575" s="15" t="n">
        <v>108.4</v>
      </c>
      <c r="K575" s="15" t="n">
        <v>109</v>
      </c>
      <c r="L575" s="15" t="n">
        <v>108.5</v>
      </c>
      <c r="M575" s="15" t="n">
        <v>108.8</v>
      </c>
      <c r="N575" s="15" t="n">
        <v>109.7</v>
      </c>
      <c r="O575" s="0" t="n">
        <f aca="false">VLOOKUP(TRIM(A575),Q:S,3,0)</f>
        <v>360</v>
      </c>
      <c r="P575" s="1" t="n">
        <f aca="false">(N575-B575)/B575</f>
        <v>0.0176252319109463</v>
      </c>
      <c r="Q575" s="0" t="str">
        <f aca="false">TRIM(R575)</f>
        <v>095110: narrativa</v>
      </c>
      <c r="R575" s="12" t="s">
        <v>1159</v>
      </c>
      <c r="S575" s="13" t="n">
        <v>498</v>
      </c>
    </row>
    <row r="576" customFormat="false" ht="20" hidden="false" customHeight="false" outlineLevel="0" collapsed="false">
      <c r="A576" s="12" t="s">
        <v>1160</v>
      </c>
      <c r="B576" s="14" t="n">
        <v>107.8</v>
      </c>
      <c r="C576" s="14" t="n">
        <v>107.8</v>
      </c>
      <c r="D576" s="14" t="n">
        <v>107.7</v>
      </c>
      <c r="E576" s="14" t="n">
        <v>107.6</v>
      </c>
      <c r="F576" s="14" t="n">
        <v>107.7</v>
      </c>
      <c r="G576" s="14" t="n">
        <v>107.8</v>
      </c>
      <c r="H576" s="14" t="n">
        <v>108</v>
      </c>
      <c r="I576" s="14" t="n">
        <v>108.1</v>
      </c>
      <c r="J576" s="14" t="n">
        <v>108.4</v>
      </c>
      <c r="K576" s="14" t="n">
        <v>109</v>
      </c>
      <c r="L576" s="14" t="n">
        <v>108.5</v>
      </c>
      <c r="M576" s="14" t="n">
        <v>108.8</v>
      </c>
      <c r="N576" s="14" t="n">
        <v>109.7</v>
      </c>
      <c r="O576" s="0" t="n">
        <f aca="false">VLOOKUP(TRIM(A576),Q:S,3,0)</f>
        <v>360</v>
      </c>
      <c r="P576" s="1" t="n">
        <f aca="false">(N576-B576)/B576</f>
        <v>0.0176252319109463</v>
      </c>
      <c r="Q576" s="0" t="str">
        <f aca="false">TRIM(R576)</f>
        <v>09512: libri scolastici</v>
      </c>
      <c r="R576" s="12" t="s">
        <v>1161</v>
      </c>
      <c r="S576" s="13" t="n">
        <v>1892</v>
      </c>
    </row>
    <row r="577" customFormat="false" ht="20" hidden="false" customHeight="false" outlineLevel="0" collapsed="false">
      <c r="A577" s="12" t="s">
        <v>1162</v>
      </c>
      <c r="B577" s="15" t="n">
        <v>100</v>
      </c>
      <c r="C577" s="15" t="n">
        <v>100</v>
      </c>
      <c r="D577" s="15" t="n">
        <v>100</v>
      </c>
      <c r="E577" s="15" t="n">
        <v>100</v>
      </c>
      <c r="F577" s="15" t="n">
        <v>100</v>
      </c>
      <c r="G577" s="15" t="n">
        <v>100</v>
      </c>
      <c r="H577" s="15" t="n">
        <v>100</v>
      </c>
      <c r="I577" s="15" t="n">
        <v>100</v>
      </c>
      <c r="J577" s="15" t="n">
        <v>100</v>
      </c>
      <c r="K577" s="15" t="n">
        <v>100</v>
      </c>
      <c r="L577" s="15" t="n">
        <v>100</v>
      </c>
      <c r="M577" s="15" t="n">
        <v>100</v>
      </c>
      <c r="N577" s="15" t="n">
        <v>100</v>
      </c>
      <c r="O577" s="0" t="n">
        <f aca="false">VLOOKUP(TRIM(A577),Q:S,3,0)</f>
        <v>16135</v>
      </c>
      <c r="P577" s="1" t="n">
        <f aca="false">(N577-B577)/B577</f>
        <v>0</v>
      </c>
      <c r="Q577" s="0" t="str">
        <f aca="false">TRIM(R577)</f>
        <v>095120: libri scolastici</v>
      </c>
      <c r="R577" s="12" t="s">
        <v>1163</v>
      </c>
      <c r="S577" s="13" t="n">
        <v>1892</v>
      </c>
    </row>
    <row r="578" customFormat="false" ht="20" hidden="false" customHeight="false" outlineLevel="0" collapsed="false">
      <c r="A578" s="12" t="s">
        <v>1164</v>
      </c>
      <c r="B578" s="14" t="n">
        <v>100</v>
      </c>
      <c r="C578" s="14" t="n">
        <v>100</v>
      </c>
      <c r="D578" s="14" t="n">
        <v>100</v>
      </c>
      <c r="E578" s="14" t="n">
        <v>100</v>
      </c>
      <c r="F578" s="14" t="n">
        <v>100</v>
      </c>
      <c r="G578" s="14" t="n">
        <v>100</v>
      </c>
      <c r="H578" s="14" t="n">
        <v>100</v>
      </c>
      <c r="I578" s="14" t="n">
        <v>100</v>
      </c>
      <c r="J578" s="14" t="n">
        <v>100</v>
      </c>
      <c r="K578" s="14" t="n">
        <v>100</v>
      </c>
      <c r="L578" s="14" t="n">
        <v>100</v>
      </c>
      <c r="M578" s="14" t="n">
        <v>100</v>
      </c>
      <c r="N578" s="14" t="n">
        <v>100</v>
      </c>
      <c r="O578" s="0" t="n">
        <f aca="false">VLOOKUP(TRIM(A578),Q:S,3,0)</f>
        <v>16135</v>
      </c>
      <c r="P578" s="1" t="n">
        <f aca="false">(N578-B578)/B578</f>
        <v>0</v>
      </c>
      <c r="Q578" s="0" t="str">
        <f aca="false">TRIM(R578)</f>
        <v>09513: altri libri non scolastici diversi da quelli di narrativa</v>
      </c>
      <c r="R578" s="12" t="s">
        <v>1165</v>
      </c>
      <c r="S578" s="13" t="n">
        <v>1437</v>
      </c>
    </row>
    <row r="579" customFormat="false" ht="20" hidden="false" customHeight="false" outlineLevel="0" collapsed="false">
      <c r="A579" s="12" t="s">
        <v>1166</v>
      </c>
      <c r="B579" s="15" t="n">
        <v>100</v>
      </c>
      <c r="C579" s="15" t="n">
        <v>100</v>
      </c>
      <c r="D579" s="15" t="n">
        <v>100</v>
      </c>
      <c r="E579" s="15" t="n">
        <v>100</v>
      </c>
      <c r="F579" s="15" t="n">
        <v>100</v>
      </c>
      <c r="G579" s="15" t="n">
        <v>100</v>
      </c>
      <c r="H579" s="15" t="n">
        <v>100</v>
      </c>
      <c r="I579" s="15" t="n">
        <v>100</v>
      </c>
      <c r="J579" s="15" t="n">
        <v>100</v>
      </c>
      <c r="K579" s="15" t="n">
        <v>100</v>
      </c>
      <c r="L579" s="15" t="n">
        <v>100</v>
      </c>
      <c r="M579" s="15" t="n">
        <v>100</v>
      </c>
      <c r="N579" s="15" t="n">
        <v>100</v>
      </c>
      <c r="O579" s="0" t="n">
        <f aca="false">VLOOKUP(TRIM(A579),Q:S,3,0)</f>
        <v>16135</v>
      </c>
      <c r="P579" s="1" t="n">
        <f aca="false">(N579-B579)/B579</f>
        <v>0</v>
      </c>
      <c r="Q579" s="0" t="str">
        <f aca="false">TRIM(R579)</f>
        <v>095130: altri libri non scolastici diversi da quelli di narrativa</v>
      </c>
      <c r="R579" s="12" t="s">
        <v>1167</v>
      </c>
      <c r="S579" s="13" t="n">
        <v>1437</v>
      </c>
    </row>
    <row r="580" customFormat="false" ht="20" hidden="false" customHeight="false" outlineLevel="0" collapsed="false">
      <c r="A580" s="12" t="s">
        <v>1168</v>
      </c>
      <c r="B580" s="14" t="n">
        <v>106.8</v>
      </c>
      <c r="C580" s="14" t="n">
        <v>106.8</v>
      </c>
      <c r="D580" s="14" t="n">
        <v>106.7</v>
      </c>
      <c r="E580" s="14" t="n">
        <v>106.6</v>
      </c>
      <c r="F580" s="14" t="n">
        <v>107</v>
      </c>
      <c r="G580" s="14" t="n">
        <v>107.3</v>
      </c>
      <c r="H580" s="14" t="n">
        <v>107.3</v>
      </c>
      <c r="I580" s="14" t="n">
        <v>107.5</v>
      </c>
      <c r="J580" s="14" t="n">
        <v>108.4</v>
      </c>
      <c r="K580" s="14" t="n">
        <v>108.3</v>
      </c>
      <c r="L580" s="14" t="n">
        <v>108.4</v>
      </c>
      <c r="M580" s="14" t="n">
        <v>108.9</v>
      </c>
      <c r="N580" s="14" t="n">
        <v>109.3</v>
      </c>
      <c r="O580" s="0" t="n">
        <f aca="false">VLOOKUP(TRIM(A580),Q:S,3,0)</f>
        <v>10598</v>
      </c>
      <c r="P580" s="1" t="n">
        <f aca="false">(N580-B580)/B580</f>
        <v>0.0234082397003745</v>
      </c>
      <c r="Q580" s="0" t="str">
        <f aca="false">TRIM(R580)</f>
        <v>09514: servizi di rilegatura testi e E-book download</v>
      </c>
      <c r="R580" s="12" t="s">
        <v>1169</v>
      </c>
      <c r="S580" s="13" t="n">
        <v>130</v>
      </c>
    </row>
    <row r="581" customFormat="false" ht="12.5" hidden="false" customHeight="false" outlineLevel="0" collapsed="false">
      <c r="A581" s="12" t="s">
        <v>1170</v>
      </c>
      <c r="B581" s="15" t="n">
        <v>106.2</v>
      </c>
      <c r="C581" s="15" t="n">
        <v>106.1</v>
      </c>
      <c r="D581" s="15" t="n">
        <v>106.5</v>
      </c>
      <c r="E581" s="15" t="n">
        <v>106.4</v>
      </c>
      <c r="F581" s="15" t="n">
        <v>106.8</v>
      </c>
      <c r="G581" s="15" t="n">
        <v>107</v>
      </c>
      <c r="H581" s="15" t="n">
        <v>107.1</v>
      </c>
      <c r="I581" s="15" t="n">
        <v>107.5</v>
      </c>
      <c r="J581" s="15" t="n">
        <v>107.2</v>
      </c>
      <c r="K581" s="15" t="n">
        <v>107</v>
      </c>
      <c r="L581" s="15" t="n">
        <v>106.2</v>
      </c>
      <c r="M581" s="15" t="n">
        <v>106.6</v>
      </c>
      <c r="N581" s="15" t="n">
        <v>106.5</v>
      </c>
      <c r="O581" s="0" t="n">
        <f aca="false">VLOOKUP(TRIM(A581),Q:S,3,0)</f>
        <v>3957</v>
      </c>
      <c r="P581" s="1" t="n">
        <f aca="false">(N581-B581)/B581</f>
        <v>0.00282485875706212</v>
      </c>
      <c r="Q581" s="0" t="str">
        <f aca="false">TRIM(R581)</f>
        <v>095141: servizi di rilegatura e E book download</v>
      </c>
      <c r="R581" s="12" t="s">
        <v>1171</v>
      </c>
      <c r="S581" s="13" t="n">
        <v>130</v>
      </c>
    </row>
    <row r="582" customFormat="false" ht="12.5" hidden="false" customHeight="false" outlineLevel="0" collapsed="false">
      <c r="A582" s="12" t="s">
        <v>1172</v>
      </c>
      <c r="B582" s="14" t="n">
        <v>103.5</v>
      </c>
      <c r="C582" s="14" t="n">
        <v>104</v>
      </c>
      <c r="D582" s="14" t="n">
        <v>104.6</v>
      </c>
      <c r="E582" s="14" t="n">
        <v>104.3</v>
      </c>
      <c r="F582" s="14" t="n">
        <v>103.7</v>
      </c>
      <c r="G582" s="14" t="n">
        <v>105.3</v>
      </c>
      <c r="H582" s="14" t="n">
        <v>107.1</v>
      </c>
      <c r="I582" s="14" t="n">
        <v>108.2</v>
      </c>
      <c r="J582" s="14" t="n">
        <v>105.6</v>
      </c>
      <c r="K582" s="14" t="n">
        <v>105.3</v>
      </c>
      <c r="L582" s="14" t="n">
        <v>102.3</v>
      </c>
      <c r="M582" s="14" t="n">
        <v>102.4</v>
      </c>
      <c r="N582" s="14" t="n">
        <v>102.2</v>
      </c>
      <c r="O582" s="0" t="n">
        <f aca="false">VLOOKUP(TRIM(A582),Q:S,3,0)</f>
        <v>498</v>
      </c>
      <c r="P582" s="1" t="n">
        <f aca="false">(N582-B582)/B582</f>
        <v>-0.0125603864734299</v>
      </c>
      <c r="Q582" s="0" t="str">
        <f aca="false">TRIM(R582)</f>
        <v>0952: giornali e periodici</v>
      </c>
      <c r="R582" s="12" t="s">
        <v>1173</v>
      </c>
      <c r="S582" s="13" t="n">
        <v>3014</v>
      </c>
    </row>
    <row r="583" customFormat="false" ht="12.5" hidden="false" customHeight="false" outlineLevel="0" collapsed="false">
      <c r="A583" s="12" t="s">
        <v>1174</v>
      </c>
      <c r="B583" s="15" t="n">
        <v>103.5</v>
      </c>
      <c r="C583" s="15" t="n">
        <v>104</v>
      </c>
      <c r="D583" s="15" t="n">
        <v>104.6</v>
      </c>
      <c r="E583" s="15" t="n">
        <v>104.3</v>
      </c>
      <c r="F583" s="15" t="n">
        <v>103.7</v>
      </c>
      <c r="G583" s="15" t="n">
        <v>105.3</v>
      </c>
      <c r="H583" s="15" t="n">
        <v>107.1</v>
      </c>
      <c r="I583" s="15" t="n">
        <v>108.2</v>
      </c>
      <c r="J583" s="15" t="n">
        <v>105.6</v>
      </c>
      <c r="K583" s="15" t="n">
        <v>105.3</v>
      </c>
      <c r="L583" s="15" t="n">
        <v>102.3</v>
      </c>
      <c r="M583" s="15" t="n">
        <v>102.4</v>
      </c>
      <c r="N583" s="15" t="n">
        <v>102.2</v>
      </c>
      <c r="O583" s="0" t="n">
        <f aca="false">VLOOKUP(TRIM(A583),Q:S,3,0)</f>
        <v>498</v>
      </c>
      <c r="P583" s="1" t="n">
        <f aca="false">(N583-B583)/B583</f>
        <v>-0.0125603864734299</v>
      </c>
      <c r="Q583" s="0" t="str">
        <f aca="false">TRIM(R583)</f>
        <v>09521: giornali</v>
      </c>
      <c r="R583" s="12" t="s">
        <v>1175</v>
      </c>
      <c r="S583" s="13" t="n">
        <v>1889</v>
      </c>
    </row>
    <row r="584" customFormat="false" ht="12.5" hidden="false" customHeight="false" outlineLevel="0" collapsed="false">
      <c r="A584" s="12" t="s">
        <v>1176</v>
      </c>
      <c r="B584" s="14" t="n">
        <v>109.9</v>
      </c>
      <c r="C584" s="14" t="n">
        <v>109.9</v>
      </c>
      <c r="D584" s="14" t="n">
        <v>109.9</v>
      </c>
      <c r="E584" s="14" t="n">
        <v>109.9</v>
      </c>
      <c r="F584" s="14" t="n">
        <v>111.6</v>
      </c>
      <c r="G584" s="14" t="n">
        <v>111.6</v>
      </c>
      <c r="H584" s="14" t="n">
        <v>111.6</v>
      </c>
      <c r="I584" s="14" t="n">
        <v>111.6</v>
      </c>
      <c r="J584" s="14" t="n">
        <v>111.6</v>
      </c>
      <c r="K584" s="14" t="n">
        <v>111.6</v>
      </c>
      <c r="L584" s="14" t="n">
        <v>111.6</v>
      </c>
      <c r="M584" s="14" t="n">
        <v>111.6</v>
      </c>
      <c r="N584" s="14" t="n">
        <v>111.6</v>
      </c>
      <c r="O584" s="0" t="n">
        <f aca="false">VLOOKUP(TRIM(A584),Q:S,3,0)</f>
        <v>1892</v>
      </c>
      <c r="P584" s="1" t="n">
        <f aca="false">(N584-B584)/B584</f>
        <v>0.0154686078252956</v>
      </c>
      <c r="Q584" s="0" t="str">
        <f aca="false">TRIM(R584)</f>
        <v>095210: giornali</v>
      </c>
      <c r="R584" s="12" t="s">
        <v>1177</v>
      </c>
      <c r="S584" s="13" t="n">
        <v>1889</v>
      </c>
    </row>
    <row r="585" customFormat="false" ht="12.5" hidden="false" customHeight="false" outlineLevel="0" collapsed="false">
      <c r="A585" s="12" t="s">
        <v>1178</v>
      </c>
      <c r="B585" s="15" t="n">
        <v>109.9</v>
      </c>
      <c r="C585" s="15" t="n">
        <v>109.9</v>
      </c>
      <c r="D585" s="15" t="n">
        <v>109.9</v>
      </c>
      <c r="E585" s="15" t="n">
        <v>109.9</v>
      </c>
      <c r="F585" s="15" t="n">
        <v>111.6</v>
      </c>
      <c r="G585" s="15" t="n">
        <v>111.6</v>
      </c>
      <c r="H585" s="15" t="n">
        <v>111.6</v>
      </c>
      <c r="I585" s="15" t="n">
        <v>111.6</v>
      </c>
      <c r="J585" s="15" t="n">
        <v>111.6</v>
      </c>
      <c r="K585" s="15" t="n">
        <v>111.6</v>
      </c>
      <c r="L585" s="15" t="n">
        <v>111.6</v>
      </c>
      <c r="M585" s="15" t="n">
        <v>111.6</v>
      </c>
      <c r="N585" s="15" t="n">
        <v>111.6</v>
      </c>
      <c r="O585" s="0" t="n">
        <f aca="false">VLOOKUP(TRIM(A585),Q:S,3,0)</f>
        <v>1892</v>
      </c>
      <c r="P585" s="1" t="n">
        <f aca="false">(N585-B585)/B585</f>
        <v>0.0154686078252956</v>
      </c>
      <c r="Q585" s="0" t="str">
        <f aca="false">TRIM(R585)</f>
        <v>09522: riviste e periodici</v>
      </c>
      <c r="R585" s="12" t="s">
        <v>1179</v>
      </c>
      <c r="S585" s="13" t="n">
        <v>1125</v>
      </c>
    </row>
    <row r="586" customFormat="false" ht="30" hidden="false" customHeight="false" outlineLevel="0" collapsed="false">
      <c r="A586" s="12" t="s">
        <v>1180</v>
      </c>
      <c r="B586" s="14" t="n">
        <v>101.7</v>
      </c>
      <c r="C586" s="14" t="n">
        <v>101.7</v>
      </c>
      <c r="D586" s="14" t="n">
        <v>101.7</v>
      </c>
      <c r="E586" s="14" t="n">
        <v>101.7</v>
      </c>
      <c r="F586" s="14" t="n">
        <v>101.7</v>
      </c>
      <c r="G586" s="14" t="n">
        <v>101.7</v>
      </c>
      <c r="H586" s="14" t="n">
        <v>101.7</v>
      </c>
      <c r="I586" s="14" t="n">
        <v>101.7</v>
      </c>
      <c r="J586" s="14" t="n">
        <v>101.7</v>
      </c>
      <c r="K586" s="14" t="n">
        <v>101.8</v>
      </c>
      <c r="L586" s="14" t="n">
        <v>101.9</v>
      </c>
      <c r="M586" s="14" t="n">
        <v>101.9</v>
      </c>
      <c r="N586" s="14" t="n">
        <v>102</v>
      </c>
      <c r="O586" s="0" t="n">
        <f aca="false">VLOOKUP(TRIM(A586),Q:S,3,0)</f>
        <v>1437</v>
      </c>
      <c r="P586" s="1" t="n">
        <f aca="false">(N586-B586)/B586</f>
        <v>0.0029498525073746</v>
      </c>
      <c r="Q586" s="0" t="str">
        <f aca="false">TRIM(R586)</f>
        <v>095220: riviste e periodici</v>
      </c>
      <c r="R586" s="12" t="s">
        <v>1181</v>
      </c>
      <c r="S586" s="13" t="n">
        <v>1125</v>
      </c>
    </row>
    <row r="587" customFormat="false" ht="30" hidden="false" customHeight="false" outlineLevel="0" collapsed="false">
      <c r="A587" s="12" t="s">
        <v>1182</v>
      </c>
      <c r="B587" s="15" t="n">
        <v>101.7</v>
      </c>
      <c r="C587" s="15" t="n">
        <v>101.7</v>
      </c>
      <c r="D587" s="15" t="n">
        <v>101.7</v>
      </c>
      <c r="E587" s="15" t="n">
        <v>101.7</v>
      </c>
      <c r="F587" s="15" t="n">
        <v>101.7</v>
      </c>
      <c r="G587" s="15" t="n">
        <v>101.7</v>
      </c>
      <c r="H587" s="15" t="n">
        <v>101.7</v>
      </c>
      <c r="I587" s="15" t="n">
        <v>101.7</v>
      </c>
      <c r="J587" s="15" t="n">
        <v>101.7</v>
      </c>
      <c r="K587" s="15" t="n">
        <v>101.8</v>
      </c>
      <c r="L587" s="15" t="n">
        <v>101.9</v>
      </c>
      <c r="M587" s="15" t="n">
        <v>101.9</v>
      </c>
      <c r="N587" s="15" t="n">
        <v>102</v>
      </c>
      <c r="O587" s="0" t="n">
        <f aca="false">VLOOKUP(TRIM(A587),Q:S,3,0)</f>
        <v>1437</v>
      </c>
      <c r="P587" s="1" t="n">
        <f aca="false">(N587-B587)/B587</f>
        <v>0.0029498525073746</v>
      </c>
      <c r="Q587" s="0" t="str">
        <f aca="false">TRIM(R587)</f>
        <v>0954: articoli di cartoleria e materiale da disegno</v>
      </c>
      <c r="R587" s="12" t="s">
        <v>1183</v>
      </c>
      <c r="S587" s="13" t="n">
        <v>3627</v>
      </c>
    </row>
    <row r="588" customFormat="false" ht="20" hidden="false" customHeight="false" outlineLevel="0" collapsed="false">
      <c r="A588" s="12" t="s">
        <v>1184</v>
      </c>
      <c r="B588" s="14" t="n">
        <v>111</v>
      </c>
      <c r="C588" s="14" t="n">
        <v>105.5</v>
      </c>
      <c r="D588" s="14" t="n">
        <v>116.7</v>
      </c>
      <c r="E588" s="14" t="n">
        <v>113.4</v>
      </c>
      <c r="F588" s="14" t="n">
        <v>107.2</v>
      </c>
      <c r="G588" s="14" t="n">
        <v>108.6</v>
      </c>
      <c r="H588" s="14" t="n">
        <v>104.7</v>
      </c>
      <c r="I588" s="14" t="n">
        <v>110.7</v>
      </c>
      <c r="J588" s="14" t="n">
        <v>112.7</v>
      </c>
      <c r="K588" s="14" t="n">
        <v>107.6</v>
      </c>
      <c r="L588" s="14" t="n">
        <v>94.1</v>
      </c>
      <c r="M588" s="14" t="n">
        <v>105.1</v>
      </c>
      <c r="N588" s="14" t="n">
        <v>102.1</v>
      </c>
      <c r="O588" s="0" t="n">
        <f aca="false">VLOOKUP(TRIM(A588),Q:S,3,0)</f>
        <v>130</v>
      </c>
      <c r="P588" s="1" t="n">
        <f aca="false">(N588-B588)/B588</f>
        <v>-0.0801801801801802</v>
      </c>
      <c r="Q588" s="0" t="str">
        <f aca="false">TRIM(R588)</f>
        <v>09541: articoli di cartoleria</v>
      </c>
      <c r="R588" s="12" t="s">
        <v>1185</v>
      </c>
      <c r="S588" s="13" t="n">
        <v>1551</v>
      </c>
    </row>
    <row r="589" customFormat="false" ht="20" hidden="false" customHeight="false" outlineLevel="0" collapsed="false">
      <c r="A589" s="12" t="s">
        <v>1186</v>
      </c>
      <c r="B589" s="15" t="n">
        <v>111</v>
      </c>
      <c r="C589" s="15" t="n">
        <v>105.5</v>
      </c>
      <c r="D589" s="15" t="n">
        <v>116.7</v>
      </c>
      <c r="E589" s="15" t="n">
        <v>113.4</v>
      </c>
      <c r="F589" s="15" t="n">
        <v>107.2</v>
      </c>
      <c r="G589" s="15" t="n">
        <v>108.6</v>
      </c>
      <c r="H589" s="15" t="n">
        <v>104.7</v>
      </c>
      <c r="I589" s="15" t="n">
        <v>110.7</v>
      </c>
      <c r="J589" s="15" t="n">
        <v>112.7</v>
      </c>
      <c r="K589" s="15" t="n">
        <v>107.6</v>
      </c>
      <c r="L589" s="15" t="n">
        <v>94.1</v>
      </c>
      <c r="M589" s="15" t="n">
        <v>105.1</v>
      </c>
      <c r="N589" s="15" t="n">
        <v>102.1</v>
      </c>
      <c r="O589" s="0" t="n">
        <f aca="false">VLOOKUP(TRIM(A589),Q:S,3,0)</f>
        <v>130</v>
      </c>
      <c r="P589" s="1" t="n">
        <f aca="false">(N589-B589)/B589</f>
        <v>-0.0801801801801802</v>
      </c>
      <c r="Q589" s="0" t="str">
        <f aca="false">TRIM(R589)</f>
        <v>095410: articoli di cartoleria</v>
      </c>
      <c r="R589" s="12" t="s">
        <v>1187</v>
      </c>
      <c r="S589" s="13" t="n">
        <v>1551</v>
      </c>
    </row>
    <row r="590" customFormat="false" ht="12.5" hidden="false" customHeight="false" outlineLevel="0" collapsed="false">
      <c r="A590" s="12" t="s">
        <v>1188</v>
      </c>
      <c r="B590" s="14" t="n">
        <v>108.9</v>
      </c>
      <c r="C590" s="14" t="n">
        <v>109.3</v>
      </c>
      <c r="D590" s="14" t="n">
        <v>109.3</v>
      </c>
      <c r="E590" s="14" t="n">
        <v>109</v>
      </c>
      <c r="F590" s="14" t="n">
        <v>109.4</v>
      </c>
      <c r="G590" s="14" t="n">
        <v>109.7</v>
      </c>
      <c r="H590" s="14" t="n">
        <v>109.5</v>
      </c>
      <c r="I590" s="14" t="n">
        <v>108.9</v>
      </c>
      <c r="J590" s="14" t="n">
        <v>110.2</v>
      </c>
      <c r="K590" s="14" t="n">
        <v>111.4</v>
      </c>
      <c r="L590" s="14" t="n">
        <v>111</v>
      </c>
      <c r="M590" s="14" t="n">
        <v>111.4</v>
      </c>
      <c r="N590" s="14" t="n">
        <v>111.9</v>
      </c>
      <c r="O590" s="0" t="n">
        <f aca="false">VLOOKUP(TRIM(A590),Q:S,3,0)</f>
        <v>3014</v>
      </c>
      <c r="P590" s="1" t="n">
        <f aca="false">(N590-B590)/B590</f>
        <v>0.0275482093663912</v>
      </c>
      <c r="Q590" s="0" t="str">
        <f aca="false">TRIM(R590)</f>
        <v>09549: altri articoli di cancelleria e materiale da disegno</v>
      </c>
      <c r="R590" s="12" t="s">
        <v>1189</v>
      </c>
      <c r="S590" s="13" t="n">
        <v>2076</v>
      </c>
    </row>
    <row r="591" customFormat="false" ht="20" hidden="false" customHeight="false" outlineLevel="0" collapsed="false">
      <c r="A591" s="12" t="s">
        <v>1190</v>
      </c>
      <c r="B591" s="15" t="n">
        <v>112.4</v>
      </c>
      <c r="C591" s="15" t="n">
        <v>112.5</v>
      </c>
      <c r="D591" s="15" t="n">
        <v>112.7</v>
      </c>
      <c r="E591" s="15" t="n">
        <v>111.6</v>
      </c>
      <c r="F591" s="15" t="n">
        <v>112.2</v>
      </c>
      <c r="G591" s="15" t="n">
        <v>112.4</v>
      </c>
      <c r="H591" s="15" t="n">
        <v>112.3</v>
      </c>
      <c r="I591" s="15" t="n">
        <v>111.4</v>
      </c>
      <c r="J591" s="15" t="n">
        <v>113.1</v>
      </c>
      <c r="K591" s="15" t="n">
        <v>114.5</v>
      </c>
      <c r="L591" s="15" t="n">
        <v>114.5</v>
      </c>
      <c r="M591" s="15" t="n">
        <v>115.2</v>
      </c>
      <c r="N591" s="15" t="n">
        <v>116.1</v>
      </c>
      <c r="O591" s="0" t="n">
        <f aca="false">VLOOKUP(TRIM(A591),Q:S,3,0)</f>
        <v>1889</v>
      </c>
      <c r="P591" s="1" t="n">
        <f aca="false">(N591-B591)/B591</f>
        <v>0.0329181494661921</v>
      </c>
      <c r="Q591" s="0" t="str">
        <f aca="false">TRIM(R591)</f>
        <v>095490: altri articoli di cancelleria e materiale da disegno (inclusi cartucce e toner per stampanti)</v>
      </c>
      <c r="R591" s="12" t="s">
        <v>1191</v>
      </c>
      <c r="S591" s="13" t="n">
        <v>2076</v>
      </c>
    </row>
    <row r="592" customFormat="false" ht="12.5" hidden="false" customHeight="false" outlineLevel="0" collapsed="false">
      <c r="A592" s="12" t="s">
        <v>1192</v>
      </c>
      <c r="B592" s="14" t="n">
        <v>112.4</v>
      </c>
      <c r="C592" s="14" t="n">
        <v>112.5</v>
      </c>
      <c r="D592" s="14" t="n">
        <v>112.7</v>
      </c>
      <c r="E592" s="14" t="n">
        <v>111.6</v>
      </c>
      <c r="F592" s="14" t="n">
        <v>112.2</v>
      </c>
      <c r="G592" s="14" t="n">
        <v>112.4</v>
      </c>
      <c r="H592" s="14" t="n">
        <v>112.3</v>
      </c>
      <c r="I592" s="14" t="n">
        <v>111.4</v>
      </c>
      <c r="J592" s="14" t="n">
        <v>113.1</v>
      </c>
      <c r="K592" s="14" t="n">
        <v>114.5</v>
      </c>
      <c r="L592" s="14" t="n">
        <v>114.5</v>
      </c>
      <c r="M592" s="14" t="n">
        <v>115.2</v>
      </c>
      <c r="N592" s="14" t="n">
        <v>116.1</v>
      </c>
      <c r="O592" s="0" t="n">
        <f aca="false">VLOOKUP(TRIM(A592),Q:S,3,0)</f>
        <v>1889</v>
      </c>
      <c r="P592" s="1" t="n">
        <f aca="false">(N592-B592)/B592</f>
        <v>0.0329181494661921</v>
      </c>
      <c r="Q592" s="0" t="str">
        <f aca="false">TRIM(R592)</f>
        <v>096: pacchetti vacanza</v>
      </c>
      <c r="R592" s="12" t="s">
        <v>1193</v>
      </c>
      <c r="S592" s="13" t="n">
        <v>5600</v>
      </c>
    </row>
    <row r="593" customFormat="false" ht="12.5" hidden="false" customHeight="false" outlineLevel="0" collapsed="false">
      <c r="A593" s="12" t="s">
        <v>1194</v>
      </c>
      <c r="B593" s="15" t="n">
        <v>102.9</v>
      </c>
      <c r="C593" s="15" t="n">
        <v>103.7</v>
      </c>
      <c r="D593" s="15" t="n">
        <v>103.2</v>
      </c>
      <c r="E593" s="15" t="n">
        <v>104.4</v>
      </c>
      <c r="F593" s="15" t="n">
        <v>104.5</v>
      </c>
      <c r="G593" s="15" t="n">
        <v>104.9</v>
      </c>
      <c r="H593" s="15" t="n">
        <v>104.5</v>
      </c>
      <c r="I593" s="15" t="n">
        <v>104.5</v>
      </c>
      <c r="J593" s="15" t="n">
        <v>105.2</v>
      </c>
      <c r="K593" s="15" t="n">
        <v>105.9</v>
      </c>
      <c r="L593" s="15" t="n">
        <v>105</v>
      </c>
      <c r="M593" s="15" t="n">
        <v>104.9</v>
      </c>
      <c r="N593" s="15" t="n">
        <v>104.7</v>
      </c>
      <c r="O593" s="0" t="n">
        <f aca="false">VLOOKUP(TRIM(A593),Q:S,3,0)</f>
        <v>1125</v>
      </c>
      <c r="P593" s="1" t="n">
        <f aca="false">(N593-B593)/B593</f>
        <v>0.0174927113702624</v>
      </c>
      <c r="Q593" s="0" t="str">
        <f aca="false">TRIM(R593)</f>
        <v>0960: pacchetti vacanza</v>
      </c>
      <c r="R593" s="12" t="s">
        <v>1195</v>
      </c>
      <c r="S593" s="13" t="n">
        <v>5600</v>
      </c>
    </row>
    <row r="594" customFormat="false" ht="12.5" hidden="false" customHeight="false" outlineLevel="0" collapsed="false">
      <c r="A594" s="12" t="s">
        <v>1196</v>
      </c>
      <c r="B594" s="14" t="n">
        <v>102.9</v>
      </c>
      <c r="C594" s="14" t="n">
        <v>103.7</v>
      </c>
      <c r="D594" s="14" t="n">
        <v>103.2</v>
      </c>
      <c r="E594" s="14" t="n">
        <v>104.4</v>
      </c>
      <c r="F594" s="14" t="n">
        <v>104.5</v>
      </c>
      <c r="G594" s="14" t="n">
        <v>104.9</v>
      </c>
      <c r="H594" s="14" t="n">
        <v>104.5</v>
      </c>
      <c r="I594" s="14" t="n">
        <v>104.5</v>
      </c>
      <c r="J594" s="14" t="n">
        <v>105.2</v>
      </c>
      <c r="K594" s="14" t="n">
        <v>105.9</v>
      </c>
      <c r="L594" s="14" t="n">
        <v>105</v>
      </c>
      <c r="M594" s="14" t="n">
        <v>104.9</v>
      </c>
      <c r="N594" s="14" t="n">
        <v>104.7</v>
      </c>
      <c r="O594" s="0" t="n">
        <f aca="false">VLOOKUP(TRIM(A594),Q:S,3,0)</f>
        <v>1125</v>
      </c>
      <c r="P594" s="1" t="n">
        <f aca="false">(N594-B594)/B594</f>
        <v>0.0174927113702624</v>
      </c>
      <c r="Q594" s="0" t="str">
        <f aca="false">TRIM(R594)</f>
        <v>09601: pacchetti vacanza - nazionali</v>
      </c>
      <c r="R594" s="12" t="s">
        <v>1197</v>
      </c>
      <c r="S594" s="13" t="n">
        <v>4401</v>
      </c>
    </row>
    <row r="595" customFormat="false" ht="20" hidden="false" customHeight="false" outlineLevel="0" collapsed="false">
      <c r="A595" s="12" t="s">
        <v>1198</v>
      </c>
      <c r="B595" s="15" t="n">
        <v>104.8</v>
      </c>
      <c r="C595" s="15" t="n">
        <v>104.6</v>
      </c>
      <c r="D595" s="15" t="n">
        <v>103.8</v>
      </c>
      <c r="E595" s="15" t="n">
        <v>104</v>
      </c>
      <c r="F595" s="15" t="n">
        <v>104.1</v>
      </c>
      <c r="G595" s="15" t="n">
        <v>104.5</v>
      </c>
      <c r="H595" s="15" t="n">
        <v>104.6</v>
      </c>
      <c r="I595" s="15" t="n">
        <v>105.5</v>
      </c>
      <c r="J595" s="15" t="n">
        <v>107.2</v>
      </c>
      <c r="K595" s="15" t="n">
        <v>106.3</v>
      </c>
      <c r="L595" s="15" t="n">
        <v>107.7</v>
      </c>
      <c r="M595" s="15" t="n">
        <v>108.3</v>
      </c>
      <c r="N595" s="15" t="n">
        <v>109.1</v>
      </c>
      <c r="O595" s="0" t="n">
        <f aca="false">VLOOKUP(TRIM(A595),Q:S,3,0)</f>
        <v>3627</v>
      </c>
      <c r="P595" s="1" t="n">
        <f aca="false">(N595-B595)/B595</f>
        <v>0.041030534351145</v>
      </c>
      <c r="Q595" s="0" t="str">
        <f aca="false">TRIM(R595)</f>
        <v>096010: pacchetti vacanza nazionali</v>
      </c>
      <c r="R595" s="12" t="s">
        <v>1199</v>
      </c>
      <c r="S595" s="13" t="n">
        <v>4401</v>
      </c>
    </row>
    <row r="596" customFormat="false" ht="12.5" hidden="false" customHeight="false" outlineLevel="0" collapsed="false">
      <c r="A596" s="12" t="s">
        <v>1200</v>
      </c>
      <c r="B596" s="14" t="n">
        <v>103.7</v>
      </c>
      <c r="C596" s="14" t="n">
        <v>103.8</v>
      </c>
      <c r="D596" s="14" t="n">
        <v>103.8</v>
      </c>
      <c r="E596" s="14" t="n">
        <v>103.8</v>
      </c>
      <c r="F596" s="14" t="n">
        <v>103.8</v>
      </c>
      <c r="G596" s="14" t="n">
        <v>103.9</v>
      </c>
      <c r="H596" s="14" t="n">
        <v>104.2</v>
      </c>
      <c r="I596" s="14" t="n">
        <v>104.3</v>
      </c>
      <c r="J596" s="14" t="n">
        <v>104.8</v>
      </c>
      <c r="K596" s="14" t="n">
        <v>105.4</v>
      </c>
      <c r="L596" s="14" t="n">
        <v>106.5</v>
      </c>
      <c r="M596" s="14" t="n">
        <v>107.6</v>
      </c>
      <c r="N596" s="14" t="n">
        <v>108.9</v>
      </c>
      <c r="O596" s="0" t="n">
        <f aca="false">VLOOKUP(TRIM(A596),Q:S,3,0)</f>
        <v>1551</v>
      </c>
      <c r="P596" s="1" t="n">
        <f aca="false">(N596-B596)/B596</f>
        <v>0.0501446480231437</v>
      </c>
      <c r="Q596" s="0" t="str">
        <f aca="false">TRIM(R596)</f>
        <v>09602: pacchetti vacanza - internazionali</v>
      </c>
      <c r="R596" s="12" t="s">
        <v>1201</v>
      </c>
      <c r="S596" s="13" t="n">
        <v>1199</v>
      </c>
    </row>
    <row r="597" customFormat="false" ht="12.5" hidden="false" customHeight="false" outlineLevel="0" collapsed="false">
      <c r="A597" s="12" t="s">
        <v>1202</v>
      </c>
      <c r="B597" s="15" t="n">
        <v>103.7</v>
      </c>
      <c r="C597" s="15" t="n">
        <v>103.8</v>
      </c>
      <c r="D597" s="15" t="n">
        <v>103.8</v>
      </c>
      <c r="E597" s="15" t="n">
        <v>103.8</v>
      </c>
      <c r="F597" s="15" t="n">
        <v>103.8</v>
      </c>
      <c r="G597" s="15" t="n">
        <v>103.9</v>
      </c>
      <c r="H597" s="15" t="n">
        <v>104.2</v>
      </c>
      <c r="I597" s="15" t="n">
        <v>104.3</v>
      </c>
      <c r="J597" s="15" t="n">
        <v>104.8</v>
      </c>
      <c r="K597" s="15" t="n">
        <v>105.4</v>
      </c>
      <c r="L597" s="15" t="n">
        <v>106.5</v>
      </c>
      <c r="M597" s="15" t="n">
        <v>107.6</v>
      </c>
      <c r="N597" s="15" t="n">
        <v>108.9</v>
      </c>
      <c r="O597" s="0" t="n">
        <f aca="false">VLOOKUP(TRIM(A597),Q:S,3,0)</f>
        <v>1551</v>
      </c>
      <c r="P597" s="1" t="n">
        <f aca="false">(N597-B597)/B597</f>
        <v>0.0501446480231437</v>
      </c>
      <c r="Q597" s="0" t="str">
        <f aca="false">TRIM(R597)</f>
        <v>096020: pacchetti vacanza internazionali</v>
      </c>
      <c r="R597" s="12" t="s">
        <v>1203</v>
      </c>
      <c r="S597" s="13" t="n">
        <v>1199</v>
      </c>
    </row>
    <row r="598" customFormat="false" ht="20" hidden="false" customHeight="false" outlineLevel="0" collapsed="false">
      <c r="A598" s="12" t="s">
        <v>1204</v>
      </c>
      <c r="B598" s="14" t="n">
        <v>106.1</v>
      </c>
      <c r="C598" s="14" t="n">
        <v>105.5</v>
      </c>
      <c r="D598" s="14" t="n">
        <v>104.2</v>
      </c>
      <c r="E598" s="14" t="n">
        <v>104.6</v>
      </c>
      <c r="F598" s="14" t="n">
        <v>104.6</v>
      </c>
      <c r="G598" s="14" t="n">
        <v>105.3</v>
      </c>
      <c r="H598" s="14" t="n">
        <v>105.3</v>
      </c>
      <c r="I598" s="14" t="n">
        <v>106.8</v>
      </c>
      <c r="J598" s="14" t="n">
        <v>109.4</v>
      </c>
      <c r="K598" s="14" t="n">
        <v>107.4</v>
      </c>
      <c r="L598" s="14" t="n">
        <v>109</v>
      </c>
      <c r="M598" s="14" t="n">
        <v>109.2</v>
      </c>
      <c r="N598" s="14" t="n">
        <v>109.7</v>
      </c>
      <c r="O598" s="0" t="n">
        <f aca="false">VLOOKUP(TRIM(A598),Q:S,3,0)</f>
        <v>2076</v>
      </c>
      <c r="P598" s="1" t="n">
        <f aca="false">(N598-B598)/B598</f>
        <v>0.0339302544769087</v>
      </c>
      <c r="Q598" s="0" t="str">
        <f aca="false">TRIM(R598)</f>
        <v>10: -- istruzione</v>
      </c>
      <c r="R598" s="12" t="s">
        <v>1205</v>
      </c>
      <c r="S598" s="13" t="n">
        <v>10835</v>
      </c>
    </row>
    <row r="599" customFormat="false" ht="40" hidden="false" customHeight="false" outlineLevel="0" collapsed="false">
      <c r="A599" s="12" t="s">
        <v>1206</v>
      </c>
      <c r="B599" s="15" t="n">
        <v>106.1</v>
      </c>
      <c r="C599" s="15" t="n">
        <v>105.5</v>
      </c>
      <c r="D599" s="15" t="n">
        <v>104.2</v>
      </c>
      <c r="E599" s="15" t="n">
        <v>104.6</v>
      </c>
      <c r="F599" s="15" t="n">
        <v>104.6</v>
      </c>
      <c r="G599" s="15" t="n">
        <v>105.3</v>
      </c>
      <c r="H599" s="15" t="n">
        <v>105.3</v>
      </c>
      <c r="I599" s="15" t="n">
        <v>106.8</v>
      </c>
      <c r="J599" s="15" t="n">
        <v>109.4</v>
      </c>
      <c r="K599" s="15" t="n">
        <v>107.4</v>
      </c>
      <c r="L599" s="15" t="n">
        <v>109</v>
      </c>
      <c r="M599" s="15" t="n">
        <v>109.2</v>
      </c>
      <c r="N599" s="15" t="n">
        <v>109.7</v>
      </c>
      <c r="O599" s="0" t="n">
        <f aca="false">VLOOKUP(TRIM(A599),Q:S,3,0)</f>
        <v>2076</v>
      </c>
      <c r="P599" s="1" t="n">
        <f aca="false">(N599-B599)/B599</f>
        <v>0.0339302544769087</v>
      </c>
      <c r="Q599" s="0" t="str">
        <f aca="false">TRIM(R599)</f>
        <v>101: scuola dell'infanzia ed istruzione primaria</v>
      </c>
      <c r="R599" s="12" t="s">
        <v>1207</v>
      </c>
      <c r="S599" s="13" t="n">
        <v>3782</v>
      </c>
    </row>
    <row r="600" customFormat="false" ht="12.5" hidden="false" customHeight="false" outlineLevel="0" collapsed="false">
      <c r="A600" s="12" t="s">
        <v>1208</v>
      </c>
      <c r="B600" s="14" t="n">
        <v>98.2</v>
      </c>
      <c r="C600" s="14" t="n">
        <v>101.7</v>
      </c>
      <c r="D600" s="14" t="n">
        <v>102.7</v>
      </c>
      <c r="E600" s="14" t="n">
        <v>108.8</v>
      </c>
      <c r="F600" s="14" t="n">
        <v>100.2</v>
      </c>
      <c r="G600" s="14" t="n">
        <v>99.1</v>
      </c>
      <c r="H600" s="14" t="n">
        <v>99.1</v>
      </c>
      <c r="I600" s="14" t="n">
        <v>113.1</v>
      </c>
      <c r="J600" s="14" t="n">
        <v>114.4</v>
      </c>
      <c r="K600" s="14" t="n">
        <v>116</v>
      </c>
      <c r="L600" s="14" t="n">
        <v>108.4</v>
      </c>
      <c r="M600" s="14" t="n">
        <v>94</v>
      </c>
      <c r="N600" s="14" t="n">
        <v>95</v>
      </c>
      <c r="O600" s="0" t="n">
        <f aca="false">VLOOKUP(TRIM(A600),Q:S,3,0)</f>
        <v>5600</v>
      </c>
      <c r="P600" s="1" t="n">
        <f aca="false">(N600-B600)/B600</f>
        <v>-0.0325865580448065</v>
      </c>
      <c r="Q600" s="0" t="str">
        <f aca="false">TRIM(R600)</f>
        <v>1010: scuola dell'infanzia ed istruzione primaria</v>
      </c>
      <c r="R600" s="12" t="s">
        <v>1209</v>
      </c>
      <c r="S600" s="13" t="n">
        <v>3782</v>
      </c>
    </row>
    <row r="601" customFormat="false" ht="12.5" hidden="false" customHeight="false" outlineLevel="0" collapsed="false">
      <c r="A601" s="12" t="s">
        <v>1210</v>
      </c>
      <c r="B601" s="15" t="n">
        <v>98.2</v>
      </c>
      <c r="C601" s="15" t="n">
        <v>101.7</v>
      </c>
      <c r="D601" s="15" t="n">
        <v>102.7</v>
      </c>
      <c r="E601" s="15" t="n">
        <v>108.8</v>
      </c>
      <c r="F601" s="15" t="n">
        <v>100.2</v>
      </c>
      <c r="G601" s="15" t="n">
        <v>99.1</v>
      </c>
      <c r="H601" s="15" t="n">
        <v>99.1</v>
      </c>
      <c r="I601" s="15" t="n">
        <v>113.1</v>
      </c>
      <c r="J601" s="15" t="n">
        <v>114.4</v>
      </c>
      <c r="K601" s="15" t="n">
        <v>116</v>
      </c>
      <c r="L601" s="15" t="n">
        <v>108.4</v>
      </c>
      <c r="M601" s="15" t="n">
        <v>94</v>
      </c>
      <c r="N601" s="15" t="n">
        <v>95</v>
      </c>
      <c r="O601" s="0" t="n">
        <f aca="false">VLOOKUP(TRIM(A601),Q:S,3,0)</f>
        <v>5600</v>
      </c>
      <c r="P601" s="1" t="n">
        <f aca="false">(N601-B601)/B601</f>
        <v>-0.0325865580448065</v>
      </c>
      <c r="Q601" s="0" t="str">
        <f aca="false">TRIM(R601)</f>
        <v>10101: scuola dell'infanzia (isced 0)</v>
      </c>
      <c r="R601" s="12" t="s">
        <v>1211</v>
      </c>
      <c r="S601" s="13" t="n">
        <v>2802</v>
      </c>
    </row>
    <row r="602" customFormat="false" ht="20" hidden="false" customHeight="false" outlineLevel="0" collapsed="false">
      <c r="A602" s="12" t="s">
        <v>1212</v>
      </c>
      <c r="B602" s="14" t="n">
        <v>98.4</v>
      </c>
      <c r="C602" s="14" t="n">
        <v>102.8</v>
      </c>
      <c r="D602" s="14" t="n">
        <v>98.3</v>
      </c>
      <c r="E602" s="14" t="n">
        <v>108</v>
      </c>
      <c r="F602" s="14" t="n">
        <v>94.9</v>
      </c>
      <c r="G602" s="14" t="n">
        <v>93.4</v>
      </c>
      <c r="H602" s="14" t="n">
        <v>93.2</v>
      </c>
      <c r="I602" s="14" t="n">
        <v>117.5</v>
      </c>
      <c r="J602" s="14" t="n">
        <v>118.2</v>
      </c>
      <c r="K602" s="14" t="n">
        <v>120.3</v>
      </c>
      <c r="L602" s="14" t="n">
        <v>111.3</v>
      </c>
      <c r="M602" s="14" t="n">
        <v>92.2</v>
      </c>
      <c r="N602" s="14" t="n">
        <v>93.9</v>
      </c>
      <c r="O602" s="0" t="n">
        <f aca="false">VLOOKUP(TRIM(A602),Q:S,3,0)</f>
        <v>4401</v>
      </c>
      <c r="P602" s="1" t="n">
        <f aca="false">(N602-B602)/B602</f>
        <v>-0.0457317073170732</v>
      </c>
      <c r="Q602" s="0" t="str">
        <f aca="false">TRIM(R602)</f>
        <v>101010: scuola dell'infanzia (isced 0)</v>
      </c>
      <c r="R602" s="12" t="s">
        <v>1213</v>
      </c>
      <c r="S602" s="13" t="n">
        <v>2802</v>
      </c>
    </row>
    <row r="603" customFormat="false" ht="20" hidden="false" customHeight="false" outlineLevel="0" collapsed="false">
      <c r="A603" s="12" t="s">
        <v>1214</v>
      </c>
      <c r="B603" s="15" t="n">
        <v>98.4</v>
      </c>
      <c r="C603" s="15" t="n">
        <v>102.8</v>
      </c>
      <c r="D603" s="15" t="n">
        <v>98.3</v>
      </c>
      <c r="E603" s="15" t="n">
        <v>108</v>
      </c>
      <c r="F603" s="15" t="n">
        <v>94.9</v>
      </c>
      <c r="G603" s="15" t="n">
        <v>93.4</v>
      </c>
      <c r="H603" s="15" t="n">
        <v>93.2</v>
      </c>
      <c r="I603" s="15" t="n">
        <v>117.5</v>
      </c>
      <c r="J603" s="15" t="n">
        <v>118.2</v>
      </c>
      <c r="K603" s="15" t="n">
        <v>120.3</v>
      </c>
      <c r="L603" s="15" t="n">
        <v>111.3</v>
      </c>
      <c r="M603" s="15" t="n">
        <v>92.2</v>
      </c>
      <c r="N603" s="15" t="n">
        <v>93.9</v>
      </c>
      <c r="O603" s="0" t="n">
        <f aca="false">VLOOKUP(TRIM(A603),Q:S,3,0)</f>
        <v>4401</v>
      </c>
      <c r="P603" s="1" t="n">
        <f aca="false">(N603-B603)/B603</f>
        <v>-0.0457317073170732</v>
      </c>
      <c r="Q603" s="0" t="str">
        <f aca="false">TRIM(R603)</f>
        <v>10102: istruzione primaria (isced 1)</v>
      </c>
      <c r="R603" s="12" t="s">
        <v>1215</v>
      </c>
      <c r="S603" s="13" t="n">
        <v>980</v>
      </c>
    </row>
    <row r="604" customFormat="false" ht="20" hidden="false" customHeight="false" outlineLevel="0" collapsed="false">
      <c r="A604" s="12" t="s">
        <v>1216</v>
      </c>
      <c r="B604" s="14" t="n">
        <v>97.8</v>
      </c>
      <c r="C604" s="14" t="n">
        <v>100.2</v>
      </c>
      <c r="D604" s="14" t="n">
        <v>108.3</v>
      </c>
      <c r="E604" s="14" t="n">
        <v>109.9</v>
      </c>
      <c r="F604" s="14" t="n">
        <v>107.2</v>
      </c>
      <c r="G604" s="14" t="n">
        <v>106.6</v>
      </c>
      <c r="H604" s="14" t="n">
        <v>106.9</v>
      </c>
      <c r="I604" s="14" t="n">
        <v>106.9</v>
      </c>
      <c r="J604" s="14" t="n">
        <v>110.7</v>
      </c>
      <c r="K604" s="14" t="n">
        <v>110.8</v>
      </c>
      <c r="L604" s="14" t="n">
        <v>107.1</v>
      </c>
      <c r="M604" s="14" t="n">
        <v>107.2</v>
      </c>
      <c r="N604" s="14" t="n">
        <v>106.2</v>
      </c>
      <c r="O604" s="0" t="n">
        <f aca="false">VLOOKUP(TRIM(A604),Q:S,3,0)</f>
        <v>1199</v>
      </c>
      <c r="P604" s="1" t="n">
        <f aca="false">(N604-B604)/B604</f>
        <v>0.0858895705521473</v>
      </c>
      <c r="Q604" s="0" t="str">
        <f aca="false">TRIM(R604)</f>
        <v>101020: istruzione primaria (isced 1)</v>
      </c>
      <c r="R604" s="12" t="s">
        <v>1217</v>
      </c>
      <c r="S604" s="13" t="n">
        <v>980</v>
      </c>
    </row>
    <row r="605" customFormat="false" ht="20" hidden="false" customHeight="false" outlineLevel="0" collapsed="false">
      <c r="A605" s="12" t="s">
        <v>1218</v>
      </c>
      <c r="B605" s="15" t="n">
        <v>97.8</v>
      </c>
      <c r="C605" s="15" t="n">
        <v>100.2</v>
      </c>
      <c r="D605" s="15" t="n">
        <v>108.3</v>
      </c>
      <c r="E605" s="15" t="n">
        <v>109.9</v>
      </c>
      <c r="F605" s="15" t="n">
        <v>107.2</v>
      </c>
      <c r="G605" s="15" t="n">
        <v>106.6</v>
      </c>
      <c r="H605" s="15" t="n">
        <v>106.9</v>
      </c>
      <c r="I605" s="15" t="n">
        <v>106.9</v>
      </c>
      <c r="J605" s="15" t="n">
        <v>110.7</v>
      </c>
      <c r="K605" s="15" t="n">
        <v>110.8</v>
      </c>
      <c r="L605" s="15" t="n">
        <v>107.1</v>
      </c>
      <c r="M605" s="15" t="n">
        <v>107.2</v>
      </c>
      <c r="N605" s="15" t="n">
        <v>106.2</v>
      </c>
      <c r="O605" s="0" t="n">
        <f aca="false">VLOOKUP(TRIM(A605),Q:S,3,0)</f>
        <v>1199</v>
      </c>
      <c r="P605" s="1" t="n">
        <f aca="false">(N605-B605)/B605</f>
        <v>0.0858895705521473</v>
      </c>
      <c r="Q605" s="0" t="str">
        <f aca="false">TRIM(R605)</f>
        <v>102: istruzione secondaria</v>
      </c>
      <c r="R605" s="12" t="s">
        <v>1219</v>
      </c>
      <c r="S605" s="13" t="n">
        <v>1647</v>
      </c>
    </row>
    <row r="606" customFormat="false" ht="12.5" hidden="false" customHeight="false" outlineLevel="0" collapsed="false">
      <c r="A606" s="12" t="s">
        <v>1220</v>
      </c>
      <c r="B606" s="14" t="n">
        <v>81.8</v>
      </c>
      <c r="C606" s="14" t="n">
        <v>81.8</v>
      </c>
      <c r="D606" s="14" t="n">
        <v>81.8</v>
      </c>
      <c r="E606" s="14" t="n">
        <v>81.8</v>
      </c>
      <c r="F606" s="14" t="n">
        <v>82</v>
      </c>
      <c r="G606" s="14" t="n">
        <v>81.3</v>
      </c>
      <c r="H606" s="14" t="n">
        <v>81.4</v>
      </c>
      <c r="I606" s="14" t="n">
        <v>81.4</v>
      </c>
      <c r="J606" s="14" t="n">
        <v>81.4</v>
      </c>
      <c r="K606" s="14" t="n">
        <v>81.4</v>
      </c>
      <c r="L606" s="14" t="n">
        <v>81.4</v>
      </c>
      <c r="M606" s="14" t="n">
        <v>81.4</v>
      </c>
      <c r="N606" s="14" t="n">
        <v>81.4</v>
      </c>
      <c r="O606" s="0" t="n">
        <f aca="false">VLOOKUP(TRIM(A606),Q:S,3,0)</f>
        <v>10835</v>
      </c>
      <c r="P606" s="1" t="n">
        <f aca="false">(N606-B606)/B606</f>
        <v>-0.00488997555012215</v>
      </c>
      <c r="Q606" s="0" t="str">
        <f aca="false">TRIM(R606)</f>
        <v>1020: istruzione secondaria</v>
      </c>
      <c r="R606" s="12" t="s">
        <v>1221</v>
      </c>
      <c r="S606" s="13" t="n">
        <v>1647</v>
      </c>
    </row>
    <row r="607" customFormat="false" ht="20" hidden="false" customHeight="false" outlineLevel="0" collapsed="false">
      <c r="A607" s="12" t="s">
        <v>1222</v>
      </c>
      <c r="B607" s="15" t="n">
        <v>109.8</v>
      </c>
      <c r="C607" s="15" t="n">
        <v>109.8</v>
      </c>
      <c r="D607" s="15" t="n">
        <v>109.8</v>
      </c>
      <c r="E607" s="15" t="n">
        <v>109.8</v>
      </c>
      <c r="F607" s="15" t="n">
        <v>110.7</v>
      </c>
      <c r="G607" s="15" t="n">
        <v>111.1</v>
      </c>
      <c r="H607" s="15" t="n">
        <v>111.4</v>
      </c>
      <c r="I607" s="15" t="n">
        <v>111.4</v>
      </c>
      <c r="J607" s="15" t="n">
        <v>111.4</v>
      </c>
      <c r="K607" s="15" t="n">
        <v>111.5</v>
      </c>
      <c r="L607" s="15" t="n">
        <v>111.5</v>
      </c>
      <c r="M607" s="15" t="n">
        <v>111.5</v>
      </c>
      <c r="N607" s="15" t="n">
        <v>111.5</v>
      </c>
      <c r="O607" s="0" t="n">
        <f aca="false">VLOOKUP(TRIM(A607),Q:S,3,0)</f>
        <v>3782</v>
      </c>
      <c r="P607" s="1" t="n">
        <f aca="false">(N607-B607)/B607</f>
        <v>0.0154826958105647</v>
      </c>
      <c r="Q607" s="0" t="str">
        <f aca="false">TRIM(R607)</f>
        <v>10200: istruzione secondaria</v>
      </c>
      <c r="R607" s="12" t="s">
        <v>1223</v>
      </c>
      <c r="S607" s="13" t="n">
        <v>1647</v>
      </c>
    </row>
    <row r="608" customFormat="false" ht="20" hidden="false" customHeight="false" outlineLevel="0" collapsed="false">
      <c r="A608" s="12" t="s">
        <v>1224</v>
      </c>
      <c r="B608" s="14" t="n">
        <v>109.8</v>
      </c>
      <c r="C608" s="14" t="n">
        <v>109.8</v>
      </c>
      <c r="D608" s="14" t="n">
        <v>109.8</v>
      </c>
      <c r="E608" s="14" t="n">
        <v>109.8</v>
      </c>
      <c r="F608" s="14" t="n">
        <v>110.7</v>
      </c>
      <c r="G608" s="14" t="n">
        <v>111.1</v>
      </c>
      <c r="H608" s="14" t="n">
        <v>111.4</v>
      </c>
      <c r="I608" s="14" t="n">
        <v>111.4</v>
      </c>
      <c r="J608" s="14" t="n">
        <v>111.4</v>
      </c>
      <c r="K608" s="14" t="n">
        <v>111.5</v>
      </c>
      <c r="L608" s="14" t="n">
        <v>111.5</v>
      </c>
      <c r="M608" s="14" t="n">
        <v>111.5</v>
      </c>
      <c r="N608" s="14" t="n">
        <v>111.5</v>
      </c>
      <c r="O608" s="0" t="n">
        <f aca="false">VLOOKUP(TRIM(A608),Q:S,3,0)</f>
        <v>3782</v>
      </c>
      <c r="P608" s="1" t="n">
        <f aca="false">(N608-B608)/B608</f>
        <v>0.0154826958105647</v>
      </c>
      <c r="Q608" s="0" t="str">
        <f aca="false">TRIM(R608)</f>
        <v>102000: istruzione secondaria</v>
      </c>
      <c r="R608" s="12" t="s">
        <v>1225</v>
      </c>
      <c r="S608" s="13" t="n">
        <v>1647</v>
      </c>
    </row>
    <row r="609" customFormat="false" ht="20" hidden="false" customHeight="false" outlineLevel="0" collapsed="false">
      <c r="A609" s="12" t="s">
        <v>1226</v>
      </c>
      <c r="B609" s="15" t="n">
        <v>109.9</v>
      </c>
      <c r="C609" s="15" t="n">
        <v>109.9</v>
      </c>
      <c r="D609" s="15" t="n">
        <v>109.9</v>
      </c>
      <c r="E609" s="15" t="n">
        <v>109.9</v>
      </c>
      <c r="F609" s="15" t="n">
        <v>110.7</v>
      </c>
      <c r="G609" s="15" t="n">
        <v>111.1</v>
      </c>
      <c r="H609" s="15" t="n">
        <v>111.4</v>
      </c>
      <c r="I609" s="15" t="n">
        <v>111.4</v>
      </c>
      <c r="J609" s="15" t="n">
        <v>111.4</v>
      </c>
      <c r="K609" s="15" t="n">
        <v>111.5</v>
      </c>
      <c r="L609" s="15" t="n">
        <v>111.5</v>
      </c>
      <c r="M609" s="15" t="n">
        <v>111.5</v>
      </c>
      <c r="N609" s="15" t="n">
        <v>111.5</v>
      </c>
      <c r="O609" s="0" t="n">
        <f aca="false">VLOOKUP(TRIM(A609),Q:S,3,0)</f>
        <v>2802</v>
      </c>
      <c r="P609" s="1" t="n">
        <f aca="false">(N609-B609)/B609</f>
        <v>0.0145586897179253</v>
      </c>
      <c r="Q609" s="0" t="str">
        <f aca="false">TRIM(R609)</f>
        <v>104: istruzione universitaria</v>
      </c>
      <c r="R609" s="12" t="s">
        <v>1227</v>
      </c>
      <c r="S609" s="13" t="n">
        <v>3319</v>
      </c>
    </row>
    <row r="610" customFormat="false" ht="20" hidden="false" customHeight="false" outlineLevel="0" collapsed="false">
      <c r="A610" s="12" t="s">
        <v>1228</v>
      </c>
      <c r="B610" s="14" t="n">
        <v>109.9</v>
      </c>
      <c r="C610" s="14" t="n">
        <v>109.9</v>
      </c>
      <c r="D610" s="14" t="n">
        <v>109.9</v>
      </c>
      <c r="E610" s="14" t="n">
        <v>109.9</v>
      </c>
      <c r="F610" s="14" t="n">
        <v>110.7</v>
      </c>
      <c r="G610" s="14" t="n">
        <v>111.1</v>
      </c>
      <c r="H610" s="14" t="n">
        <v>111.4</v>
      </c>
      <c r="I610" s="14" t="n">
        <v>111.4</v>
      </c>
      <c r="J610" s="14" t="n">
        <v>111.4</v>
      </c>
      <c r="K610" s="14" t="n">
        <v>111.5</v>
      </c>
      <c r="L610" s="14" t="n">
        <v>111.5</v>
      </c>
      <c r="M610" s="14" t="n">
        <v>111.5</v>
      </c>
      <c r="N610" s="14" t="n">
        <v>111.5</v>
      </c>
      <c r="O610" s="0" t="n">
        <f aca="false">VLOOKUP(TRIM(A610),Q:S,3,0)</f>
        <v>2802</v>
      </c>
      <c r="P610" s="1" t="n">
        <f aca="false">(N610-B610)/B610</f>
        <v>0.0145586897179253</v>
      </c>
      <c r="Q610" s="0" t="str">
        <f aca="false">TRIM(R610)</f>
        <v>1040: istruzione universitaria</v>
      </c>
      <c r="R610" s="12" t="s">
        <v>1229</v>
      </c>
      <c r="S610" s="13" t="n">
        <v>3319</v>
      </c>
    </row>
    <row r="611" customFormat="false" ht="20" hidden="false" customHeight="false" outlineLevel="0" collapsed="false">
      <c r="A611" s="12" t="s">
        <v>1230</v>
      </c>
      <c r="B611" s="15" t="n">
        <v>109.4</v>
      </c>
      <c r="C611" s="15" t="n">
        <v>109.4</v>
      </c>
      <c r="D611" s="15" t="n">
        <v>109.4</v>
      </c>
      <c r="E611" s="15" t="n">
        <v>109.4</v>
      </c>
      <c r="F611" s="15" t="n">
        <v>110.4</v>
      </c>
      <c r="G611" s="15" t="n">
        <v>110.9</v>
      </c>
      <c r="H611" s="15" t="n">
        <v>111.2</v>
      </c>
      <c r="I611" s="15" t="n">
        <v>111.2</v>
      </c>
      <c r="J611" s="15" t="n">
        <v>111.3</v>
      </c>
      <c r="K611" s="15" t="n">
        <v>111.3</v>
      </c>
      <c r="L611" s="15" t="n">
        <v>111.3</v>
      </c>
      <c r="M611" s="15" t="n">
        <v>111.3</v>
      </c>
      <c r="N611" s="15" t="n">
        <v>111.3</v>
      </c>
      <c r="O611" s="0" t="n">
        <f aca="false">VLOOKUP(TRIM(A611),Q:S,3,0)</f>
        <v>980</v>
      </c>
      <c r="P611" s="1" t="n">
        <f aca="false">(N611-B611)/B611</f>
        <v>0.0173674588665447</v>
      </c>
      <c r="Q611" s="0" t="str">
        <f aca="false">TRIM(R611)</f>
        <v>10400: istruzione universitaria</v>
      </c>
      <c r="R611" s="12" t="s">
        <v>1231</v>
      </c>
      <c r="S611" s="13" t="n">
        <v>3319</v>
      </c>
    </row>
    <row r="612" customFormat="false" ht="20" hidden="false" customHeight="false" outlineLevel="0" collapsed="false">
      <c r="A612" s="12" t="s">
        <v>1232</v>
      </c>
      <c r="B612" s="14" t="n">
        <v>109.4</v>
      </c>
      <c r="C612" s="14" t="n">
        <v>109.4</v>
      </c>
      <c r="D612" s="14" t="n">
        <v>109.4</v>
      </c>
      <c r="E612" s="14" t="n">
        <v>109.4</v>
      </c>
      <c r="F612" s="14" t="n">
        <v>110.4</v>
      </c>
      <c r="G612" s="14" t="n">
        <v>110.9</v>
      </c>
      <c r="H612" s="14" t="n">
        <v>111.2</v>
      </c>
      <c r="I612" s="14" t="n">
        <v>111.2</v>
      </c>
      <c r="J612" s="14" t="n">
        <v>111.3</v>
      </c>
      <c r="K612" s="14" t="n">
        <v>111.3</v>
      </c>
      <c r="L612" s="14" t="n">
        <v>111.3</v>
      </c>
      <c r="M612" s="14" t="n">
        <v>111.3</v>
      </c>
      <c r="N612" s="14" t="n">
        <v>111.3</v>
      </c>
      <c r="O612" s="0" t="n">
        <f aca="false">VLOOKUP(TRIM(A612),Q:S,3,0)</f>
        <v>980</v>
      </c>
      <c r="P612" s="1" t="n">
        <f aca="false">(N612-B612)/B612</f>
        <v>0.0173674588665447</v>
      </c>
      <c r="Q612" s="0" t="str">
        <f aca="false">TRIM(R612)</f>
        <v>104000: istruzione universitaria</v>
      </c>
      <c r="R612" s="12" t="s">
        <v>1233</v>
      </c>
      <c r="S612" s="13" t="n">
        <v>3319</v>
      </c>
    </row>
    <row r="613" customFormat="false" ht="12.5" hidden="false" customHeight="false" outlineLevel="0" collapsed="false">
      <c r="A613" s="12" t="s">
        <v>1234</v>
      </c>
      <c r="B613" s="15" t="n">
        <v>101.6</v>
      </c>
      <c r="C613" s="15" t="n">
        <v>101.4</v>
      </c>
      <c r="D613" s="15" t="n">
        <v>101.4</v>
      </c>
      <c r="E613" s="15" t="n">
        <v>101.4</v>
      </c>
      <c r="F613" s="15" t="n">
        <v>100.9</v>
      </c>
      <c r="G613" s="15" t="n">
        <v>100.7</v>
      </c>
      <c r="H613" s="15" t="n">
        <v>100.8</v>
      </c>
      <c r="I613" s="15" t="n">
        <v>100.8</v>
      </c>
      <c r="J613" s="15" t="n">
        <v>100.8</v>
      </c>
      <c r="K613" s="15" t="n">
        <v>100.8</v>
      </c>
      <c r="L613" s="15" t="n">
        <v>100.8</v>
      </c>
      <c r="M613" s="15" t="n">
        <v>100.8</v>
      </c>
      <c r="N613" s="15" t="n">
        <v>100.8</v>
      </c>
      <c r="O613" s="0" t="n">
        <f aca="false">VLOOKUP(TRIM(A613),Q:S,3,0)</f>
        <v>1647</v>
      </c>
      <c r="P613" s="1" t="n">
        <f aca="false">(N613-B613)/B613</f>
        <v>-0.00787401574803147</v>
      </c>
      <c r="Q613" s="0" t="str">
        <f aca="false">TRIM(R613)</f>
        <v>105: corsi d'istruzione e di formazione</v>
      </c>
      <c r="R613" s="12" t="s">
        <v>1235</v>
      </c>
      <c r="S613" s="13" t="n">
        <v>2087</v>
      </c>
    </row>
    <row r="614" customFormat="false" ht="12.5" hidden="false" customHeight="false" outlineLevel="0" collapsed="false">
      <c r="A614" s="12" t="s">
        <v>1236</v>
      </c>
      <c r="B614" s="14" t="n">
        <v>101.6</v>
      </c>
      <c r="C614" s="14" t="n">
        <v>101.4</v>
      </c>
      <c r="D614" s="14" t="n">
        <v>101.4</v>
      </c>
      <c r="E614" s="14" t="n">
        <v>101.4</v>
      </c>
      <c r="F614" s="14" t="n">
        <v>100.9</v>
      </c>
      <c r="G614" s="14" t="n">
        <v>100.7</v>
      </c>
      <c r="H614" s="14" t="n">
        <v>100.8</v>
      </c>
      <c r="I614" s="14" t="n">
        <v>100.8</v>
      </c>
      <c r="J614" s="14" t="n">
        <v>100.8</v>
      </c>
      <c r="K614" s="14" t="n">
        <v>100.8</v>
      </c>
      <c r="L614" s="14" t="n">
        <v>100.8</v>
      </c>
      <c r="M614" s="14" t="n">
        <v>100.8</v>
      </c>
      <c r="N614" s="14" t="n">
        <v>100.8</v>
      </c>
      <c r="O614" s="0" t="n">
        <f aca="false">VLOOKUP(TRIM(A614),Q:S,3,0)</f>
        <v>1647</v>
      </c>
      <c r="P614" s="1" t="n">
        <f aca="false">(N614-B614)/B614</f>
        <v>-0.00787401574803147</v>
      </c>
      <c r="Q614" s="0" t="str">
        <f aca="false">TRIM(R614)</f>
        <v>1050: corsi d'istruzione e di formazione</v>
      </c>
      <c r="R614" s="12" t="s">
        <v>1237</v>
      </c>
      <c r="S614" s="13" t="n">
        <v>2087</v>
      </c>
    </row>
    <row r="615" customFormat="false" ht="12.5" hidden="false" customHeight="false" outlineLevel="0" collapsed="false">
      <c r="A615" s="12" t="s">
        <v>1238</v>
      </c>
      <c r="B615" s="15" t="n">
        <v>101.6</v>
      </c>
      <c r="C615" s="15" t="n">
        <v>101.4</v>
      </c>
      <c r="D615" s="15" t="n">
        <v>101.4</v>
      </c>
      <c r="E615" s="15" t="n">
        <v>101.4</v>
      </c>
      <c r="F615" s="15" t="n">
        <v>100.9</v>
      </c>
      <c r="G615" s="15" t="n">
        <v>100.7</v>
      </c>
      <c r="H615" s="15" t="n">
        <v>100.8</v>
      </c>
      <c r="I615" s="15" t="n">
        <v>100.8</v>
      </c>
      <c r="J615" s="15" t="n">
        <v>100.8</v>
      </c>
      <c r="K615" s="15" t="n">
        <v>100.8</v>
      </c>
      <c r="L615" s="15" t="n">
        <v>100.8</v>
      </c>
      <c r="M615" s="15" t="n">
        <v>100.8</v>
      </c>
      <c r="N615" s="15" t="n">
        <v>100.8</v>
      </c>
      <c r="O615" s="0" t="n">
        <f aca="false">VLOOKUP(TRIM(A615),Q:S,3,0)</f>
        <v>1647</v>
      </c>
      <c r="P615" s="1" t="n">
        <f aca="false">(N615-B615)/B615</f>
        <v>-0.00787401574803147</v>
      </c>
      <c r="Q615" s="0" t="str">
        <f aca="false">TRIM(R615)</f>
        <v>10500: corsi di istruzione non definibili per livello</v>
      </c>
      <c r="R615" s="12" t="s">
        <v>1239</v>
      </c>
      <c r="S615" s="13" t="n">
        <v>2087</v>
      </c>
    </row>
    <row r="616" customFormat="false" ht="20" hidden="false" customHeight="false" outlineLevel="0" collapsed="false">
      <c r="A616" s="12" t="s">
        <v>1240</v>
      </c>
      <c r="B616" s="14" t="n">
        <v>101.6</v>
      </c>
      <c r="C616" s="14" t="n">
        <v>101.4</v>
      </c>
      <c r="D616" s="14" t="n">
        <v>101.4</v>
      </c>
      <c r="E616" s="14" t="n">
        <v>101.4</v>
      </c>
      <c r="F616" s="14" t="n">
        <v>100.9</v>
      </c>
      <c r="G616" s="14" t="n">
        <v>100.7</v>
      </c>
      <c r="H616" s="14" t="n">
        <v>100.8</v>
      </c>
      <c r="I616" s="14" t="n">
        <v>100.8</v>
      </c>
      <c r="J616" s="14" t="n">
        <v>100.8</v>
      </c>
      <c r="K616" s="14" t="n">
        <v>100.8</v>
      </c>
      <c r="L616" s="14" t="n">
        <v>100.8</v>
      </c>
      <c r="M616" s="14" t="n">
        <v>100.8</v>
      </c>
      <c r="N616" s="14" t="n">
        <v>100.8</v>
      </c>
      <c r="O616" s="0" t="n">
        <f aca="false">VLOOKUP(TRIM(A616),Q:S,3,0)</f>
        <v>1647</v>
      </c>
      <c r="P616" s="1" t="n">
        <f aca="false">(N616-B616)/B616</f>
        <v>-0.00787401574803147</v>
      </c>
      <c r="Q616" s="0" t="str">
        <f aca="false">TRIM(R616)</f>
        <v>105000: corsi d'istruzione</v>
      </c>
      <c r="R616" s="12" t="s">
        <v>1241</v>
      </c>
      <c r="S616" s="13" t="n">
        <v>2087</v>
      </c>
    </row>
    <row r="617" customFormat="false" ht="12.5" hidden="false" customHeight="false" outlineLevel="0" collapsed="false">
      <c r="A617" s="12" t="s">
        <v>1242</v>
      </c>
      <c r="B617" s="15" t="n">
        <v>50</v>
      </c>
      <c r="C617" s="15" t="n">
        <v>50</v>
      </c>
      <c r="D617" s="15" t="n">
        <v>50</v>
      </c>
      <c r="E617" s="15" t="n">
        <v>50</v>
      </c>
      <c r="F617" s="15" t="n">
        <v>50</v>
      </c>
      <c r="G617" s="15" t="n">
        <v>48.3</v>
      </c>
      <c r="H617" s="15" t="n">
        <v>48.3</v>
      </c>
      <c r="I617" s="15" t="n">
        <v>48.3</v>
      </c>
      <c r="J617" s="15" t="n">
        <v>48.3</v>
      </c>
      <c r="K617" s="15" t="n">
        <v>48.3</v>
      </c>
      <c r="L617" s="15" t="n">
        <v>48.3</v>
      </c>
      <c r="M617" s="15" t="n">
        <v>48.3</v>
      </c>
      <c r="N617" s="15" t="n">
        <v>48.3</v>
      </c>
      <c r="O617" s="0" t="n">
        <f aca="false">VLOOKUP(TRIM(A617),Q:S,3,0)</f>
        <v>3319</v>
      </c>
      <c r="P617" s="1" t="n">
        <f aca="false">(N617-B617)/B617</f>
        <v>-0.0340000000000001</v>
      </c>
      <c r="Q617" s="0" t="str">
        <f aca="false">TRIM(R617)</f>
        <v>11: -- servizi ricettivi e di ristorazione</v>
      </c>
      <c r="R617" s="12" t="s">
        <v>1243</v>
      </c>
      <c r="S617" s="13" t="n">
        <v>93754</v>
      </c>
    </row>
    <row r="618" customFormat="false" ht="12.5" hidden="false" customHeight="false" outlineLevel="0" collapsed="false">
      <c r="A618" s="12" t="s">
        <v>1244</v>
      </c>
      <c r="B618" s="14" t="n">
        <v>50</v>
      </c>
      <c r="C618" s="14" t="n">
        <v>50</v>
      </c>
      <c r="D618" s="14" t="n">
        <v>50</v>
      </c>
      <c r="E618" s="14" t="n">
        <v>50</v>
      </c>
      <c r="F618" s="14" t="n">
        <v>50</v>
      </c>
      <c r="G618" s="14" t="n">
        <v>48.3</v>
      </c>
      <c r="H618" s="14" t="n">
        <v>48.3</v>
      </c>
      <c r="I618" s="14" t="n">
        <v>48.3</v>
      </c>
      <c r="J618" s="14" t="n">
        <v>48.3</v>
      </c>
      <c r="K618" s="14" t="n">
        <v>48.3</v>
      </c>
      <c r="L618" s="14" t="n">
        <v>48.3</v>
      </c>
      <c r="M618" s="14" t="n">
        <v>48.3</v>
      </c>
      <c r="N618" s="14" t="n">
        <v>48.3</v>
      </c>
      <c r="O618" s="0" t="n">
        <f aca="false">VLOOKUP(TRIM(A618),Q:S,3,0)</f>
        <v>3319</v>
      </c>
      <c r="P618" s="1" t="n">
        <f aca="false">(N618-B618)/B618</f>
        <v>-0.0340000000000001</v>
      </c>
      <c r="Q618" s="0" t="str">
        <f aca="false">TRIM(R618)</f>
        <v>111: servizi di ristorazione</v>
      </c>
      <c r="R618" s="12" t="s">
        <v>1245</v>
      </c>
      <c r="S618" s="13" t="n">
        <v>75869</v>
      </c>
    </row>
    <row r="619" customFormat="false" ht="20" hidden="false" customHeight="false" outlineLevel="0" collapsed="false">
      <c r="A619" s="12" t="s">
        <v>1246</v>
      </c>
      <c r="B619" s="15" t="n">
        <v>50</v>
      </c>
      <c r="C619" s="15" t="n">
        <v>50</v>
      </c>
      <c r="D619" s="15" t="n">
        <v>50</v>
      </c>
      <c r="E619" s="15" t="n">
        <v>50</v>
      </c>
      <c r="F619" s="15" t="n">
        <v>50</v>
      </c>
      <c r="G619" s="15" t="n">
        <v>48.3</v>
      </c>
      <c r="H619" s="15" t="n">
        <v>48.3</v>
      </c>
      <c r="I619" s="15" t="n">
        <v>48.3</v>
      </c>
      <c r="J619" s="15" t="n">
        <v>48.3</v>
      </c>
      <c r="K619" s="15" t="n">
        <v>48.3</v>
      </c>
      <c r="L619" s="15" t="n">
        <v>48.3</v>
      </c>
      <c r="M619" s="15" t="n">
        <v>48.3</v>
      </c>
      <c r="N619" s="15" t="n">
        <v>48.3</v>
      </c>
      <c r="O619" s="0" t="n">
        <f aca="false">VLOOKUP(TRIM(A619),Q:S,3,0)</f>
        <v>3319</v>
      </c>
      <c r="P619" s="1" t="n">
        <f aca="false">(N619-B619)/B619</f>
        <v>-0.0340000000000001</v>
      </c>
      <c r="Q619" s="0" t="str">
        <f aca="false">TRIM(R619)</f>
        <v>1111: ristoranti, bar e simili</v>
      </c>
      <c r="R619" s="12" t="s">
        <v>1247</v>
      </c>
      <c r="S619" s="13" t="n">
        <v>73513</v>
      </c>
    </row>
    <row r="620" customFormat="false" ht="20" hidden="false" customHeight="false" outlineLevel="0" collapsed="false">
      <c r="A620" s="12" t="s">
        <v>1248</v>
      </c>
      <c r="B620" s="14" t="n">
        <v>50</v>
      </c>
      <c r="C620" s="14" t="n">
        <v>50</v>
      </c>
      <c r="D620" s="14" t="n">
        <v>50</v>
      </c>
      <c r="E620" s="14" t="n">
        <v>50</v>
      </c>
      <c r="F620" s="14" t="n">
        <v>50</v>
      </c>
      <c r="G620" s="14" t="n">
        <v>48.3</v>
      </c>
      <c r="H620" s="14" t="n">
        <v>48.3</v>
      </c>
      <c r="I620" s="14" t="n">
        <v>48.3</v>
      </c>
      <c r="J620" s="14" t="n">
        <v>48.3</v>
      </c>
      <c r="K620" s="14" t="n">
        <v>48.3</v>
      </c>
      <c r="L620" s="14" t="n">
        <v>48.3</v>
      </c>
      <c r="M620" s="14" t="n">
        <v>48.3</v>
      </c>
      <c r="N620" s="14" t="n">
        <v>48.3</v>
      </c>
      <c r="O620" s="0" t="n">
        <f aca="false">VLOOKUP(TRIM(A620),Q:S,3,0)</f>
        <v>3319</v>
      </c>
      <c r="P620" s="1" t="n">
        <f aca="false">(N620-B620)/B620</f>
        <v>-0.0340000000000001</v>
      </c>
      <c r="Q620" s="0" t="str">
        <f aca="false">TRIM(R620)</f>
        <v>11111: ristoranti, bar e locali da ballo</v>
      </c>
      <c r="R620" s="12" t="s">
        <v>1249</v>
      </c>
      <c r="S620" s="13" t="n">
        <v>46681</v>
      </c>
    </row>
    <row r="621" customFormat="false" ht="20" hidden="false" customHeight="false" outlineLevel="0" collapsed="false">
      <c r="A621" s="12" t="s">
        <v>1250</v>
      </c>
      <c r="B621" s="15" t="n">
        <v>104.7</v>
      </c>
      <c r="C621" s="15" t="n">
        <v>104.7</v>
      </c>
      <c r="D621" s="15" t="n">
        <v>104.7</v>
      </c>
      <c r="E621" s="15" t="n">
        <v>104.7</v>
      </c>
      <c r="F621" s="15" t="n">
        <v>105.1</v>
      </c>
      <c r="G621" s="15" t="n">
        <v>105.3</v>
      </c>
      <c r="H621" s="15" t="n">
        <v>105.2</v>
      </c>
      <c r="I621" s="15" t="n">
        <v>105.2</v>
      </c>
      <c r="J621" s="15" t="n">
        <v>105.3</v>
      </c>
      <c r="K621" s="15" t="n">
        <v>105.3</v>
      </c>
      <c r="L621" s="15" t="n">
        <v>105.3</v>
      </c>
      <c r="M621" s="15" t="n">
        <v>105.3</v>
      </c>
      <c r="N621" s="15" t="n">
        <v>105.4</v>
      </c>
      <c r="O621" s="0" t="n">
        <f aca="false">VLOOKUP(TRIM(A621),Q:S,3,0)</f>
        <v>2087</v>
      </c>
      <c r="P621" s="1" t="n">
        <f aca="false">(N621-B621)/B621</f>
        <v>0.00668576886341932</v>
      </c>
      <c r="Q621" s="0" t="str">
        <f aca="false">TRIM(R621)</f>
        <v>111111: ristoranti</v>
      </c>
      <c r="R621" s="12" t="s">
        <v>1251</v>
      </c>
      <c r="S621" s="13" t="n">
        <v>16911</v>
      </c>
    </row>
    <row r="622" customFormat="false" ht="20" hidden="false" customHeight="false" outlineLevel="0" collapsed="false">
      <c r="A622" s="12" t="s">
        <v>1252</v>
      </c>
      <c r="B622" s="14" t="n">
        <v>104.7</v>
      </c>
      <c r="C622" s="14" t="n">
        <v>104.7</v>
      </c>
      <c r="D622" s="14" t="n">
        <v>104.7</v>
      </c>
      <c r="E622" s="14" t="n">
        <v>104.7</v>
      </c>
      <c r="F622" s="14" t="n">
        <v>105.1</v>
      </c>
      <c r="G622" s="14" t="n">
        <v>105.3</v>
      </c>
      <c r="H622" s="14" t="n">
        <v>105.2</v>
      </c>
      <c r="I622" s="14" t="n">
        <v>105.2</v>
      </c>
      <c r="J622" s="14" t="n">
        <v>105.3</v>
      </c>
      <c r="K622" s="14" t="n">
        <v>105.3</v>
      </c>
      <c r="L622" s="14" t="n">
        <v>105.3</v>
      </c>
      <c r="M622" s="14" t="n">
        <v>105.3</v>
      </c>
      <c r="N622" s="14" t="n">
        <v>105.4</v>
      </c>
      <c r="O622" s="0" t="n">
        <f aca="false">VLOOKUP(TRIM(A622),Q:S,3,0)</f>
        <v>2087</v>
      </c>
      <c r="P622" s="1" t="n">
        <f aca="false">(N622-B622)/B622</f>
        <v>0.00668576886341932</v>
      </c>
      <c r="Q622" s="0" t="str">
        <f aca="false">TRIM(R622)</f>
        <v>111112: pasto in pizzeria</v>
      </c>
      <c r="R622" s="12" t="s">
        <v>1253</v>
      </c>
      <c r="S622" s="13" t="n">
        <v>10047</v>
      </c>
    </row>
    <row r="623" customFormat="false" ht="20" hidden="false" customHeight="false" outlineLevel="0" collapsed="false">
      <c r="A623" s="12" t="s">
        <v>1254</v>
      </c>
      <c r="B623" s="15" t="n">
        <v>104.7</v>
      </c>
      <c r="C623" s="15" t="n">
        <v>104.7</v>
      </c>
      <c r="D623" s="15" t="n">
        <v>104.7</v>
      </c>
      <c r="E623" s="15" t="n">
        <v>104.7</v>
      </c>
      <c r="F623" s="15" t="n">
        <v>105.1</v>
      </c>
      <c r="G623" s="15" t="n">
        <v>105.3</v>
      </c>
      <c r="H623" s="15" t="n">
        <v>105.2</v>
      </c>
      <c r="I623" s="15" t="n">
        <v>105.2</v>
      </c>
      <c r="J623" s="15" t="n">
        <v>105.3</v>
      </c>
      <c r="K623" s="15" t="n">
        <v>105.3</v>
      </c>
      <c r="L623" s="15" t="n">
        <v>105.3</v>
      </c>
      <c r="M623" s="15" t="n">
        <v>105.3</v>
      </c>
      <c r="N623" s="15" t="n">
        <v>105.4</v>
      </c>
      <c r="O623" s="0" t="n">
        <f aca="false">VLOOKUP(TRIM(A623),Q:S,3,0)</f>
        <v>2087</v>
      </c>
      <c r="P623" s="1" t="n">
        <f aca="false">(N623-B623)/B623</f>
        <v>0.00668576886341932</v>
      </c>
      <c r="Q623" s="0" t="str">
        <f aca="false">TRIM(R623)</f>
        <v>111113: self service</v>
      </c>
      <c r="R623" s="12" t="s">
        <v>1255</v>
      </c>
      <c r="S623" s="13" t="n">
        <v>1331</v>
      </c>
    </row>
    <row r="624" customFormat="false" ht="12.5" hidden="false" customHeight="false" outlineLevel="0" collapsed="false">
      <c r="A624" s="12" t="s">
        <v>1256</v>
      </c>
      <c r="B624" s="14" t="n">
        <v>104.7</v>
      </c>
      <c r="C624" s="14" t="n">
        <v>104.7</v>
      </c>
      <c r="D624" s="14" t="n">
        <v>104.7</v>
      </c>
      <c r="E624" s="14" t="n">
        <v>104.7</v>
      </c>
      <c r="F624" s="14" t="n">
        <v>105.1</v>
      </c>
      <c r="G624" s="14" t="n">
        <v>105.3</v>
      </c>
      <c r="H624" s="14" t="n">
        <v>105.2</v>
      </c>
      <c r="I624" s="14" t="n">
        <v>105.2</v>
      </c>
      <c r="J624" s="14" t="n">
        <v>105.3</v>
      </c>
      <c r="K624" s="14" t="n">
        <v>105.3</v>
      </c>
      <c r="L624" s="14" t="n">
        <v>105.3</v>
      </c>
      <c r="M624" s="14" t="n">
        <v>105.3</v>
      </c>
      <c r="N624" s="14" t="n">
        <v>105.4</v>
      </c>
      <c r="O624" s="0" t="n">
        <f aca="false">VLOOKUP(TRIM(A624),Q:S,3,0)</f>
        <v>2087</v>
      </c>
      <c r="P624" s="1" t="n">
        <f aca="false">(N624-B624)/B624</f>
        <v>0.00668576886341932</v>
      </c>
      <c r="Q624" s="0" t="str">
        <f aca="false">TRIM(R624)</f>
        <v>111114: bar</v>
      </c>
      <c r="R624" s="12" t="s">
        <v>1257</v>
      </c>
      <c r="S624" s="13" t="n">
        <v>15009</v>
      </c>
    </row>
    <row r="625" customFormat="false" ht="20" hidden="false" customHeight="false" outlineLevel="0" collapsed="false">
      <c r="A625" s="12" t="s">
        <v>1258</v>
      </c>
      <c r="B625" s="15" t="n">
        <v>106.9</v>
      </c>
      <c r="C625" s="15" t="n">
        <v>107.5</v>
      </c>
      <c r="D625" s="15" t="n">
        <v>108.3</v>
      </c>
      <c r="E625" s="15" t="n">
        <v>108.9</v>
      </c>
      <c r="F625" s="15" t="n">
        <v>109.1</v>
      </c>
      <c r="G625" s="15" t="n">
        <v>108.6</v>
      </c>
      <c r="H625" s="15" t="n">
        <v>107.5</v>
      </c>
      <c r="I625" s="15" t="n">
        <v>107.8</v>
      </c>
      <c r="J625" s="15" t="n">
        <v>109.4</v>
      </c>
      <c r="K625" s="15" t="n">
        <v>109.2</v>
      </c>
      <c r="L625" s="15" t="n">
        <v>109.9</v>
      </c>
      <c r="M625" s="15" t="n">
        <v>111.3</v>
      </c>
      <c r="N625" s="15" t="n">
        <v>113.3</v>
      </c>
      <c r="O625" s="0" t="n">
        <f aca="false">VLOOKUP(TRIM(A625),Q:S,3,0)</f>
        <v>93754</v>
      </c>
      <c r="P625" s="1" t="n">
        <f aca="false">(N625-B625)/B625</f>
        <v>0.059869036482694</v>
      </c>
      <c r="Q625" s="0" t="str">
        <f aca="false">TRIM(R625)</f>
        <v>111115: consumazioni di prodotti di gelateria e pasticceria</v>
      </c>
      <c r="R625" s="12" t="s">
        <v>1259</v>
      </c>
      <c r="S625" s="13" t="n">
        <v>3383</v>
      </c>
    </row>
    <row r="626" customFormat="false" ht="12.5" hidden="false" customHeight="false" outlineLevel="0" collapsed="false">
      <c r="A626" s="12" t="s">
        <v>1260</v>
      </c>
      <c r="B626" s="14" t="n">
        <v>107.7</v>
      </c>
      <c r="C626" s="14" t="n">
        <v>108.3</v>
      </c>
      <c r="D626" s="14" t="n">
        <v>108.5</v>
      </c>
      <c r="E626" s="14" t="n">
        <v>108.7</v>
      </c>
      <c r="F626" s="14" t="n">
        <v>108.8</v>
      </c>
      <c r="G626" s="14" t="n">
        <v>109</v>
      </c>
      <c r="H626" s="14" t="n">
        <v>109.2</v>
      </c>
      <c r="I626" s="14" t="n">
        <v>109.6</v>
      </c>
      <c r="J626" s="14" t="n">
        <v>110.1</v>
      </c>
      <c r="K626" s="14" t="n">
        <v>110.6</v>
      </c>
      <c r="L626" s="14" t="n">
        <v>111.2</v>
      </c>
      <c r="M626" s="14" t="n">
        <v>111.8</v>
      </c>
      <c r="N626" s="14" t="n">
        <v>112.5</v>
      </c>
      <c r="O626" s="0" t="n">
        <f aca="false">VLOOKUP(TRIM(A626),Q:S,3,0)</f>
        <v>75869</v>
      </c>
      <c r="P626" s="1" t="n">
        <f aca="false">(N626-B626)/B626</f>
        <v>0.0445682451253482</v>
      </c>
      <c r="Q626" s="0" t="str">
        <f aca="false">TRIM(R626)</f>
        <v>11112: fast food e servizi di ristorazione take away</v>
      </c>
      <c r="R626" s="12" t="s">
        <v>1261</v>
      </c>
      <c r="S626" s="13" t="n">
        <v>26832</v>
      </c>
    </row>
    <row r="627" customFormat="false" ht="12.5" hidden="false" customHeight="false" outlineLevel="0" collapsed="false">
      <c r="A627" s="12" t="s">
        <v>1262</v>
      </c>
      <c r="B627" s="15" t="n">
        <v>107.7</v>
      </c>
      <c r="C627" s="15" t="n">
        <v>108.3</v>
      </c>
      <c r="D627" s="15" t="n">
        <v>108.5</v>
      </c>
      <c r="E627" s="15" t="n">
        <v>108.7</v>
      </c>
      <c r="F627" s="15" t="n">
        <v>108.8</v>
      </c>
      <c r="G627" s="15" t="n">
        <v>109.1</v>
      </c>
      <c r="H627" s="15" t="n">
        <v>109.3</v>
      </c>
      <c r="I627" s="15" t="n">
        <v>109.7</v>
      </c>
      <c r="J627" s="15" t="n">
        <v>110.2</v>
      </c>
      <c r="K627" s="15" t="n">
        <v>110.7</v>
      </c>
      <c r="L627" s="15" t="n">
        <v>111.3</v>
      </c>
      <c r="M627" s="15" t="n">
        <v>111.9</v>
      </c>
      <c r="N627" s="15" t="n">
        <v>112.7</v>
      </c>
      <c r="O627" s="0" t="n">
        <f aca="false">VLOOKUP(TRIM(A627),Q:S,3,0)</f>
        <v>73513</v>
      </c>
      <c r="P627" s="1" t="n">
        <f aca="false">(N627-B627)/B627</f>
        <v>0.0464252553389044</v>
      </c>
      <c r="Q627" s="0" t="str">
        <f aca="false">TRIM(R627)</f>
        <v>111121: fast food</v>
      </c>
      <c r="R627" s="12" t="s">
        <v>1263</v>
      </c>
      <c r="S627" s="13" t="n">
        <v>12642</v>
      </c>
    </row>
    <row r="628" customFormat="false" ht="20" hidden="false" customHeight="false" outlineLevel="0" collapsed="false">
      <c r="A628" s="17" t="s">
        <v>1264</v>
      </c>
      <c r="B628" s="14" t="n">
        <v>107.4</v>
      </c>
      <c r="C628" s="14" t="n">
        <v>107.6</v>
      </c>
      <c r="D628" s="14" t="n">
        <v>107.7</v>
      </c>
      <c r="E628" s="14" t="n">
        <v>107.9</v>
      </c>
      <c r="F628" s="14" t="n">
        <v>108.1</v>
      </c>
      <c r="G628" s="14" t="n">
        <v>108.4</v>
      </c>
      <c r="H628" s="14" t="n">
        <v>108.6</v>
      </c>
      <c r="I628" s="14" t="n">
        <v>108.8</v>
      </c>
      <c r="J628" s="14" t="n">
        <v>109.4</v>
      </c>
      <c r="K628" s="14" t="n">
        <v>110.1</v>
      </c>
      <c r="L628" s="14" t="n">
        <v>110.7</v>
      </c>
      <c r="M628" s="14" t="n">
        <v>111.3</v>
      </c>
      <c r="N628" s="14" t="n">
        <v>112</v>
      </c>
      <c r="O628" s="0" t="n">
        <f aca="false">VLOOKUP(TRIM(A628),Q:S,3,0)</f>
        <v>46681</v>
      </c>
      <c r="P628" s="1" t="n">
        <f aca="false">(N628-B628)/B628</f>
        <v>0.0428305400372439</v>
      </c>
      <c r="Q628" s="0" t="str">
        <f aca="false">TRIM(R628)</f>
        <v>111122: distributori automatici</v>
      </c>
      <c r="R628" s="12" t="s">
        <v>1265</v>
      </c>
      <c r="S628" s="13" t="n">
        <v>662</v>
      </c>
    </row>
    <row r="629" customFormat="false" ht="12.5" hidden="false" customHeight="false" outlineLevel="0" collapsed="false">
      <c r="A629" s="17" t="s">
        <v>1266</v>
      </c>
      <c r="B629" s="15" t="n">
        <v>106.8</v>
      </c>
      <c r="C629" s="15" t="n">
        <v>106.9</v>
      </c>
      <c r="D629" s="15" t="n">
        <v>107.1</v>
      </c>
      <c r="E629" s="15" t="n">
        <v>107.3</v>
      </c>
      <c r="F629" s="15" t="n">
        <v>107.5</v>
      </c>
      <c r="G629" s="15" t="n">
        <v>107.8</v>
      </c>
      <c r="H629" s="15" t="n">
        <v>108.1</v>
      </c>
      <c r="I629" s="15" t="n">
        <v>108.3</v>
      </c>
      <c r="J629" s="15" t="n">
        <v>108.8</v>
      </c>
      <c r="K629" s="15" t="n">
        <v>109.4</v>
      </c>
      <c r="L629" s="15" t="n">
        <v>109.8</v>
      </c>
      <c r="M629" s="15" t="n">
        <v>110.4</v>
      </c>
      <c r="N629" s="15" t="n">
        <v>111.1</v>
      </c>
      <c r="O629" s="0" t="n">
        <f aca="false">VLOOKUP(TRIM(A629),Q:S,3,0)</f>
        <v>16911</v>
      </c>
      <c r="P629" s="1" t="n">
        <f aca="false">(N629-B629)/B629</f>
        <v>0.0402621722846442</v>
      </c>
      <c r="Q629" s="0" t="str">
        <f aca="false">TRIM(R629)</f>
        <v>111123: consumazioni di prodotti di gastronomia</v>
      </c>
      <c r="R629" s="12" t="s">
        <v>1267</v>
      </c>
      <c r="S629" s="13" t="n">
        <v>3155</v>
      </c>
    </row>
    <row r="630" customFormat="false" ht="12.5" hidden="false" customHeight="false" outlineLevel="0" collapsed="false">
      <c r="A630" s="12" t="s">
        <v>1268</v>
      </c>
      <c r="B630" s="14" t="n">
        <v>107.4</v>
      </c>
      <c r="C630" s="14" t="n">
        <v>107.6</v>
      </c>
      <c r="D630" s="14" t="n">
        <v>107.8</v>
      </c>
      <c r="E630" s="14" t="n">
        <v>107.9</v>
      </c>
      <c r="F630" s="14" t="n">
        <v>108.3</v>
      </c>
      <c r="G630" s="14" t="n">
        <v>108.8</v>
      </c>
      <c r="H630" s="14" t="n">
        <v>109.2</v>
      </c>
      <c r="I630" s="14" t="n">
        <v>109.4</v>
      </c>
      <c r="J630" s="14" t="n">
        <v>109.9</v>
      </c>
      <c r="K630" s="14" t="n">
        <v>110.5</v>
      </c>
      <c r="L630" s="14" t="n">
        <v>111.2</v>
      </c>
      <c r="M630" s="14" t="n">
        <v>111.7</v>
      </c>
      <c r="N630" s="14" t="n">
        <v>112.7</v>
      </c>
      <c r="O630" s="0" t="n">
        <f aca="false">VLOOKUP(TRIM(A630),Q:S,3,0)</f>
        <v>10047</v>
      </c>
      <c r="P630" s="1" t="n">
        <f aca="false">(N630-B630)/B630</f>
        <v>0.0493482309124767</v>
      </c>
      <c r="Q630" s="0" t="str">
        <f aca="false">TRIM(R630)</f>
        <v>111124: food delivery</v>
      </c>
      <c r="R630" s="12" t="s">
        <v>1269</v>
      </c>
      <c r="S630" s="13" t="n">
        <v>10373</v>
      </c>
    </row>
    <row r="631" customFormat="false" ht="12.5" hidden="false" customHeight="false" outlineLevel="0" collapsed="false">
      <c r="A631" s="12" t="s">
        <v>1270</v>
      </c>
      <c r="B631" s="15" t="n">
        <v>107.8</v>
      </c>
      <c r="C631" s="15" t="n">
        <v>108.1</v>
      </c>
      <c r="D631" s="15" t="n">
        <v>108.3</v>
      </c>
      <c r="E631" s="15" t="n">
        <v>108.4</v>
      </c>
      <c r="F631" s="15" t="n">
        <v>108.8</v>
      </c>
      <c r="G631" s="15" t="n">
        <v>109.3</v>
      </c>
      <c r="H631" s="15" t="n">
        <v>109.6</v>
      </c>
      <c r="I631" s="15" t="n">
        <v>109.7</v>
      </c>
      <c r="J631" s="15" t="n">
        <v>110.2</v>
      </c>
      <c r="K631" s="15" t="n">
        <v>110.9</v>
      </c>
      <c r="L631" s="15" t="n">
        <v>111.6</v>
      </c>
      <c r="M631" s="15" t="n">
        <v>112.4</v>
      </c>
      <c r="N631" s="15" t="n">
        <v>112.8</v>
      </c>
      <c r="O631" s="0" t="n">
        <f aca="false">VLOOKUP(TRIM(A631),Q:S,3,0)</f>
        <v>1331</v>
      </c>
      <c r="P631" s="1" t="n">
        <f aca="false">(N631-B631)/B631</f>
        <v>0.0463821892393321</v>
      </c>
      <c r="Q631" s="0" t="str">
        <f aca="false">TRIM(R631)</f>
        <v>1112: mense</v>
      </c>
      <c r="R631" s="12" t="s">
        <v>1271</v>
      </c>
      <c r="S631" s="13" t="n">
        <v>2356</v>
      </c>
    </row>
    <row r="632" customFormat="false" ht="12.5" hidden="false" customHeight="false" outlineLevel="0" collapsed="false">
      <c r="A632" s="17" t="s">
        <v>1272</v>
      </c>
      <c r="B632" s="14" t="n">
        <v>108.1</v>
      </c>
      <c r="C632" s="14" t="n">
        <v>108.3</v>
      </c>
      <c r="D632" s="14" t="n">
        <v>108.3</v>
      </c>
      <c r="E632" s="14" t="n">
        <v>108.4</v>
      </c>
      <c r="F632" s="14" t="n">
        <v>108.5</v>
      </c>
      <c r="G632" s="14" t="n">
        <v>108.7</v>
      </c>
      <c r="H632" s="14" t="n">
        <v>108.9</v>
      </c>
      <c r="I632" s="14" t="n">
        <v>109.1</v>
      </c>
      <c r="J632" s="14" t="n">
        <v>109.8</v>
      </c>
      <c r="K632" s="14" t="n">
        <v>110.8</v>
      </c>
      <c r="L632" s="14" t="n">
        <v>111.5</v>
      </c>
      <c r="M632" s="14" t="n">
        <v>112</v>
      </c>
      <c r="N632" s="14" t="n">
        <v>112.5</v>
      </c>
      <c r="O632" s="0" t="n">
        <f aca="false">VLOOKUP(TRIM(A632),Q:S,3,0)</f>
        <v>15009</v>
      </c>
      <c r="P632" s="1" t="n">
        <f aca="false">(N632-B632)/B632</f>
        <v>0.0407030527289547</v>
      </c>
      <c r="Q632" s="0" t="str">
        <f aca="false">TRIM(R632)</f>
        <v>11120: mense</v>
      </c>
      <c r="R632" s="12" t="s">
        <v>1273</v>
      </c>
      <c r="S632" s="13" t="n">
        <v>2356</v>
      </c>
    </row>
    <row r="633" customFormat="false" ht="20" hidden="false" customHeight="false" outlineLevel="0" collapsed="false">
      <c r="A633" s="12" t="s">
        <v>1274</v>
      </c>
      <c r="B633" s="15" t="n">
        <v>111.5</v>
      </c>
      <c r="C633" s="15" t="n">
        <v>111.7</v>
      </c>
      <c r="D633" s="15" t="n">
        <v>111.8</v>
      </c>
      <c r="E633" s="15" t="n">
        <v>112</v>
      </c>
      <c r="F633" s="15" t="n">
        <v>112.1</v>
      </c>
      <c r="G633" s="15" t="n">
        <v>112.1</v>
      </c>
      <c r="H633" s="15" t="n">
        <v>112.2</v>
      </c>
      <c r="I633" s="15" t="n">
        <v>112.1</v>
      </c>
      <c r="J633" s="15" t="n">
        <v>112.2</v>
      </c>
      <c r="K633" s="15" t="n">
        <v>113.3</v>
      </c>
      <c r="L633" s="15" t="n">
        <v>114.4</v>
      </c>
      <c r="M633" s="15" t="n">
        <v>115.3</v>
      </c>
      <c r="N633" s="15" t="n">
        <v>115.7</v>
      </c>
      <c r="O633" s="0" t="n">
        <f aca="false">VLOOKUP(TRIM(A633),Q:S,3,0)</f>
        <v>3383</v>
      </c>
      <c r="P633" s="1" t="n">
        <f aca="false">(N633-B633)/B633</f>
        <v>0.0376681614349776</v>
      </c>
      <c r="Q633" s="0" t="str">
        <f aca="false">TRIM(R633)</f>
        <v>111201: mense aziendali</v>
      </c>
      <c r="R633" s="12" t="s">
        <v>1275</v>
      </c>
      <c r="S633" s="13" t="n">
        <v>277</v>
      </c>
    </row>
    <row r="634" customFormat="false" ht="20" hidden="false" customHeight="false" outlineLevel="0" collapsed="false">
      <c r="A634" s="17" t="s">
        <v>1276</v>
      </c>
      <c r="B634" s="14" t="n">
        <v>106.1</v>
      </c>
      <c r="C634" s="14" t="n">
        <v>107.4</v>
      </c>
      <c r="D634" s="14" t="n">
        <v>107.7</v>
      </c>
      <c r="E634" s="14" t="n">
        <v>107.9</v>
      </c>
      <c r="F634" s="14" t="n">
        <v>108</v>
      </c>
      <c r="G634" s="14" t="n">
        <v>108.1</v>
      </c>
      <c r="H634" s="14" t="n">
        <v>108.3</v>
      </c>
      <c r="I634" s="14" t="n">
        <v>108.9</v>
      </c>
      <c r="J634" s="14" t="n">
        <v>109.3</v>
      </c>
      <c r="K634" s="14" t="n">
        <v>109.5</v>
      </c>
      <c r="L634" s="14" t="n">
        <v>110.1</v>
      </c>
      <c r="M634" s="14" t="n">
        <v>110.6</v>
      </c>
      <c r="N634" s="14" t="n">
        <v>111.6</v>
      </c>
      <c r="O634" s="0" t="n">
        <f aca="false">VLOOKUP(TRIM(A634),Q:S,3,0)</f>
        <v>26832</v>
      </c>
      <c r="P634" s="1" t="n">
        <f aca="false">(N634-B634)/B634</f>
        <v>0.0518378887841659</v>
      </c>
      <c r="Q634" s="0" t="str">
        <f aca="false">TRIM(R634)</f>
        <v>111202: mense scolastiche e di altri istituti di istruzione</v>
      </c>
      <c r="R634" s="12" t="s">
        <v>1277</v>
      </c>
      <c r="S634" s="13" t="n">
        <v>2079</v>
      </c>
    </row>
    <row r="635" customFormat="false" ht="12.5" hidden="false" customHeight="false" outlineLevel="0" collapsed="false">
      <c r="A635" s="12" t="s">
        <v>1278</v>
      </c>
      <c r="B635" s="15" t="n">
        <v>106.4</v>
      </c>
      <c r="C635" s="15" t="n">
        <v>106.5</v>
      </c>
      <c r="D635" s="15" t="n">
        <v>106.6</v>
      </c>
      <c r="E635" s="15" t="n">
        <v>106.7</v>
      </c>
      <c r="F635" s="15" t="n">
        <v>106.7</v>
      </c>
      <c r="G635" s="15" t="n">
        <v>106.9</v>
      </c>
      <c r="H635" s="15" t="n">
        <v>107.1</v>
      </c>
      <c r="I635" s="15" t="n">
        <v>107.3</v>
      </c>
      <c r="J635" s="15" t="n">
        <v>107.7</v>
      </c>
      <c r="K635" s="15" t="n">
        <v>108.4</v>
      </c>
      <c r="L635" s="15" t="n">
        <v>109</v>
      </c>
      <c r="M635" s="15" t="n">
        <v>109.6</v>
      </c>
      <c r="N635" s="15" t="n">
        <v>110</v>
      </c>
      <c r="O635" s="0" t="n">
        <f aca="false">VLOOKUP(TRIM(A635),Q:S,3,0)</f>
        <v>12642</v>
      </c>
      <c r="P635" s="1" t="n">
        <f aca="false">(N635-B635)/B635</f>
        <v>0.0338345864661654</v>
      </c>
      <c r="Q635" s="0" t="str">
        <f aca="false">TRIM(R635)</f>
        <v>112: servizi di alloggio</v>
      </c>
      <c r="R635" s="12" t="s">
        <v>1279</v>
      </c>
      <c r="S635" s="13" t="n">
        <v>17885</v>
      </c>
    </row>
    <row r="636" customFormat="false" ht="20" hidden="false" customHeight="false" outlineLevel="0" collapsed="false">
      <c r="A636" s="12" t="s">
        <v>1280</v>
      </c>
      <c r="B636" s="14" t="n">
        <v>104.5</v>
      </c>
      <c r="C636" s="14" t="n">
        <v>104.5</v>
      </c>
      <c r="D636" s="14" t="n">
        <v>104.6</v>
      </c>
      <c r="E636" s="14" t="n">
        <v>104.7</v>
      </c>
      <c r="F636" s="14" t="n">
        <v>104.9</v>
      </c>
      <c r="G636" s="14" t="n">
        <v>105</v>
      </c>
      <c r="H636" s="14" t="n">
        <v>105.1</v>
      </c>
      <c r="I636" s="14" t="n">
        <v>105.1</v>
      </c>
      <c r="J636" s="14" t="n">
        <v>105.3</v>
      </c>
      <c r="K636" s="14" t="n">
        <v>106.1</v>
      </c>
      <c r="L636" s="14" t="n">
        <v>106.2</v>
      </c>
      <c r="M636" s="14" t="n">
        <v>106.6</v>
      </c>
      <c r="N636" s="14" t="n">
        <v>106.7</v>
      </c>
      <c r="O636" s="0" t="n">
        <f aca="false">VLOOKUP(TRIM(A636),Q:S,3,0)</f>
        <v>662</v>
      </c>
      <c r="P636" s="1" t="n">
        <f aca="false">(N636-B636)/B636</f>
        <v>0.0210526315789474</v>
      </c>
      <c r="Q636" s="0" t="str">
        <f aca="false">TRIM(R636)</f>
        <v>1120: servizi di alloggio</v>
      </c>
      <c r="R636" s="12" t="s">
        <v>1281</v>
      </c>
      <c r="S636" s="13" t="n">
        <v>17885</v>
      </c>
    </row>
    <row r="637" customFormat="false" ht="20" hidden="false" customHeight="false" outlineLevel="0" collapsed="false">
      <c r="A637" s="12" t="s">
        <v>1282</v>
      </c>
      <c r="B637" s="15" t="n">
        <v>106</v>
      </c>
      <c r="C637" s="15" t="n">
        <v>106.1</v>
      </c>
      <c r="D637" s="15" t="n">
        <v>106.2</v>
      </c>
      <c r="E637" s="15" t="n">
        <v>106.2</v>
      </c>
      <c r="F637" s="15" t="n">
        <v>106.4</v>
      </c>
      <c r="G637" s="15" t="n">
        <v>106.7</v>
      </c>
      <c r="H637" s="15" t="n">
        <v>106.9</v>
      </c>
      <c r="I637" s="15" t="n">
        <v>107.3</v>
      </c>
      <c r="J637" s="15" t="n">
        <v>107.8</v>
      </c>
      <c r="K637" s="15" t="n">
        <v>108.5</v>
      </c>
      <c r="L637" s="15" t="n">
        <v>109.5</v>
      </c>
      <c r="M637" s="15" t="n">
        <v>110.8</v>
      </c>
      <c r="N637" s="15" t="n">
        <v>111.8</v>
      </c>
      <c r="O637" s="0" t="n">
        <f aca="false">VLOOKUP(TRIM(A637),Q:S,3,0)</f>
        <v>3155</v>
      </c>
      <c r="P637" s="1" t="n">
        <f aca="false">(N637-B637)/B637</f>
        <v>0.0547169811320754</v>
      </c>
      <c r="Q637" s="0" t="str">
        <f aca="false">TRIM(R637)</f>
        <v>11201: alberghi, motel, pensioni e simili</v>
      </c>
      <c r="R637" s="12" t="s">
        <v>1283</v>
      </c>
      <c r="S637" s="13" t="n">
        <v>15616</v>
      </c>
    </row>
    <row r="638" customFormat="false" ht="12.5" hidden="false" customHeight="false" outlineLevel="0" collapsed="false">
      <c r="A638" s="12" t="s">
        <v>1284</v>
      </c>
      <c r="B638" s="14" t="n">
        <v>103.8</v>
      </c>
      <c r="C638" s="14" t="n">
        <v>107.2</v>
      </c>
      <c r="D638" s="14" t="n">
        <v>108</v>
      </c>
      <c r="E638" s="14" t="n">
        <v>108.5</v>
      </c>
      <c r="F638" s="14" t="n">
        <v>108.5</v>
      </c>
      <c r="G638" s="14" t="n">
        <v>108.6</v>
      </c>
      <c r="H638" s="14" t="n">
        <v>108.6</v>
      </c>
      <c r="I638" s="14" t="n">
        <v>110</v>
      </c>
      <c r="J638" s="14" t="n">
        <v>110.4</v>
      </c>
      <c r="K638" s="14" t="n">
        <v>109.8</v>
      </c>
      <c r="L638" s="14" t="n">
        <v>110.2</v>
      </c>
      <c r="M638" s="14" t="n">
        <v>110.4</v>
      </c>
      <c r="N638" s="14" t="n">
        <v>112.2</v>
      </c>
      <c r="O638" s="0" t="n">
        <f aca="false">VLOOKUP(TRIM(A638),Q:S,3,0)</f>
        <v>10373</v>
      </c>
      <c r="P638" s="1" t="n">
        <f aca="false">(N638-B638)/B638</f>
        <v>0.0809248554913295</v>
      </c>
      <c r="Q638" s="0" t="str">
        <f aca="false">TRIM(R638)</f>
        <v>112011: alberghi e motel</v>
      </c>
      <c r="R638" s="12" t="s">
        <v>1285</v>
      </c>
      <c r="S638" s="13" t="n">
        <v>13662</v>
      </c>
    </row>
    <row r="639" customFormat="false" ht="12.5" hidden="false" customHeight="false" outlineLevel="0" collapsed="false">
      <c r="A639" s="12" t="s">
        <v>1286</v>
      </c>
      <c r="B639" s="15" t="n">
        <v>106.3</v>
      </c>
      <c r="C639" s="15" t="n">
        <v>106.3</v>
      </c>
      <c r="D639" s="15" t="n">
        <v>106.4</v>
      </c>
      <c r="E639" s="15" t="n">
        <v>106.4</v>
      </c>
      <c r="F639" s="15" t="n">
        <v>106.4</v>
      </c>
      <c r="G639" s="15" t="n">
        <v>106.1</v>
      </c>
      <c r="H639" s="15" t="n">
        <v>106.3</v>
      </c>
      <c r="I639" s="15" t="n">
        <v>106.7</v>
      </c>
      <c r="J639" s="15" t="n">
        <v>106.8</v>
      </c>
      <c r="K639" s="15" t="n">
        <v>106.9</v>
      </c>
      <c r="L639" s="15" t="n">
        <v>106.9</v>
      </c>
      <c r="M639" s="15" t="n">
        <v>106.3</v>
      </c>
      <c r="N639" s="15" t="n">
        <v>106.3</v>
      </c>
      <c r="O639" s="0" t="n">
        <f aca="false">VLOOKUP(TRIM(A639),Q:S,3,0)</f>
        <v>2356</v>
      </c>
      <c r="P639" s="1" t="n">
        <f aca="false">(N639-B639)/B639</f>
        <v>0</v>
      </c>
      <c r="Q639" s="0" t="str">
        <f aca="false">TRIM(R639)</f>
        <v>112012: pensioni e simili</v>
      </c>
      <c r="R639" s="12" t="s">
        <v>1287</v>
      </c>
      <c r="S639" s="13" t="n">
        <v>1954</v>
      </c>
    </row>
    <row r="640" customFormat="false" ht="20" hidden="false" customHeight="false" outlineLevel="0" collapsed="false">
      <c r="A640" s="12" t="s">
        <v>1288</v>
      </c>
      <c r="B640" s="14" t="n">
        <v>106.3</v>
      </c>
      <c r="C640" s="14" t="n">
        <v>106.3</v>
      </c>
      <c r="D640" s="14" t="n">
        <v>106.4</v>
      </c>
      <c r="E640" s="14" t="n">
        <v>106.4</v>
      </c>
      <c r="F640" s="14" t="n">
        <v>106.4</v>
      </c>
      <c r="G640" s="14" t="n">
        <v>106.1</v>
      </c>
      <c r="H640" s="14" t="n">
        <v>106.3</v>
      </c>
      <c r="I640" s="14" t="n">
        <v>106.7</v>
      </c>
      <c r="J640" s="14" t="n">
        <v>106.8</v>
      </c>
      <c r="K640" s="14" t="n">
        <v>106.9</v>
      </c>
      <c r="L640" s="14" t="n">
        <v>106.9</v>
      </c>
      <c r="M640" s="14" t="n">
        <v>106.3</v>
      </c>
      <c r="N640" s="14" t="n">
        <v>106.3</v>
      </c>
      <c r="O640" s="0" t="n">
        <f aca="false">VLOOKUP(TRIM(A640),Q:S,3,0)</f>
        <v>2356</v>
      </c>
      <c r="P640" s="1" t="n">
        <f aca="false">(N640-B640)/B640</f>
        <v>0</v>
      </c>
      <c r="Q640" s="0" t="str">
        <f aca="false">TRIM(R640)</f>
        <v>11202: villaggi vacanze, campeggi, ostelli della gioventù e simili</v>
      </c>
      <c r="R640" s="12" t="s">
        <v>1289</v>
      </c>
      <c r="S640" s="13" t="n">
        <v>1370</v>
      </c>
    </row>
    <row r="641" customFormat="false" ht="20" hidden="false" customHeight="false" outlineLevel="0" collapsed="false">
      <c r="A641" s="12" t="s">
        <v>1290</v>
      </c>
      <c r="B641" s="15" t="n">
        <v>104.4</v>
      </c>
      <c r="C641" s="15" t="n">
        <v>104.5</v>
      </c>
      <c r="D641" s="15" t="n">
        <v>104.8</v>
      </c>
      <c r="E641" s="15" t="n">
        <v>104.9</v>
      </c>
      <c r="F641" s="15" t="n">
        <v>105</v>
      </c>
      <c r="G641" s="15" t="n">
        <v>105.2</v>
      </c>
      <c r="H641" s="15" t="n">
        <v>105.8</v>
      </c>
      <c r="I641" s="15" t="n">
        <v>106</v>
      </c>
      <c r="J641" s="15" t="n">
        <v>106</v>
      </c>
      <c r="K641" s="15" t="n">
        <v>106.4</v>
      </c>
      <c r="L641" s="15" t="n">
        <v>106.6</v>
      </c>
      <c r="M641" s="15" t="n">
        <v>106.6</v>
      </c>
      <c r="N641" s="15" t="n">
        <v>106.7</v>
      </c>
      <c r="O641" s="0" t="n">
        <f aca="false">VLOOKUP(TRIM(A641),Q:S,3,0)</f>
        <v>277</v>
      </c>
      <c r="P641" s="1" t="n">
        <f aca="false">(N641-B641)/B641</f>
        <v>0.0220306513409961</v>
      </c>
      <c r="Q641" s="0" t="str">
        <f aca="false">TRIM(R641)</f>
        <v>112020: villaggi vacanze, campeggi, ostelli della gioventù e simili</v>
      </c>
      <c r="R641" s="12" t="s">
        <v>1291</v>
      </c>
      <c r="S641" s="13" t="n">
        <v>1370</v>
      </c>
    </row>
    <row r="642" customFormat="false" ht="20" hidden="false" customHeight="false" outlineLevel="0" collapsed="false">
      <c r="A642" s="12" t="s">
        <v>1292</v>
      </c>
      <c r="B642" s="14" t="n">
        <v>106.6</v>
      </c>
      <c r="C642" s="14" t="n">
        <v>106.6</v>
      </c>
      <c r="D642" s="14" t="n">
        <v>106.6</v>
      </c>
      <c r="E642" s="14" t="n">
        <v>106.6</v>
      </c>
      <c r="F642" s="14" t="n">
        <v>106.6</v>
      </c>
      <c r="G642" s="14" t="n">
        <v>106.3</v>
      </c>
      <c r="H642" s="14" t="n">
        <v>106.4</v>
      </c>
      <c r="I642" s="14" t="n">
        <v>106.9</v>
      </c>
      <c r="J642" s="14" t="n">
        <v>107</v>
      </c>
      <c r="K642" s="14" t="n">
        <v>107</v>
      </c>
      <c r="L642" s="14" t="n">
        <v>107</v>
      </c>
      <c r="M642" s="14" t="n">
        <v>106.3</v>
      </c>
      <c r="N642" s="14" t="n">
        <v>106.3</v>
      </c>
      <c r="O642" s="0" t="n">
        <f aca="false">VLOOKUP(TRIM(A642),Q:S,3,0)</f>
        <v>2079</v>
      </c>
      <c r="P642" s="1" t="n">
        <f aca="false">(N642-B642)/B642</f>
        <v>-0.00281425891181986</v>
      </c>
      <c r="Q642" s="0" t="str">
        <f aca="false">TRIM(R642)</f>
        <v>11203: servizi di alloggio in altre strutture</v>
      </c>
      <c r="R642" s="12" t="s">
        <v>1293</v>
      </c>
      <c r="S642" s="13" t="n">
        <v>899</v>
      </c>
    </row>
    <row r="643" customFormat="false" ht="12.5" hidden="false" customHeight="false" outlineLevel="0" collapsed="false">
      <c r="A643" s="12" t="s">
        <v>1294</v>
      </c>
      <c r="B643" s="15" t="n">
        <v>105.6</v>
      </c>
      <c r="C643" s="15" t="n">
        <v>106.4</v>
      </c>
      <c r="D643" s="15" t="n">
        <v>109.4</v>
      </c>
      <c r="E643" s="15" t="n">
        <v>111.6</v>
      </c>
      <c r="F643" s="15" t="n">
        <v>112.2</v>
      </c>
      <c r="G643" s="15" t="n">
        <v>108.9</v>
      </c>
      <c r="H643" s="15" t="n">
        <v>102.8</v>
      </c>
      <c r="I643" s="15" t="n">
        <v>102.7</v>
      </c>
      <c r="J643" s="15" t="n">
        <v>108.9</v>
      </c>
      <c r="K643" s="15" t="n">
        <v>105.5</v>
      </c>
      <c r="L643" s="15" t="n">
        <v>106.6</v>
      </c>
      <c r="M643" s="15" t="n">
        <v>111.6</v>
      </c>
      <c r="N643" s="15" t="n">
        <v>118.8</v>
      </c>
      <c r="O643" s="0" t="n">
        <f aca="false">VLOOKUP(TRIM(A643),Q:S,3,0)</f>
        <v>17885</v>
      </c>
      <c r="P643" s="1" t="n">
        <f aca="false">(N643-B643)/B643</f>
        <v>0.125</v>
      </c>
      <c r="Q643" s="0" t="str">
        <f aca="false">TRIM(R643)</f>
        <v>112030: servizi di alloggio in altre strutture</v>
      </c>
      <c r="R643" s="12" t="s">
        <v>1295</v>
      </c>
      <c r="S643" s="13" t="n">
        <v>899</v>
      </c>
    </row>
    <row r="644" customFormat="false" ht="12.5" hidden="false" customHeight="false" outlineLevel="0" collapsed="false">
      <c r="A644" s="12" t="s">
        <v>1296</v>
      </c>
      <c r="B644" s="14" t="n">
        <v>105.6</v>
      </c>
      <c r="C644" s="14" t="n">
        <v>106.4</v>
      </c>
      <c r="D644" s="14" t="n">
        <v>109.4</v>
      </c>
      <c r="E644" s="14" t="n">
        <v>111.6</v>
      </c>
      <c r="F644" s="14" t="n">
        <v>112.2</v>
      </c>
      <c r="G644" s="14" t="n">
        <v>108.9</v>
      </c>
      <c r="H644" s="14" t="n">
        <v>102.8</v>
      </c>
      <c r="I644" s="14" t="n">
        <v>102.7</v>
      </c>
      <c r="J644" s="14" t="n">
        <v>108.9</v>
      </c>
      <c r="K644" s="14" t="n">
        <v>105.5</v>
      </c>
      <c r="L644" s="14" t="n">
        <v>106.6</v>
      </c>
      <c r="M644" s="14" t="n">
        <v>111.6</v>
      </c>
      <c r="N644" s="14" t="n">
        <v>118.8</v>
      </c>
      <c r="O644" s="0" t="n">
        <f aca="false">VLOOKUP(TRIM(A644),Q:S,3,0)</f>
        <v>17885</v>
      </c>
      <c r="P644" s="1" t="n">
        <f aca="false">(N644-B644)/B644</f>
        <v>0.125</v>
      </c>
      <c r="Q644" s="0" t="str">
        <f aca="false">TRIM(R644)</f>
        <v>12: -- altri beni e servizi</v>
      </c>
      <c r="R644" s="12" t="s">
        <v>1297</v>
      </c>
      <c r="S644" s="13" t="n">
        <v>94130</v>
      </c>
    </row>
    <row r="645" customFormat="false" ht="20" hidden="false" customHeight="false" outlineLevel="0" collapsed="false">
      <c r="A645" s="12" t="s">
        <v>1298</v>
      </c>
      <c r="B645" s="15" t="n">
        <v>106.3</v>
      </c>
      <c r="C645" s="15" t="n">
        <v>105.6</v>
      </c>
      <c r="D645" s="15" t="n">
        <v>107.1</v>
      </c>
      <c r="E645" s="15" t="n">
        <v>109.4</v>
      </c>
      <c r="F645" s="15" t="n">
        <v>113.3</v>
      </c>
      <c r="G645" s="15" t="n">
        <v>110.4</v>
      </c>
      <c r="H645" s="15" t="n">
        <v>103.3</v>
      </c>
      <c r="I645" s="15" t="n">
        <v>103</v>
      </c>
      <c r="J645" s="15" t="n">
        <v>110.1</v>
      </c>
      <c r="K645" s="15" t="n">
        <v>106.3</v>
      </c>
      <c r="L645" s="15" t="n">
        <v>107.6</v>
      </c>
      <c r="M645" s="15" t="n">
        <v>113.2</v>
      </c>
      <c r="N645" s="15" t="n">
        <v>121.3</v>
      </c>
      <c r="O645" s="0" t="n">
        <f aca="false">VLOOKUP(TRIM(A645),Q:S,3,0)</f>
        <v>15616</v>
      </c>
      <c r="P645" s="1" t="n">
        <f aca="false">(N645-B645)/B645</f>
        <v>0.141110065851364</v>
      </c>
      <c r="Q645" s="0" t="str">
        <f aca="false">TRIM(R645)</f>
        <v>121: beni e servizi per la cura della persona</v>
      </c>
      <c r="R645" s="12" t="s">
        <v>1299</v>
      </c>
      <c r="S645" s="13" t="n">
        <v>28912</v>
      </c>
    </row>
    <row r="646" customFormat="false" ht="12.5" hidden="false" customHeight="false" outlineLevel="0" collapsed="false">
      <c r="A646" s="12" t="s">
        <v>1300</v>
      </c>
      <c r="B646" s="14" t="n">
        <v>107.4</v>
      </c>
      <c r="C646" s="14" t="n">
        <v>106.3</v>
      </c>
      <c r="D646" s="14" t="n">
        <v>107.4</v>
      </c>
      <c r="E646" s="14" t="n">
        <v>109.7</v>
      </c>
      <c r="F646" s="14" t="n">
        <v>114.8</v>
      </c>
      <c r="G646" s="14" t="n">
        <v>111.9</v>
      </c>
      <c r="H646" s="14" t="n">
        <v>104.3</v>
      </c>
      <c r="I646" s="14" t="n">
        <v>103.6</v>
      </c>
      <c r="J646" s="14" t="n">
        <v>109</v>
      </c>
      <c r="K646" s="14" t="n">
        <v>106.7</v>
      </c>
      <c r="L646" s="14" t="n">
        <v>107.9</v>
      </c>
      <c r="M646" s="14" t="n">
        <v>114.2</v>
      </c>
      <c r="N646" s="14" t="n">
        <v>123.2</v>
      </c>
      <c r="O646" s="0" t="n">
        <f aca="false">VLOOKUP(TRIM(A646),Q:S,3,0)</f>
        <v>13662</v>
      </c>
      <c r="P646" s="1" t="n">
        <f aca="false">(N646-B646)/B646</f>
        <v>0.147113594040968</v>
      </c>
      <c r="Q646" s="0" t="str">
        <f aca="false">TRIM(R646)</f>
        <v>1211: servizi di parrucchiere e trattamenti di bellezza</v>
      </c>
      <c r="R646" s="12" t="s">
        <v>1301</v>
      </c>
      <c r="S646" s="13" t="n">
        <v>16289</v>
      </c>
    </row>
    <row r="647" customFormat="false" ht="12.5" hidden="false" customHeight="false" outlineLevel="0" collapsed="false">
      <c r="A647" s="12" t="s">
        <v>1302</v>
      </c>
      <c r="B647" s="15" t="n">
        <v>96.8</v>
      </c>
      <c r="C647" s="15" t="n">
        <v>99.7</v>
      </c>
      <c r="D647" s="15" t="n">
        <v>105.7</v>
      </c>
      <c r="E647" s="15" t="n">
        <v>107.4</v>
      </c>
      <c r="F647" s="15" t="n">
        <v>99.7</v>
      </c>
      <c r="G647" s="15" t="n">
        <v>95.9</v>
      </c>
      <c r="H647" s="15" t="n">
        <v>94.8</v>
      </c>
      <c r="I647" s="15" t="n">
        <v>97.7</v>
      </c>
      <c r="J647" s="15" t="n">
        <v>116.3</v>
      </c>
      <c r="K647" s="15" t="n">
        <v>102.4</v>
      </c>
      <c r="L647" s="15" t="n">
        <v>104.3</v>
      </c>
      <c r="M647" s="15" t="n">
        <v>105.1</v>
      </c>
      <c r="N647" s="15" t="n">
        <v>107.2</v>
      </c>
      <c r="O647" s="0" t="n">
        <f aca="false">VLOOKUP(TRIM(A647),Q:S,3,0)</f>
        <v>1954</v>
      </c>
      <c r="P647" s="1" t="n">
        <f aca="false">(N647-B647)/B647</f>
        <v>0.107438016528926</v>
      </c>
      <c r="Q647" s="0" t="str">
        <f aca="false">TRIM(R647)</f>
        <v>12111: servizi di parrucchiere per uomo e bambino</v>
      </c>
      <c r="R647" s="12" t="s">
        <v>1303</v>
      </c>
      <c r="S647" s="13" t="n">
        <v>2845</v>
      </c>
    </row>
    <row r="648" customFormat="false" ht="30" hidden="false" customHeight="false" outlineLevel="0" collapsed="false">
      <c r="A648" s="12" t="s">
        <v>1304</v>
      </c>
      <c r="B648" s="14" t="n">
        <v>100.5</v>
      </c>
      <c r="C648" s="14" t="n">
        <v>117.5</v>
      </c>
      <c r="D648" s="14" t="n">
        <v>135.6</v>
      </c>
      <c r="E648" s="14" t="n">
        <v>138.4</v>
      </c>
      <c r="F648" s="14" t="n">
        <v>105.5</v>
      </c>
      <c r="G648" s="14" t="n">
        <v>97.7</v>
      </c>
      <c r="H648" s="14" t="n">
        <v>96.9</v>
      </c>
      <c r="I648" s="14" t="n">
        <v>100.1</v>
      </c>
      <c r="J648" s="14" t="n">
        <v>98.7</v>
      </c>
      <c r="K648" s="14" t="n">
        <v>98.6</v>
      </c>
      <c r="L648" s="14" t="n">
        <v>98.4</v>
      </c>
      <c r="M648" s="14" t="n">
        <v>98.8</v>
      </c>
      <c r="N648" s="14" t="n">
        <v>100.9</v>
      </c>
      <c r="O648" s="0" t="n">
        <f aca="false">VLOOKUP(TRIM(A648),Q:S,3,0)</f>
        <v>1370</v>
      </c>
      <c r="P648" s="1" t="n">
        <f aca="false">(N648-B648)/B648</f>
        <v>0.00398009950248762</v>
      </c>
      <c r="Q648" s="0" t="str">
        <f aca="false">TRIM(R648)</f>
        <v>121110: servizi di parrucchiere per uomo e bambino</v>
      </c>
      <c r="R648" s="12" t="s">
        <v>1305</v>
      </c>
      <c r="S648" s="13" t="n">
        <v>2845</v>
      </c>
    </row>
    <row r="649" customFormat="false" ht="30" hidden="false" customHeight="false" outlineLevel="0" collapsed="false">
      <c r="A649" s="12" t="s">
        <v>1306</v>
      </c>
      <c r="B649" s="15" t="n">
        <v>100.5</v>
      </c>
      <c r="C649" s="15" t="n">
        <v>117.5</v>
      </c>
      <c r="D649" s="15" t="n">
        <v>135.6</v>
      </c>
      <c r="E649" s="15" t="n">
        <v>138.4</v>
      </c>
      <c r="F649" s="15" t="n">
        <v>105.5</v>
      </c>
      <c r="G649" s="15" t="n">
        <v>97.7</v>
      </c>
      <c r="H649" s="15" t="n">
        <v>96.9</v>
      </c>
      <c r="I649" s="15" t="n">
        <v>100.1</v>
      </c>
      <c r="J649" s="15" t="n">
        <v>98.7</v>
      </c>
      <c r="K649" s="15" t="n">
        <v>98.6</v>
      </c>
      <c r="L649" s="15" t="n">
        <v>98.4</v>
      </c>
      <c r="M649" s="15" t="n">
        <v>98.8</v>
      </c>
      <c r="N649" s="15" t="n">
        <v>100.9</v>
      </c>
      <c r="O649" s="0" t="n">
        <f aca="false">VLOOKUP(TRIM(A649),Q:S,3,0)</f>
        <v>1370</v>
      </c>
      <c r="P649" s="1" t="n">
        <f aca="false">(N649-B649)/B649</f>
        <v>0.00398009950248762</v>
      </c>
      <c r="Q649" s="0" t="str">
        <f aca="false">TRIM(R649)</f>
        <v>12112: servizi di parrucchiere per donna</v>
      </c>
      <c r="R649" s="12" t="s">
        <v>1307</v>
      </c>
      <c r="S649" s="13" t="n">
        <v>9879</v>
      </c>
    </row>
    <row r="650" customFormat="false" ht="20" hidden="false" customHeight="false" outlineLevel="0" collapsed="false">
      <c r="A650" s="17" t="s">
        <v>1308</v>
      </c>
      <c r="B650" s="14" t="n">
        <v>101.9</v>
      </c>
      <c r="C650" s="14" t="n">
        <v>101.9</v>
      </c>
      <c r="D650" s="14" t="n">
        <v>101.9</v>
      </c>
      <c r="E650" s="14" t="n">
        <v>101.9</v>
      </c>
      <c r="F650" s="14" t="n">
        <v>102</v>
      </c>
      <c r="G650" s="14" t="n">
        <v>102.9</v>
      </c>
      <c r="H650" s="14" t="n">
        <v>106.2</v>
      </c>
      <c r="I650" s="14" t="n">
        <v>104.9</v>
      </c>
      <c r="J650" s="14" t="n">
        <v>104.9</v>
      </c>
      <c r="K650" s="14" t="n">
        <v>104.9</v>
      </c>
      <c r="L650" s="14" t="n">
        <v>104.9</v>
      </c>
      <c r="M650" s="14" t="n">
        <v>105.1</v>
      </c>
      <c r="N650" s="14" t="n">
        <v>105.5</v>
      </c>
      <c r="O650" s="0" t="n">
        <f aca="false">VLOOKUP(TRIM(A650),Q:S,3,0)</f>
        <v>899</v>
      </c>
      <c r="P650" s="1" t="n">
        <f aca="false">(N650-B650)/B650</f>
        <v>0.0353287536800784</v>
      </c>
      <c r="Q650" s="0" t="str">
        <f aca="false">TRIM(R650)</f>
        <v>121120: servizi di parrucchiere per donna</v>
      </c>
      <c r="R650" s="12" t="s">
        <v>1309</v>
      </c>
      <c r="S650" s="13" t="n">
        <v>9879</v>
      </c>
    </row>
    <row r="651" customFormat="false" ht="20" hidden="false" customHeight="false" outlineLevel="0" collapsed="false">
      <c r="A651" s="17" t="s">
        <v>1310</v>
      </c>
      <c r="B651" s="15" t="n">
        <v>101.9</v>
      </c>
      <c r="C651" s="15" t="n">
        <v>101.9</v>
      </c>
      <c r="D651" s="15" t="n">
        <v>101.9</v>
      </c>
      <c r="E651" s="15" t="n">
        <v>101.9</v>
      </c>
      <c r="F651" s="15" t="n">
        <v>102</v>
      </c>
      <c r="G651" s="15" t="n">
        <v>102.9</v>
      </c>
      <c r="H651" s="15" t="n">
        <v>106.2</v>
      </c>
      <c r="I651" s="15" t="n">
        <v>104.9</v>
      </c>
      <c r="J651" s="15" t="n">
        <v>104.9</v>
      </c>
      <c r="K651" s="15" t="n">
        <v>104.9</v>
      </c>
      <c r="L651" s="15" t="n">
        <v>104.9</v>
      </c>
      <c r="M651" s="15" t="n">
        <v>105.1</v>
      </c>
      <c r="N651" s="15" t="n">
        <v>105.5</v>
      </c>
      <c r="O651" s="0" t="n">
        <f aca="false">VLOOKUP(TRIM(A651),Q:S,3,0)</f>
        <v>899</v>
      </c>
      <c r="P651" s="1" t="n">
        <f aca="false">(N651-B651)/B651</f>
        <v>0.0353287536800784</v>
      </c>
      <c r="Q651" s="0" t="str">
        <f aca="false">TRIM(R651)</f>
        <v>12113: trattamenti di bellezza</v>
      </c>
      <c r="R651" s="12" t="s">
        <v>1311</v>
      </c>
      <c r="S651" s="13" t="n">
        <v>3565</v>
      </c>
    </row>
    <row r="652" customFormat="false" ht="12.5" hidden="false" customHeight="false" outlineLevel="0" collapsed="false">
      <c r="A652" s="12" t="s">
        <v>1312</v>
      </c>
      <c r="B652" s="14" t="n">
        <v>107.9</v>
      </c>
      <c r="C652" s="14" t="n">
        <v>108</v>
      </c>
      <c r="D652" s="14" t="n">
        <v>108</v>
      </c>
      <c r="E652" s="14" t="n">
        <v>108</v>
      </c>
      <c r="F652" s="14" t="n">
        <v>107.9</v>
      </c>
      <c r="G652" s="14" t="n">
        <v>108</v>
      </c>
      <c r="H652" s="14" t="n">
        <v>108.1</v>
      </c>
      <c r="I652" s="14" t="n">
        <v>108.3</v>
      </c>
      <c r="J652" s="14" t="n">
        <v>108.6</v>
      </c>
      <c r="K652" s="14" t="n">
        <v>108.7</v>
      </c>
      <c r="L652" s="14" t="n">
        <v>109.1</v>
      </c>
      <c r="M652" s="14" t="n">
        <v>109.4</v>
      </c>
      <c r="N652" s="14" t="n">
        <v>109.5</v>
      </c>
      <c r="O652" s="0" t="n">
        <f aca="false">VLOOKUP(TRIM(A652),Q:S,3,0)</f>
        <v>94130</v>
      </c>
      <c r="P652" s="1" t="n">
        <f aca="false">(N652-B652)/B652</f>
        <v>0.0148285449490268</v>
      </c>
      <c r="Q652" s="0" t="str">
        <f aca="false">TRIM(R652)</f>
        <v>121130: trattamenti di bellezza</v>
      </c>
      <c r="R652" s="12" t="s">
        <v>1313</v>
      </c>
      <c r="S652" s="13" t="n">
        <v>3565</v>
      </c>
    </row>
    <row r="653" customFormat="false" ht="20" hidden="false" customHeight="false" outlineLevel="0" collapsed="false">
      <c r="A653" s="12" t="s">
        <v>1314</v>
      </c>
      <c r="B653" s="15" t="n">
        <v>102.3</v>
      </c>
      <c r="C653" s="15" t="n">
        <v>102.6</v>
      </c>
      <c r="D653" s="15" t="n">
        <v>102.6</v>
      </c>
      <c r="E653" s="15" t="n">
        <v>102.8</v>
      </c>
      <c r="F653" s="15" t="n">
        <v>102.4</v>
      </c>
      <c r="G653" s="15" t="n">
        <v>102.5</v>
      </c>
      <c r="H653" s="15" t="n">
        <v>102.7</v>
      </c>
      <c r="I653" s="15" t="n">
        <v>102.9</v>
      </c>
      <c r="J653" s="15" t="n">
        <v>103.2</v>
      </c>
      <c r="K653" s="15" t="n">
        <v>103.2</v>
      </c>
      <c r="L653" s="15" t="n">
        <v>103.5</v>
      </c>
      <c r="M653" s="15" t="n">
        <v>104</v>
      </c>
      <c r="N653" s="15" t="n">
        <v>104.1</v>
      </c>
      <c r="O653" s="0" t="n">
        <f aca="false">VLOOKUP(TRIM(A653),Q:S,3,0)</f>
        <v>28912</v>
      </c>
      <c r="P653" s="1" t="n">
        <f aca="false">(N653-B653)/B653</f>
        <v>0.0175953079178885</v>
      </c>
      <c r="Q653" s="0" t="str">
        <f aca="false">TRIM(R653)</f>
        <v>1212: apparecchi elettrici per la cura della persona</v>
      </c>
      <c r="R653" s="12" t="s">
        <v>1315</v>
      </c>
      <c r="S653" s="13" t="n">
        <v>485</v>
      </c>
    </row>
    <row r="654" customFormat="false" ht="20" hidden="false" customHeight="false" outlineLevel="0" collapsed="false">
      <c r="A654" s="12" t="s">
        <v>1316</v>
      </c>
      <c r="B654" s="14" t="n">
        <v>107</v>
      </c>
      <c r="C654" s="14" t="n">
        <v>107.1</v>
      </c>
      <c r="D654" s="14" t="n">
        <v>107.2</v>
      </c>
      <c r="E654" s="14" t="n">
        <v>107.2</v>
      </c>
      <c r="F654" s="14" t="n">
        <v>107.3</v>
      </c>
      <c r="G654" s="14" t="n">
        <v>107.4</v>
      </c>
      <c r="H654" s="14" t="n">
        <v>107.5</v>
      </c>
      <c r="I654" s="14" t="n">
        <v>107.6</v>
      </c>
      <c r="J654" s="14" t="n">
        <v>108</v>
      </c>
      <c r="K654" s="14" t="n">
        <v>108.3</v>
      </c>
      <c r="L654" s="14" t="n">
        <v>108.5</v>
      </c>
      <c r="M654" s="14" t="n">
        <v>109</v>
      </c>
      <c r="N654" s="14" t="n">
        <v>109.3</v>
      </c>
      <c r="O654" s="0" t="n">
        <f aca="false">VLOOKUP(TRIM(A654),Q:S,3,0)</f>
        <v>16289</v>
      </c>
      <c r="P654" s="1" t="n">
        <f aca="false">(N654-B654)/B654</f>
        <v>0.0214953271028037</v>
      </c>
      <c r="Q654" s="0" t="str">
        <f aca="false">TRIM(R654)</f>
        <v>12121: apparecchi elettrici per la cura della persona</v>
      </c>
      <c r="R654" s="12" t="s">
        <v>1317</v>
      </c>
      <c r="S654" s="13" t="n">
        <v>485</v>
      </c>
    </row>
    <row r="655" customFormat="false" ht="20" hidden="false" customHeight="false" outlineLevel="0" collapsed="false">
      <c r="A655" s="12" t="s">
        <v>1318</v>
      </c>
      <c r="B655" s="15" t="n">
        <v>106.2</v>
      </c>
      <c r="C655" s="15" t="n">
        <v>106.3</v>
      </c>
      <c r="D655" s="15" t="n">
        <v>106.3</v>
      </c>
      <c r="E655" s="15" t="n">
        <v>106.4</v>
      </c>
      <c r="F655" s="15" t="n">
        <v>106.4</v>
      </c>
      <c r="G655" s="15" t="n">
        <v>106.4</v>
      </c>
      <c r="H655" s="15" t="n">
        <v>106.5</v>
      </c>
      <c r="I655" s="15" t="n">
        <v>106.5</v>
      </c>
      <c r="J655" s="15" t="n">
        <v>106.9</v>
      </c>
      <c r="K655" s="15" t="n">
        <v>107.3</v>
      </c>
      <c r="L655" s="15" t="n">
        <v>107.5</v>
      </c>
      <c r="M655" s="15" t="n">
        <v>107.9</v>
      </c>
      <c r="N655" s="15" t="n">
        <v>108.1</v>
      </c>
      <c r="O655" s="0" t="n">
        <f aca="false">VLOOKUP(TRIM(A655),Q:S,3,0)</f>
        <v>2845</v>
      </c>
      <c r="P655" s="1" t="n">
        <f aca="false">(N655-B655)/B655</f>
        <v>0.0178907721280602</v>
      </c>
      <c r="Q655" s="0" t="str">
        <f aca="false">TRIM(R655)</f>
        <v>121210: apparecchi elettrici per la cura della persona</v>
      </c>
      <c r="R655" s="12" t="s">
        <v>1319</v>
      </c>
      <c r="S655" s="13" t="n">
        <v>485</v>
      </c>
    </row>
    <row r="656" customFormat="false" ht="20" hidden="false" customHeight="false" outlineLevel="0" collapsed="false">
      <c r="A656" s="12" t="s">
        <v>1320</v>
      </c>
      <c r="B656" s="14" t="n">
        <v>106.2</v>
      </c>
      <c r="C656" s="14" t="n">
        <v>106.3</v>
      </c>
      <c r="D656" s="14" t="n">
        <v>106.3</v>
      </c>
      <c r="E656" s="14" t="n">
        <v>106.4</v>
      </c>
      <c r="F656" s="14" t="n">
        <v>106.4</v>
      </c>
      <c r="G656" s="14" t="n">
        <v>106.4</v>
      </c>
      <c r="H656" s="14" t="n">
        <v>106.5</v>
      </c>
      <c r="I656" s="14" t="n">
        <v>106.5</v>
      </c>
      <c r="J656" s="14" t="n">
        <v>106.9</v>
      </c>
      <c r="K656" s="14" t="n">
        <v>107.3</v>
      </c>
      <c r="L656" s="14" t="n">
        <v>107.5</v>
      </c>
      <c r="M656" s="14" t="n">
        <v>107.9</v>
      </c>
      <c r="N656" s="14" t="n">
        <v>108.1</v>
      </c>
      <c r="O656" s="0" t="n">
        <f aca="false">VLOOKUP(TRIM(A656),Q:S,3,0)</f>
        <v>2845</v>
      </c>
      <c r="P656" s="1" t="n">
        <f aca="false">(N656-B656)/B656</f>
        <v>0.0178907721280602</v>
      </c>
      <c r="Q656" s="0" t="str">
        <f aca="false">TRIM(R656)</f>
        <v>1213: altri apparecchi non elettrici, articoli e prodotti per la cura della persona</v>
      </c>
      <c r="R656" s="12" t="s">
        <v>1321</v>
      </c>
      <c r="S656" s="13" t="n">
        <v>12138</v>
      </c>
    </row>
    <row r="657" customFormat="false" ht="20" hidden="false" customHeight="false" outlineLevel="0" collapsed="false">
      <c r="A657" s="12" t="s">
        <v>1322</v>
      </c>
      <c r="B657" s="15" t="n">
        <v>108.1</v>
      </c>
      <c r="C657" s="15" t="n">
        <v>108.2</v>
      </c>
      <c r="D657" s="15" t="n">
        <v>108.3</v>
      </c>
      <c r="E657" s="15" t="n">
        <v>108.3</v>
      </c>
      <c r="F657" s="15" t="n">
        <v>108.5</v>
      </c>
      <c r="G657" s="15" t="n">
        <v>108.7</v>
      </c>
      <c r="H657" s="15" t="n">
        <v>108.8</v>
      </c>
      <c r="I657" s="15" t="n">
        <v>108.9</v>
      </c>
      <c r="J657" s="15" t="n">
        <v>109.3</v>
      </c>
      <c r="K657" s="15" t="n">
        <v>109.6</v>
      </c>
      <c r="L657" s="15" t="n">
        <v>109.9</v>
      </c>
      <c r="M657" s="15" t="n">
        <v>110.3</v>
      </c>
      <c r="N657" s="15" t="n">
        <v>110.7</v>
      </c>
      <c r="O657" s="0" t="n">
        <f aca="false">VLOOKUP(TRIM(A657),Q:S,3,0)</f>
        <v>9879</v>
      </c>
      <c r="P657" s="1" t="n">
        <f aca="false">(N657-B657)/B657</f>
        <v>0.0240518038852915</v>
      </c>
      <c r="Q657" s="0" t="str">
        <f aca="false">TRIM(R657)</f>
        <v>12131: apparecchi non elettrici</v>
      </c>
      <c r="R657" s="12" t="s">
        <v>1323</v>
      </c>
      <c r="S657" s="13" t="n">
        <v>1213</v>
      </c>
    </row>
    <row r="658" customFormat="false" ht="20" hidden="false" customHeight="false" outlineLevel="0" collapsed="false">
      <c r="A658" s="12" t="s">
        <v>1324</v>
      </c>
      <c r="B658" s="14" t="n">
        <v>108.1</v>
      </c>
      <c r="C658" s="14" t="n">
        <v>108.2</v>
      </c>
      <c r="D658" s="14" t="n">
        <v>108.3</v>
      </c>
      <c r="E658" s="14" t="n">
        <v>108.3</v>
      </c>
      <c r="F658" s="14" t="n">
        <v>108.5</v>
      </c>
      <c r="G658" s="14" t="n">
        <v>108.7</v>
      </c>
      <c r="H658" s="14" t="n">
        <v>108.8</v>
      </c>
      <c r="I658" s="14" t="n">
        <v>108.9</v>
      </c>
      <c r="J658" s="14" t="n">
        <v>109.3</v>
      </c>
      <c r="K658" s="14" t="n">
        <v>109.6</v>
      </c>
      <c r="L658" s="14" t="n">
        <v>109.9</v>
      </c>
      <c r="M658" s="14" t="n">
        <v>110.3</v>
      </c>
      <c r="N658" s="14" t="n">
        <v>110.7</v>
      </c>
      <c r="O658" s="0" t="n">
        <f aca="false">VLOOKUP(TRIM(A658),Q:S,3,0)</f>
        <v>9879</v>
      </c>
      <c r="P658" s="1" t="n">
        <f aca="false">(N658-B658)/B658</f>
        <v>0.0240518038852915</v>
      </c>
      <c r="Q658" s="0" t="str">
        <f aca="false">TRIM(R658)</f>
        <v>121310: apparecchi non elettrici</v>
      </c>
      <c r="R658" s="12" t="s">
        <v>1325</v>
      </c>
      <c r="S658" s="13" t="n">
        <v>1213</v>
      </c>
    </row>
    <row r="659" customFormat="false" ht="20" hidden="false" customHeight="false" outlineLevel="0" collapsed="false">
      <c r="A659" s="12" t="s">
        <v>1326</v>
      </c>
      <c r="B659" s="15" t="n">
        <v>104</v>
      </c>
      <c r="C659" s="15" t="n">
        <v>104.1</v>
      </c>
      <c r="D659" s="15" t="n">
        <v>104.1</v>
      </c>
      <c r="E659" s="15" t="n">
        <v>104.2</v>
      </c>
      <c r="F659" s="15" t="n">
        <v>104.2</v>
      </c>
      <c r="G659" s="15" t="n">
        <v>104.2</v>
      </c>
      <c r="H659" s="15" t="n">
        <v>104.3</v>
      </c>
      <c r="I659" s="15" t="n">
        <v>104.4</v>
      </c>
      <c r="J659" s="15" t="n">
        <v>104.7</v>
      </c>
      <c r="K659" s="15" t="n">
        <v>104.9</v>
      </c>
      <c r="L659" s="15" t="n">
        <v>105.2</v>
      </c>
      <c r="M659" s="15" t="n">
        <v>105.5</v>
      </c>
      <c r="N659" s="15" t="n">
        <v>105.6</v>
      </c>
      <c r="O659" s="0" t="n">
        <f aca="false">VLOOKUP(TRIM(A659),Q:S,3,0)</f>
        <v>3565</v>
      </c>
      <c r="P659" s="1" t="n">
        <f aca="false">(N659-B659)/B659</f>
        <v>0.0153846153846153</v>
      </c>
      <c r="Q659" s="0" t="str">
        <f aca="false">TRIM(R659)</f>
        <v>12132: articoli per l'igiene personale e il benessere, prodotti naturali e prodotti di bellezza</v>
      </c>
      <c r="R659" s="12" t="s">
        <v>1327</v>
      </c>
      <c r="S659" s="13" t="n">
        <v>10925</v>
      </c>
    </row>
    <row r="660" customFormat="false" ht="20" hidden="false" customHeight="false" outlineLevel="0" collapsed="false">
      <c r="A660" s="12" t="s">
        <v>1328</v>
      </c>
      <c r="B660" s="14" t="n">
        <v>104</v>
      </c>
      <c r="C660" s="14" t="n">
        <v>104.1</v>
      </c>
      <c r="D660" s="14" t="n">
        <v>104.1</v>
      </c>
      <c r="E660" s="14" t="n">
        <v>104.2</v>
      </c>
      <c r="F660" s="14" t="n">
        <v>104.2</v>
      </c>
      <c r="G660" s="14" t="n">
        <v>104.2</v>
      </c>
      <c r="H660" s="14" t="n">
        <v>104.3</v>
      </c>
      <c r="I660" s="14" t="n">
        <v>104.4</v>
      </c>
      <c r="J660" s="14" t="n">
        <v>104.7</v>
      </c>
      <c r="K660" s="14" t="n">
        <v>104.9</v>
      </c>
      <c r="L660" s="14" t="n">
        <v>105.2</v>
      </c>
      <c r="M660" s="14" t="n">
        <v>105.5</v>
      </c>
      <c r="N660" s="14" t="n">
        <v>105.6</v>
      </c>
      <c r="O660" s="0" t="n">
        <f aca="false">VLOOKUP(TRIM(A660),Q:S,3,0)</f>
        <v>3565</v>
      </c>
      <c r="P660" s="1" t="n">
        <f aca="false">(N660-B660)/B660</f>
        <v>0.0153846153846153</v>
      </c>
      <c r="Q660" s="0" t="str">
        <f aca="false">TRIM(R660)</f>
        <v>121321: articoli per l'igiene personale e il benessere</v>
      </c>
      <c r="R660" s="12" t="s">
        <v>1329</v>
      </c>
      <c r="S660" s="13" t="n">
        <v>8546</v>
      </c>
    </row>
    <row r="661" customFormat="false" ht="20" hidden="false" customHeight="false" outlineLevel="0" collapsed="false">
      <c r="A661" s="12" t="s">
        <v>1330</v>
      </c>
      <c r="B661" s="15" t="n">
        <v>95.9</v>
      </c>
      <c r="C661" s="15" t="n">
        <v>95.9</v>
      </c>
      <c r="D661" s="15" t="n">
        <v>95.8</v>
      </c>
      <c r="E661" s="15" t="n">
        <v>95.4</v>
      </c>
      <c r="F661" s="15" t="n">
        <v>95.5</v>
      </c>
      <c r="G661" s="15" t="n">
        <v>95.3</v>
      </c>
      <c r="H661" s="15" t="n">
        <v>95.2</v>
      </c>
      <c r="I661" s="15" t="n">
        <v>95.3</v>
      </c>
      <c r="J661" s="15" t="n">
        <v>94</v>
      </c>
      <c r="K661" s="15" t="n">
        <v>93.5</v>
      </c>
      <c r="L661" s="15" t="n">
        <v>93.4</v>
      </c>
      <c r="M661" s="15" t="n">
        <v>91</v>
      </c>
      <c r="N661" s="15" t="n">
        <v>92.7</v>
      </c>
      <c r="O661" s="0" t="n">
        <f aca="false">VLOOKUP(TRIM(A661),Q:S,3,0)</f>
        <v>485</v>
      </c>
      <c r="P661" s="1" t="n">
        <f aca="false">(N661-B661)/B661</f>
        <v>-0.0333680917622524</v>
      </c>
      <c r="Q661" s="0" t="str">
        <f aca="false">TRIM(R661)</f>
        <v>121322: prodotti di bellezza</v>
      </c>
      <c r="R661" s="12" t="s">
        <v>1331</v>
      </c>
      <c r="S661" s="13" t="n">
        <v>2379</v>
      </c>
    </row>
    <row r="662" customFormat="false" ht="20" hidden="false" customHeight="false" outlineLevel="0" collapsed="false">
      <c r="A662" s="12" t="s">
        <v>1332</v>
      </c>
      <c r="B662" s="14" t="n">
        <v>95.9</v>
      </c>
      <c r="C662" s="14" t="n">
        <v>95.9</v>
      </c>
      <c r="D662" s="14" t="n">
        <v>95.8</v>
      </c>
      <c r="E662" s="14" t="n">
        <v>95.4</v>
      </c>
      <c r="F662" s="14" t="n">
        <v>95.5</v>
      </c>
      <c r="G662" s="14" t="n">
        <v>95.3</v>
      </c>
      <c r="H662" s="14" t="n">
        <v>95.2</v>
      </c>
      <c r="I662" s="14" t="n">
        <v>95.3</v>
      </c>
      <c r="J662" s="14" t="n">
        <v>94</v>
      </c>
      <c r="K662" s="14" t="n">
        <v>93.5</v>
      </c>
      <c r="L662" s="14" t="n">
        <v>93.4</v>
      </c>
      <c r="M662" s="14" t="n">
        <v>91</v>
      </c>
      <c r="N662" s="14" t="n">
        <v>92.7</v>
      </c>
      <c r="O662" s="0" t="n">
        <f aca="false">VLOOKUP(TRIM(A662),Q:S,3,0)</f>
        <v>485</v>
      </c>
      <c r="P662" s="1" t="n">
        <f aca="false">(N662-B662)/B662</f>
        <v>-0.0333680917622524</v>
      </c>
      <c r="Q662" s="0" t="str">
        <f aca="false">TRIM(R662)</f>
        <v>123: effetti personali n.a.c.</v>
      </c>
      <c r="R662" s="12" t="s">
        <v>1333</v>
      </c>
      <c r="S662" s="13" t="n">
        <v>11073</v>
      </c>
    </row>
    <row r="663" customFormat="false" ht="20" hidden="false" customHeight="false" outlineLevel="0" collapsed="false">
      <c r="A663" s="12" t="s">
        <v>1334</v>
      </c>
      <c r="B663" s="15" t="n">
        <v>95.9</v>
      </c>
      <c r="C663" s="15" t="n">
        <v>95.9</v>
      </c>
      <c r="D663" s="15" t="n">
        <v>95.8</v>
      </c>
      <c r="E663" s="15" t="n">
        <v>95.4</v>
      </c>
      <c r="F663" s="15" t="n">
        <v>95.5</v>
      </c>
      <c r="G663" s="15" t="n">
        <v>95.3</v>
      </c>
      <c r="H663" s="15" t="n">
        <v>95.2</v>
      </c>
      <c r="I663" s="15" t="n">
        <v>95.3</v>
      </c>
      <c r="J663" s="15" t="n">
        <v>94</v>
      </c>
      <c r="K663" s="15" t="n">
        <v>93.5</v>
      </c>
      <c r="L663" s="15" t="n">
        <v>93.4</v>
      </c>
      <c r="M663" s="15" t="n">
        <v>91</v>
      </c>
      <c r="N663" s="15" t="n">
        <v>92.7</v>
      </c>
      <c r="O663" s="0" t="n">
        <f aca="false">VLOOKUP(TRIM(A663),Q:S,3,0)</f>
        <v>485</v>
      </c>
      <c r="P663" s="1" t="n">
        <f aca="false">(N663-B663)/B663</f>
        <v>-0.0333680917622524</v>
      </c>
      <c r="Q663" s="0" t="str">
        <f aca="false">TRIM(R663)</f>
        <v>1231: gioielleria ed orologeria</v>
      </c>
      <c r="R663" s="12" t="s">
        <v>1335</v>
      </c>
      <c r="S663" s="13" t="n">
        <v>4413</v>
      </c>
    </row>
    <row r="664" customFormat="false" ht="30" hidden="false" customHeight="false" outlineLevel="0" collapsed="false">
      <c r="A664" s="12" t="s">
        <v>1336</v>
      </c>
      <c r="B664" s="14" t="n">
        <v>97</v>
      </c>
      <c r="C664" s="14" t="n">
        <v>97.4</v>
      </c>
      <c r="D664" s="14" t="n">
        <v>97.4</v>
      </c>
      <c r="E664" s="14" t="n">
        <v>97.7</v>
      </c>
      <c r="F664" s="14" t="n">
        <v>96.9</v>
      </c>
      <c r="G664" s="14" t="n">
        <v>96.9</v>
      </c>
      <c r="H664" s="14" t="n">
        <v>97.3</v>
      </c>
      <c r="I664" s="14" t="n">
        <v>97.6</v>
      </c>
      <c r="J664" s="14" t="n">
        <v>97.8</v>
      </c>
      <c r="K664" s="14" t="n">
        <v>97.5</v>
      </c>
      <c r="L664" s="14" t="n">
        <v>97.7</v>
      </c>
      <c r="M664" s="14" t="n">
        <v>98.6</v>
      </c>
      <c r="N664" s="14" t="n">
        <v>98.4</v>
      </c>
      <c r="O664" s="0" t="n">
        <f aca="false">VLOOKUP(TRIM(A664),Q:S,3,0)</f>
        <v>12138</v>
      </c>
      <c r="P664" s="1" t="n">
        <f aca="false">(N664-B664)/B664</f>
        <v>0.0144329896907217</v>
      </c>
      <c r="Q664" s="0" t="str">
        <f aca="false">TRIM(R664)</f>
        <v>12311: gioielleria</v>
      </c>
      <c r="R664" s="12" t="s">
        <v>1337</v>
      </c>
      <c r="S664" s="13" t="n">
        <v>3218</v>
      </c>
    </row>
    <row r="665" customFormat="false" ht="20" hidden="false" customHeight="false" outlineLevel="0" collapsed="false">
      <c r="A665" s="12" t="s">
        <v>1338</v>
      </c>
      <c r="B665" s="15" t="n">
        <v>97.1</v>
      </c>
      <c r="C665" s="15" t="n">
        <v>97.3</v>
      </c>
      <c r="D665" s="15" t="n">
        <v>97.6</v>
      </c>
      <c r="E665" s="15" t="n">
        <v>97.6</v>
      </c>
      <c r="F665" s="15" t="n">
        <v>97.2</v>
      </c>
      <c r="G665" s="15" t="n">
        <v>96.8</v>
      </c>
      <c r="H665" s="15" t="n">
        <v>97</v>
      </c>
      <c r="I665" s="15" t="n">
        <v>97.3</v>
      </c>
      <c r="J665" s="15" t="n">
        <v>97.8</v>
      </c>
      <c r="K665" s="15" t="n">
        <v>97.2</v>
      </c>
      <c r="L665" s="15" t="n">
        <v>97.4</v>
      </c>
      <c r="M665" s="15" t="n">
        <v>97.8</v>
      </c>
      <c r="N665" s="15" t="n">
        <v>97.5</v>
      </c>
      <c r="O665" s="0" t="n">
        <f aca="false">VLOOKUP(TRIM(A665),Q:S,3,0)</f>
        <v>1213</v>
      </c>
      <c r="P665" s="1" t="n">
        <f aca="false">(N665-B665)/B665</f>
        <v>0.00411946446961901</v>
      </c>
      <c r="Q665" s="0" t="str">
        <f aca="false">TRIM(R665)</f>
        <v>123110: gioielleria</v>
      </c>
      <c r="R665" s="12" t="s">
        <v>1339</v>
      </c>
      <c r="S665" s="13" t="n">
        <v>3218</v>
      </c>
    </row>
    <row r="666" customFormat="false" ht="20" hidden="false" customHeight="false" outlineLevel="0" collapsed="false">
      <c r="A666" s="12" t="s">
        <v>1340</v>
      </c>
      <c r="B666" s="14" t="n">
        <v>97.1</v>
      </c>
      <c r="C666" s="14" t="n">
        <v>97.3</v>
      </c>
      <c r="D666" s="14" t="n">
        <v>97.6</v>
      </c>
      <c r="E666" s="14" t="n">
        <v>97.6</v>
      </c>
      <c r="F666" s="14" t="n">
        <v>97.2</v>
      </c>
      <c r="G666" s="14" t="n">
        <v>96.8</v>
      </c>
      <c r="H666" s="14" t="n">
        <v>97</v>
      </c>
      <c r="I666" s="14" t="n">
        <v>97.3</v>
      </c>
      <c r="J666" s="14" t="n">
        <v>97.8</v>
      </c>
      <c r="K666" s="14" t="n">
        <v>97.2</v>
      </c>
      <c r="L666" s="14" t="n">
        <v>97.4</v>
      </c>
      <c r="M666" s="14" t="n">
        <v>97.8</v>
      </c>
      <c r="N666" s="14" t="n">
        <v>97.5</v>
      </c>
      <c r="O666" s="0" t="n">
        <f aca="false">VLOOKUP(TRIM(A666),Q:S,3,0)</f>
        <v>1213</v>
      </c>
      <c r="P666" s="1" t="n">
        <f aca="false">(N666-B666)/B666</f>
        <v>0.00411946446961901</v>
      </c>
      <c r="Q666" s="0" t="str">
        <f aca="false">TRIM(R666)</f>
        <v>12312: orologeria</v>
      </c>
      <c r="R666" s="12" t="s">
        <v>1341</v>
      </c>
      <c r="S666" s="13" t="n">
        <v>1195</v>
      </c>
    </row>
    <row r="667" customFormat="false" ht="30" hidden="false" customHeight="false" outlineLevel="0" collapsed="false">
      <c r="A667" s="17" t="s">
        <v>1342</v>
      </c>
      <c r="B667" s="15" t="n">
        <v>97.1</v>
      </c>
      <c r="C667" s="15" t="n">
        <v>97.5</v>
      </c>
      <c r="D667" s="15" t="n">
        <v>97.5</v>
      </c>
      <c r="E667" s="15" t="n">
        <v>97.8</v>
      </c>
      <c r="F667" s="15" t="n">
        <v>96.9</v>
      </c>
      <c r="G667" s="15" t="n">
        <v>97</v>
      </c>
      <c r="H667" s="15" t="n">
        <v>97.4</v>
      </c>
      <c r="I667" s="15" t="n">
        <v>97.7</v>
      </c>
      <c r="J667" s="15" t="n">
        <v>97.9</v>
      </c>
      <c r="K667" s="15" t="n">
        <v>97.6</v>
      </c>
      <c r="L667" s="15" t="n">
        <v>97.9</v>
      </c>
      <c r="M667" s="15" t="n">
        <v>98.8</v>
      </c>
      <c r="N667" s="15" t="n">
        <v>98.6</v>
      </c>
      <c r="O667" s="0" t="n">
        <f aca="false">VLOOKUP(TRIM(A667),Q:S,3,0)</f>
        <v>10925</v>
      </c>
      <c r="P667" s="1" t="n">
        <f aca="false">(N667-B667)/B667</f>
        <v>0.0154479917610711</v>
      </c>
      <c r="Q667" s="0" t="str">
        <f aca="false">TRIM(R667)</f>
        <v>123120: orologeria</v>
      </c>
      <c r="R667" s="12" t="s">
        <v>1343</v>
      </c>
      <c r="S667" s="13" t="n">
        <v>1195</v>
      </c>
    </row>
    <row r="668" customFormat="false" ht="20" hidden="false" customHeight="false" outlineLevel="0" collapsed="false">
      <c r="A668" s="17" t="s">
        <v>1344</v>
      </c>
      <c r="B668" s="14" t="n">
        <v>95.2</v>
      </c>
      <c r="C668" s="14" t="n">
        <v>95.5</v>
      </c>
      <c r="D668" s="14" t="n">
        <v>95.5</v>
      </c>
      <c r="E668" s="14" t="n">
        <v>96</v>
      </c>
      <c r="F668" s="14" t="n">
        <v>94.9</v>
      </c>
      <c r="G668" s="14" t="n">
        <v>94.8</v>
      </c>
      <c r="H668" s="14" t="n">
        <v>95.3</v>
      </c>
      <c r="I668" s="14" t="n">
        <v>95.8</v>
      </c>
      <c r="J668" s="14" t="n">
        <v>95.8</v>
      </c>
      <c r="K668" s="14" t="n">
        <v>95.5</v>
      </c>
      <c r="L668" s="14" t="n">
        <v>95.8</v>
      </c>
      <c r="M668" s="14" t="n">
        <v>96.7</v>
      </c>
      <c r="N668" s="14" t="n">
        <v>96.4</v>
      </c>
      <c r="O668" s="0" t="n">
        <f aca="false">VLOOKUP(TRIM(A668),Q:S,3,0)</f>
        <v>8546</v>
      </c>
      <c r="P668" s="1" t="n">
        <f aca="false">(N668-B668)/B668</f>
        <v>0.0126050420168068</v>
      </c>
      <c r="Q668" s="0" t="str">
        <f aca="false">TRIM(R668)</f>
        <v>1232: altri effetti personali</v>
      </c>
      <c r="R668" s="12" t="s">
        <v>1345</v>
      </c>
      <c r="S668" s="13" t="n">
        <v>6660</v>
      </c>
    </row>
    <row r="669" customFormat="false" ht="12.5" hidden="false" customHeight="false" outlineLevel="0" collapsed="false">
      <c r="A669" s="17" t="s">
        <v>1346</v>
      </c>
      <c r="B669" s="15" t="n">
        <v>103.5</v>
      </c>
      <c r="C669" s="15" t="n">
        <v>104.3</v>
      </c>
      <c r="D669" s="15" t="n">
        <v>104.3</v>
      </c>
      <c r="E669" s="15" t="n">
        <v>104.3</v>
      </c>
      <c r="F669" s="15" t="n">
        <v>104</v>
      </c>
      <c r="G669" s="15" t="n">
        <v>104.4</v>
      </c>
      <c r="H669" s="15" t="n">
        <v>104.7</v>
      </c>
      <c r="I669" s="15" t="n">
        <v>104.3</v>
      </c>
      <c r="J669" s="15" t="n">
        <v>105.2</v>
      </c>
      <c r="K669" s="15" t="n">
        <v>105.2</v>
      </c>
      <c r="L669" s="15" t="n">
        <v>105.4</v>
      </c>
      <c r="M669" s="15" t="n">
        <v>106.3</v>
      </c>
      <c r="N669" s="15" t="n">
        <v>106.2</v>
      </c>
      <c r="O669" s="0" t="n">
        <f aca="false">VLOOKUP(TRIM(A669),Q:S,3,0)</f>
        <v>2379</v>
      </c>
      <c r="P669" s="1" t="n">
        <f aca="false">(N669-B669)/B669</f>
        <v>0.0260869565217392</v>
      </c>
      <c r="Q669" s="0" t="str">
        <f aca="false">TRIM(R669)</f>
        <v>12321: articoli da viaggio</v>
      </c>
      <c r="R669" s="12" t="s">
        <v>1347</v>
      </c>
      <c r="S669" s="13" t="n">
        <v>2486</v>
      </c>
    </row>
    <row r="670" customFormat="false" ht="12.5" hidden="false" customHeight="false" outlineLevel="0" collapsed="false">
      <c r="A670" s="12" t="s">
        <v>1348</v>
      </c>
      <c r="B670" s="14" t="n">
        <v>109.4</v>
      </c>
      <c r="C670" s="14" t="n">
        <v>109.5</v>
      </c>
      <c r="D670" s="14" t="n">
        <v>109.5</v>
      </c>
      <c r="E670" s="14" t="n">
        <v>109.4</v>
      </c>
      <c r="F670" s="14" t="n">
        <v>109.6</v>
      </c>
      <c r="G670" s="14" t="n">
        <v>109.6</v>
      </c>
      <c r="H670" s="14" t="n">
        <v>109.9</v>
      </c>
      <c r="I670" s="14" t="n">
        <v>110.1</v>
      </c>
      <c r="J670" s="14" t="n">
        <v>110.3</v>
      </c>
      <c r="K670" s="14" t="n">
        <v>111</v>
      </c>
      <c r="L670" s="14" t="n">
        <v>112.4</v>
      </c>
      <c r="M670" s="14" t="n">
        <v>112.7</v>
      </c>
      <c r="N670" s="14" t="n">
        <v>112.9</v>
      </c>
      <c r="O670" s="0" t="n">
        <f aca="false">VLOOKUP(TRIM(A670),Q:S,3,0)</f>
        <v>11073</v>
      </c>
      <c r="P670" s="1" t="n">
        <f aca="false">(N670-B670)/B670</f>
        <v>0.0319926873857404</v>
      </c>
      <c r="Q670" s="0" t="str">
        <f aca="false">TRIM(R670)</f>
        <v>123210: articoli da viaggio</v>
      </c>
      <c r="R670" s="12" t="s">
        <v>1349</v>
      </c>
      <c r="S670" s="13" t="n">
        <v>2486</v>
      </c>
    </row>
    <row r="671" customFormat="false" ht="12.5" hidden="false" customHeight="false" outlineLevel="0" collapsed="false">
      <c r="A671" s="12" t="s">
        <v>1350</v>
      </c>
      <c r="B671" s="15" t="n">
        <v>121.5</v>
      </c>
      <c r="C671" s="15" t="n">
        <v>122</v>
      </c>
      <c r="D671" s="15" t="n">
        <v>122.2</v>
      </c>
      <c r="E671" s="15" t="n">
        <v>122.3</v>
      </c>
      <c r="F671" s="15" t="n">
        <v>122.6</v>
      </c>
      <c r="G671" s="15" t="n">
        <v>122.7</v>
      </c>
      <c r="H671" s="15" t="n">
        <v>123.5</v>
      </c>
      <c r="I671" s="15" t="n">
        <v>123.7</v>
      </c>
      <c r="J671" s="15" t="n">
        <v>124.2</v>
      </c>
      <c r="K671" s="15" t="n">
        <v>125.7</v>
      </c>
      <c r="L671" s="15" t="n">
        <v>129.3</v>
      </c>
      <c r="M671" s="15" t="n">
        <v>130.8</v>
      </c>
      <c r="N671" s="15" t="n">
        <v>131</v>
      </c>
      <c r="O671" s="0" t="n">
        <f aca="false">VLOOKUP(TRIM(A671),Q:S,3,0)</f>
        <v>4413</v>
      </c>
      <c r="P671" s="1" t="n">
        <f aca="false">(N671-B671)/B671</f>
        <v>0.0781893004115226</v>
      </c>
      <c r="Q671" s="0" t="str">
        <f aca="false">TRIM(R671)</f>
        <v>12322: articoli per bambini</v>
      </c>
      <c r="R671" s="12" t="s">
        <v>1351</v>
      </c>
      <c r="S671" s="13" t="n">
        <v>1136</v>
      </c>
    </row>
    <row r="672" customFormat="false" ht="12.5" hidden="false" customHeight="false" outlineLevel="0" collapsed="false">
      <c r="A672" s="12" t="s">
        <v>1352</v>
      </c>
      <c r="B672" s="14" t="n">
        <v>129.8</v>
      </c>
      <c r="C672" s="14" t="n">
        <v>130.5</v>
      </c>
      <c r="D672" s="14" t="n">
        <v>130.9</v>
      </c>
      <c r="E672" s="14" t="n">
        <v>131</v>
      </c>
      <c r="F672" s="14" t="n">
        <v>131.4</v>
      </c>
      <c r="G672" s="14" t="n">
        <v>131.4</v>
      </c>
      <c r="H672" s="14" t="n">
        <v>132.7</v>
      </c>
      <c r="I672" s="14" t="n">
        <v>132.9</v>
      </c>
      <c r="J672" s="14" t="n">
        <v>133.5</v>
      </c>
      <c r="K672" s="14" t="n">
        <v>135.6</v>
      </c>
      <c r="L672" s="14" t="n">
        <v>140.8</v>
      </c>
      <c r="M672" s="14" t="n">
        <v>142.7</v>
      </c>
      <c r="N672" s="14" t="n">
        <v>143</v>
      </c>
      <c r="O672" s="0" t="n">
        <f aca="false">VLOOKUP(TRIM(A672),Q:S,3,0)</f>
        <v>3218</v>
      </c>
      <c r="P672" s="1" t="n">
        <f aca="false">(N672-B672)/B672</f>
        <v>0.101694915254237</v>
      </c>
      <c r="Q672" s="0" t="str">
        <f aca="false">TRIM(R672)</f>
        <v>123220: articoli per bambini</v>
      </c>
      <c r="R672" s="12" t="s">
        <v>1353</v>
      </c>
      <c r="S672" s="13" t="n">
        <v>1136</v>
      </c>
    </row>
    <row r="673" customFormat="false" ht="12.5" hidden="false" customHeight="false" outlineLevel="0" collapsed="false">
      <c r="A673" s="12" t="s">
        <v>1354</v>
      </c>
      <c r="B673" s="15" t="n">
        <v>129.8</v>
      </c>
      <c r="C673" s="15" t="n">
        <v>130.5</v>
      </c>
      <c r="D673" s="15" t="n">
        <v>130.9</v>
      </c>
      <c r="E673" s="15" t="n">
        <v>131</v>
      </c>
      <c r="F673" s="15" t="n">
        <v>131.4</v>
      </c>
      <c r="G673" s="15" t="n">
        <v>131.4</v>
      </c>
      <c r="H673" s="15" t="n">
        <v>132.7</v>
      </c>
      <c r="I673" s="15" t="n">
        <v>132.9</v>
      </c>
      <c r="J673" s="15" t="n">
        <v>133.5</v>
      </c>
      <c r="K673" s="15" t="n">
        <v>135.6</v>
      </c>
      <c r="L673" s="15" t="n">
        <v>140.8</v>
      </c>
      <c r="M673" s="15" t="n">
        <v>142.7</v>
      </c>
      <c r="N673" s="15" t="n">
        <v>143</v>
      </c>
      <c r="O673" s="0" t="n">
        <f aca="false">VLOOKUP(TRIM(A673),Q:S,3,0)</f>
        <v>3218</v>
      </c>
      <c r="P673" s="1" t="n">
        <f aca="false">(N673-B673)/B673</f>
        <v>0.101694915254237</v>
      </c>
      <c r="Q673" s="0" t="str">
        <f aca="false">TRIM(R673)</f>
        <v>12329: altri effetti personali n.a.c.</v>
      </c>
      <c r="R673" s="12" t="s">
        <v>1355</v>
      </c>
      <c r="S673" s="13" t="n">
        <v>3038</v>
      </c>
    </row>
    <row r="674" customFormat="false" ht="12.5" hidden="false" customHeight="false" outlineLevel="0" collapsed="false">
      <c r="A674" s="12" t="s">
        <v>1356</v>
      </c>
      <c r="B674" s="14" t="n">
        <v>103.7</v>
      </c>
      <c r="C674" s="14" t="n">
        <v>103.7</v>
      </c>
      <c r="D674" s="14" t="n">
        <v>103.8</v>
      </c>
      <c r="E674" s="14" t="n">
        <v>103.9</v>
      </c>
      <c r="F674" s="14" t="n">
        <v>103.9</v>
      </c>
      <c r="G674" s="14" t="n">
        <v>104</v>
      </c>
      <c r="H674" s="14" t="n">
        <v>104.1</v>
      </c>
      <c r="I674" s="14" t="n">
        <v>104.2</v>
      </c>
      <c r="J674" s="14" t="n">
        <v>104.4</v>
      </c>
      <c r="K674" s="14" t="n">
        <v>104.7</v>
      </c>
      <c r="L674" s="14" t="n">
        <v>105.1</v>
      </c>
      <c r="M674" s="14" t="n">
        <v>105.5</v>
      </c>
      <c r="N674" s="14" t="n">
        <v>105.6</v>
      </c>
      <c r="O674" s="0" t="n">
        <f aca="false">VLOOKUP(TRIM(A674),Q:S,3,0)</f>
        <v>1195</v>
      </c>
      <c r="P674" s="1" t="n">
        <f aca="false">(N674-B674)/B674</f>
        <v>0.0183220829315332</v>
      </c>
      <c r="Q674" s="0" t="str">
        <f aca="false">TRIM(R674)</f>
        <v>123290: altri effetti personali n.a.c.</v>
      </c>
      <c r="R674" s="12" t="s">
        <v>1357</v>
      </c>
      <c r="S674" s="13" t="n">
        <v>3038</v>
      </c>
    </row>
    <row r="675" customFormat="false" ht="12.5" hidden="false" customHeight="false" outlineLevel="0" collapsed="false">
      <c r="A675" s="12" t="s">
        <v>1358</v>
      </c>
      <c r="B675" s="15" t="n">
        <v>103.7</v>
      </c>
      <c r="C675" s="15" t="n">
        <v>103.7</v>
      </c>
      <c r="D675" s="15" t="n">
        <v>103.8</v>
      </c>
      <c r="E675" s="15" t="n">
        <v>103.9</v>
      </c>
      <c r="F675" s="15" t="n">
        <v>103.9</v>
      </c>
      <c r="G675" s="15" t="n">
        <v>104</v>
      </c>
      <c r="H675" s="15" t="n">
        <v>104.1</v>
      </c>
      <c r="I675" s="15" t="n">
        <v>104.2</v>
      </c>
      <c r="J675" s="15" t="n">
        <v>104.4</v>
      </c>
      <c r="K675" s="15" t="n">
        <v>104.7</v>
      </c>
      <c r="L675" s="15" t="n">
        <v>105.1</v>
      </c>
      <c r="M675" s="15" t="n">
        <v>105.5</v>
      </c>
      <c r="N675" s="15" t="n">
        <v>105.6</v>
      </c>
      <c r="O675" s="0" t="n">
        <f aca="false">VLOOKUP(TRIM(A675),Q:S,3,0)</f>
        <v>1195</v>
      </c>
      <c r="P675" s="1" t="n">
        <f aca="false">(N675-B675)/B675</f>
        <v>0.0183220829315332</v>
      </c>
      <c r="Q675" s="0" t="str">
        <f aca="false">TRIM(R675)</f>
        <v>124: assistenza sociale</v>
      </c>
      <c r="R675" s="12" t="s">
        <v>1359</v>
      </c>
      <c r="S675" s="13" t="n">
        <v>8018</v>
      </c>
    </row>
    <row r="676" customFormat="false" ht="12.5" hidden="false" customHeight="false" outlineLevel="0" collapsed="false">
      <c r="A676" s="12" t="s">
        <v>1360</v>
      </c>
      <c r="B676" s="14" t="n">
        <v>100.8</v>
      </c>
      <c r="C676" s="14" t="n">
        <v>100.7</v>
      </c>
      <c r="D676" s="14" t="n">
        <v>100.6</v>
      </c>
      <c r="E676" s="14" t="n">
        <v>100.3</v>
      </c>
      <c r="F676" s="14" t="n">
        <v>100.4</v>
      </c>
      <c r="G676" s="14" t="n">
        <v>100.5</v>
      </c>
      <c r="H676" s="14" t="n">
        <v>100.5</v>
      </c>
      <c r="I676" s="14" t="n">
        <v>100.6</v>
      </c>
      <c r="J676" s="14" t="n">
        <v>100.7</v>
      </c>
      <c r="K676" s="14" t="n">
        <v>101</v>
      </c>
      <c r="L676" s="14" t="n">
        <v>101.1</v>
      </c>
      <c r="M676" s="14" t="n">
        <v>100.8</v>
      </c>
      <c r="N676" s="14" t="n">
        <v>101</v>
      </c>
      <c r="O676" s="0" t="n">
        <f aca="false">VLOOKUP(TRIM(A676),Q:S,3,0)</f>
        <v>6660</v>
      </c>
      <c r="P676" s="1" t="n">
        <f aca="false">(N676-B676)/B676</f>
        <v>0.00198412698412701</v>
      </c>
      <c r="Q676" s="0" t="str">
        <f aca="false">TRIM(R676)</f>
        <v>1240: assistenza sociale</v>
      </c>
      <c r="R676" s="12" t="s">
        <v>1361</v>
      </c>
      <c r="S676" s="13" t="n">
        <v>8018</v>
      </c>
    </row>
    <row r="677" customFormat="false" ht="12.5" hidden="false" customHeight="false" outlineLevel="0" collapsed="false">
      <c r="A677" s="12" t="s">
        <v>1362</v>
      </c>
      <c r="B677" s="15" t="n">
        <v>100.6</v>
      </c>
      <c r="C677" s="15" t="n">
        <v>100.4</v>
      </c>
      <c r="D677" s="15" t="n">
        <v>100.2</v>
      </c>
      <c r="E677" s="15" t="n">
        <v>99.9</v>
      </c>
      <c r="F677" s="15" t="n">
        <v>99.9</v>
      </c>
      <c r="G677" s="15" t="n">
        <v>100.1</v>
      </c>
      <c r="H677" s="15" t="n">
        <v>100.3</v>
      </c>
      <c r="I677" s="15" t="n">
        <v>100.6</v>
      </c>
      <c r="J677" s="15" t="n">
        <v>100.6</v>
      </c>
      <c r="K677" s="15" t="n">
        <v>101</v>
      </c>
      <c r="L677" s="15" t="n">
        <v>101.2</v>
      </c>
      <c r="M677" s="15" t="n">
        <v>100.2</v>
      </c>
      <c r="N677" s="15" t="n">
        <v>100.3</v>
      </c>
      <c r="O677" s="0" t="n">
        <f aca="false">VLOOKUP(TRIM(A677),Q:S,3,0)</f>
        <v>2486</v>
      </c>
      <c r="P677" s="1" t="n">
        <f aca="false">(N677-B677)/B677</f>
        <v>-0.00298210735586478</v>
      </c>
      <c r="Q677" s="0" t="str">
        <f aca="false">TRIM(R677)</f>
        <v>12401: servizi per bambini</v>
      </c>
      <c r="R677" s="12" t="s">
        <v>1363</v>
      </c>
      <c r="S677" s="13" t="n">
        <v>2982</v>
      </c>
    </row>
    <row r="678" customFormat="false" ht="12.5" hidden="false" customHeight="false" outlineLevel="0" collapsed="false">
      <c r="A678" s="12" t="s">
        <v>1364</v>
      </c>
      <c r="B678" s="14" t="n">
        <v>100.6</v>
      </c>
      <c r="C678" s="14" t="n">
        <v>100.4</v>
      </c>
      <c r="D678" s="14" t="n">
        <v>100.2</v>
      </c>
      <c r="E678" s="14" t="n">
        <v>99.9</v>
      </c>
      <c r="F678" s="14" t="n">
        <v>99.9</v>
      </c>
      <c r="G678" s="14" t="n">
        <v>100.1</v>
      </c>
      <c r="H678" s="14" t="n">
        <v>100.3</v>
      </c>
      <c r="I678" s="14" t="n">
        <v>100.6</v>
      </c>
      <c r="J678" s="14" t="n">
        <v>100.6</v>
      </c>
      <c r="K678" s="14" t="n">
        <v>101</v>
      </c>
      <c r="L678" s="14" t="n">
        <v>101.2</v>
      </c>
      <c r="M678" s="14" t="n">
        <v>100.2</v>
      </c>
      <c r="N678" s="14" t="n">
        <v>100.3</v>
      </c>
      <c r="O678" s="0" t="n">
        <f aca="false">VLOOKUP(TRIM(A678),Q:S,3,0)</f>
        <v>2486</v>
      </c>
      <c r="P678" s="1" t="n">
        <f aca="false">(N678-B678)/B678</f>
        <v>-0.00298210735586478</v>
      </c>
      <c r="Q678" s="0" t="str">
        <f aca="false">TRIM(R678)</f>
        <v>124010: servizi per bambini</v>
      </c>
      <c r="R678" s="12" t="s">
        <v>1365</v>
      </c>
      <c r="S678" s="13" t="n">
        <v>2982</v>
      </c>
    </row>
    <row r="679" customFormat="false" ht="20" hidden="false" customHeight="false" outlineLevel="0" collapsed="false">
      <c r="A679" s="12" t="s">
        <v>1366</v>
      </c>
      <c r="B679" s="15" t="n">
        <v>97.4</v>
      </c>
      <c r="C679" s="15" t="n">
        <v>97.2</v>
      </c>
      <c r="D679" s="15" t="n">
        <v>97</v>
      </c>
      <c r="E679" s="15" t="n">
        <v>96.7</v>
      </c>
      <c r="F679" s="15" t="n">
        <v>96.3</v>
      </c>
      <c r="G679" s="15" t="n">
        <v>95.9</v>
      </c>
      <c r="H679" s="15" t="n">
        <v>95.4</v>
      </c>
      <c r="I679" s="15" t="n">
        <v>95.3</v>
      </c>
      <c r="J679" s="15" t="n">
        <v>94.9</v>
      </c>
      <c r="K679" s="15" t="n">
        <v>95.5</v>
      </c>
      <c r="L679" s="15" t="n">
        <v>95.4</v>
      </c>
      <c r="M679" s="15" t="n">
        <v>95.2</v>
      </c>
      <c r="N679" s="15" t="n">
        <v>95.5</v>
      </c>
      <c r="O679" s="0" t="n">
        <f aca="false">VLOOKUP(TRIM(A679),Q:S,3,0)</f>
        <v>1136</v>
      </c>
      <c r="P679" s="1" t="n">
        <f aca="false">(N679-B679)/B679</f>
        <v>-0.0195071868583163</v>
      </c>
      <c r="Q679" s="0" t="str">
        <f aca="false">TRIM(R679)</f>
        <v>12402: case di cura per anziani e residenze per persone disabili</v>
      </c>
      <c r="R679" s="12" t="s">
        <v>1367</v>
      </c>
      <c r="S679" s="13" t="n">
        <v>2512</v>
      </c>
    </row>
    <row r="680" customFormat="false" ht="20" hidden="false" customHeight="false" outlineLevel="0" collapsed="false">
      <c r="A680" s="12" t="s">
        <v>1368</v>
      </c>
      <c r="B680" s="14" t="n">
        <v>97.4</v>
      </c>
      <c r="C680" s="14" t="n">
        <v>97.2</v>
      </c>
      <c r="D680" s="14" t="n">
        <v>97</v>
      </c>
      <c r="E680" s="14" t="n">
        <v>96.7</v>
      </c>
      <c r="F680" s="14" t="n">
        <v>96.3</v>
      </c>
      <c r="G680" s="14" t="n">
        <v>95.9</v>
      </c>
      <c r="H680" s="14" t="n">
        <v>95.4</v>
      </c>
      <c r="I680" s="14" t="n">
        <v>95.3</v>
      </c>
      <c r="J680" s="14" t="n">
        <v>94.9</v>
      </c>
      <c r="K680" s="14" t="n">
        <v>95.5</v>
      </c>
      <c r="L680" s="14" t="n">
        <v>95.4</v>
      </c>
      <c r="M680" s="14" t="n">
        <v>95.2</v>
      </c>
      <c r="N680" s="14" t="n">
        <v>95.5</v>
      </c>
      <c r="O680" s="0" t="n">
        <f aca="false">VLOOKUP(TRIM(A680),Q:S,3,0)</f>
        <v>1136</v>
      </c>
      <c r="P680" s="1" t="n">
        <f aca="false">(N680-B680)/B680</f>
        <v>-0.0195071868583163</v>
      </c>
      <c r="Q680" s="0" t="str">
        <f aca="false">TRIM(R680)</f>
        <v>124020: case di cura per anziani e residenze per persone disabili</v>
      </c>
      <c r="R680" s="12" t="s">
        <v>1369</v>
      </c>
      <c r="S680" s="13" t="n">
        <v>2512</v>
      </c>
    </row>
    <row r="681" customFormat="false" ht="20" hidden="false" customHeight="false" outlineLevel="0" collapsed="false">
      <c r="A681" s="12" t="s">
        <v>1370</v>
      </c>
      <c r="B681" s="15" t="n">
        <v>102.9</v>
      </c>
      <c r="C681" s="15" t="n">
        <v>102.9</v>
      </c>
      <c r="D681" s="15" t="n">
        <v>102.8</v>
      </c>
      <c r="E681" s="15" t="n">
        <v>102.7</v>
      </c>
      <c r="F681" s="15" t="n">
        <v>103.3</v>
      </c>
      <c r="G681" s="15" t="n">
        <v>103.3</v>
      </c>
      <c r="H681" s="15" t="n">
        <v>103.5</v>
      </c>
      <c r="I681" s="15" t="n">
        <v>103.6</v>
      </c>
      <c r="J681" s="15" t="n">
        <v>103.9</v>
      </c>
      <c r="K681" s="15" t="n">
        <v>104</v>
      </c>
      <c r="L681" s="15" t="n">
        <v>104.3</v>
      </c>
      <c r="M681" s="15" t="n">
        <v>104.5</v>
      </c>
      <c r="N681" s="15" t="n">
        <v>104.6</v>
      </c>
      <c r="O681" s="0" t="n">
        <f aca="false">VLOOKUP(TRIM(A681),Q:S,3,0)</f>
        <v>3038</v>
      </c>
      <c r="P681" s="1" t="n">
        <f aca="false">(N681-B681)/B681</f>
        <v>0.0165208940719144</v>
      </c>
      <c r="Q681" s="0" t="str">
        <f aca="false">TRIM(R681)</f>
        <v>12403: servizi di assistenza a domicilio</v>
      </c>
      <c r="R681" s="12" t="s">
        <v>1371</v>
      </c>
      <c r="S681" s="13" t="n">
        <v>2524</v>
      </c>
    </row>
    <row r="682" customFormat="false" ht="20" hidden="false" customHeight="false" outlineLevel="0" collapsed="false">
      <c r="A682" s="12" t="s">
        <v>1372</v>
      </c>
      <c r="B682" s="14" t="n">
        <v>102.9</v>
      </c>
      <c r="C682" s="14" t="n">
        <v>102.9</v>
      </c>
      <c r="D682" s="14" t="n">
        <v>102.8</v>
      </c>
      <c r="E682" s="14" t="n">
        <v>102.7</v>
      </c>
      <c r="F682" s="14" t="n">
        <v>103.3</v>
      </c>
      <c r="G682" s="14" t="n">
        <v>103.3</v>
      </c>
      <c r="H682" s="14" t="n">
        <v>103.5</v>
      </c>
      <c r="I682" s="14" t="n">
        <v>103.6</v>
      </c>
      <c r="J682" s="14" t="n">
        <v>103.9</v>
      </c>
      <c r="K682" s="14" t="n">
        <v>104</v>
      </c>
      <c r="L682" s="14" t="n">
        <v>104.3</v>
      </c>
      <c r="M682" s="14" t="n">
        <v>104.5</v>
      </c>
      <c r="N682" s="14" t="n">
        <v>104.6</v>
      </c>
      <c r="O682" s="0" t="n">
        <f aca="false">VLOOKUP(TRIM(A682),Q:S,3,0)</f>
        <v>3038</v>
      </c>
      <c r="P682" s="1" t="n">
        <f aca="false">(N682-B682)/B682</f>
        <v>0.0165208940719144</v>
      </c>
      <c r="Q682" s="0" t="str">
        <f aca="false">TRIM(R682)</f>
        <v>124030: servizi di assistenza a domicilio</v>
      </c>
      <c r="R682" s="12" t="s">
        <v>1373</v>
      </c>
      <c r="S682" s="13" t="n">
        <v>2524</v>
      </c>
    </row>
    <row r="683" customFormat="false" ht="12.5" hidden="false" customHeight="false" outlineLevel="0" collapsed="false">
      <c r="A683" s="12" t="s">
        <v>1374</v>
      </c>
      <c r="B683" s="15" t="n">
        <v>105.5</v>
      </c>
      <c r="C683" s="15" t="n">
        <v>105.7</v>
      </c>
      <c r="D683" s="15" t="n">
        <v>105.7</v>
      </c>
      <c r="E683" s="15" t="n">
        <v>105.7</v>
      </c>
      <c r="F683" s="15" t="n">
        <v>106</v>
      </c>
      <c r="G683" s="15" t="n">
        <v>106.1</v>
      </c>
      <c r="H683" s="15" t="n">
        <v>106.3</v>
      </c>
      <c r="I683" s="15" t="n">
        <v>106.5</v>
      </c>
      <c r="J683" s="15" t="n">
        <v>107.5</v>
      </c>
      <c r="K683" s="15" t="n">
        <v>107.8</v>
      </c>
      <c r="L683" s="15" t="n">
        <v>107.9</v>
      </c>
      <c r="M683" s="15" t="n">
        <v>108.1</v>
      </c>
      <c r="N683" s="15" t="n">
        <v>108.1</v>
      </c>
      <c r="O683" s="0" t="n">
        <f aca="false">VLOOKUP(TRIM(A683),Q:S,3,0)</f>
        <v>8018</v>
      </c>
      <c r="P683" s="1" t="n">
        <f aca="false">(N683-B683)/B683</f>
        <v>0.0246445497630331</v>
      </c>
      <c r="Q683" s="0" t="str">
        <f aca="false">TRIM(R683)</f>
        <v>125: assicurazioni</v>
      </c>
      <c r="R683" s="12" t="s">
        <v>1375</v>
      </c>
      <c r="S683" s="13" t="n">
        <v>13202</v>
      </c>
    </row>
    <row r="684" customFormat="false" ht="12.5" hidden="false" customHeight="false" outlineLevel="0" collapsed="false">
      <c r="A684" s="12" t="s">
        <v>1376</v>
      </c>
      <c r="B684" s="14" t="n">
        <v>105.5</v>
      </c>
      <c r="C684" s="14" t="n">
        <v>105.7</v>
      </c>
      <c r="D684" s="14" t="n">
        <v>105.7</v>
      </c>
      <c r="E684" s="14" t="n">
        <v>105.7</v>
      </c>
      <c r="F684" s="14" t="n">
        <v>106</v>
      </c>
      <c r="G684" s="14" t="n">
        <v>106.1</v>
      </c>
      <c r="H684" s="14" t="n">
        <v>106.3</v>
      </c>
      <c r="I684" s="14" t="n">
        <v>106.5</v>
      </c>
      <c r="J684" s="14" t="n">
        <v>107.5</v>
      </c>
      <c r="K684" s="14" t="n">
        <v>107.8</v>
      </c>
      <c r="L684" s="14" t="n">
        <v>107.9</v>
      </c>
      <c r="M684" s="14" t="n">
        <v>108.1</v>
      </c>
      <c r="N684" s="14" t="n">
        <v>108.1</v>
      </c>
      <c r="O684" s="0" t="n">
        <f aca="false">VLOOKUP(TRIM(A684),Q:S,3,0)</f>
        <v>8018</v>
      </c>
      <c r="P684" s="1" t="n">
        <f aca="false">(N684-B684)/B684</f>
        <v>0.0246445497630331</v>
      </c>
      <c r="Q684" s="0" t="str">
        <f aca="false">TRIM(R684)</f>
        <v>1252: assicurazione connessa all'abitazione</v>
      </c>
      <c r="R684" s="12" t="s">
        <v>1377</v>
      </c>
      <c r="S684" s="13" t="n">
        <v>440</v>
      </c>
    </row>
    <row r="685" customFormat="false" ht="12.5" hidden="false" customHeight="false" outlineLevel="0" collapsed="false">
      <c r="A685" s="12" t="s">
        <v>1378</v>
      </c>
      <c r="B685" s="15" t="n">
        <v>108.4</v>
      </c>
      <c r="C685" s="15" t="n">
        <v>109.1</v>
      </c>
      <c r="D685" s="15" t="n">
        <v>109.1</v>
      </c>
      <c r="E685" s="15" t="n">
        <v>109.1</v>
      </c>
      <c r="F685" s="15" t="n">
        <v>110.3</v>
      </c>
      <c r="G685" s="15" t="n">
        <v>110.6</v>
      </c>
      <c r="H685" s="15" t="n">
        <v>111.1</v>
      </c>
      <c r="I685" s="15" t="n">
        <v>111.8</v>
      </c>
      <c r="J685" s="15" t="n">
        <v>111.8</v>
      </c>
      <c r="K685" s="15" t="n">
        <v>112.4</v>
      </c>
      <c r="L685" s="15" t="n">
        <v>112.6</v>
      </c>
      <c r="M685" s="15" t="n">
        <v>112.9</v>
      </c>
      <c r="N685" s="15" t="n">
        <v>112.9</v>
      </c>
      <c r="O685" s="0" t="n">
        <f aca="false">VLOOKUP(TRIM(A685),Q:S,3,0)</f>
        <v>2982</v>
      </c>
      <c r="P685" s="1" t="n">
        <f aca="false">(N685-B685)/B685</f>
        <v>0.0415129151291513</v>
      </c>
      <c r="Q685" s="0" t="str">
        <f aca="false">TRIM(R685)</f>
        <v>12520: assicurazione connessa all'abitazione</v>
      </c>
      <c r="R685" s="12" t="s">
        <v>1379</v>
      </c>
      <c r="S685" s="13" t="n">
        <v>440</v>
      </c>
    </row>
    <row r="686" customFormat="false" ht="12.5" hidden="false" customHeight="false" outlineLevel="0" collapsed="false">
      <c r="A686" s="12" t="s">
        <v>1380</v>
      </c>
      <c r="B686" s="14" t="n">
        <v>108.4</v>
      </c>
      <c r="C686" s="14" t="n">
        <v>109.1</v>
      </c>
      <c r="D686" s="14" t="n">
        <v>109.1</v>
      </c>
      <c r="E686" s="14" t="n">
        <v>109.1</v>
      </c>
      <c r="F686" s="14" t="n">
        <v>110.3</v>
      </c>
      <c r="G686" s="14" t="n">
        <v>110.6</v>
      </c>
      <c r="H686" s="14" t="n">
        <v>111.1</v>
      </c>
      <c r="I686" s="14" t="n">
        <v>111.8</v>
      </c>
      <c r="J686" s="14" t="n">
        <v>111.8</v>
      </c>
      <c r="K686" s="14" t="n">
        <v>112.4</v>
      </c>
      <c r="L686" s="14" t="n">
        <v>112.6</v>
      </c>
      <c r="M686" s="14" t="n">
        <v>112.9</v>
      </c>
      <c r="N686" s="14" t="n">
        <v>112.9</v>
      </c>
      <c r="O686" s="0" t="n">
        <f aca="false">VLOOKUP(TRIM(A686),Q:S,3,0)</f>
        <v>2982</v>
      </c>
      <c r="P686" s="1" t="n">
        <f aca="false">(N686-B686)/B686</f>
        <v>0.0415129151291513</v>
      </c>
      <c r="Q686" s="0" t="str">
        <f aca="false">TRIM(R686)</f>
        <v>125200: assicurazione connessa all'abitazione</v>
      </c>
      <c r="R686" s="12" t="s">
        <v>1381</v>
      </c>
      <c r="S686" s="13" t="n">
        <v>440</v>
      </c>
    </row>
    <row r="687" customFormat="false" ht="30" hidden="false" customHeight="false" outlineLevel="0" collapsed="false">
      <c r="A687" s="12" t="s">
        <v>1382</v>
      </c>
      <c r="B687" s="15" t="n">
        <v>104.3</v>
      </c>
      <c r="C687" s="15" t="n">
        <v>104.2</v>
      </c>
      <c r="D687" s="15" t="n">
        <v>104.2</v>
      </c>
      <c r="E687" s="15" t="n">
        <v>104.2</v>
      </c>
      <c r="F687" s="15" t="n">
        <v>104.3</v>
      </c>
      <c r="G687" s="15" t="n">
        <v>104.3</v>
      </c>
      <c r="H687" s="15" t="n">
        <v>104.3</v>
      </c>
      <c r="I687" s="15" t="n">
        <v>104.3</v>
      </c>
      <c r="J687" s="15" t="n">
        <v>104.6</v>
      </c>
      <c r="K687" s="15" t="n">
        <v>104.7</v>
      </c>
      <c r="L687" s="15" t="n">
        <v>105</v>
      </c>
      <c r="M687" s="15" t="n">
        <v>105.2</v>
      </c>
      <c r="N687" s="15" t="n">
        <v>105.2</v>
      </c>
      <c r="O687" s="0" t="n">
        <f aca="false">VLOOKUP(TRIM(A687),Q:S,3,0)</f>
        <v>2512</v>
      </c>
      <c r="P687" s="1" t="n">
        <f aca="false">(N687-B687)/B687</f>
        <v>0.00862895493767982</v>
      </c>
      <c r="Q687" s="0" t="str">
        <f aca="false">TRIM(R687)</f>
        <v>1253: servizi assicurativi connessi alla salute</v>
      </c>
      <c r="R687" s="12" t="s">
        <v>1383</v>
      </c>
      <c r="S687" s="13" t="n">
        <v>738</v>
      </c>
    </row>
    <row r="688" customFormat="false" ht="30" hidden="false" customHeight="false" outlineLevel="0" collapsed="false">
      <c r="A688" s="12" t="s">
        <v>1384</v>
      </c>
      <c r="B688" s="14" t="n">
        <v>104.3</v>
      </c>
      <c r="C688" s="14" t="n">
        <v>104.2</v>
      </c>
      <c r="D688" s="14" t="n">
        <v>104.2</v>
      </c>
      <c r="E688" s="14" t="n">
        <v>104.2</v>
      </c>
      <c r="F688" s="14" t="n">
        <v>104.3</v>
      </c>
      <c r="G688" s="14" t="n">
        <v>104.3</v>
      </c>
      <c r="H688" s="14" t="n">
        <v>104.3</v>
      </c>
      <c r="I688" s="14" t="n">
        <v>104.3</v>
      </c>
      <c r="J688" s="14" t="n">
        <v>104.6</v>
      </c>
      <c r="K688" s="14" t="n">
        <v>104.7</v>
      </c>
      <c r="L688" s="14" t="n">
        <v>105</v>
      </c>
      <c r="M688" s="14" t="n">
        <v>105.2</v>
      </c>
      <c r="N688" s="14" t="n">
        <v>105.2</v>
      </c>
      <c r="O688" s="0" t="n">
        <f aca="false">VLOOKUP(TRIM(A688),Q:S,3,0)</f>
        <v>2512</v>
      </c>
      <c r="P688" s="1" t="n">
        <f aca="false">(N688-B688)/B688</f>
        <v>0.00862895493767982</v>
      </c>
      <c r="Q688" s="0" t="str">
        <f aca="false">TRIM(R688)</f>
        <v>12532: servizi assicurativi privati connessi alla salute</v>
      </c>
      <c r="R688" s="12" t="s">
        <v>1385</v>
      </c>
      <c r="S688" s="13" t="n">
        <v>738</v>
      </c>
    </row>
    <row r="689" customFormat="false" ht="20" hidden="false" customHeight="false" outlineLevel="0" collapsed="false">
      <c r="A689" s="12" t="s">
        <v>1386</v>
      </c>
      <c r="B689" s="15" t="n">
        <v>104.1</v>
      </c>
      <c r="C689" s="15" t="n">
        <v>104.1</v>
      </c>
      <c r="D689" s="15" t="n">
        <v>104.1</v>
      </c>
      <c r="E689" s="15" t="n">
        <v>104.1</v>
      </c>
      <c r="F689" s="15" t="n">
        <v>104.1</v>
      </c>
      <c r="G689" s="15" t="n">
        <v>104.1</v>
      </c>
      <c r="H689" s="15" t="n">
        <v>104.1</v>
      </c>
      <c r="I689" s="15" t="n">
        <v>104.1</v>
      </c>
      <c r="J689" s="15" t="n">
        <v>107.1</v>
      </c>
      <c r="K689" s="15" t="n">
        <v>107.1</v>
      </c>
      <c r="L689" s="15" t="n">
        <v>107.1</v>
      </c>
      <c r="M689" s="15" t="n">
        <v>107.1</v>
      </c>
      <c r="N689" s="15" t="n">
        <v>107.1</v>
      </c>
      <c r="O689" s="0" t="n">
        <f aca="false">VLOOKUP(TRIM(A689),Q:S,3,0)</f>
        <v>2524</v>
      </c>
      <c r="P689" s="1" t="n">
        <f aca="false">(N689-B689)/B689</f>
        <v>0.0288184438040346</v>
      </c>
      <c r="Q689" s="0" t="str">
        <f aca="false">TRIM(R689)</f>
        <v>125320: servizi assicurativi privati connessi alla salute</v>
      </c>
      <c r="R689" s="12" t="s">
        <v>1387</v>
      </c>
      <c r="S689" s="13" t="n">
        <v>738</v>
      </c>
    </row>
    <row r="690" customFormat="false" ht="20" hidden="false" customHeight="false" outlineLevel="0" collapsed="false">
      <c r="A690" s="12" t="s">
        <v>1388</v>
      </c>
      <c r="B690" s="14" t="n">
        <v>104.1</v>
      </c>
      <c r="C690" s="14" t="n">
        <v>104.1</v>
      </c>
      <c r="D690" s="14" t="n">
        <v>104.1</v>
      </c>
      <c r="E690" s="14" t="n">
        <v>104.1</v>
      </c>
      <c r="F690" s="14" t="n">
        <v>104.1</v>
      </c>
      <c r="G690" s="14" t="n">
        <v>104.1</v>
      </c>
      <c r="H690" s="14" t="n">
        <v>104.1</v>
      </c>
      <c r="I690" s="14" t="n">
        <v>104.1</v>
      </c>
      <c r="J690" s="14" t="n">
        <v>107.1</v>
      </c>
      <c r="K690" s="14" t="n">
        <v>107.1</v>
      </c>
      <c r="L690" s="14" t="n">
        <v>107.1</v>
      </c>
      <c r="M690" s="14" t="n">
        <v>107.1</v>
      </c>
      <c r="N690" s="14" t="n">
        <v>107.1</v>
      </c>
      <c r="O690" s="0" t="n">
        <f aca="false">VLOOKUP(TRIM(A690),Q:S,3,0)</f>
        <v>2524</v>
      </c>
      <c r="P690" s="1" t="n">
        <f aca="false">(N690-B690)/B690</f>
        <v>0.0288184438040346</v>
      </c>
      <c r="Q690" s="0" t="str">
        <f aca="false">TRIM(R690)</f>
        <v>1254: assicurazioni sui mezzi di trasporto</v>
      </c>
      <c r="R690" s="12" t="s">
        <v>1389</v>
      </c>
      <c r="S690" s="13" t="n">
        <v>12024</v>
      </c>
    </row>
    <row r="691" customFormat="false" ht="12.5" hidden="false" customHeight="false" outlineLevel="0" collapsed="false">
      <c r="A691" s="12" t="s">
        <v>1390</v>
      </c>
      <c r="B691" s="15" t="n">
        <v>99.5</v>
      </c>
      <c r="C691" s="15" t="n">
        <v>99.4</v>
      </c>
      <c r="D691" s="15" t="n">
        <v>99.2</v>
      </c>
      <c r="E691" s="15" t="n">
        <v>99</v>
      </c>
      <c r="F691" s="15" t="n">
        <v>98.9</v>
      </c>
      <c r="G691" s="15" t="n">
        <v>98.7</v>
      </c>
      <c r="H691" s="15" t="n">
        <v>98.8</v>
      </c>
      <c r="I691" s="15" t="n">
        <v>98.7</v>
      </c>
      <c r="J691" s="15" t="n">
        <v>98.7</v>
      </c>
      <c r="K691" s="15" t="n">
        <v>98.7</v>
      </c>
      <c r="L691" s="15" t="n">
        <v>98.7</v>
      </c>
      <c r="M691" s="15" t="n">
        <v>98.6</v>
      </c>
      <c r="N691" s="15" t="n">
        <v>98.5</v>
      </c>
      <c r="O691" s="0" t="n">
        <f aca="false">VLOOKUP(TRIM(A691),Q:S,3,0)</f>
        <v>13202</v>
      </c>
      <c r="P691" s="1" t="n">
        <f aca="false">(N691-B691)/B691</f>
        <v>-0.0100502512562814</v>
      </c>
      <c r="Q691" s="0" t="str">
        <f aca="false">TRIM(R691)</f>
        <v>12541: assicurazioni sui mezzi di trasporto</v>
      </c>
      <c r="R691" s="12" t="s">
        <v>1391</v>
      </c>
      <c r="S691" s="13" t="n">
        <v>12024</v>
      </c>
    </row>
    <row r="692" customFormat="false" ht="20" hidden="false" customHeight="false" outlineLevel="0" collapsed="false">
      <c r="A692" s="12" t="s">
        <v>1392</v>
      </c>
      <c r="B692" s="14" t="n">
        <v>91.6</v>
      </c>
      <c r="C692" s="14" t="n">
        <v>91.6</v>
      </c>
      <c r="D692" s="14" t="n">
        <v>91.6</v>
      </c>
      <c r="E692" s="14" t="n">
        <v>91.6</v>
      </c>
      <c r="F692" s="14" t="n">
        <v>91.6</v>
      </c>
      <c r="G692" s="14" t="n">
        <v>91.6</v>
      </c>
      <c r="H692" s="14" t="n">
        <v>91.6</v>
      </c>
      <c r="I692" s="14" t="n">
        <v>91.6</v>
      </c>
      <c r="J692" s="14" t="n">
        <v>92.7</v>
      </c>
      <c r="K692" s="14" t="n">
        <v>92.7</v>
      </c>
      <c r="L692" s="14" t="n">
        <v>92.7</v>
      </c>
      <c r="M692" s="14" t="n">
        <v>92.7</v>
      </c>
      <c r="N692" s="14" t="n">
        <v>92.9</v>
      </c>
      <c r="O692" s="0" t="n">
        <f aca="false">VLOOKUP(TRIM(A692),Q:S,3,0)</f>
        <v>440</v>
      </c>
      <c r="P692" s="1" t="n">
        <f aca="false">(N692-B692)/B692</f>
        <v>0.0141921397379914</v>
      </c>
      <c r="Q692" s="0" t="str">
        <f aca="false">TRIM(R692)</f>
        <v>125410: assicurazioni sui mezzi di trasporto</v>
      </c>
      <c r="R692" s="12" t="s">
        <v>1393</v>
      </c>
      <c r="S692" s="13" t="n">
        <v>12024</v>
      </c>
    </row>
    <row r="693" customFormat="false" ht="20" hidden="false" customHeight="false" outlineLevel="0" collapsed="false">
      <c r="A693" s="12" t="s">
        <v>1394</v>
      </c>
      <c r="B693" s="15" t="n">
        <v>91.6</v>
      </c>
      <c r="C693" s="15" t="n">
        <v>91.6</v>
      </c>
      <c r="D693" s="15" t="n">
        <v>91.6</v>
      </c>
      <c r="E693" s="15" t="n">
        <v>91.6</v>
      </c>
      <c r="F693" s="15" t="n">
        <v>91.6</v>
      </c>
      <c r="G693" s="15" t="n">
        <v>91.6</v>
      </c>
      <c r="H693" s="15" t="n">
        <v>91.6</v>
      </c>
      <c r="I693" s="15" t="n">
        <v>91.6</v>
      </c>
      <c r="J693" s="15" t="n">
        <v>92.7</v>
      </c>
      <c r="K693" s="15" t="n">
        <v>92.7</v>
      </c>
      <c r="L693" s="15" t="n">
        <v>92.7</v>
      </c>
      <c r="M693" s="15" t="n">
        <v>92.7</v>
      </c>
      <c r="N693" s="15" t="n">
        <v>92.9</v>
      </c>
      <c r="O693" s="0" t="n">
        <f aca="false">VLOOKUP(TRIM(A693),Q:S,3,0)</f>
        <v>440</v>
      </c>
      <c r="P693" s="1" t="n">
        <f aca="false">(N693-B693)/B693</f>
        <v>0.0141921397379914</v>
      </c>
      <c r="Q693" s="0" t="str">
        <f aca="false">TRIM(R693)</f>
        <v>126: servizi finanziari n.a.c.</v>
      </c>
      <c r="R693" s="12" t="s">
        <v>1395</v>
      </c>
      <c r="S693" s="13" t="n">
        <v>13545</v>
      </c>
    </row>
    <row r="694" customFormat="false" ht="20" hidden="false" customHeight="false" outlineLevel="0" collapsed="false">
      <c r="A694" s="12" t="s">
        <v>1396</v>
      </c>
      <c r="B694" s="14" t="n">
        <v>91.6</v>
      </c>
      <c r="C694" s="14" t="n">
        <v>91.6</v>
      </c>
      <c r="D694" s="14" t="n">
        <v>91.6</v>
      </c>
      <c r="E694" s="14" t="n">
        <v>91.6</v>
      </c>
      <c r="F694" s="14" t="n">
        <v>91.6</v>
      </c>
      <c r="G694" s="14" t="n">
        <v>91.6</v>
      </c>
      <c r="H694" s="14" t="n">
        <v>91.6</v>
      </c>
      <c r="I694" s="14" t="n">
        <v>91.6</v>
      </c>
      <c r="J694" s="14" t="n">
        <v>92.7</v>
      </c>
      <c r="K694" s="14" t="n">
        <v>92.7</v>
      </c>
      <c r="L694" s="14" t="n">
        <v>92.7</v>
      </c>
      <c r="M694" s="14" t="n">
        <v>92.7</v>
      </c>
      <c r="N694" s="14" t="n">
        <v>92.9</v>
      </c>
      <c r="O694" s="0" t="n">
        <f aca="false">VLOOKUP(TRIM(A694),Q:S,3,0)</f>
        <v>440</v>
      </c>
      <c r="P694" s="1" t="n">
        <f aca="false">(N694-B694)/B694</f>
        <v>0.0141921397379914</v>
      </c>
      <c r="Q694" s="0" t="str">
        <f aca="false">TRIM(R694)</f>
        <v>1262: altri servizi finanziari n.a.c.</v>
      </c>
      <c r="R694" s="12" t="s">
        <v>1397</v>
      </c>
      <c r="S694" s="13" t="n">
        <v>13545</v>
      </c>
    </row>
    <row r="695" customFormat="false" ht="20" hidden="false" customHeight="false" outlineLevel="0" collapsed="false">
      <c r="A695" s="12" t="s">
        <v>1398</v>
      </c>
      <c r="B695" s="15" t="n">
        <v>100.3</v>
      </c>
      <c r="C695" s="15" t="n">
        <v>100.2</v>
      </c>
      <c r="D695" s="15" t="n">
        <v>100</v>
      </c>
      <c r="E695" s="15" t="n">
        <v>99.9</v>
      </c>
      <c r="F695" s="15" t="n">
        <v>100.1</v>
      </c>
      <c r="G695" s="15" t="n">
        <v>100.2</v>
      </c>
      <c r="H695" s="15" t="n">
        <v>100.5</v>
      </c>
      <c r="I695" s="15" t="n">
        <v>100.5</v>
      </c>
      <c r="J695" s="15" t="n">
        <v>100.3</v>
      </c>
      <c r="K695" s="15" t="n">
        <v>100.5</v>
      </c>
      <c r="L695" s="15" t="n">
        <v>100.6</v>
      </c>
      <c r="M695" s="15" t="n">
        <v>100.7</v>
      </c>
      <c r="N695" s="15" t="n">
        <v>100.6</v>
      </c>
      <c r="O695" s="0" t="n">
        <f aca="false">VLOOKUP(TRIM(A695),Q:S,3,0)</f>
        <v>738</v>
      </c>
      <c r="P695" s="1" t="n">
        <f aca="false">(N695-B695)/B695</f>
        <v>0.00299102691924224</v>
      </c>
      <c r="Q695" s="0" t="str">
        <f aca="false">TRIM(R695)</f>
        <v>12621: spese bancarie e finanziarie</v>
      </c>
      <c r="R695" s="12" t="s">
        <v>1399</v>
      </c>
      <c r="S695" s="13" t="n">
        <v>13545</v>
      </c>
    </row>
    <row r="696" customFormat="false" ht="20" hidden="false" customHeight="false" outlineLevel="0" collapsed="false">
      <c r="A696" s="12" t="s">
        <v>1400</v>
      </c>
      <c r="B696" s="14" t="n">
        <v>100.3</v>
      </c>
      <c r="C696" s="14" t="n">
        <v>100.2</v>
      </c>
      <c r="D696" s="14" t="n">
        <v>100</v>
      </c>
      <c r="E696" s="14" t="n">
        <v>99.9</v>
      </c>
      <c r="F696" s="14" t="n">
        <v>100.1</v>
      </c>
      <c r="G696" s="14" t="n">
        <v>100.2</v>
      </c>
      <c r="H696" s="14" t="n">
        <v>100.5</v>
      </c>
      <c r="I696" s="14" t="n">
        <v>100.5</v>
      </c>
      <c r="J696" s="14" t="n">
        <v>100.3</v>
      </c>
      <c r="K696" s="14" t="n">
        <v>100.5</v>
      </c>
      <c r="L696" s="14" t="n">
        <v>100.6</v>
      </c>
      <c r="M696" s="14" t="n">
        <v>100.7</v>
      </c>
      <c r="N696" s="14" t="n">
        <v>100.6</v>
      </c>
      <c r="O696" s="0" t="n">
        <f aca="false">VLOOKUP(TRIM(A696),Q:S,3,0)</f>
        <v>738</v>
      </c>
      <c r="P696" s="1" t="n">
        <f aca="false">(N696-B696)/B696</f>
        <v>0.00299102691924224</v>
      </c>
      <c r="Q696" s="0" t="str">
        <f aca="false">TRIM(R696)</f>
        <v>126210: spese bancarie e finanziarie</v>
      </c>
      <c r="R696" s="12" t="s">
        <v>1401</v>
      </c>
      <c r="S696" s="13" t="n">
        <v>13545</v>
      </c>
    </row>
    <row r="697" customFormat="false" ht="20" hidden="false" customHeight="false" outlineLevel="0" collapsed="false">
      <c r="A697" s="12" t="s">
        <v>1402</v>
      </c>
      <c r="B697" s="15" t="n">
        <v>100.3</v>
      </c>
      <c r="C697" s="15" t="n">
        <v>100.2</v>
      </c>
      <c r="D697" s="15" t="n">
        <v>100</v>
      </c>
      <c r="E697" s="15" t="n">
        <v>99.9</v>
      </c>
      <c r="F697" s="15" t="n">
        <v>100.1</v>
      </c>
      <c r="G697" s="15" t="n">
        <v>100.2</v>
      </c>
      <c r="H697" s="15" t="n">
        <v>100.5</v>
      </c>
      <c r="I697" s="15" t="n">
        <v>100.5</v>
      </c>
      <c r="J697" s="15" t="n">
        <v>100.3</v>
      </c>
      <c r="K697" s="15" t="n">
        <v>100.5</v>
      </c>
      <c r="L697" s="15" t="n">
        <v>100.6</v>
      </c>
      <c r="M697" s="15" t="n">
        <v>100.7</v>
      </c>
      <c r="N697" s="15" t="n">
        <v>100.6</v>
      </c>
      <c r="O697" s="0" t="n">
        <f aca="false">VLOOKUP(TRIM(A697),Q:S,3,0)</f>
        <v>738</v>
      </c>
      <c r="P697" s="1" t="n">
        <f aca="false">(N697-B697)/B697</f>
        <v>0.00299102691924224</v>
      </c>
      <c r="Q697" s="0" t="str">
        <f aca="false">TRIM(R697)</f>
        <v>127: altri servizi n.a.c.</v>
      </c>
      <c r="R697" s="12" t="s">
        <v>1403</v>
      </c>
      <c r="S697" s="13" t="n">
        <v>19380</v>
      </c>
    </row>
    <row r="698" customFormat="false" ht="20" hidden="false" customHeight="false" outlineLevel="0" collapsed="false">
      <c r="A698" s="12" t="s">
        <v>1404</v>
      </c>
      <c r="B698" s="14" t="n">
        <v>99.9</v>
      </c>
      <c r="C698" s="14" t="n">
        <v>99.7</v>
      </c>
      <c r="D698" s="14" t="n">
        <v>99.5</v>
      </c>
      <c r="E698" s="14" t="n">
        <v>99.3</v>
      </c>
      <c r="F698" s="14" t="n">
        <v>99.2</v>
      </c>
      <c r="G698" s="14" t="n">
        <v>99</v>
      </c>
      <c r="H698" s="14" t="n">
        <v>99</v>
      </c>
      <c r="I698" s="14" t="n">
        <v>99</v>
      </c>
      <c r="J698" s="14" t="n">
        <v>98.9</v>
      </c>
      <c r="K698" s="14" t="n">
        <v>98.9</v>
      </c>
      <c r="L698" s="14" t="n">
        <v>98.9</v>
      </c>
      <c r="M698" s="14" t="n">
        <v>98.8</v>
      </c>
      <c r="N698" s="14" t="n">
        <v>98.7</v>
      </c>
      <c r="O698" s="0" t="n">
        <f aca="false">VLOOKUP(TRIM(A698),Q:S,3,0)</f>
        <v>12024</v>
      </c>
      <c r="P698" s="1" t="n">
        <f aca="false">(N698-B698)/B698</f>
        <v>-0.012012012012012</v>
      </c>
      <c r="Q698" s="0" t="str">
        <f aca="false">TRIM(R698)</f>
        <v>1270: altri servizi n.a.c.</v>
      </c>
      <c r="R698" s="12" t="s">
        <v>1405</v>
      </c>
      <c r="S698" s="13" t="n">
        <v>19380</v>
      </c>
    </row>
    <row r="699" customFormat="false" ht="20" hidden="false" customHeight="false" outlineLevel="0" collapsed="false">
      <c r="A699" s="12" t="s">
        <v>1406</v>
      </c>
      <c r="B699" s="15" t="n">
        <v>99.9</v>
      </c>
      <c r="C699" s="15" t="n">
        <v>99.7</v>
      </c>
      <c r="D699" s="15" t="n">
        <v>99.5</v>
      </c>
      <c r="E699" s="15" t="n">
        <v>99.3</v>
      </c>
      <c r="F699" s="15" t="n">
        <v>99.2</v>
      </c>
      <c r="G699" s="15" t="n">
        <v>99</v>
      </c>
      <c r="H699" s="15" t="n">
        <v>99</v>
      </c>
      <c r="I699" s="15" t="n">
        <v>99</v>
      </c>
      <c r="J699" s="15" t="n">
        <v>98.9</v>
      </c>
      <c r="K699" s="15" t="n">
        <v>98.9</v>
      </c>
      <c r="L699" s="15" t="n">
        <v>98.9</v>
      </c>
      <c r="M699" s="15" t="n">
        <v>98.8</v>
      </c>
      <c r="N699" s="15" t="n">
        <v>98.7</v>
      </c>
      <c r="O699" s="0" t="n">
        <f aca="false">VLOOKUP(TRIM(A699),Q:S,3,0)</f>
        <v>12024</v>
      </c>
      <c r="P699" s="1" t="n">
        <f aca="false">(N699-B699)/B699</f>
        <v>-0.012012012012012</v>
      </c>
      <c r="Q699" s="0" t="str">
        <f aca="false">TRIM(R699)</f>
        <v>12701: tariffe amministrative</v>
      </c>
      <c r="R699" s="12" t="s">
        <v>1407</v>
      </c>
      <c r="S699" s="13" t="n">
        <v>850</v>
      </c>
    </row>
    <row r="700" customFormat="false" ht="20" hidden="false" customHeight="false" outlineLevel="0" collapsed="false">
      <c r="A700" s="12" t="s">
        <v>1408</v>
      </c>
      <c r="B700" s="14" t="n">
        <v>99.9</v>
      </c>
      <c r="C700" s="14" t="n">
        <v>99.7</v>
      </c>
      <c r="D700" s="14" t="n">
        <v>99.5</v>
      </c>
      <c r="E700" s="14" t="n">
        <v>99.3</v>
      </c>
      <c r="F700" s="14" t="n">
        <v>99.2</v>
      </c>
      <c r="G700" s="14" t="n">
        <v>99</v>
      </c>
      <c r="H700" s="14" t="n">
        <v>99</v>
      </c>
      <c r="I700" s="14" t="n">
        <v>99</v>
      </c>
      <c r="J700" s="14" t="n">
        <v>98.9</v>
      </c>
      <c r="K700" s="14" t="n">
        <v>98.9</v>
      </c>
      <c r="L700" s="14" t="n">
        <v>98.9</v>
      </c>
      <c r="M700" s="14" t="n">
        <v>98.8</v>
      </c>
      <c r="N700" s="14" t="n">
        <v>98.7</v>
      </c>
      <c r="O700" s="0" t="n">
        <f aca="false">VLOOKUP(TRIM(A700),Q:S,3,0)</f>
        <v>12024</v>
      </c>
      <c r="P700" s="1" t="n">
        <f aca="false">(N700-B700)/B700</f>
        <v>-0.012012012012012</v>
      </c>
      <c r="Q700" s="0" t="str">
        <f aca="false">TRIM(R700)</f>
        <v>127011: certificati di nascita, matrimonio e morte</v>
      </c>
      <c r="R700" s="12" t="s">
        <v>1409</v>
      </c>
      <c r="S700" s="13" t="n">
        <v>850</v>
      </c>
    </row>
    <row r="701" customFormat="false" ht="12.5" hidden="false" customHeight="false" outlineLevel="0" collapsed="false">
      <c r="A701" s="12" t="s">
        <v>1410</v>
      </c>
      <c r="B701" s="15" t="n">
        <v>120.9</v>
      </c>
      <c r="C701" s="15" t="n">
        <v>120.9</v>
      </c>
      <c r="D701" s="15" t="n">
        <v>121.1</v>
      </c>
      <c r="E701" s="15" t="n">
        <v>121</v>
      </c>
      <c r="F701" s="15" t="n">
        <v>121</v>
      </c>
      <c r="G701" s="15" t="n">
        <v>121</v>
      </c>
      <c r="H701" s="15" t="n">
        <v>121.2</v>
      </c>
      <c r="I701" s="15" t="n">
        <v>121.5</v>
      </c>
      <c r="J701" s="15" t="n">
        <v>121.8</v>
      </c>
      <c r="K701" s="15" t="n">
        <v>122</v>
      </c>
      <c r="L701" s="15" t="n">
        <v>122.1</v>
      </c>
      <c r="M701" s="15" t="n">
        <v>122.6</v>
      </c>
      <c r="N701" s="15" t="n">
        <v>122.6</v>
      </c>
      <c r="O701" s="0" t="n">
        <f aca="false">VLOOKUP(TRIM(A701),Q:S,3,0)</f>
        <v>13545</v>
      </c>
      <c r="P701" s="1" t="n">
        <f aca="false">(N701-B701)/B701</f>
        <v>0.0140612076095946</v>
      </c>
      <c r="Q701" s="0" t="str">
        <f aca="false">TRIM(R701)</f>
        <v>12702: servizi legali e contabili</v>
      </c>
      <c r="R701" s="12" t="s">
        <v>1411</v>
      </c>
      <c r="S701" s="13" t="n">
        <v>9754</v>
      </c>
    </row>
    <row r="702" customFormat="false" ht="20" hidden="false" customHeight="false" outlineLevel="0" collapsed="false">
      <c r="A702" s="12" t="s">
        <v>1412</v>
      </c>
      <c r="B702" s="14" t="n">
        <v>120.9</v>
      </c>
      <c r="C702" s="14" t="n">
        <v>120.9</v>
      </c>
      <c r="D702" s="14" t="n">
        <v>121.1</v>
      </c>
      <c r="E702" s="14" t="n">
        <v>121</v>
      </c>
      <c r="F702" s="14" t="n">
        <v>121</v>
      </c>
      <c r="G702" s="14" t="n">
        <v>121</v>
      </c>
      <c r="H702" s="14" t="n">
        <v>121.2</v>
      </c>
      <c r="I702" s="14" t="n">
        <v>121.5</v>
      </c>
      <c r="J702" s="14" t="n">
        <v>121.8</v>
      </c>
      <c r="K702" s="14" t="n">
        <v>122</v>
      </c>
      <c r="L702" s="14" t="n">
        <v>122.1</v>
      </c>
      <c r="M702" s="14" t="n">
        <v>122.6</v>
      </c>
      <c r="N702" s="14" t="n">
        <v>122.6</v>
      </c>
      <c r="O702" s="0" t="n">
        <f aca="false">VLOOKUP(TRIM(A702),Q:S,3,0)</f>
        <v>13545</v>
      </c>
      <c r="P702" s="1" t="n">
        <f aca="false">(N702-B702)/B702</f>
        <v>0.0140612076095946</v>
      </c>
      <c r="Q702" s="0" t="str">
        <f aca="false">TRIM(R702)</f>
        <v>127020: servizi legali e contabili</v>
      </c>
      <c r="R702" s="12" t="s">
        <v>1413</v>
      </c>
      <c r="S702" s="13" t="n">
        <v>9754</v>
      </c>
    </row>
    <row r="703" customFormat="false" ht="20" hidden="false" customHeight="false" outlineLevel="0" collapsed="false">
      <c r="A703" s="12" t="s">
        <v>1414</v>
      </c>
      <c r="B703" s="15" t="n">
        <v>120.9</v>
      </c>
      <c r="C703" s="15" t="n">
        <v>120.9</v>
      </c>
      <c r="D703" s="15" t="n">
        <v>121.1</v>
      </c>
      <c r="E703" s="15" t="n">
        <v>121</v>
      </c>
      <c r="F703" s="15" t="n">
        <v>121</v>
      </c>
      <c r="G703" s="15" t="n">
        <v>121</v>
      </c>
      <c r="H703" s="15" t="n">
        <v>121.2</v>
      </c>
      <c r="I703" s="15" t="n">
        <v>121.5</v>
      </c>
      <c r="J703" s="15" t="n">
        <v>121.8</v>
      </c>
      <c r="K703" s="15" t="n">
        <v>122</v>
      </c>
      <c r="L703" s="15" t="n">
        <v>122.1</v>
      </c>
      <c r="M703" s="15" t="n">
        <v>122.6</v>
      </c>
      <c r="N703" s="15" t="n">
        <v>122.6</v>
      </c>
      <c r="O703" s="0" t="n">
        <f aca="false">VLOOKUP(TRIM(A703),Q:S,3,0)</f>
        <v>13545</v>
      </c>
      <c r="P703" s="1" t="n">
        <f aca="false">(N703-B703)/B703</f>
        <v>0.0140612076095946</v>
      </c>
      <c r="Q703" s="0" t="str">
        <f aca="false">TRIM(R703)</f>
        <v>12703: servizi funebri</v>
      </c>
      <c r="R703" s="12" t="s">
        <v>1415</v>
      </c>
      <c r="S703" s="13" t="n">
        <v>5114</v>
      </c>
    </row>
    <row r="704" customFormat="false" ht="20" hidden="false" customHeight="false" outlineLevel="0" collapsed="false">
      <c r="A704" s="12" t="s">
        <v>1416</v>
      </c>
      <c r="B704" s="14" t="n">
        <v>120.9</v>
      </c>
      <c r="C704" s="14" t="n">
        <v>120.9</v>
      </c>
      <c r="D704" s="14" t="n">
        <v>121.1</v>
      </c>
      <c r="E704" s="14" t="n">
        <v>121</v>
      </c>
      <c r="F704" s="14" t="n">
        <v>121</v>
      </c>
      <c r="G704" s="14" t="n">
        <v>121</v>
      </c>
      <c r="H704" s="14" t="n">
        <v>121.2</v>
      </c>
      <c r="I704" s="14" t="n">
        <v>121.5</v>
      </c>
      <c r="J704" s="14" t="n">
        <v>121.8</v>
      </c>
      <c r="K704" s="14" t="n">
        <v>122</v>
      </c>
      <c r="L704" s="14" t="n">
        <v>122.1</v>
      </c>
      <c r="M704" s="14" t="n">
        <v>122.6</v>
      </c>
      <c r="N704" s="14" t="n">
        <v>122.6</v>
      </c>
      <c r="O704" s="0" t="n">
        <f aca="false">VLOOKUP(TRIM(A704),Q:S,3,0)</f>
        <v>13545</v>
      </c>
      <c r="P704" s="1" t="n">
        <f aca="false">(N704-B704)/B704</f>
        <v>0.0140612076095946</v>
      </c>
      <c r="Q704" s="0" t="str">
        <f aca="false">TRIM(R704)</f>
        <v>127030: servizi funebri</v>
      </c>
      <c r="R704" s="12" t="s">
        <v>1417</v>
      </c>
      <c r="S704" s="13" t="n">
        <v>5114</v>
      </c>
    </row>
    <row r="705" customFormat="false" ht="12.5" hidden="false" customHeight="false" outlineLevel="0" collapsed="false">
      <c r="A705" s="12" t="s">
        <v>1418</v>
      </c>
      <c r="B705" s="15" t="n">
        <v>113.5</v>
      </c>
      <c r="C705" s="15" t="n">
        <v>113.6</v>
      </c>
      <c r="D705" s="15" t="n">
        <v>113.6</v>
      </c>
      <c r="E705" s="15" t="n">
        <v>113.7</v>
      </c>
      <c r="F705" s="15" t="n">
        <v>113.7</v>
      </c>
      <c r="G705" s="15" t="n">
        <v>113.8</v>
      </c>
      <c r="H705" s="15" t="n">
        <v>113.9</v>
      </c>
      <c r="I705" s="15" t="n">
        <v>113.9</v>
      </c>
      <c r="J705" s="15" t="n">
        <v>114.2</v>
      </c>
      <c r="K705" s="15" t="n">
        <v>114.3</v>
      </c>
      <c r="L705" s="15" t="n">
        <v>114.6</v>
      </c>
      <c r="M705" s="15" t="n">
        <v>114.9</v>
      </c>
      <c r="N705" s="15" t="n">
        <v>115.3</v>
      </c>
      <c r="O705" s="0" t="n">
        <f aca="false">VLOOKUP(TRIM(A705),Q:S,3,0)</f>
        <v>19380</v>
      </c>
      <c r="P705" s="1" t="n">
        <f aca="false">(N705-B705)/B705</f>
        <v>0.0158590308370044</v>
      </c>
      <c r="Q705" s="0" t="str">
        <f aca="false">TRIM(R705)</f>
        <v>12704: altre tariffe e servizi</v>
      </c>
      <c r="R705" s="12" t="s">
        <v>1419</v>
      </c>
      <c r="S705" s="13" t="n">
        <v>3662</v>
      </c>
    </row>
    <row r="706" customFormat="false" ht="12.5" hidden="false" customHeight="false" outlineLevel="0" collapsed="false">
      <c r="A706" s="12" t="s">
        <v>1420</v>
      </c>
      <c r="B706" s="14" t="n">
        <v>113.5</v>
      </c>
      <c r="C706" s="14" t="n">
        <v>113.6</v>
      </c>
      <c r="D706" s="14" t="n">
        <v>113.6</v>
      </c>
      <c r="E706" s="14" t="n">
        <v>113.7</v>
      </c>
      <c r="F706" s="14" t="n">
        <v>113.7</v>
      </c>
      <c r="G706" s="14" t="n">
        <v>113.8</v>
      </c>
      <c r="H706" s="14" t="n">
        <v>113.9</v>
      </c>
      <c r="I706" s="14" t="n">
        <v>113.9</v>
      </c>
      <c r="J706" s="14" t="n">
        <v>114.2</v>
      </c>
      <c r="K706" s="14" t="n">
        <v>114.3</v>
      </c>
      <c r="L706" s="14" t="n">
        <v>114.6</v>
      </c>
      <c r="M706" s="14" t="n">
        <v>114.9</v>
      </c>
      <c r="N706" s="14" t="n">
        <v>115.3</v>
      </c>
      <c r="O706" s="0" t="n">
        <f aca="false">VLOOKUP(TRIM(A706),Q:S,3,0)</f>
        <v>19380</v>
      </c>
      <c r="P706" s="1" t="n">
        <f aca="false">(N706-B706)/B706</f>
        <v>0.0158590308370044</v>
      </c>
      <c r="Q706" s="0" t="str">
        <f aca="false">TRIM(R706)</f>
        <v>127040: altre tariffe e servizi</v>
      </c>
      <c r="R706" s="12" t="s">
        <v>1421</v>
      </c>
      <c r="S706" s="13" t="n">
        <v>3662</v>
      </c>
    </row>
    <row r="707" customFormat="false" ht="12.5" hidden="false" customHeight="false" outlineLevel="0" collapsed="false">
      <c r="A707" s="12" t="s">
        <v>1422</v>
      </c>
      <c r="B707" s="15" t="n">
        <v>292.4</v>
      </c>
      <c r="C707" s="15" t="n">
        <v>292.4</v>
      </c>
      <c r="D707" s="15" t="n">
        <v>292.4</v>
      </c>
      <c r="E707" s="15" t="n">
        <v>292.4</v>
      </c>
      <c r="F707" s="15" t="n">
        <v>292.4</v>
      </c>
      <c r="G707" s="15" t="n">
        <v>292.4</v>
      </c>
      <c r="H707" s="15" t="n">
        <v>292.4</v>
      </c>
      <c r="I707" s="15" t="n">
        <v>292.4</v>
      </c>
      <c r="J707" s="15" t="n">
        <v>292.5</v>
      </c>
      <c r="K707" s="15" t="n">
        <v>293</v>
      </c>
      <c r="L707" s="15" t="n">
        <v>293.5</v>
      </c>
      <c r="M707" s="15" t="n">
        <v>293.5</v>
      </c>
      <c r="N707" s="15" t="n">
        <v>293.5</v>
      </c>
      <c r="O707" s="0" t="n">
        <f aca="false">VLOOKUP(TRIM(A707),Q:S,3,0)</f>
        <v>850</v>
      </c>
      <c r="P707" s="1" t="n">
        <f aca="false">(N707-B707)/B707</f>
        <v>0.00376196990424084</v>
      </c>
      <c r="Q707" s="0" t="str">
        <f aca="false">TRIM(R707)</f>
        <v>00ST: indice generale senza tabacchi</v>
      </c>
      <c r="R707" s="12" t="s">
        <v>1423</v>
      </c>
      <c r="S707" s="13" t="n">
        <v>977619</v>
      </c>
    </row>
    <row r="708" customFormat="false" ht="20" hidden="false" customHeight="false" outlineLevel="0" collapsed="false">
      <c r="A708" s="12" t="s">
        <v>1424</v>
      </c>
      <c r="B708" s="14" t="n">
        <v>292.4</v>
      </c>
      <c r="C708" s="14" t="n">
        <v>292.4</v>
      </c>
      <c r="D708" s="14" t="n">
        <v>292.4</v>
      </c>
      <c r="E708" s="14" t="n">
        <v>292.4</v>
      </c>
      <c r="F708" s="14" t="n">
        <v>292.4</v>
      </c>
      <c r="G708" s="14" t="n">
        <v>292.4</v>
      </c>
      <c r="H708" s="14" t="n">
        <v>292.4</v>
      </c>
      <c r="I708" s="14" t="n">
        <v>292.4</v>
      </c>
      <c r="J708" s="14" t="n">
        <v>292.5</v>
      </c>
      <c r="K708" s="14" t="n">
        <v>293</v>
      </c>
      <c r="L708" s="14" t="n">
        <v>293.5</v>
      </c>
      <c r="M708" s="14" t="n">
        <v>293.5</v>
      </c>
      <c r="N708" s="14" t="n">
        <v>293.5</v>
      </c>
      <c r="O708" s="0" t="n">
        <f aca="false">VLOOKUP(TRIM(A708),Q:S,3,0)</f>
        <v>850</v>
      </c>
      <c r="P708" s="1" t="n">
        <f aca="false">(N708-B708)/B708</f>
        <v>0.00376196990424084</v>
      </c>
      <c r="Q708" s="0" t="str">
        <f aca="false">TRIM(R708)</f>
        <v>00: indice generale</v>
      </c>
      <c r="R708" s="12" t="s">
        <v>25</v>
      </c>
      <c r="S708" s="13" t="n">
        <v>1000000</v>
      </c>
    </row>
    <row r="709" customFormat="false" ht="20" hidden="false" customHeight="false" outlineLevel="0" collapsed="false">
      <c r="A709" s="12" t="s">
        <v>1425</v>
      </c>
      <c r="B709" s="15" t="n">
        <v>103.7</v>
      </c>
      <c r="C709" s="15" t="n">
        <v>103.8</v>
      </c>
      <c r="D709" s="15" t="n">
        <v>103.7</v>
      </c>
      <c r="E709" s="15" t="n">
        <v>103.7</v>
      </c>
      <c r="F709" s="15" t="n">
        <v>103.7</v>
      </c>
      <c r="G709" s="15" t="n">
        <v>103.7</v>
      </c>
      <c r="H709" s="15" t="n">
        <v>103.8</v>
      </c>
      <c r="I709" s="15" t="n">
        <v>103.8</v>
      </c>
      <c r="J709" s="15" t="n">
        <v>103.9</v>
      </c>
      <c r="K709" s="15" t="n">
        <v>104</v>
      </c>
      <c r="L709" s="15" t="n">
        <v>104.1</v>
      </c>
      <c r="M709" s="15" t="n">
        <v>104.4</v>
      </c>
      <c r="N709" s="15" t="n">
        <v>104.6</v>
      </c>
      <c r="O709" s="0" t="n">
        <f aca="false">VLOOKUP(TRIM(A709),Q:S,3,0)</f>
        <v>9754</v>
      </c>
      <c r="P709" s="1" t="n">
        <f aca="false">(N709-B709)/B709</f>
        <v>0.00867888138862094</v>
      </c>
      <c r="Q709" s="0" t="str">
        <f aca="false">TRIM(R709)</f>
        <v>Dati estratti il 24 mag 2022 14:15 UTC (GMT) da I.Stat</v>
      </c>
      <c r="R709" s="18" t="s">
        <v>1426</v>
      </c>
    </row>
    <row r="710" customFormat="false" ht="20" hidden="false" customHeight="false" outlineLevel="0" collapsed="false">
      <c r="A710" s="12" t="s">
        <v>1427</v>
      </c>
      <c r="B710" s="14" t="n">
        <v>103.7</v>
      </c>
      <c r="C710" s="14" t="n">
        <v>103.8</v>
      </c>
      <c r="D710" s="14" t="n">
        <v>103.7</v>
      </c>
      <c r="E710" s="14" t="n">
        <v>103.7</v>
      </c>
      <c r="F710" s="14" t="n">
        <v>103.7</v>
      </c>
      <c r="G710" s="14" t="n">
        <v>103.7</v>
      </c>
      <c r="H710" s="14" t="n">
        <v>103.8</v>
      </c>
      <c r="I710" s="14" t="n">
        <v>103.8</v>
      </c>
      <c r="J710" s="14" t="n">
        <v>103.9</v>
      </c>
      <c r="K710" s="14" t="n">
        <v>104</v>
      </c>
      <c r="L710" s="14" t="n">
        <v>104.1</v>
      </c>
      <c r="M710" s="14" t="n">
        <v>104.4</v>
      </c>
      <c r="N710" s="14" t="n">
        <v>104.6</v>
      </c>
      <c r="O710" s="0" t="n">
        <f aca="false">VLOOKUP(TRIM(A710),Q:S,3,0)</f>
        <v>9754</v>
      </c>
      <c r="P710" s="1" t="n">
        <f aca="false">(N710-B710)/B710</f>
        <v>0.00867888138862094</v>
      </c>
      <c r="Q710" s="0" t="str">
        <f aca="false">TRIM(R710)</f>
        <v>Legend:</v>
      </c>
      <c r="R710" s="19" t="s">
        <v>1428</v>
      </c>
    </row>
    <row r="711" customFormat="false" ht="12.5" hidden="false" customHeight="false" outlineLevel="0" collapsed="false">
      <c r="A711" s="12" t="s">
        <v>1429</v>
      </c>
      <c r="B711" s="15" t="n">
        <v>103.6</v>
      </c>
      <c r="C711" s="15" t="n">
        <v>103.6</v>
      </c>
      <c r="D711" s="15" t="n">
        <v>103.7</v>
      </c>
      <c r="E711" s="15" t="n">
        <v>103.8</v>
      </c>
      <c r="F711" s="15" t="n">
        <v>103.9</v>
      </c>
      <c r="G711" s="15" t="n">
        <v>104</v>
      </c>
      <c r="H711" s="15" t="n">
        <v>104</v>
      </c>
      <c r="I711" s="15" t="n">
        <v>104</v>
      </c>
      <c r="J711" s="15" t="n">
        <v>104.4</v>
      </c>
      <c r="K711" s="15" t="n">
        <v>104.6</v>
      </c>
      <c r="L711" s="15" t="n">
        <v>105.1</v>
      </c>
      <c r="M711" s="15" t="n">
        <v>105.5</v>
      </c>
      <c r="N711" s="15" t="n">
        <v>105.6</v>
      </c>
      <c r="O711" s="0" t="n">
        <f aca="false">VLOOKUP(TRIM(A711),Q:S,3,0)</f>
        <v>5114</v>
      </c>
      <c r="P711" s="1" t="n">
        <f aca="false">(N711-B711)/B711</f>
        <v>0.0193050193050193</v>
      </c>
      <c r="Q711" s="0" t="str">
        <f aca="false">TRIM(R711)</f>
        <v>t:</v>
      </c>
      <c r="R711" s="20" t="s">
        <v>1430</v>
      </c>
    </row>
    <row r="712" customFormat="false" ht="12.5" hidden="false" customHeight="false" outlineLevel="0" collapsed="false">
      <c r="A712" s="12" t="s">
        <v>1431</v>
      </c>
      <c r="B712" s="14" t="n">
        <v>103.6</v>
      </c>
      <c r="C712" s="14" t="n">
        <v>103.6</v>
      </c>
      <c r="D712" s="14" t="n">
        <v>103.7</v>
      </c>
      <c r="E712" s="14" t="n">
        <v>103.8</v>
      </c>
      <c r="F712" s="14" t="n">
        <v>103.9</v>
      </c>
      <c r="G712" s="14" t="n">
        <v>104</v>
      </c>
      <c r="H712" s="14" t="n">
        <v>104</v>
      </c>
      <c r="I712" s="14" t="n">
        <v>104</v>
      </c>
      <c r="J712" s="14" t="n">
        <v>104.4</v>
      </c>
      <c r="K712" s="14" t="n">
        <v>104.6</v>
      </c>
      <c r="L712" s="14" t="n">
        <v>105.1</v>
      </c>
      <c r="M712" s="14" t="n">
        <v>105.5</v>
      </c>
      <c r="N712" s="14" t="n">
        <v>105.6</v>
      </c>
      <c r="O712" s="0" t="n">
        <f aca="false">VLOOKUP(TRIM(A712),Q:S,3,0)</f>
        <v>5114</v>
      </c>
      <c r="P712" s="1" t="n">
        <f aca="false">(N712-B712)/B712</f>
        <v>0.0193050193050193</v>
      </c>
      <c r="Q712" s="0" t="str">
        <f aca="false">TRIM(R712)</f>
        <v/>
      </c>
    </row>
    <row r="713" customFormat="false" ht="12.5" hidden="false" customHeight="false" outlineLevel="0" collapsed="false">
      <c r="A713" s="12" t="s">
        <v>1432</v>
      </c>
      <c r="B713" s="15" t="n">
        <v>106.4</v>
      </c>
      <c r="C713" s="15" t="n">
        <v>106.6</v>
      </c>
      <c r="D713" s="15" t="n">
        <v>106.8</v>
      </c>
      <c r="E713" s="15" t="n">
        <v>106.9</v>
      </c>
      <c r="F713" s="15" t="n">
        <v>106.9</v>
      </c>
      <c r="G713" s="15" t="n">
        <v>107.1</v>
      </c>
      <c r="H713" s="15" t="n">
        <v>107.2</v>
      </c>
      <c r="I713" s="15" t="n">
        <v>107.2</v>
      </c>
      <c r="J713" s="15" t="n">
        <v>107.8</v>
      </c>
      <c r="K713" s="15" t="n">
        <v>108.2</v>
      </c>
      <c r="L713" s="15" t="n">
        <v>108.5</v>
      </c>
      <c r="M713" s="15" t="n">
        <v>108.8</v>
      </c>
      <c r="N713" s="15" t="n">
        <v>109.5</v>
      </c>
      <c r="O713" s="0" t="n">
        <f aca="false">VLOOKUP(TRIM(A713),Q:S,3,0)</f>
        <v>3662</v>
      </c>
      <c r="P713" s="1" t="n">
        <f aca="false">(N713-B713)/B713</f>
        <v>0.0291353383458646</v>
      </c>
      <c r="Q713" s="0" t="str">
        <f aca="false">TRIM(R713)</f>
        <v/>
      </c>
    </row>
    <row r="714" customFormat="false" ht="20" hidden="false" customHeight="false" outlineLevel="0" collapsed="false">
      <c r="A714" s="12" t="s">
        <v>1433</v>
      </c>
      <c r="B714" s="14" t="n">
        <v>106.4</v>
      </c>
      <c r="C714" s="14" t="n">
        <v>106.6</v>
      </c>
      <c r="D714" s="14" t="n">
        <v>106.8</v>
      </c>
      <c r="E714" s="14" t="n">
        <v>106.9</v>
      </c>
      <c r="F714" s="14" t="n">
        <v>106.9</v>
      </c>
      <c r="G714" s="14" t="n">
        <v>107.1</v>
      </c>
      <c r="H714" s="14" t="n">
        <v>107.2</v>
      </c>
      <c r="I714" s="14" t="n">
        <v>107.2</v>
      </c>
      <c r="J714" s="14" t="n">
        <v>107.8</v>
      </c>
      <c r="K714" s="14" t="n">
        <v>108.2</v>
      </c>
      <c r="L714" s="14" t="n">
        <v>108.5</v>
      </c>
      <c r="M714" s="14" t="n">
        <v>108.8</v>
      </c>
      <c r="N714" s="14" t="n">
        <v>109.5</v>
      </c>
      <c r="O714" s="0" t="n">
        <f aca="false">VLOOKUP(TRIM(A714),Q:S,3,0)</f>
        <v>3662</v>
      </c>
      <c r="P714" s="1" t="n">
        <f aca="false">(N714-B714)/B714</f>
        <v>0.0291353383458646</v>
      </c>
      <c r="Q714" s="0" t="str">
        <f aca="false">TRIM(R714)</f>
        <v/>
      </c>
    </row>
    <row r="715" customFormat="false" ht="20" hidden="false" customHeight="false" outlineLevel="0" collapsed="false">
      <c r="A715" s="12" t="s">
        <v>1434</v>
      </c>
      <c r="B715" s="15" t="n">
        <v>104</v>
      </c>
      <c r="C715" s="15" t="n">
        <v>104.1</v>
      </c>
      <c r="D715" s="15" t="n">
        <v>104.6</v>
      </c>
      <c r="E715" s="15" t="n">
        <v>105</v>
      </c>
      <c r="F715" s="15" t="n">
        <v>104.9</v>
      </c>
      <c r="G715" s="15" t="n">
        <v>105.5</v>
      </c>
      <c r="H715" s="15" t="n">
        <v>106.1</v>
      </c>
      <c r="I715" s="15" t="n">
        <v>106.6</v>
      </c>
      <c r="J715" s="15" t="n">
        <v>108.3</v>
      </c>
      <c r="K715" s="15" t="n">
        <v>109.3</v>
      </c>
      <c r="L715" s="15" t="n">
        <v>110.4</v>
      </c>
      <c r="M715" s="15" t="n">
        <v>110.4</v>
      </c>
      <c r="N715" s="15" t="n">
        <v>111.3</v>
      </c>
      <c r="O715" s="0" t="n">
        <f aca="false">VLOOKUP(TRIM(A715),Q:S,3,0)</f>
        <v>977619</v>
      </c>
      <c r="P715" s="1" t="n">
        <f aca="false">(N715-B715)/B715</f>
        <v>0.0701923076923077</v>
      </c>
      <c r="Q715" s="0" t="str">
        <f aca="false">TRIM(R715)</f>
        <v/>
      </c>
    </row>
    <row r="716" customFormat="false" ht="12.5" hidden="false" customHeight="false" outlineLevel="0" collapsed="false">
      <c r="A716" s="21" t="s">
        <v>1435</v>
      </c>
      <c r="O716" s="0" t="e">
        <f aca="false">VLOOKUP(TRIM(A716),Q:S,3,0)</f>
        <v>#N/A</v>
      </c>
      <c r="P716" s="1" t="e">
        <f aca="false">(N716-B716)/B716</f>
        <v>#DIV/0!</v>
      </c>
      <c r="Q716" s="0" t="str">
        <f aca="false">TRIM(R716)</f>
        <v/>
      </c>
    </row>
    <row r="717" customFormat="false" ht="12.5" hidden="false" customHeight="false" outlineLevel="0" collapsed="false">
      <c r="A717" s="19" t="s">
        <v>1428</v>
      </c>
      <c r="O717" s="0" t="n">
        <f aca="false">VLOOKUP(TRIM(A717),Q:S,3,0)</f>
        <v>0</v>
      </c>
      <c r="P717" s="1" t="e">
        <f aca="false">(N717-B717)/B717</f>
        <v>#DIV/0!</v>
      </c>
      <c r="Q717" s="0" t="str">
        <f aca="false">TRIM(R717)</f>
        <v/>
      </c>
    </row>
    <row r="718" customFormat="false" ht="12.5" hidden="false" customHeight="false" outlineLevel="0" collapsed="false">
      <c r="A718" s="20" t="s">
        <v>1436</v>
      </c>
      <c r="O718" s="0" t="e">
        <f aca="false">VLOOKUP(TRIM(A718),Q:S,3,0)</f>
        <v>#N/A</v>
      </c>
      <c r="P718" s="1" t="e">
        <f aca="false">(N718-B718)/B718</f>
        <v>#DIV/0!</v>
      </c>
      <c r="Q718" s="0" t="str">
        <f aca="false">TRIM(R718)</f>
        <v/>
      </c>
    </row>
  </sheetData>
  <mergeCells count="3">
    <mergeCell ref="B3:N3"/>
    <mergeCell ref="B4:N4"/>
    <mergeCell ref="B5:N5"/>
  </mergeCells>
  <hyperlinks>
    <hyperlink ref="A2" r:id="rId2" display="Dataset:Nic - mensili dal 2016 (base 2015)"/>
    <hyperlink ref="A53" r:id="rId3" display="      01131: pesce fresco o refrigerato"/>
    <hyperlink ref="A54" r:id="rId4" display="        011310: pesci freschi o refrigerati"/>
    <hyperlink ref="A57" r:id="rId5" display="      01133: frutti di mare freschi o refrigerati"/>
    <hyperlink ref="A67" r:id="rId6" display="      01141: latte fresco intero"/>
    <hyperlink ref="A68" r:id="rId7" display="        011410: latte intero"/>
    <hyperlink ref="A69" r:id="rId8" display="      01142: latte fresco parzialmente scremato"/>
    <hyperlink ref="A70" r:id="rId9" display="        011420: latte scremato"/>
    <hyperlink ref="A103" r:id="rId10" display="      01163: frutta secca e noci"/>
    <hyperlink ref="A104" r:id="rId11" display="        011630: frutta secca, essiccata e noci"/>
    <hyperlink ref="A209" r:id="rId12" display="      03123: indumenti per neonati (0-2 anni) e per bambini (3-13 anni)"/>
    <hyperlink ref="A250" r:id="rId13" display="      04324: servizi dei pittori"/>
    <hyperlink ref="A251" r:id="rId14" display="        043240: servizi dei pittori"/>
    <hyperlink ref="A289" r:id="rId15" display="      05111: mobili per la casa"/>
    <hyperlink ref="A347" r:id="rId16" display="      05403: utensili e articoli da cucina non elettrici"/>
    <hyperlink ref="A348" r:id="rId17" display="        054030: utensili da cucina non elettrici e articoli domestici non elettrici"/>
    <hyperlink ref="A394" r:id="rId18" display="        062311: accertamenti di laboratorio"/>
    <hyperlink ref="A395" r:id="rId19" display="        062312: accertamenti specialistici"/>
    <hyperlink ref="A407" r:id="rId20" display="      07111: automobili nuove"/>
    <hyperlink ref="A411" r:id="rId21" display="      07112: automobili usate"/>
    <hyperlink ref="A412" r:id="rId22" display="        071120: automobili usate"/>
    <hyperlink ref="A445" r:id="rId23" display="        072412: noleggio mezzi di trasporto e sharing"/>
    <hyperlink ref="A470" r:id="rId24" display="      07342: trasporto per vie d'acqua interne"/>
    <hyperlink ref="A471" r:id="rId25" display="        073421: trasporto per vie d'acqua interne"/>
    <hyperlink ref="A499" r:id="rId26" display="      08304: pacchetti di servizi di telecomunicazione"/>
    <hyperlink ref="A500" r:id="rId27" display="        083040: servizi di telecomunicazione bundle"/>
    <hyperlink ref="A548" r:id="rId28" display="      09332: piante e fiori"/>
    <hyperlink ref="A561" r:id="rId29" display="      09411: servizi ricreativi e sportivi - presenza"/>
    <hyperlink ref="A564" r:id="rId30" display="      09412: servizi ricreativi e sportivi - partecipazione"/>
    <hyperlink ref="A565" r:id="rId31" display="        094120: servizi ricreativi e sportivi - fruizione come praticante"/>
    <hyperlink ref="A628" r:id="rId32" display="      11111: ristoranti, bar e locali da ballo"/>
    <hyperlink ref="A629" r:id="rId33" display="        111111: ristoranti"/>
    <hyperlink ref="A632" r:id="rId34" display="        111114: bar"/>
    <hyperlink ref="A634" r:id="rId35" display="      11112: fast food e servizi di ristorazione take away"/>
    <hyperlink ref="A650" r:id="rId36" display="      11203: servizi di alloggio in altre strutture"/>
    <hyperlink ref="A651" r:id="rId37" display="        112030: servizi di alloggio in altre strutture"/>
    <hyperlink ref="A667" r:id="rId38" display="      12132: articoli per l'igiene personale e il benessere, prodotti naturali e prodotti di bellezza"/>
    <hyperlink ref="A668" r:id="rId39" display="        121321: articoli per l'igiene personale e il benessere"/>
    <hyperlink ref="A669" r:id="rId40" display="        121322: prodotti di bellezza"/>
    <hyperlink ref="A716" r:id="rId41" display="Dati estratti il 24 mag 2022, 13h57 UTC (GMT) da I.Stat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R58" activeCellId="0" sqref="R58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33.21"/>
    <col collapsed="false" customWidth="true" hidden="false" outlineLevel="0" max="2" min="2" style="0" width="45.72"/>
    <col collapsed="false" customWidth="true" hidden="false" outlineLevel="0" max="8" min="3" style="0" width="9.18"/>
    <col collapsed="false" customWidth="true" hidden="false" outlineLevel="0" max="11" min="10" style="0" width="9.18"/>
    <col collapsed="false" customWidth="true" hidden="false" outlineLevel="0" max="12" min="12" style="0" width="12.44"/>
    <col collapsed="false" customWidth="true" hidden="false" outlineLevel="0" max="13" min="13" style="22" width="9.18"/>
    <col collapsed="false" customWidth="false" hidden="true" outlineLevel="0" max="14" min="14" style="0" width="8.72"/>
    <col collapsed="false" customWidth="true" hidden="true" outlineLevel="0" max="15" min="15" style="0" width="8.47"/>
    <col collapsed="false" customWidth="true" hidden="false" outlineLevel="0" max="16" min="16" style="0" width="9.18"/>
    <col collapsed="false" customWidth="false" hidden="false" outlineLevel="0" max="17" min="17" style="23" width="8.72"/>
    <col collapsed="false" customWidth="true" hidden="false" outlineLevel="0" max="18" min="18" style="0" width="14.16"/>
    <col collapsed="false" customWidth="true" hidden="false" outlineLevel="0" max="20" min="20" style="0" width="23.18"/>
    <col collapsed="false" customWidth="true" hidden="false" outlineLevel="0" max="22" min="22" style="0" width="13.82"/>
    <col collapsed="false" customWidth="true" hidden="false" outlineLevel="0" max="26" min="26" style="0" width="27.27"/>
  </cols>
  <sheetData>
    <row r="1" customFormat="false" ht="12.8" hidden="false" customHeight="false" outlineLevel="0" collapsed="false">
      <c r="I1" s="24"/>
    </row>
    <row r="2" customFormat="false" ht="12.8" hidden="false" customHeight="false" outlineLevel="0" collapsed="false">
      <c r="I2" s="25" t="s">
        <v>1437</v>
      </c>
    </row>
    <row r="3" customFormat="false" ht="12.8" hidden="false" customHeight="false" outlineLevel="0" collapsed="false">
      <c r="C3" s="8" t="s">
        <v>8</v>
      </c>
      <c r="D3" s="26" t="n">
        <v>44682</v>
      </c>
      <c r="E3" s="0" t="s">
        <v>1438</v>
      </c>
      <c r="F3" s="0" t="s">
        <v>1439</v>
      </c>
      <c r="H3" s="0" t="s">
        <v>1440</v>
      </c>
      <c r="I3" s="24"/>
    </row>
    <row r="4" customFormat="false" ht="12.8" hidden="false" customHeight="false" outlineLevel="0" collapsed="false">
      <c r="B4" s="0" t="s">
        <v>24</v>
      </c>
      <c r="C4" s="0" t="n">
        <f aca="false">VLOOKUP($B4,'I.Stat export'!$A:$O,2,0)</f>
        <v>104.1</v>
      </c>
      <c r="D4" s="0" t="n">
        <f aca="false">VLOOKUP($B4,'I.Stat export'!$A:$O,14,0)</f>
        <v>111.2</v>
      </c>
      <c r="E4" s="0" t="n">
        <f aca="false">VLOOKUP($B4,'I.Stat export'!$A:$O,15,0)</f>
        <v>1000000</v>
      </c>
      <c r="F4" s="0" t="n">
        <f aca="false">E4/E$4*100</f>
        <v>100</v>
      </c>
      <c r="H4" s="27" t="n">
        <f aca="false">(D4-C4)/C4*100</f>
        <v>6.82036503362153</v>
      </c>
      <c r="I4" s="24"/>
      <c r="P4" s="0" t="n">
        <v>6.82036503362153</v>
      </c>
      <c r="T4" s="28"/>
      <c r="U4" s="28" t="s">
        <v>1441</v>
      </c>
      <c r="V4" s="28" t="s">
        <v>1442</v>
      </c>
      <c r="W4" s="28" t="s">
        <v>1443</v>
      </c>
    </row>
    <row r="5" customFormat="false" ht="13.5" hidden="false" customHeight="true" outlineLevel="0" collapsed="false">
      <c r="I5" s="24"/>
      <c r="T5" s="28" t="s">
        <v>1444</v>
      </c>
      <c r="U5" s="28" t="n">
        <v>0.2</v>
      </c>
      <c r="V5" s="28"/>
      <c r="W5" s="28"/>
    </row>
    <row r="6" customFormat="false" ht="13.5" hidden="false" customHeight="true" outlineLevel="0" collapsed="false">
      <c r="A6" s="29" t="s">
        <v>1445</v>
      </c>
      <c r="B6" s="30"/>
      <c r="C6" s="31"/>
      <c r="D6" s="31"/>
      <c r="E6" s="31"/>
      <c r="F6" s="31"/>
      <c r="G6" s="31"/>
      <c r="H6" s="31"/>
      <c r="I6" s="24"/>
      <c r="J6" s="31"/>
      <c r="K6" s="31"/>
      <c r="L6" s="32"/>
      <c r="T6" s="28" t="s">
        <v>1446</v>
      </c>
      <c r="U6" s="28" t="n">
        <v>0.07</v>
      </c>
      <c r="V6" s="28" t="n">
        <v>0.14</v>
      </c>
      <c r="W6" s="28" t="n">
        <v>0.23</v>
      </c>
    </row>
    <row r="7" customFormat="false" ht="13.5" hidden="false" customHeight="true" outlineLevel="0" collapsed="false">
      <c r="A7" s="29"/>
      <c r="B7" s="33" t="s">
        <v>824</v>
      </c>
      <c r="C7" s="34" t="n">
        <f aca="false">VLOOKUP($B7,'I.Stat export'!A:O,2,0)</f>
        <v>112.1</v>
      </c>
      <c r="D7" s="34" t="n">
        <f aca="false">VLOOKUP($B7,'I.Stat export'!$A:$O,14,0)</f>
        <v>116.8</v>
      </c>
      <c r="E7" s="34" t="n">
        <f aca="false">VLOOKUP($B7,'I.Stat export'!$A:$O,15,0)</f>
        <v>10852</v>
      </c>
      <c r="F7" s="34" t="n">
        <f aca="false">E7/E$4</f>
        <v>0.010852</v>
      </c>
      <c r="G7" s="34"/>
      <c r="H7" s="34" t="n">
        <f aca="false">(D7-C7)/C7*100</f>
        <v>4.19268510258698</v>
      </c>
      <c r="I7" s="24" t="n">
        <v>0</v>
      </c>
      <c r="J7" s="34" t="n">
        <f aca="false">IF(I7=0,F7*H7,$U$5*H7)</f>
        <v>0.0454990187332739</v>
      </c>
      <c r="K7" s="34" t="n">
        <f aca="false">IF(I7=0,F7*H$4,$U$5*H$4)</f>
        <v>0.0740146013448608</v>
      </c>
      <c r="L7" s="35"/>
      <c r="P7" s="0" t="n">
        <f aca="false">IF(I7=0,K7-J7,J7-K7)</f>
        <v>0.0285155826115869</v>
      </c>
      <c r="Q7" s="23" t="s">
        <v>1447</v>
      </c>
      <c r="T7" s="28" t="s">
        <v>1448</v>
      </c>
      <c r="U7" s="28" t="n">
        <v>0.05</v>
      </c>
      <c r="V7" s="28"/>
      <c r="W7" s="28"/>
    </row>
    <row r="8" customFormat="false" ht="12.8" hidden="false" customHeight="false" outlineLevel="0" collapsed="false">
      <c r="A8" s="29"/>
      <c r="B8" s="33" t="s">
        <v>826</v>
      </c>
      <c r="C8" s="34" t="n">
        <f aca="false">VLOOKUP($B8,'I.Stat export'!A:O,2,0)</f>
        <v>112</v>
      </c>
      <c r="D8" s="34" t="n">
        <f aca="false">VLOOKUP($B8,'I.Stat export'!$A:$O,14,0)</f>
        <v>117.6</v>
      </c>
      <c r="E8" s="34" t="n">
        <f aca="false">VLOOKUP($B8,'I.Stat export'!$A:$O,15,0)</f>
        <v>6175</v>
      </c>
      <c r="F8" s="34" t="n">
        <f aca="false">E8/E$4</f>
        <v>0.006175</v>
      </c>
      <c r="G8" s="34"/>
      <c r="H8" s="34" t="n">
        <f aca="false">(D8-C8)/C8*100</f>
        <v>5</v>
      </c>
      <c r="I8" s="24" t="n">
        <v>0</v>
      </c>
      <c r="J8" s="34" t="n">
        <f aca="false">IF(I8=0,F8*H8,$U$5*H8)</f>
        <v>0.030875</v>
      </c>
      <c r="K8" s="34" t="n">
        <f aca="false">IF(I8=0,F8*H$4,$U$5*H$4)</f>
        <v>0.042115754082613</v>
      </c>
      <c r="L8" s="35"/>
      <c r="P8" s="0" t="n">
        <f aca="false">IF(I8=0,K8-J8,J8-K8)</f>
        <v>0.011240754082613</v>
      </c>
      <c r="T8" s="28" t="s">
        <v>1449</v>
      </c>
      <c r="U8" s="28" t="n">
        <v>0.05</v>
      </c>
      <c r="V8" s="28"/>
      <c r="W8" s="28"/>
    </row>
    <row r="9" customFormat="false" ht="12.8" hidden="false" customHeight="false" outlineLevel="0" collapsed="false">
      <c r="A9" s="29"/>
      <c r="B9" s="33" t="s">
        <v>828</v>
      </c>
      <c r="C9" s="34" t="n">
        <f aca="false">VLOOKUP($B9,'I.Stat export'!A:O,2,0)</f>
        <v>102.8</v>
      </c>
      <c r="D9" s="34" t="n">
        <f aca="false">VLOOKUP($B9,'I.Stat export'!$A:$O,14,0)</f>
        <v>105.6</v>
      </c>
      <c r="E9" s="34" t="n">
        <f aca="false">VLOOKUP($B9,'I.Stat export'!$A:$O,15,0)</f>
        <v>10454</v>
      </c>
      <c r="F9" s="34" t="n">
        <f aca="false">E9/E$4</f>
        <v>0.010454</v>
      </c>
      <c r="G9" s="34"/>
      <c r="H9" s="34" t="n">
        <f aca="false">(D9-C9)/C9*100</f>
        <v>2.72373540856031</v>
      </c>
      <c r="I9" s="24" t="n">
        <v>0</v>
      </c>
      <c r="J9" s="34" t="n">
        <f aca="false">IF(I9=0,F9*H9,$U$5*H9)</f>
        <v>0.0284739299610895</v>
      </c>
      <c r="K9" s="34" t="n">
        <f aca="false">IF(I9=0,F9*H$4,$U$5*H$4)</f>
        <v>0.0713000960614794</v>
      </c>
      <c r="L9" s="35"/>
      <c r="P9" s="0" t="n">
        <f aca="false">IF(I9=0,K9-J9,J9-K9)</f>
        <v>0.04282616610039</v>
      </c>
      <c r="T9" s="28" t="s">
        <v>1450</v>
      </c>
      <c r="U9" s="28" t="n">
        <v>0.05</v>
      </c>
      <c r="V9" s="28"/>
      <c r="W9" s="28"/>
    </row>
    <row r="10" customFormat="false" ht="12.8" hidden="false" customHeight="false" outlineLevel="0" collapsed="false">
      <c r="A10" s="29"/>
      <c r="B10" s="33" t="s">
        <v>834</v>
      </c>
      <c r="C10" s="34" t="n">
        <f aca="false">VLOOKUP($B10,'I.Stat export'!A:O,2,0)</f>
        <v>98.5</v>
      </c>
      <c r="D10" s="34" t="n">
        <f aca="false">VLOOKUP($B10,'I.Stat export'!$A:$O,14,0)</f>
        <v>104.2</v>
      </c>
      <c r="E10" s="34" t="n">
        <f aca="false">VLOOKUP($B10,'I.Stat export'!$A:$O,15,0)</f>
        <v>2555</v>
      </c>
      <c r="F10" s="34" t="n">
        <f aca="false">E10/E$4</f>
        <v>0.002555</v>
      </c>
      <c r="G10" s="34"/>
      <c r="H10" s="34" t="n">
        <f aca="false">(D10-C10)/C10*100</f>
        <v>5.78680203045686</v>
      </c>
      <c r="I10" s="24" t="n">
        <v>0</v>
      </c>
      <c r="J10" s="34" t="n">
        <f aca="false">IF(I10=0,F10*H10,$U$5*H10)</f>
        <v>0.0147852791878173</v>
      </c>
      <c r="K10" s="34" t="n">
        <f aca="false">IF(I10=0,F10*H$4,$U$5*H$4)</f>
        <v>0.017426032660903</v>
      </c>
      <c r="L10" s="35"/>
      <c r="P10" s="0" t="n">
        <f aca="false">IF(I10=0,K10-J10,J10-K10)</f>
        <v>0.00264075347308573</v>
      </c>
    </row>
    <row r="11" customFormat="false" ht="12.8" hidden="false" customHeight="false" outlineLevel="0" collapsed="false">
      <c r="A11" s="29"/>
      <c r="B11" s="33" t="s">
        <v>836</v>
      </c>
      <c r="C11" s="34" t="n">
        <f aca="false">VLOOKUP($B11,'I.Stat export'!A:O,2,0)</f>
        <v>103.5</v>
      </c>
      <c r="D11" s="34" t="n">
        <f aca="false">VLOOKUP($B11,'I.Stat export'!$A:$O,14,0)</f>
        <v>110.3</v>
      </c>
      <c r="E11" s="34" t="n">
        <f aca="false">VLOOKUP($B11,'I.Stat export'!$A:$O,15,0)</f>
        <v>7294</v>
      </c>
      <c r="F11" s="34" t="n">
        <f aca="false">E11/E$4</f>
        <v>0.007294</v>
      </c>
      <c r="G11" s="34"/>
      <c r="H11" s="34" t="n">
        <f aca="false">(D11-C11)/C11*100</f>
        <v>6.57004830917874</v>
      </c>
      <c r="I11" s="24" t="n">
        <v>0</v>
      </c>
      <c r="J11" s="34" t="n">
        <f aca="false">IF(I11=0,F11*H11,$U$5*H11)</f>
        <v>0.0479219323671497</v>
      </c>
      <c r="K11" s="34" t="n">
        <f aca="false">IF(I11=0,F11*H$4,$U$5*H$4)</f>
        <v>0.0497477425552354</v>
      </c>
      <c r="L11" s="35"/>
      <c r="P11" s="0" t="n">
        <f aca="false">IF(I11=0,K11-J11,J11-K11)</f>
        <v>0.00182581018808568</v>
      </c>
    </row>
    <row r="12" customFormat="false" ht="12.8" hidden="false" customHeight="false" outlineLevel="0" collapsed="false">
      <c r="A12" s="29"/>
      <c r="B12" s="33" t="s">
        <v>838</v>
      </c>
      <c r="C12" s="34" t="n">
        <f aca="false">VLOOKUP($B12,'I.Stat export'!A:O,2,0)</f>
        <v>95.8</v>
      </c>
      <c r="D12" s="34" t="n">
        <f aca="false">VLOOKUP($B12,'I.Stat export'!$A:$O,14,0)</f>
        <v>99.9</v>
      </c>
      <c r="E12" s="34" t="n">
        <f aca="false">VLOOKUP($B12,'I.Stat export'!$A:$O,15,0)</f>
        <v>149</v>
      </c>
      <c r="F12" s="34" t="n">
        <f aca="false">E12/E$4</f>
        <v>0.000149</v>
      </c>
      <c r="G12" s="34"/>
      <c r="H12" s="34" t="n">
        <f aca="false">(D12-C12)/C12*100</f>
        <v>4.27974947807934</v>
      </c>
      <c r="I12" s="24" t="n">
        <v>0</v>
      </c>
      <c r="J12" s="34" t="n">
        <f aca="false">IF(I12=0,F12*H12,$U$5*H12)</f>
        <v>0.000637682672233822</v>
      </c>
      <c r="K12" s="34" t="n">
        <f aca="false">IF(I12=0,F12*H$4,$U$5*H$4)</f>
        <v>0.00101623439000961</v>
      </c>
      <c r="L12" s="35"/>
      <c r="P12" s="0" t="n">
        <f aca="false">IF(I12=0,K12-J12,J12-K12)</f>
        <v>0.000378551717775786</v>
      </c>
    </row>
    <row r="13" customFormat="false" ht="12.8" hidden="false" customHeight="false" outlineLevel="0" collapsed="false">
      <c r="A13" s="29"/>
      <c r="B13" s="36"/>
      <c r="C13" s="37"/>
      <c r="D13" s="37"/>
      <c r="E13" s="37"/>
      <c r="F13" s="37"/>
      <c r="G13" s="37"/>
      <c r="H13" s="37"/>
      <c r="I13" s="24"/>
      <c r="J13" s="37"/>
      <c r="K13" s="37"/>
      <c r="L13" s="38"/>
      <c r="M13" s="39" t="n">
        <f aca="false">SUM(P4:P13)</f>
        <v>6.90779265179507</v>
      </c>
    </row>
    <row r="14" customFormat="false" ht="12.8" hidden="false" customHeight="false" outlineLevel="0" collapsed="false">
      <c r="B14" s="40"/>
      <c r="C14" s="40"/>
      <c r="D14" s="40"/>
      <c r="E14" s="40"/>
      <c r="G14" s="40"/>
      <c r="H14" s="40"/>
      <c r="I14" s="24"/>
    </row>
    <row r="15" customFormat="false" ht="12.8" hidden="false" customHeight="true" outlineLevel="0" collapsed="false">
      <c r="A15" s="29" t="s">
        <v>1451</v>
      </c>
      <c r="B15" s="30"/>
      <c r="C15" s="31"/>
      <c r="D15" s="31"/>
      <c r="E15" s="31"/>
      <c r="F15" s="31"/>
      <c r="G15" s="31"/>
      <c r="H15" s="31"/>
      <c r="I15" s="24"/>
      <c r="J15" s="31"/>
      <c r="K15" s="31"/>
      <c r="L15" s="32"/>
      <c r="Q15" s="23" t="s">
        <v>1452</v>
      </c>
    </row>
    <row r="16" customFormat="false" ht="12.8" hidden="false" customHeight="false" outlineLevel="0" collapsed="false">
      <c r="A16" s="29"/>
      <c r="B16" s="33" t="s">
        <v>872</v>
      </c>
      <c r="C16" s="34" t="n">
        <f aca="false">VLOOKUP($B16,'I.Stat export'!A:O,2,0)</f>
        <v>106.2</v>
      </c>
      <c r="D16" s="34" t="n">
        <f aca="false">VLOOKUP($B16,'I.Stat export'!$A:$O,14,0)</f>
        <v>132.9</v>
      </c>
      <c r="E16" s="34" t="n">
        <f aca="false">VLOOKUP($B16,'I.Stat export'!$A:$O,15,0)</f>
        <v>19257</v>
      </c>
      <c r="F16" s="34" t="n">
        <f aca="false">E16/E$4</f>
        <v>0.019257</v>
      </c>
      <c r="G16" s="34"/>
      <c r="H16" s="34" t="n">
        <f aca="false">(D16-C16)/C16*100</f>
        <v>25.1412429378531</v>
      </c>
      <c r="I16" s="24" t="n">
        <v>0</v>
      </c>
      <c r="J16" s="34" t="n">
        <f aca="false" t="array" ref="J16:J16">_xlfn.IFS(I16=0,F16*H16,I16=1,H16*$U$6,I16=2,H16*$V$6,I16=3,$W$6*H16)</f>
        <v>0.484144915254237</v>
      </c>
      <c r="K16" s="34" t="n">
        <f aca="false" t="array" ref="K16:K16">_xlfn.IFS(I16=0,F16*$H$4,I16=1,$U$6*$H$4,I16=2,$V$6*$H$4,I16=3,$W$6*$H$4)</f>
        <v>0.13133976945245</v>
      </c>
      <c r="L16" s="35"/>
      <c r="P16" s="0" t="n">
        <f aca="false">IF(I16=0,K16-J16,J16-K16)</f>
        <v>-0.352805145801787</v>
      </c>
    </row>
    <row r="17" customFormat="false" ht="12.8" hidden="false" customHeight="false" outlineLevel="0" collapsed="false">
      <c r="A17" s="29"/>
      <c r="B17" s="33" t="s">
        <v>874</v>
      </c>
      <c r="C17" s="34" t="n">
        <f aca="false">VLOOKUP($B17,'I.Stat export'!A:O,2,0)</f>
        <v>106</v>
      </c>
      <c r="D17" s="34" t="n">
        <f aca="false">VLOOKUP($B17,'I.Stat export'!$A:$O,14,0)</f>
        <v>122</v>
      </c>
      <c r="E17" s="34" t="n">
        <f aca="false">VLOOKUP($B17,'I.Stat export'!$A:$O,15,0)</f>
        <v>22704</v>
      </c>
      <c r="F17" s="34" t="n">
        <f aca="false">E17/E$4</f>
        <v>0.022704</v>
      </c>
      <c r="G17" s="34"/>
      <c r="H17" s="34" t="n">
        <f aca="false">(D17-C17)/C17*100</f>
        <v>15.0943396226415</v>
      </c>
      <c r="I17" s="24" t="n">
        <v>0</v>
      </c>
      <c r="J17" s="34" t="n">
        <f aca="false" t="array" ref="J17:J17">_xlfn.IFS(I17=0,F17*H17,I17=1,H17*$U$6,I17=2,H17*$V$6,I17=3,$W$6*H17)</f>
        <v>0.342701886792453</v>
      </c>
      <c r="K17" s="34" t="n">
        <f aca="false" t="array" ref="K17:K17">_xlfn.IFS(I17=0,F17*$H$4,I17=1,$U$6*$H$4,I17=2,$V$6*$H$4,I17=3,$W$6*$H$4)</f>
        <v>0.154849567723343</v>
      </c>
      <c r="L17" s="35"/>
      <c r="P17" s="0" t="n">
        <f aca="false">IF(I17=0,K17-J17,J17-K17)</f>
        <v>-0.187852319069109</v>
      </c>
    </row>
    <row r="18" customFormat="false" ht="12.8" hidden="false" customHeight="false" outlineLevel="0" collapsed="false">
      <c r="A18" s="29"/>
      <c r="B18" s="36" t="s">
        <v>878</v>
      </c>
      <c r="C18" s="37" t="n">
        <f aca="false">VLOOKUP($B18,'I.Stat export'!A:O,2,0)</f>
        <v>107.1</v>
      </c>
      <c r="D18" s="37" t="n">
        <f aca="false">VLOOKUP($B18,'I.Stat export'!$A:$O,14,0)</f>
        <v>152.3</v>
      </c>
      <c r="E18" s="37" t="n">
        <f aca="false">VLOOKUP($B18,'I.Stat export'!$A:$O,15,0)</f>
        <v>2995</v>
      </c>
      <c r="F18" s="37" t="n">
        <f aca="false">E18/E$4</f>
        <v>0.002995</v>
      </c>
      <c r="G18" s="37"/>
      <c r="H18" s="37" t="n">
        <f aca="false">(D18-C18)/C18*100</f>
        <v>42.203548085901</v>
      </c>
      <c r="I18" s="24" t="n">
        <v>0</v>
      </c>
      <c r="J18" s="34" t="n">
        <f aca="false" t="array" ref="J18:J18">_xlfn.IFS(I18=0,F18*H18,I18=1,H18*$U$6,I18=2,H18*$V$6,I18=3,$W$6*H18)</f>
        <v>0.126399626517273</v>
      </c>
      <c r="K18" s="34" t="n">
        <f aca="false" t="array" ref="K18:K18">_xlfn.IFS(I18=0,F18*$H$4,I18=1,$U$6*$H$4,I18=2,$V$6*$H$4,I18=3,$W$6*$H$4)</f>
        <v>0.0204269932756965</v>
      </c>
      <c r="L18" s="41"/>
      <c r="P18" s="0" t="n">
        <f aca="false">IF(I18=0,K18-J18,J18-K18)</f>
        <v>-0.105972633241577</v>
      </c>
    </row>
    <row r="19" customFormat="false" ht="12.8" hidden="false" customHeight="false" outlineLevel="0" collapsed="false">
      <c r="I19" s="24"/>
      <c r="L19" s="42"/>
      <c r="M19" s="22" t="n">
        <f aca="false">SUM(P4:P19)</f>
        <v>6.26116255368259</v>
      </c>
    </row>
    <row r="20" customFormat="false" ht="12.8" hidden="false" customHeight="false" outlineLevel="0" collapsed="false">
      <c r="I20" s="24"/>
    </row>
    <row r="21" customFormat="false" ht="12.8" hidden="false" customHeight="true" outlineLevel="0" collapsed="false">
      <c r="A21" s="43" t="s">
        <v>1453</v>
      </c>
      <c r="B21" s="30" t="s">
        <v>934</v>
      </c>
      <c r="C21" s="31" t="n">
        <f aca="false">VLOOKUP($B21,'I.Stat export'!A:O,2,0)</f>
        <v>114.5</v>
      </c>
      <c r="D21" s="31" t="n">
        <f aca="false">VLOOKUP($B21,'I.Stat export'!$A:$O,14,0)</f>
        <v>139</v>
      </c>
      <c r="E21" s="31" t="n">
        <f aca="false">VLOOKUP($B21,'I.Stat export'!$A:$O,15,0)</f>
        <v>1147</v>
      </c>
      <c r="F21" s="31" t="n">
        <f aca="false">E21/E$4</f>
        <v>0.001147</v>
      </c>
      <c r="G21" s="31"/>
      <c r="H21" s="31" t="n">
        <f aca="false">(D21-C21)/C21*100</f>
        <v>21.3973799126638</v>
      </c>
      <c r="I21" s="24" t="n">
        <v>0</v>
      </c>
      <c r="J21" s="31" t="n">
        <f aca="false">IF(I21=0,F21*H21,$U$7*H21)</f>
        <v>0.0245427947598254</v>
      </c>
      <c r="K21" s="31" t="n">
        <f aca="false">IF(I21=0,F21*H$4,$U$7*H$4)</f>
        <v>0.0078229586935639</v>
      </c>
      <c r="L21" s="32"/>
      <c r="P21" s="0" t="n">
        <f aca="false">IF(I21=0,K21-J21,J21-K21)</f>
        <v>-0.0167198360662615</v>
      </c>
      <c r="Q21" s="23" t="s">
        <v>1454</v>
      </c>
    </row>
    <row r="22" customFormat="false" ht="12.8" hidden="false" customHeight="false" outlineLevel="0" collapsed="false">
      <c r="A22" s="43"/>
      <c r="B22" s="33"/>
      <c r="C22" s="34"/>
      <c r="D22" s="34"/>
      <c r="E22" s="34"/>
      <c r="F22" s="34"/>
      <c r="G22" s="34"/>
      <c r="H22" s="34"/>
      <c r="I22" s="24"/>
      <c r="J22" s="34"/>
      <c r="K22" s="34"/>
      <c r="L22" s="35"/>
    </row>
    <row r="23" customFormat="false" ht="12.8" hidden="false" customHeight="false" outlineLevel="0" collapsed="false">
      <c r="A23" s="43"/>
      <c r="B23" s="33" t="s">
        <v>938</v>
      </c>
      <c r="C23" s="34" t="n">
        <f aca="false">VLOOKUP($B23,'I.Stat export'!A:O,2,0)</f>
        <v>82.5</v>
      </c>
      <c r="D23" s="34" t="n">
        <f aca="false">VLOOKUP($B23,'I.Stat export'!$A:$O,14,0)</f>
        <v>187.8</v>
      </c>
      <c r="E23" s="34" t="n">
        <f aca="false">VLOOKUP($B23,'I.Stat export'!$A:$O,15,0)</f>
        <v>2015</v>
      </c>
      <c r="F23" s="34" t="n">
        <f aca="false">E23/E$4</f>
        <v>0.002015</v>
      </c>
      <c r="G23" s="34"/>
      <c r="H23" s="34" t="n">
        <f aca="false">(D23-C23)/C23*100</f>
        <v>127.636363636364</v>
      </c>
      <c r="I23" s="24" t="n">
        <v>0</v>
      </c>
      <c r="J23" s="34" t="n">
        <f aca="false">IF(I23=0,F23*H23,$U$7*H23)</f>
        <v>0.257187272727273</v>
      </c>
      <c r="K23" s="34" t="n">
        <f aca="false">IF(I23=0,F23*H$4,$U$7*H$4)</f>
        <v>0.0137430355427474</v>
      </c>
      <c r="L23" s="35"/>
      <c r="P23" s="0" t="n">
        <f aca="false">IF(I23=0,K23-J23,J23-K23)</f>
        <v>-0.243444237184525</v>
      </c>
    </row>
    <row r="24" customFormat="false" ht="12.8" hidden="false" customHeight="false" outlineLevel="0" collapsed="false">
      <c r="A24" s="43"/>
      <c r="B24" s="33" t="s">
        <v>940</v>
      </c>
      <c r="C24" s="34" t="n">
        <f aca="false">VLOOKUP($B24,'I.Stat export'!A:O,2,0)</f>
        <v>107.9</v>
      </c>
      <c r="D24" s="34" t="n">
        <f aca="false">VLOOKUP($B24,'I.Stat export'!$A:$O,14,0)</f>
        <v>157.4</v>
      </c>
      <c r="E24" s="34" t="n">
        <f aca="false">VLOOKUP($B24,'I.Stat export'!$A:$O,15,0)</f>
        <v>465</v>
      </c>
      <c r="F24" s="34" t="n">
        <f aca="false">E24/E$4</f>
        <v>0.000465</v>
      </c>
      <c r="G24" s="34"/>
      <c r="H24" s="34" t="n">
        <f aca="false">(D24-C24)/C24*100</f>
        <v>45.8758109360519</v>
      </c>
      <c r="I24" s="24" t="n">
        <v>0</v>
      </c>
      <c r="J24" s="34" t="n">
        <f aca="false">IF(I24=0,F24*H24,$U$7*H24)</f>
        <v>0.0213322520852641</v>
      </c>
      <c r="K24" s="34" t="n">
        <f aca="false">IF(I24=0,F24*H$4,$U$7*H$4)</f>
        <v>0.00317146974063401</v>
      </c>
      <c r="L24" s="35"/>
      <c r="P24" s="0" t="n">
        <f aca="false">IF(I24=0,K24-J24,J24-K24)</f>
        <v>-0.0181607823446301</v>
      </c>
    </row>
    <row r="25" customFormat="false" ht="12.8" hidden="false" customHeight="false" outlineLevel="0" collapsed="false">
      <c r="A25" s="43"/>
      <c r="B25" s="33" t="s">
        <v>944</v>
      </c>
      <c r="C25" s="34" t="n">
        <f aca="false">VLOOKUP($B25,'I.Stat export'!A:O,2,0)</f>
        <v>112.6</v>
      </c>
      <c r="D25" s="34" t="n">
        <f aca="false">VLOOKUP($B25,'I.Stat export'!$A:$O,14,0)</f>
        <v>138.2</v>
      </c>
      <c r="E25" s="34" t="n">
        <f aca="false">VLOOKUP($B25,'I.Stat export'!$A:$O,15,0)</f>
        <v>850</v>
      </c>
      <c r="F25" s="34" t="n">
        <f aca="false">E25/E$4</f>
        <v>0.00085</v>
      </c>
      <c r="G25" s="34"/>
      <c r="H25" s="34" t="n">
        <f aca="false">(D25-C25)/C25*100</f>
        <v>22.7353463587922</v>
      </c>
      <c r="I25" s="24" t="n">
        <v>0</v>
      </c>
      <c r="J25" s="34" t="n">
        <f aca="false">IF(I25=0,F25*H25,$U$7*H25)</f>
        <v>0.0193250444049734</v>
      </c>
      <c r="K25" s="34" t="n">
        <f aca="false">IF(I25=0,F25*H$4,$U$7*H$4)</f>
        <v>0.0057973102785783</v>
      </c>
      <c r="L25" s="35"/>
      <c r="P25" s="0" t="n">
        <f aca="false">IF(I25=0,K25-J25,J25-K25)</f>
        <v>-0.0135277341263951</v>
      </c>
    </row>
    <row r="26" customFormat="false" ht="12.8" hidden="false" customHeight="false" outlineLevel="0" collapsed="false">
      <c r="A26" s="43"/>
      <c r="B26" s="33" t="s">
        <v>914</v>
      </c>
      <c r="C26" s="34" t="n">
        <f aca="false">VLOOKUP($B26,'I.Stat export'!A:O,2,0)</f>
        <v>125.2</v>
      </c>
      <c r="D26" s="34" t="n">
        <f aca="false">VLOOKUP($B26,'I.Stat export'!$A:$O,14,0)</f>
        <v>113.6</v>
      </c>
      <c r="E26" s="34" t="n">
        <f aca="false">VLOOKUP($B26,'I.Stat export'!$A:$O,15,0)</f>
        <v>3821</v>
      </c>
      <c r="F26" s="34" t="n">
        <f aca="false">E26/E$4</f>
        <v>0.003821</v>
      </c>
      <c r="G26" s="34"/>
      <c r="H26" s="34" t="n">
        <f aca="false">(D26-C26)/C26*100</f>
        <v>-9.26517571884985</v>
      </c>
      <c r="I26" s="24" t="n">
        <v>0</v>
      </c>
      <c r="J26" s="34" t="n">
        <f aca="false">IF(I26=0,F26*H26,$U$7*H26)</f>
        <v>-0.0354022364217253</v>
      </c>
      <c r="K26" s="34" t="n">
        <f aca="false">IF(I26=0,F26*H$4,$U$7*H$4)</f>
        <v>0.0260606147934679</v>
      </c>
      <c r="L26" s="35"/>
      <c r="P26" s="0" t="n">
        <f aca="false">IF(I26=0,K26-J26,J26-K26)</f>
        <v>0.0614628512151931</v>
      </c>
    </row>
    <row r="27" customFormat="false" ht="12.8" hidden="false" customHeight="false" outlineLevel="0" collapsed="false">
      <c r="A27" s="43"/>
      <c r="B27" s="33"/>
      <c r="C27" s="34"/>
      <c r="D27" s="34"/>
      <c r="E27" s="34"/>
      <c r="F27" s="34"/>
      <c r="G27" s="34"/>
      <c r="H27" s="34"/>
      <c r="I27" s="24"/>
      <c r="J27" s="34"/>
      <c r="K27" s="34"/>
      <c r="L27" s="35"/>
    </row>
    <row r="28" customFormat="false" ht="12.8" hidden="false" customHeight="false" outlineLevel="0" collapsed="false">
      <c r="A28" s="43"/>
      <c r="B28" s="36"/>
      <c r="C28" s="37"/>
      <c r="D28" s="37"/>
      <c r="E28" s="37"/>
      <c r="F28" s="37"/>
      <c r="G28" s="37"/>
      <c r="H28" s="37"/>
      <c r="I28" s="24"/>
      <c r="J28" s="37"/>
      <c r="K28" s="37"/>
      <c r="L28" s="41"/>
    </row>
    <row r="29" customFormat="false" ht="12.8" hidden="false" customHeight="false" outlineLevel="0" collapsed="false">
      <c r="I29" s="24"/>
      <c r="L29" s="42"/>
      <c r="M29" s="22" t="n">
        <f aca="false">SUM(P4:P29)</f>
        <v>6.03077281517598</v>
      </c>
    </row>
    <row r="30" customFormat="false" ht="12.8" hidden="false" customHeight="false" outlineLevel="0" collapsed="false">
      <c r="I30" s="24"/>
      <c r="L30" s="42"/>
    </row>
    <row r="31" customFormat="false" ht="12.8" hidden="false" customHeight="false" outlineLevel="0" collapsed="false">
      <c r="I31" s="24"/>
      <c r="L31" s="42"/>
    </row>
    <row r="32" customFormat="false" ht="12.8" hidden="false" customHeight="false" outlineLevel="0" collapsed="false">
      <c r="A32" s="44" t="s">
        <v>1455</v>
      </c>
      <c r="B32" s="31" t="s">
        <v>1308</v>
      </c>
      <c r="C32" s="31" t="n">
        <f aca="false">VLOOKUP($B32,'I.Stat export'!A:O,2,0)</f>
        <v>101.9</v>
      </c>
      <c r="D32" s="31" t="n">
        <f aca="false">VLOOKUP($B32,'I.Stat export'!$A:$O,14,0)</f>
        <v>105.5</v>
      </c>
      <c r="E32" s="31" t="n">
        <f aca="false">VLOOKUP($B32,'I.Stat export'!$A:$O,15,0)</f>
        <v>899</v>
      </c>
      <c r="F32" s="31" t="n">
        <f aca="false">E32/E$4</f>
        <v>0.000899</v>
      </c>
      <c r="G32" s="31"/>
      <c r="H32" s="31" t="n">
        <f aca="false">(D32-C32)/C32*100</f>
        <v>3.53287536800784</v>
      </c>
      <c r="I32" s="24" t="n">
        <v>0</v>
      </c>
      <c r="J32" s="31" t="n">
        <f aca="false">IF(I32=0,F32*H32,$U$8*H32)</f>
        <v>0.00317605495583905</v>
      </c>
      <c r="K32" s="31" t="n">
        <f aca="false">IF(I32=0,F32*H$4,$U$8*H$4)</f>
        <v>0.00613150816522575</v>
      </c>
      <c r="L32" s="31"/>
      <c r="M32" s="45"/>
      <c r="P32" s="0" t="n">
        <f aca="false">IF(I32=0,K32-J32,J32-K32)</f>
        <v>0.0029554532093867</v>
      </c>
      <c r="Q32" s="46" t="s">
        <v>1456</v>
      </c>
    </row>
    <row r="33" customFormat="false" ht="12.8" hidden="false" customHeight="false" outlineLevel="0" collapsed="false">
      <c r="A33" s="47"/>
      <c r="B33" s="34" t="s">
        <v>1304</v>
      </c>
      <c r="C33" s="34" t="n">
        <f aca="false">VLOOKUP($B33,'I.Stat export'!A:O,2,0)</f>
        <v>100.5</v>
      </c>
      <c r="D33" s="34" t="n">
        <f aca="false">VLOOKUP($B33,'I.Stat export'!$A:$O,14,0)</f>
        <v>100.9</v>
      </c>
      <c r="E33" s="34" t="n">
        <f aca="false">VLOOKUP($B33,'I.Stat export'!$A:$O,15,0)</f>
        <v>1370</v>
      </c>
      <c r="F33" s="34" t="n">
        <f aca="false">E33/E$4</f>
        <v>0.00137</v>
      </c>
      <c r="G33" s="34"/>
      <c r="H33" s="34" t="n">
        <f aca="false">(D33-C33)/C33*100</f>
        <v>0.398009950248762</v>
      </c>
      <c r="I33" s="24" t="n">
        <v>0</v>
      </c>
      <c r="J33" s="34" t="n">
        <f aca="false">IF(I33=0,F33*H33,$U$8*H33)</f>
        <v>0.000545273631840804</v>
      </c>
      <c r="K33" s="34" t="n">
        <f aca="false">IF(I33=0,F33*H$4,$U$8*H$4)</f>
        <v>0.00934390009606149</v>
      </c>
      <c r="L33" s="34"/>
      <c r="M33" s="48"/>
      <c r="P33" s="0" t="n">
        <f aca="false">IF(I33=0,K33-J33,J33-K33)</f>
        <v>0.00879862646422069</v>
      </c>
    </row>
    <row r="34" customFormat="false" ht="12.8" hidden="false" customHeight="false" outlineLevel="0" collapsed="false">
      <c r="A34" s="47"/>
      <c r="B34" s="34" t="s">
        <v>1298</v>
      </c>
      <c r="C34" s="34" t="n">
        <f aca="false">VLOOKUP($B34,'I.Stat export'!A:O,2,0)</f>
        <v>106.3</v>
      </c>
      <c r="D34" s="34" t="n">
        <f aca="false">VLOOKUP($B34,'I.Stat export'!$A:$O,14,0)</f>
        <v>121.3</v>
      </c>
      <c r="E34" s="34" t="n">
        <f aca="false">VLOOKUP($B34,'I.Stat export'!$A:$O,15,0)</f>
        <v>15616</v>
      </c>
      <c r="F34" s="34" t="n">
        <f aca="false">E34/E$4</f>
        <v>0.015616</v>
      </c>
      <c r="G34" s="34"/>
      <c r="H34" s="34" t="n">
        <f aca="false">(D34-C34)/C34*100</f>
        <v>14.1110065851364</v>
      </c>
      <c r="I34" s="24" t="n">
        <v>0</v>
      </c>
      <c r="J34" s="34" t="n">
        <f aca="false">IF(I34=0,F34*H34,$U$8*H34)</f>
        <v>0.22035747883349</v>
      </c>
      <c r="K34" s="34" t="n">
        <f aca="false">IF(I34=0,F34*H$4,$U$8*H$4)</f>
        <v>0.106506820365034</v>
      </c>
      <c r="L34" s="34"/>
      <c r="M34" s="48"/>
      <c r="P34" s="0" t="n">
        <f aca="false">IF(I34=0,K34-J34,J34-K34)</f>
        <v>-0.113850658468456</v>
      </c>
    </row>
    <row r="35" customFormat="false" ht="12.8" hidden="false" customHeight="false" outlineLevel="0" collapsed="false">
      <c r="A35" s="47"/>
      <c r="B35" s="34" t="s">
        <v>1214</v>
      </c>
      <c r="C35" s="34" t="n">
        <f aca="false">VLOOKUP($B35,'I.Stat export'!A:O,2,0)</f>
        <v>98.4</v>
      </c>
      <c r="D35" s="34" t="n">
        <f aca="false">VLOOKUP($B35,'I.Stat export'!$A:$O,14,0)</f>
        <v>93.9</v>
      </c>
      <c r="E35" s="34" t="n">
        <f aca="false">VLOOKUP($B35,'I.Stat export'!$A:$O,15,0)</f>
        <v>4401</v>
      </c>
      <c r="F35" s="34" t="n">
        <f aca="false">E35/E$4</f>
        <v>0.004401</v>
      </c>
      <c r="G35" s="34"/>
      <c r="H35" s="34" t="n">
        <f aca="false">(D35-C35)/C35*100</f>
        <v>-4.57317073170732</v>
      </c>
      <c r="I35" s="24" t="n">
        <v>0</v>
      </c>
      <c r="J35" s="34" t="n">
        <f aca="false">IF(I35=0,F35*H35,$U$8*H35)</f>
        <v>-0.0201265243902439</v>
      </c>
      <c r="K35" s="34" t="n">
        <f aca="false">IF(I35=0,F35*H$4,$U$8*H$4)</f>
        <v>0.0300164265129683</v>
      </c>
      <c r="L35" s="34"/>
      <c r="M35" s="48"/>
      <c r="P35" s="0" t="n">
        <f aca="false">IF(I35=0,K35-J35,J35-K35)</f>
        <v>0.0501429509032123</v>
      </c>
    </row>
    <row r="36" customFormat="false" ht="12.8" hidden="false" customHeight="false" outlineLevel="0" collapsed="false">
      <c r="A36" s="47"/>
      <c r="B36" s="34" t="s">
        <v>1216</v>
      </c>
      <c r="C36" s="34" t="n">
        <f aca="false">VLOOKUP($B36,'I.Stat export'!A:O,2,0)</f>
        <v>97.8</v>
      </c>
      <c r="D36" s="34" t="n">
        <f aca="false">VLOOKUP($B36,'I.Stat export'!$A:$O,14,0)</f>
        <v>106.2</v>
      </c>
      <c r="E36" s="34" t="n">
        <f aca="false">VLOOKUP($B36,'I.Stat export'!$A:$O,15,0)</f>
        <v>1199</v>
      </c>
      <c r="F36" s="34" t="n">
        <f aca="false">E36/E$4</f>
        <v>0.001199</v>
      </c>
      <c r="G36" s="34"/>
      <c r="H36" s="34" t="n">
        <f aca="false">(D36-C36)/C36*100</f>
        <v>8.58895705521473</v>
      </c>
      <c r="I36" s="24" t="n">
        <v>0</v>
      </c>
      <c r="J36" s="34" t="n">
        <f aca="false">IF(I36=0,F36*H36,$U$8*H36)</f>
        <v>0.0102981595092025</v>
      </c>
      <c r="K36" s="34" t="n">
        <f aca="false">IF(I36=0,F36*H$4,$U$8*H$4)</f>
        <v>0.00817761767531221</v>
      </c>
      <c r="L36" s="34"/>
      <c r="M36" s="48"/>
      <c r="P36" s="0" t="n">
        <f aca="false">IF(I36=0,K36-J36,J36-K36)</f>
        <v>-0.00212054183389025</v>
      </c>
    </row>
    <row r="37" customFormat="false" ht="12.8" hidden="false" customHeight="false" outlineLevel="0" collapsed="false">
      <c r="A37" s="36"/>
      <c r="B37" s="37"/>
      <c r="C37" s="37"/>
      <c r="D37" s="37"/>
      <c r="E37" s="37"/>
      <c r="F37" s="37"/>
      <c r="G37" s="37"/>
      <c r="H37" s="37"/>
      <c r="I37" s="24"/>
      <c r="J37" s="37"/>
      <c r="K37" s="37"/>
      <c r="L37" s="37"/>
      <c r="M37" s="49" t="n">
        <f aca="false">SUM(P4:P37)</f>
        <v>5.97669864545045</v>
      </c>
    </row>
    <row r="38" customFormat="false" ht="12.8" hidden="false" customHeight="false" outlineLevel="0" collapsed="false">
      <c r="I38" s="24"/>
    </row>
    <row r="39" customFormat="false" ht="12.8" hidden="false" customHeight="false" outlineLevel="0" collapsed="false">
      <c r="I39" s="24"/>
    </row>
    <row r="40" customFormat="false" ht="12.8" hidden="false" customHeight="false" outlineLevel="0" collapsed="false">
      <c r="A40" s="50" t="s">
        <v>1457</v>
      </c>
      <c r="B40" s="51" t="s">
        <v>546</v>
      </c>
      <c r="C40" s="51" t="n">
        <f aca="false">VLOOKUP($B40,'I.Stat export'!A:O,2,0)</f>
        <v>116.7</v>
      </c>
      <c r="D40" s="51" t="n">
        <f aca="false">VLOOKUP($B40,'I.Stat export'!$A:$O,14,0)</f>
        <v>202.5</v>
      </c>
      <c r="E40" s="51" t="n">
        <f aca="false">VLOOKUP($B40,'I.Stat export'!$A:$O,15,0)</f>
        <v>22541</v>
      </c>
      <c r="F40" s="51" t="n">
        <f aca="false">E40/E$4</f>
        <v>0.022541</v>
      </c>
      <c r="G40" s="51"/>
      <c r="H40" s="51" t="n">
        <f aca="false">(D40-C40)/C40*100</f>
        <v>73.5218508997429</v>
      </c>
      <c r="I40" s="24" t="n">
        <v>0</v>
      </c>
      <c r="J40" s="51"/>
      <c r="K40" s="51"/>
      <c r="L40" s="51"/>
      <c r="M40" s="52"/>
      <c r="O40" s="51"/>
      <c r="P40" s="53" t="n">
        <f aca="false">IF(I40=0,0,0.15*F40*H40)</f>
        <v>0</v>
      </c>
      <c r="Q40" s="54" t="s">
        <v>1458</v>
      </c>
    </row>
    <row r="41" customFormat="false" ht="12.8" hidden="false" customHeight="false" outlineLevel="0" collapsed="false">
      <c r="I41" s="24"/>
      <c r="M41" s="22" t="n">
        <f aca="false">SUM(P4:P40)</f>
        <v>5.97669864545045</v>
      </c>
    </row>
    <row r="42" customFormat="false" ht="12.8" hidden="false" customHeight="false" outlineLevel="0" collapsed="false">
      <c r="I42" s="24"/>
    </row>
    <row r="43" customFormat="false" ht="12.8" hidden="false" customHeight="false" outlineLevel="0" collapsed="false">
      <c r="I43" s="24"/>
    </row>
    <row r="44" customFormat="false" ht="15" hidden="false" customHeight="true" outlineLevel="0" collapsed="false">
      <c r="A44" s="55" t="s">
        <v>1459</v>
      </c>
      <c r="B44" s="56" t="s">
        <v>1278</v>
      </c>
      <c r="C44" s="31" t="n">
        <f aca="false">VLOOKUP($B44,'I.Stat export'!A:O,2,0)</f>
        <v>106.4</v>
      </c>
      <c r="D44" s="31" t="n">
        <f aca="false">VLOOKUP($B44,'I.Stat export'!$A:$O,14,0)</f>
        <v>110</v>
      </c>
      <c r="E44" s="31" t="n">
        <f aca="false">VLOOKUP($B44,'I.Stat export'!$A:$O,15,0)</f>
        <v>12642</v>
      </c>
      <c r="F44" s="31" t="n">
        <f aca="false">E44/E$4</f>
        <v>0.012642</v>
      </c>
      <c r="G44" s="31"/>
      <c r="H44" s="31" t="n">
        <f aca="false">(D44-C44)/C44*100</f>
        <v>3.38345864661654</v>
      </c>
      <c r="I44" s="57" t="n">
        <v>0</v>
      </c>
      <c r="J44" s="31" t="n">
        <f aca="false">IF(I44=0,F44*H44,F44*I44*H44)</f>
        <v>0.0427736842105262</v>
      </c>
      <c r="K44" s="31" t="n">
        <f aca="false">IF(I44=0,F44*H$4,I44*F44*H$4)</f>
        <v>0.0862230547550433</v>
      </c>
      <c r="L44" s="31"/>
      <c r="M44" s="58"/>
      <c r="O44" s="31"/>
      <c r="P44" s="32" t="n">
        <f aca="false">IF(I44=0,K44-J44,J44-K44)</f>
        <v>0.0434493705445171</v>
      </c>
      <c r="Q44" s="59" t="s">
        <v>1460</v>
      </c>
    </row>
    <row r="45" customFormat="false" ht="12.8" hidden="false" customHeight="false" outlineLevel="0" collapsed="false">
      <c r="A45" s="55"/>
      <c r="B45" s="34" t="s">
        <v>1266</v>
      </c>
      <c r="C45" s="34" t="n">
        <f aca="false">VLOOKUP($B45,'I.Stat export'!A:O,2,0)</f>
        <v>106.8</v>
      </c>
      <c r="D45" s="34" t="n">
        <f aca="false">VLOOKUP($B45,'I.Stat export'!$A:$O,14,0)</f>
        <v>111.1</v>
      </c>
      <c r="E45" s="34" t="n">
        <f aca="false">VLOOKUP($B45,'I.Stat export'!$A:$O,15,0)</f>
        <v>16911</v>
      </c>
      <c r="F45" s="34" t="n">
        <f aca="false">E45/E$4</f>
        <v>0.016911</v>
      </c>
      <c r="G45" s="34"/>
      <c r="H45" s="34" t="n">
        <f aca="false">(D45-C45)/C45*100</f>
        <v>4.02621722846442</v>
      </c>
      <c r="I45" s="60" t="n">
        <v>0</v>
      </c>
      <c r="J45" s="34" t="n">
        <f aca="false">IF(I45=0,F45*H45,$U$9*H45)</f>
        <v>0.0680873595505618</v>
      </c>
      <c r="K45" s="34" t="n">
        <f aca="false">IF(I45=0,F45*H$4,I45*F45*H$4)</f>
        <v>0.115339193083574</v>
      </c>
      <c r="L45" s="34"/>
      <c r="M45" s="61"/>
      <c r="O45" s="34"/>
      <c r="P45" s="35" t="n">
        <f aca="false">IF(I45=0,K45-J45,J45-K45)</f>
        <v>0.0472518335330119</v>
      </c>
      <c r="Q45" s="62"/>
    </row>
    <row r="46" customFormat="false" ht="12.8" hidden="false" customHeight="false" outlineLevel="0" collapsed="false">
      <c r="A46" s="55"/>
      <c r="B46" s="37" t="s">
        <v>1268</v>
      </c>
      <c r="C46" s="37" t="n">
        <f aca="false">VLOOKUP($B46,'I.Stat export'!A:O,2,0)</f>
        <v>107.4</v>
      </c>
      <c r="D46" s="37" t="n">
        <f aca="false">VLOOKUP($B46,'I.Stat export'!$A:$O,14,0)</f>
        <v>112.7</v>
      </c>
      <c r="E46" s="37" t="n">
        <f aca="false">VLOOKUP($B46,'I.Stat export'!$A:$O,15,0)</f>
        <v>10047</v>
      </c>
      <c r="F46" s="37" t="n">
        <f aca="false">E46/E$4</f>
        <v>0.010047</v>
      </c>
      <c r="G46" s="37"/>
      <c r="H46" s="37" t="n">
        <f aca="false">(D46-C46)/C46*100</f>
        <v>4.93482309124767</v>
      </c>
      <c r="I46" s="63" t="n">
        <v>0</v>
      </c>
      <c r="J46" s="37" t="n">
        <f aca="false">IF(I46=0,F46*H46,$U$9*H46)</f>
        <v>0.0495801675977653</v>
      </c>
      <c r="K46" s="37" t="n">
        <f aca="false">IF(I46=0,F46*H$4,I46*F46*H$4)</f>
        <v>0.0685242074927955</v>
      </c>
      <c r="L46" s="37"/>
      <c r="M46" s="64"/>
      <c r="O46" s="37"/>
      <c r="P46" s="41" t="n">
        <f aca="false">IF(I46=0,K46-J46,J46-K46)</f>
        <v>0.0189440398950301</v>
      </c>
      <c r="Q46" s="65"/>
    </row>
    <row r="47" customFormat="false" ht="12.8" hidden="false" customHeight="false" outlineLevel="0" collapsed="false">
      <c r="I47" s="24"/>
      <c r="M47" s="22" t="n">
        <f aca="false">SUM(P4:P46)</f>
        <v>6.08634388942301</v>
      </c>
    </row>
    <row r="48" customFormat="false" ht="12.8" hidden="false" customHeight="false" outlineLevel="0" collapsed="false">
      <c r="I48" s="24"/>
    </row>
    <row r="49" customFormat="false" ht="12.8" hidden="false" customHeight="false" outlineLevel="0" collapsed="false">
      <c r="I49" s="24"/>
    </row>
    <row r="50" customFormat="false" ht="12.8" hidden="false" customHeight="false" outlineLevel="0" collapsed="false">
      <c r="I50" s="24"/>
    </row>
    <row r="51" customFormat="false" ht="12.8" hidden="false" customHeight="false" outlineLevel="0" collapsed="false">
      <c r="I51" s="24"/>
    </row>
    <row r="52" customFormat="false" ht="12.8" hidden="false" customHeight="true" outlineLevel="0" collapsed="false">
      <c r="A52" s="66" t="s">
        <v>1461</v>
      </c>
      <c r="B52" s="31"/>
      <c r="C52" s="31"/>
      <c r="D52" s="31"/>
      <c r="E52" s="31"/>
      <c r="F52" s="31"/>
      <c r="G52" s="31"/>
      <c r="H52" s="31"/>
      <c r="I52" s="57"/>
      <c r="J52" s="31"/>
      <c r="K52" s="31"/>
      <c r="L52" s="31"/>
      <c r="M52" s="58"/>
      <c r="O52" s="31"/>
      <c r="P52" s="32"/>
      <c r="Q52" s="59"/>
    </row>
    <row r="53" customFormat="false" ht="18.75" hidden="false" customHeight="true" outlineLevel="0" collapsed="false">
      <c r="A53" s="66"/>
      <c r="B53" s="34" t="s">
        <v>188</v>
      </c>
      <c r="C53" s="34" t="n">
        <f aca="false">VLOOKUP($B53,'I.Stat export'!A:O,2,0)</f>
        <v>110.3</v>
      </c>
      <c r="D53" s="34" t="n">
        <f aca="false">VLOOKUP($B53,'I.Stat export'!$A:$O,14,0)</f>
        <v>187.7</v>
      </c>
      <c r="E53" s="34" t="n">
        <f aca="false">VLOOKUP($B53,'I.Stat export'!$A:$O,15,0)</f>
        <v>957</v>
      </c>
      <c r="F53" s="34" t="n">
        <f aca="false">E53/E$4</f>
        <v>0.000957</v>
      </c>
      <c r="G53" s="34"/>
      <c r="H53" s="34" t="n">
        <f aca="false">(D53-C53)/C53*100</f>
        <v>70.1722574796011</v>
      </c>
      <c r="I53" s="60" t="n">
        <v>0</v>
      </c>
      <c r="J53" s="34" t="n">
        <f aca="false">F53*H53</f>
        <v>0.0671548504079782</v>
      </c>
      <c r="K53" s="34" t="n">
        <f aca="false">F53*$H$4</f>
        <v>0.0065270893371758</v>
      </c>
      <c r="L53" s="34"/>
      <c r="M53" s="61"/>
      <c r="O53" s="34"/>
      <c r="P53" s="67" t="n">
        <f aca="false">IF(I53=0,-J53+K53,IF(I53=1,0,IF(I53=2,3*J53-3*K53)))</f>
        <v>-0.0606277610708024</v>
      </c>
      <c r="Q53" s="62" t="s">
        <v>1462</v>
      </c>
    </row>
    <row r="54" customFormat="false" ht="12.8" hidden="false" customHeight="false" outlineLevel="0" collapsed="false">
      <c r="A54" s="66"/>
      <c r="B54" s="68" t="s">
        <v>122</v>
      </c>
      <c r="C54" s="68" t="n">
        <f aca="false">VLOOKUP($B54,'I.Stat export'!A:O,2,0)</f>
        <v>115.7</v>
      </c>
      <c r="D54" s="68" t="n">
        <f aca="false">VLOOKUP($B54,'I.Stat export'!$A:$O,14,0)</f>
        <v>128.9</v>
      </c>
      <c r="E54" s="68" t="n">
        <f aca="false">VLOOKUP($B54,'I.Stat export'!$A:$O,15,0)</f>
        <v>1800</v>
      </c>
      <c r="F54" s="68" t="n">
        <f aca="false">E54/E$4</f>
        <v>0.0018</v>
      </c>
      <c r="G54" s="68"/>
      <c r="H54" s="68" t="n">
        <f aca="false">(D54-C54)/C54*100</f>
        <v>11.4088159031979</v>
      </c>
      <c r="I54" s="60" t="n">
        <v>0</v>
      </c>
      <c r="J54" s="68" t="n">
        <f aca="false">F54*H54</f>
        <v>0.0205358686257563</v>
      </c>
      <c r="K54" s="68" t="n">
        <f aca="false">F54*$H$4</f>
        <v>0.0122766570605187</v>
      </c>
      <c r="L54" s="68"/>
      <c r="M54" s="61"/>
      <c r="O54" s="68"/>
      <c r="P54" s="35" t="n">
        <f aca="false">IF(I54=0,-J54+K54,IF(I54=1,0,IF(I54=2,3*J54-3*K54)))</f>
        <v>-0.00825921156523752</v>
      </c>
      <c r="Q54" s="62"/>
    </row>
    <row r="55" customFormat="false" ht="12.8" hidden="false" customHeight="false" outlineLevel="0" collapsed="false">
      <c r="A55" s="66"/>
      <c r="B55" s="34" t="s">
        <v>88</v>
      </c>
      <c r="C55" s="68" t="n">
        <f aca="false">VLOOKUP($B55,'I.Stat export'!A:O,2,0)</f>
        <v>107.9</v>
      </c>
      <c r="D55" s="68" t="n">
        <f aca="false">VLOOKUP($B55,'I.Stat export'!$A:$O,14,0)</f>
        <v>122.8</v>
      </c>
      <c r="E55" s="68" t="n">
        <f aca="false">VLOOKUP($B55,'I.Stat export'!$A:$O,15,0)</f>
        <v>7888</v>
      </c>
      <c r="F55" s="68" t="n">
        <f aca="false">E55/E$4</f>
        <v>0.007888</v>
      </c>
      <c r="G55" s="68"/>
      <c r="H55" s="68" t="n">
        <f aca="false">(D55-C55)/C55*100</f>
        <v>13.8090824837813</v>
      </c>
      <c r="I55" s="60" t="n">
        <v>0</v>
      </c>
      <c r="J55" s="68" t="n">
        <f aca="false">F55*H55</f>
        <v>0.108926042632067</v>
      </c>
      <c r="K55" s="68" t="n">
        <f aca="false">F55*$H$4</f>
        <v>0.0537990393852066</v>
      </c>
      <c r="L55" s="68"/>
      <c r="M55" s="61"/>
      <c r="O55" s="68"/>
      <c r="P55" s="35" t="n">
        <f aca="false">IF(I55=0,-J55+K55,IF(I55=1,0,IF(I55=2,3*J55-3*K55)))</f>
        <v>-0.0551270032468601</v>
      </c>
      <c r="Q55" s="62"/>
    </row>
    <row r="56" customFormat="false" ht="12.8" hidden="false" customHeight="false" outlineLevel="0" collapsed="false">
      <c r="A56" s="66"/>
      <c r="B56" s="34" t="s">
        <v>60</v>
      </c>
      <c r="C56" s="68" t="n">
        <f aca="false">VLOOKUP($B56,'I.Stat export'!A:O,2,0)</f>
        <v>104.9</v>
      </c>
      <c r="D56" s="68" t="n">
        <f aca="false">VLOOKUP($B56,'I.Stat export'!$A:$O,14,0)</f>
        <v>126.4</v>
      </c>
      <c r="E56" s="68" t="n">
        <f aca="false">VLOOKUP($B56,'I.Stat export'!$A:$O,15,0)</f>
        <v>3316</v>
      </c>
      <c r="F56" s="68" t="n">
        <f aca="false">E56/E$4</f>
        <v>0.003316</v>
      </c>
      <c r="G56" s="68"/>
      <c r="H56" s="68" t="n">
        <f aca="false">(D56-C56)/C56*100</f>
        <v>20.4957102001907</v>
      </c>
      <c r="I56" s="60" t="n">
        <v>0</v>
      </c>
      <c r="J56" s="68" t="n">
        <f aca="false">F56*H56</f>
        <v>0.0679637750238322</v>
      </c>
      <c r="K56" s="68" t="n">
        <f aca="false">F56*$H$4</f>
        <v>0.022616330451489</v>
      </c>
      <c r="L56" s="68"/>
      <c r="M56" s="61"/>
      <c r="O56" s="68"/>
      <c r="P56" s="35" t="n">
        <f aca="false">IF(I56=0,-J56+K56,IF(I56=1,0,IF(I56=2,3*J56-3*K56)))</f>
        <v>-0.0453474445723432</v>
      </c>
      <c r="Q56" s="62"/>
    </row>
    <row r="57" customFormat="false" ht="12.8" hidden="false" customHeight="false" outlineLevel="0" collapsed="false">
      <c r="A57" s="66"/>
      <c r="B57" s="68"/>
      <c r="C57" s="68"/>
      <c r="D57" s="68"/>
      <c r="E57" s="68"/>
      <c r="F57" s="68"/>
      <c r="G57" s="68"/>
      <c r="H57" s="68"/>
      <c r="I57" s="60"/>
      <c r="J57" s="68"/>
      <c r="K57" s="68"/>
      <c r="L57" s="68"/>
      <c r="M57" s="61"/>
      <c r="O57" s="68"/>
      <c r="P57" s="35"/>
      <c r="Q57" s="62"/>
    </row>
    <row r="58" customFormat="false" ht="12.8" hidden="false" customHeight="false" outlineLevel="0" collapsed="false">
      <c r="A58" s="66"/>
      <c r="B58" s="34" t="s">
        <v>38</v>
      </c>
      <c r="C58" s="68" t="n">
        <f aca="false">VLOOKUP($B58,'I.Stat export'!A:O,2,0)</f>
        <v>99.3</v>
      </c>
      <c r="D58" s="68" t="n">
        <f aca="false">VLOOKUP($B58,'I.Stat export'!$A:$O,14,0)</f>
        <v>117.9</v>
      </c>
      <c r="E58" s="68" t="n">
        <f aca="false">VLOOKUP($B58,'I.Stat export'!$A:$O,15,0)</f>
        <v>1432</v>
      </c>
      <c r="F58" s="68" t="n">
        <f aca="false">E58/E$4</f>
        <v>0.001432</v>
      </c>
      <c r="G58" s="68"/>
      <c r="H58" s="68" t="n">
        <f aca="false">(D58-C58)/C58*100</f>
        <v>18.7311178247734</v>
      </c>
      <c r="I58" s="60" t="n">
        <v>0</v>
      </c>
      <c r="J58" s="68" t="n">
        <f aca="false">F58*H58</f>
        <v>0.0268229607250755</v>
      </c>
      <c r="K58" s="68" t="n">
        <f aca="false">F58*$H$4</f>
        <v>0.00976676272814603</v>
      </c>
      <c r="L58" s="68"/>
      <c r="M58" s="61"/>
      <c r="O58" s="68"/>
      <c r="P58" s="35" t="n">
        <f aca="false">IF(I58=0,-J58+K58,IF(I58=1,0,IF(I58=2,3*J58-3*K58)))</f>
        <v>-0.0170561979969295</v>
      </c>
      <c r="Q58" s="62"/>
    </row>
    <row r="59" customFormat="false" ht="12.8" hidden="false" customHeight="false" outlineLevel="0" collapsed="false">
      <c r="A59" s="66"/>
      <c r="B59" s="34" t="s">
        <v>74</v>
      </c>
      <c r="C59" s="68" t="n">
        <f aca="false">VLOOKUP($B59,'I.Stat export'!A:O,2,0)</f>
        <v>105.4</v>
      </c>
      <c r="D59" s="68" t="n">
        <f aca="false">VLOOKUP($B59,'I.Stat export'!$A:$O,14,0)</f>
        <v>110.7</v>
      </c>
      <c r="E59" s="68" t="n">
        <f aca="false">VLOOKUP($B59,'I.Stat export'!$A:$O,15,0)</f>
        <v>12954</v>
      </c>
      <c r="F59" s="68" t="n">
        <f aca="false">E59/E$4</f>
        <v>0.012954</v>
      </c>
      <c r="G59" s="68"/>
      <c r="H59" s="68" t="n">
        <f aca="false">(D59-C59)/C59*100</f>
        <v>5.02846299810246</v>
      </c>
      <c r="I59" s="60" t="n">
        <v>0</v>
      </c>
      <c r="J59" s="68" t="n">
        <f aca="false">F59*H59</f>
        <v>0.0651387096774193</v>
      </c>
      <c r="K59" s="68" t="n">
        <f aca="false">F59*$H$4</f>
        <v>0.0883510086455333</v>
      </c>
      <c r="L59" s="68"/>
      <c r="M59" s="61"/>
      <c r="O59" s="68"/>
      <c r="P59" s="35" t="n">
        <f aca="false">IF(I59=0,-J59+K59,IF(I59=1,0,IF(I59=2,3*J59-3*K59)))</f>
        <v>0.023212298968114</v>
      </c>
      <c r="Q59" s="62"/>
    </row>
    <row r="60" customFormat="false" ht="12.8" hidden="false" customHeight="false" outlineLevel="0" collapsed="false">
      <c r="A60" s="66"/>
      <c r="B60" s="68"/>
      <c r="C60" s="68"/>
      <c r="D60" s="68"/>
      <c r="E60" s="68"/>
      <c r="F60" s="68"/>
      <c r="G60" s="68"/>
      <c r="H60" s="68"/>
      <c r="I60" s="60"/>
      <c r="J60" s="68"/>
      <c r="K60" s="68"/>
      <c r="L60" s="68"/>
      <c r="M60" s="61"/>
      <c r="O60" s="68"/>
      <c r="P60" s="35"/>
      <c r="Q60" s="62"/>
    </row>
    <row r="61" customFormat="false" ht="12.8" hidden="false" customHeight="false" outlineLevel="0" collapsed="false">
      <c r="A61" s="66"/>
      <c r="B61" s="68"/>
      <c r="C61" s="68"/>
      <c r="D61" s="68"/>
      <c r="E61" s="68"/>
      <c r="F61" s="68"/>
      <c r="G61" s="68"/>
      <c r="H61" s="68"/>
      <c r="I61" s="60"/>
      <c r="J61" s="68"/>
      <c r="K61" s="68"/>
      <c r="L61" s="68"/>
      <c r="M61" s="61"/>
      <c r="O61" s="68"/>
      <c r="P61" s="35"/>
      <c r="Q61" s="62"/>
    </row>
    <row r="62" customFormat="false" ht="12.8" hidden="false" customHeight="false" outlineLevel="0" collapsed="false">
      <c r="A62" s="66"/>
      <c r="B62" s="37"/>
      <c r="C62" s="37"/>
      <c r="D62" s="37"/>
      <c r="E62" s="37"/>
      <c r="F62" s="37"/>
      <c r="G62" s="37"/>
      <c r="H62" s="37"/>
      <c r="I62" s="63"/>
      <c r="J62" s="37"/>
      <c r="K62" s="37"/>
      <c r="L62" s="37"/>
      <c r="M62" s="64"/>
      <c r="O62" s="37"/>
      <c r="P62" s="41"/>
      <c r="Q62" s="65"/>
    </row>
    <row r="64" customFormat="false" ht="12.8" hidden="false" customHeight="false" outlineLevel="0" collapsed="false">
      <c r="M64" s="22" t="n">
        <f aca="false">SUM(P4:P62)</f>
        <v>5.92313856993895</v>
      </c>
    </row>
    <row r="72" customFormat="false" ht="12.8" hidden="true" customHeight="false" outlineLevel="0" collapsed="false"/>
    <row r="73" customFormat="false" ht="12.8" hidden="true" customHeight="false" outlineLevel="0" collapsed="false">
      <c r="A73" s="69" t="s">
        <v>1463</v>
      </c>
      <c r="B73" s="31"/>
      <c r="C73" s="31"/>
      <c r="D73" s="31"/>
      <c r="E73" s="31"/>
      <c r="F73" s="31"/>
      <c r="G73" s="31"/>
      <c r="H73" s="31"/>
      <c r="I73" s="57"/>
      <c r="J73" s="31"/>
      <c r="K73" s="31"/>
      <c r="L73" s="31"/>
      <c r="M73" s="58"/>
      <c r="O73" s="31"/>
      <c r="P73" s="32"/>
      <c r="Q73" s="59"/>
    </row>
    <row r="74" customFormat="false" ht="12.8" hidden="true" customHeight="false" outlineLevel="0" collapsed="false">
      <c r="A74" s="70" t="s">
        <v>1464</v>
      </c>
      <c r="B74" s="34" t="s">
        <v>546</v>
      </c>
      <c r="C74" s="68" t="n">
        <f aca="false">VLOOKUP($B74,'I.Stat export'!A:O,2,0)</f>
        <v>116.7</v>
      </c>
      <c r="D74" s="68" t="n">
        <f aca="false">VLOOKUP($B74,'I.Stat export'!$A:$O,14,0)</f>
        <v>202.5</v>
      </c>
      <c r="E74" s="68" t="n">
        <f aca="false">VLOOKUP($B74,'I.Stat export'!$A:$O,15,0)</f>
        <v>22541</v>
      </c>
      <c r="F74" s="68" t="n">
        <f aca="false">E74/E$4</f>
        <v>0.022541</v>
      </c>
      <c r="G74" s="68"/>
      <c r="H74" s="68" t="n">
        <f aca="false">(D74-C74)/C74*100</f>
        <v>73.5218508997429</v>
      </c>
      <c r="I74" s="60"/>
      <c r="J74" s="68" t="n">
        <f aca="false">F74*H74*0.0004</f>
        <v>0.000662902416452442</v>
      </c>
      <c r="K74" s="68" t="n">
        <f aca="false">F74*$H$4</f>
        <v>0.153737848222863</v>
      </c>
      <c r="L74" s="68"/>
      <c r="M74" s="61"/>
      <c r="O74" s="68"/>
      <c r="P74" s="35" t="n">
        <f aca="false">IF(I74=1,0.05*J74-0.05*K74,0)</f>
        <v>0</v>
      </c>
      <c r="Q74" s="62"/>
    </row>
    <row r="75" customFormat="false" ht="12.8" hidden="true" customHeight="false" outlineLevel="0" collapsed="false">
      <c r="A75" s="71" t="s">
        <v>1465</v>
      </c>
      <c r="B75" s="37" t="s">
        <v>554</v>
      </c>
      <c r="C75" s="37" t="n">
        <f aca="false">VLOOKUP($B75,'I.Stat export'!A:O,2,0)</f>
        <v>94.8</v>
      </c>
      <c r="D75" s="37" t="n">
        <f aca="false">VLOOKUP($B75,'I.Stat export'!$A:$O,14,0)</f>
        <v>153.9</v>
      </c>
      <c r="E75" s="37" t="n">
        <f aca="false">VLOOKUP($B75,'I.Stat export'!$A:$O,15,0)</f>
        <v>21619</v>
      </c>
      <c r="F75" s="37" t="n">
        <f aca="false">E75/E$4</f>
        <v>0.021619</v>
      </c>
      <c r="G75" s="37"/>
      <c r="H75" s="37" t="n">
        <f aca="false">(D75-C75)/C75*100</f>
        <v>62.3417721518987</v>
      </c>
      <c r="I75" s="63"/>
      <c r="J75" s="68" t="n">
        <f aca="false">F75*H75</f>
        <v>1.3477667721519</v>
      </c>
      <c r="K75" s="68" t="n">
        <f aca="false">F75*$H$4</f>
        <v>0.147449471661864</v>
      </c>
      <c r="L75" s="37"/>
      <c r="M75" s="64"/>
      <c r="O75" s="37"/>
      <c r="P75" s="41"/>
      <c r="Q75" s="65"/>
    </row>
    <row r="76" customFormat="false" ht="12.8" hidden="true" customHeight="false" outlineLevel="0" collapsed="false"/>
    <row r="77" customFormat="false" ht="12.8" hidden="true" customHeight="false" outlineLevel="0" collapsed="false"/>
    <row r="78" customFormat="false" ht="12.8" hidden="true" customHeight="false" outlineLevel="0" collapsed="false"/>
  </sheetData>
  <mergeCells count="5">
    <mergeCell ref="A6:A13"/>
    <mergeCell ref="A15:A18"/>
    <mergeCell ref="A21:A28"/>
    <mergeCell ref="A44:A46"/>
    <mergeCell ref="A52:A62"/>
  </mergeCells>
  <hyperlinks>
    <hyperlink ref="B54" r:id="rId1" display="      01133: frutti di mare freschi o refrigerat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  <Company>ISTAT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2022-05-24T15:57:55Z</dcterms:created>
  <dc:creator>I.Stat</dc:creator>
  <dc:description/>
  <dc:language>en-US</dc:language>
  <cp:lastModifiedBy/>
  <dcterms:modified xsi:type="dcterms:W3CDTF">2022-07-11T18:21:58Z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ISTAT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