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/cycloaromatics/"/>
    </mc:Choice>
  </mc:AlternateContent>
  <xr:revisionPtr revIDLastSave="0" documentId="13_ncr:1_{8F26D1A7-CA1E-0A4F-B3DE-5D9ACFB709AE}" xr6:coauthVersionLast="47" xr6:coauthVersionMax="47" xr10:uidLastSave="{00000000-0000-0000-0000-000000000000}"/>
  <bookViews>
    <workbookView xWindow="1280" yWindow="3440" windowWidth="34560" windowHeight="20500" xr2:uid="{D3F96728-2DE2-5449-B1F9-40CED5586744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I13" i="1" s="1"/>
  <c r="H12" i="1"/>
  <c r="I12" i="1" s="1"/>
  <c r="H11" i="1"/>
  <c r="I11" i="1" s="1"/>
  <c r="I10" i="1"/>
  <c r="H10" i="1"/>
  <c r="H9" i="1"/>
  <c r="I9" i="1" s="1"/>
  <c r="H8" i="1"/>
  <c r="I8" i="1" s="1"/>
  <c r="H7" i="1"/>
  <c r="I7" i="1" s="1"/>
  <c r="H6" i="1"/>
  <c r="I6" i="1" s="1"/>
  <c r="I5" i="1"/>
  <c r="H5" i="1"/>
  <c r="H4" i="1"/>
  <c r="I4" i="1" s="1"/>
  <c r="H3" i="1"/>
  <c r="I3" i="1" s="1"/>
  <c r="H2" i="1"/>
  <c r="I2" i="1" s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<sst xmlns="http://schemas.openxmlformats.org/spreadsheetml/2006/main" count="37" uniqueCount="37">
  <si>
    <t>nC</t>
  </si>
  <si>
    <t>eta_B_star</t>
  </si>
  <si>
    <t>eta_B_star_norm</t>
  </si>
  <si>
    <t>Zc</t>
  </si>
  <si>
    <t>omega</t>
  </si>
  <si>
    <t>Amu</t>
  </si>
  <si>
    <t>Bmu</t>
  </si>
  <si>
    <t>Cmu</t>
  </si>
  <si>
    <t>Dmu</t>
  </si>
  <si>
    <t>Arho</t>
  </si>
  <si>
    <t>Brho</t>
  </si>
  <si>
    <t>Crho</t>
  </si>
  <si>
    <t>Asat</t>
  </si>
  <si>
    <t>Bsat</t>
  </si>
  <si>
    <t>Csat</t>
  </si>
  <si>
    <t>Dsat</t>
  </si>
  <si>
    <t>Esat</t>
  </si>
  <si>
    <t>Ac</t>
  </si>
  <si>
    <t>Bc</t>
  </si>
  <si>
    <t>Cc</t>
  </si>
  <si>
    <t>Dc</t>
  </si>
  <si>
    <t>Ak</t>
  </si>
  <si>
    <t>Bk</t>
  </si>
  <si>
    <t>Ck</t>
  </si>
  <si>
    <t>Avap</t>
  </si>
  <si>
    <t>Bvap</t>
  </si>
  <si>
    <t>Asigma</t>
  </si>
  <si>
    <t>Bsigma</t>
  </si>
  <si>
    <t>DCN</t>
  </si>
  <si>
    <t>W</t>
  </si>
  <si>
    <t>Tc</t>
  </si>
  <si>
    <t>Pc</t>
  </si>
  <si>
    <t>Vc</t>
  </si>
  <si>
    <t>rhoc</t>
  </si>
  <si>
    <t>Tf</t>
  </si>
  <si>
    <t>Tfz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</si>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</sst>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0E+00"/>
    <numFmt numFmtId="167" formatCode="0.0000"/>
    <numFmt numFmtId="168" formatCode="0.00000000"/>
  </numFmts>
  <fonts count="8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2" fillId="2" borderId="2" xfId="1" applyFont="1" applyFill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1" fontId="3" fillId="4" borderId="8" xfId="0" applyNumberFormat="1" applyFont="1" applyFill="1" applyBorder="1"/>
    <xf numFmtId="167" fontId="3" fillId="4" borderId="6" xfId="0" applyNumberFormat="1" applyFont="1" applyFill="1" applyBorder="1" applyAlignment="1">
      <alignment vertical="top"/>
    </xf>
    <xf numFmtId="166" fontId="3" fillId="4" borderId="6" xfId="0" applyNumberFormat="1" applyFont="1" applyFill="1" applyBorder="1" applyAlignment="1">
      <alignment vertical="top"/>
    </xf>
    <xf numFmtId="166" fontId="3" fillId="4" borderId="8" xfId="0" applyNumberFormat="1" applyFont="1" applyFill="1" applyBorder="1" applyAlignment="1">
      <alignment vertical="top"/>
    </xf>
    <xf numFmtId="166" fontId="4" fillId="4" borderId="6" xfId="0" applyNumberFormat="1" applyFont="1" applyFill="1" applyBorder="1"/>
    <xf numFmtId="166" fontId="4" fillId="4" borderId="8" xfId="0" applyNumberFormat="1" applyFont="1" applyFill="1" applyBorder="1"/>
    <xf numFmtId="166" fontId="4" fillId="4" borderId="6" xfId="0" applyNumberFormat="1" applyFont="1" applyFill="1" applyBorder="1" applyAlignment="1">
      <alignment horizontal="right"/>
    </xf>
    <xf numFmtId="166" fontId="5" fillId="4" borderId="8" xfId="1" applyNumberFormat="1" applyFont="1" applyFill="1" applyBorder="1" applyAlignment="1">
      <alignment horizontal="right"/>
    </xf>
    <xf numFmtId="165" fontId="3" fillId="4" borderId="5" xfId="0" applyNumberFormat="1" applyFont="1" applyFill="1" applyBorder="1"/>
    <xf numFmtId="165" fontId="0" fillId="0" borderId="0" xfId="0" applyNumberFormat="1"/>
    <xf numFmtId="2" fontId="2" fillId="3" borderId="2" xfId="0" applyNumberFormat="1" applyFont="1" applyFill="1" applyBorder="1" applyAlignment="1">
      <alignment horizontal="center"/>
    </xf>
    <xf numFmtId="2" fontId="3" fillId="4" borderId="5" xfId="0" applyNumberFormat="1" applyFont="1" applyFill="1" applyBorder="1"/>
    <xf numFmtId="2" fontId="0" fillId="0" borderId="0" xfId="0" applyNumberFormat="1"/>
    <xf numFmtId="11" fontId="2" fillId="3" borderId="2" xfId="0" applyNumberFormat="1" applyFont="1" applyFill="1" applyBorder="1" applyAlignment="1">
      <alignment horizontal="center"/>
    </xf>
    <xf numFmtId="11" fontId="3" fillId="4" borderId="5" xfId="0" applyNumberFormat="1" applyFont="1" applyFill="1" applyBorder="1" applyAlignment="1">
      <alignment horizontal="right"/>
    </xf>
    <xf numFmtId="11" fontId="0" fillId="0" borderId="0" xfId="0" applyNumberFormat="1"/>
    <xf numFmtId="164" fontId="6" fillId="4" borderId="10" xfId="0" applyNumberFormat="1" applyFont="1" applyFill="1" applyBorder="1"/>
    <xf numFmtId="164" fontId="0" fillId="0" borderId="0" xfId="0" applyNumberFormat="1"/>
    <xf numFmtId="167" fontId="2" fillId="3" borderId="3" xfId="0" applyNumberFormat="1" applyFont="1" applyFill="1" applyBorder="1" applyAlignment="1">
      <alignment horizontal="center"/>
    </xf>
    <xf numFmtId="167" fontId="3" fillId="4" borderId="7" xfId="0" applyNumberFormat="1" applyFont="1" applyFill="1" applyBorder="1"/>
    <xf numFmtId="167" fontId="0" fillId="0" borderId="0" xfId="0" applyNumberFormat="1"/>
    <xf numFmtId="2" fontId="2" fillId="3" borderId="4" xfId="0" applyNumberFormat="1" applyFont="1" applyFill="1" applyBorder="1" applyAlignment="1">
      <alignment horizontal="center"/>
    </xf>
    <xf numFmtId="2" fontId="3" fillId="4" borderId="6" xfId="0" applyNumberFormat="1" applyFont="1" applyFill="1" applyBorder="1"/>
    <xf numFmtId="167" fontId="2" fillId="3" borderId="4" xfId="0" applyNumberFormat="1" applyFont="1" applyFill="1" applyBorder="1" applyAlignment="1">
      <alignment horizontal="center"/>
    </xf>
    <xf numFmtId="167" fontId="3" fillId="4" borderId="6" xfId="0" applyNumberFormat="1" applyFont="1" applyFill="1" applyBorder="1"/>
    <xf numFmtId="11" fontId="2" fillId="3" borderId="1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167" fontId="5" fillId="4" borderId="7" xfId="2" applyNumberFormat="1" applyFont="1" applyFill="1" applyBorder="1"/>
    <xf numFmtId="167" fontId="5" fillId="4" borderId="6" xfId="2" applyNumberFormat="1" applyFont="1" applyFill="1" applyBorder="1"/>
    <xf numFmtId="167" fontId="5" fillId="4" borderId="8" xfId="2" applyNumberFormat="1" applyFont="1" applyFill="1" applyBorder="1"/>
    <xf numFmtId="167" fontId="5" fillId="4" borderId="9" xfId="1" applyNumberFormat="1" applyFont="1" applyFill="1" applyBorder="1"/>
    <xf numFmtId="2" fontId="5" fillId="4" borderId="6" xfId="1" applyNumberFormat="1" applyFont="1" applyFill="1" applyBorder="1"/>
    <xf numFmtId="167" fontId="5" fillId="4" borderId="6" xfId="1" applyNumberFormat="1" applyFont="1" applyFill="1" applyBorder="1"/>
    <xf numFmtId="166" fontId="2" fillId="3" borderId="4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5" fillId="4" borderId="6" xfId="1" applyNumberFormat="1" applyFont="1" applyFill="1" applyBorder="1" applyAlignment="1">
      <alignment horizontal="right"/>
    </xf>
    <xf numFmtId="166" fontId="0" fillId="0" borderId="0" xfId="0" applyNumberFormat="1"/>
    <xf numFmtId="165" fontId="2" fillId="3" borderId="3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vertical="top"/>
    </xf>
    <xf numFmtId="167" fontId="4" fillId="4" borderId="7" xfId="0" applyNumberFormat="1" applyFont="1" applyFill="1" applyBorder="1"/>
    <xf numFmtId="165" fontId="2" fillId="3" borderId="4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5" fillId="4" borderId="7" xfId="1" applyNumberFormat="1" applyFont="1" applyFill="1" applyBorder="1"/>
    <xf numFmtId="165" fontId="5" fillId="4" borderId="8" xfId="1" applyNumberFormat="1" applyFont="1" applyFill="1" applyBorder="1"/>
    <xf numFmtId="165" fontId="4" fillId="4" borderId="7" xfId="0" applyNumberFormat="1" applyFont="1" applyFill="1" applyBorder="1"/>
    <xf numFmtId="167" fontId="4" fillId="4" borderId="8" xfId="0" applyNumberFormat="1" applyFont="1" applyFill="1" applyBorder="1"/>
    <xf numFmtId="168" fontId="2" fillId="2" borderId="2" xfId="1" applyNumberFormat="1" applyFont="1" applyFill="1" applyBorder="1" applyAlignment="1">
      <alignment horizontal="center"/>
    </xf>
    <xf numFmtId="168" fontId="4" fillId="4" borderId="5" xfId="0" applyNumberFormat="1" applyFont="1" applyFill="1" applyBorder="1" applyAlignment="1">
      <alignment horizontal="right"/>
    </xf>
    <xf numFmtId="168" fontId="4" fillId="4" borderId="5" xfId="0" applyNumberFormat="1" applyFont="1" applyFill="1" applyBorder="1"/>
    <xf numFmtId="168" fontId="0" fillId="0" borderId="0" xfId="0" applyNumberFormat="1"/>
    <xf numFmtId="2" fontId="3" fillId="4" borderId="11" xfId="0" applyNumberFormat="1" applyFont="1" applyFill="1" applyBorder="1"/>
    <xf numFmtId="2" fontId="2" fillId="3" borderId="12" xfId="0" applyNumberFormat="1" applyFont="1" applyFill="1" applyBorder="1" applyAlignment="1">
      <alignment horizontal="center"/>
    </xf>
    <xf numFmtId="2" fontId="7" fillId="4" borderId="11" xfId="0" applyNumberFormat="1" applyFont="1" applyFill="1" applyBorder="1"/>
    <xf numFmtId="2" fontId="4" fillId="0" borderId="5" xfId="0" applyNumberFormat="1" applyFont="1" applyBorder="1"/>
    <xf numFmtId="2" fontId="7" fillId="0" borderId="5" xfId="0" applyNumberFormat="1" applyFont="1" applyBorder="1"/>
  </cellXfs>
  <cellStyles count="3">
    <cellStyle name="Normal_Sheet1 2" xfId="1" xr:uid="{3B042B7A-5FC6-F943-8694-9D60ACEAEEEB}"/>
    <cellStyle name="Normal_Sheet1_1" xfId="2" xr:uid="{B15FDC58-2F28-1947-AA9C-EAFC92EA770D}"/>
    <cellStyle name="Normale" xfId="0" builtinId="0"/>
  </cellStyles>
  <dxfs count="0"/>
  <tableStyles count="0" defaultTableStyle="TableStyleMedium2" defaultPivotStyle="PivotStyleLight16"/>
  <colors>
    <mruColors>
      <color rgb="FFFF9300"/>
      <color rgb="FFFF8AD8"/>
      <color rgb="FF7A81FF"/>
      <color rgb="FF75D7FF"/>
      <color rgb="FFD6FD78"/>
      <color rgb="FFFFD6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314E-E6B9-AD4E-970A-2ED796462AC6}">
  <dimension ref="A1:AK13"/>
  <sheetViews>
    <sheetView tabSelected="1" topLeftCell="B1" zoomScale="40" zoomScaleNormal="40" workbookViewId="0">
      <selection activeCell="AN10" sqref="AN10"/>
    </sheetView>
  </sheetViews>
  <sheetFormatPr baseColWidth="10" defaultRowHeight="16" x14ac:dyDescent="0.2"/>
  <cols>
    <col min="1" max="1" width="4.1640625" customWidth="1"/>
    <col min="2" max="2" width="18.33203125" style="22" customWidth="1"/>
    <col min="3" max="3" width="18.33203125" style="54" customWidth="1"/>
    <col min="4" max="4" width="14.83203125" style="14" customWidth="1"/>
    <col min="5" max="6" width="14.83203125" style="17" customWidth="1"/>
    <col min="7" max="7" width="14.83203125" style="20" customWidth="1"/>
    <col min="8" max="8" width="14.83203125" style="17" customWidth="1"/>
    <col min="9" max="13" width="14.83203125" style="14" customWidth="1"/>
    <col min="14" max="14" width="14.83203125" style="25" customWidth="1"/>
    <col min="15" max="15" width="14.83203125" style="17" customWidth="1"/>
    <col min="16" max="16" width="14.83203125" style="25" customWidth="1"/>
    <col min="17" max="17" width="14.83203125" style="20" customWidth="1"/>
    <col min="18" max="21" width="14.83203125" style="25" customWidth="1"/>
    <col min="22" max="22" width="14.83203125" style="17" customWidth="1"/>
    <col min="23" max="23" width="14.83203125" style="25" customWidth="1"/>
    <col min="24" max="25" width="14.83203125" style="41" customWidth="1"/>
    <col min="26" max="26" width="14.83203125" style="14" customWidth="1"/>
    <col min="27" max="27" width="14.83203125" style="25" customWidth="1"/>
    <col min="28" max="29" width="14.83203125" style="41" customWidth="1"/>
    <col min="30" max="30" width="14.83203125" style="25" customWidth="1"/>
    <col min="31" max="32" width="14.83203125" style="41" customWidth="1"/>
    <col min="33" max="35" width="14.83203125" style="14" customWidth="1"/>
    <col min="36" max="37" width="14.83203125" style="25" customWidth="1"/>
  </cols>
  <sheetData>
    <row r="1" spans="1:37" x14ac:dyDescent="0.2">
      <c r="A1" s="1" t="s">
        <v>0</v>
      </c>
      <c r="B1" s="2" t="s">
        <v>1</v>
      </c>
      <c r="C1" s="51" t="s">
        <v>2</v>
      </c>
      <c r="D1" s="3" t="s">
        <v>29</v>
      </c>
      <c r="E1" s="15" t="s">
        <v>30</v>
      </c>
      <c r="F1" s="15" t="s">
        <v>31</v>
      </c>
      <c r="G1" s="18" t="s">
        <v>32</v>
      </c>
      <c r="H1" s="15" t="s">
        <v>33</v>
      </c>
      <c r="I1" s="3" t="s">
        <v>3</v>
      </c>
      <c r="J1" s="3" t="s">
        <v>4</v>
      </c>
      <c r="K1" s="15" t="s">
        <v>34</v>
      </c>
      <c r="L1" s="56" t="s">
        <v>35</v>
      </c>
      <c r="M1" s="56" t="s">
        <v>36</v>
      </c>
      <c r="N1" s="23" t="s">
        <v>5</v>
      </c>
      <c r="O1" s="26" t="s">
        <v>6</v>
      </c>
      <c r="P1" s="28" t="s">
        <v>7</v>
      </c>
      <c r="Q1" s="30" t="s">
        <v>8</v>
      </c>
      <c r="R1" s="23" t="s">
        <v>9</v>
      </c>
      <c r="S1" s="28" t="s">
        <v>10</v>
      </c>
      <c r="T1" s="31" t="s">
        <v>11</v>
      </c>
      <c r="U1" s="23" t="s">
        <v>12</v>
      </c>
      <c r="V1" s="26" t="s">
        <v>13</v>
      </c>
      <c r="W1" s="28" t="s">
        <v>14</v>
      </c>
      <c r="X1" s="38" t="s">
        <v>15</v>
      </c>
      <c r="Y1" s="39" t="s">
        <v>16</v>
      </c>
      <c r="Z1" s="42" t="s">
        <v>17</v>
      </c>
      <c r="AA1" s="28" t="s">
        <v>18</v>
      </c>
      <c r="AB1" s="38" t="s">
        <v>19</v>
      </c>
      <c r="AC1" s="39" t="s">
        <v>20</v>
      </c>
      <c r="AD1" s="23" t="s">
        <v>21</v>
      </c>
      <c r="AE1" s="38" t="s">
        <v>22</v>
      </c>
      <c r="AF1" s="39" t="s">
        <v>23</v>
      </c>
      <c r="AG1" s="45" t="s">
        <v>24</v>
      </c>
      <c r="AH1" s="46" t="s">
        <v>25</v>
      </c>
      <c r="AI1" s="45" t="s">
        <v>26</v>
      </c>
      <c r="AJ1" s="31" t="s">
        <v>27</v>
      </c>
      <c r="AK1" s="31" t="s">
        <v>28</v>
      </c>
    </row>
    <row r="2" spans="1:37" x14ac:dyDescent="0.2">
      <c r="A2" s="4">
        <v>9</v>
      </c>
      <c r="B2" s="21">
        <v>1.639560825</v>
      </c>
      <c r="C2" s="52">
        <v>1</v>
      </c>
      <c r="D2" s="13">
        <v>118.178</v>
      </c>
      <c r="E2" s="16">
        <v>684.9</v>
      </c>
      <c r="F2" s="16">
        <v>39.5</v>
      </c>
      <c r="G2" s="19">
        <v>3.8099999999999999E-4</v>
      </c>
      <c r="H2" s="16">
        <f>1/LEFT(G2,8)*D2/1000</f>
        <v>310.17847769028867</v>
      </c>
      <c r="I2" s="13">
        <f>LEFT(F2,5)*100000/(H2*8.314/(D2/1000)*E2)</f>
        <v>0.26429252791575009</v>
      </c>
      <c r="J2" s="13">
        <v>0.309</v>
      </c>
      <c r="K2" s="55">
        <v>323.14999999999998</v>
      </c>
      <c r="L2" s="55">
        <v>221.74</v>
      </c>
      <c r="M2" s="55">
        <v>40.380000000000003</v>
      </c>
      <c r="N2" s="24">
        <v>-7.3304</v>
      </c>
      <c r="O2" s="27">
        <v>1330.6</v>
      </c>
      <c r="P2" s="29">
        <v>1.26E-2</v>
      </c>
      <c r="Q2" s="5">
        <v>-8.6008000000000007E-6</v>
      </c>
      <c r="R2" s="32">
        <v>0.31019999999999998</v>
      </c>
      <c r="S2" s="33">
        <v>0.26119999999999999</v>
      </c>
      <c r="T2" s="34">
        <v>0.30220000000000002</v>
      </c>
      <c r="U2" s="35">
        <v>37.357999999999997</v>
      </c>
      <c r="V2" s="36">
        <v>-3733.7</v>
      </c>
      <c r="W2" s="37">
        <v>-10.039999999999999</v>
      </c>
      <c r="X2" s="11">
        <v>6.3179E-11</v>
      </c>
      <c r="Y2" s="12">
        <v>2.2062000000000002E-6</v>
      </c>
      <c r="Z2" s="43">
        <v>87.076999999999998</v>
      </c>
      <c r="AA2" s="6">
        <v>0.68757000000000001</v>
      </c>
      <c r="AB2" s="7">
        <v>-1.7066E-3</v>
      </c>
      <c r="AC2" s="8">
        <v>1.8819999999999999E-6</v>
      </c>
      <c r="AD2" s="44">
        <v>0.1721</v>
      </c>
      <c r="AE2" s="9">
        <v>-7.4925999999999994E-5</v>
      </c>
      <c r="AF2" s="10">
        <v>-1.7688000000000001E-7</v>
      </c>
      <c r="AG2" s="47">
        <v>62.106999999999999</v>
      </c>
      <c r="AH2" s="48">
        <v>0.42</v>
      </c>
      <c r="AI2" s="49">
        <v>69.245000000000005</v>
      </c>
      <c r="AJ2" s="50">
        <v>1.2434000000000001</v>
      </c>
      <c r="AK2" s="58">
        <v>8.6</v>
      </c>
    </row>
    <row r="3" spans="1:37" x14ac:dyDescent="0.2">
      <c r="A3" s="4">
        <v>10</v>
      </c>
      <c r="B3" s="21">
        <v>1.67458354875</v>
      </c>
      <c r="C3" s="52">
        <v>1</v>
      </c>
      <c r="D3" s="13">
        <v>132.20500000000001</v>
      </c>
      <c r="E3" s="16">
        <v>720.15</v>
      </c>
      <c r="F3" s="16">
        <v>36.200000000000003</v>
      </c>
      <c r="G3" s="19">
        <v>4.4099999999999999E-4</v>
      </c>
      <c r="H3" s="16">
        <f t="shared" ref="H3:H13" si="0">1/LEFT(G3,8)*D3/1000</f>
        <v>299.78458049886626</v>
      </c>
      <c r="I3" s="13">
        <f t="shared" ref="I3:I13" si="1">LEFT(F3,5)*100000/(H3*8.314/(D3/1000)*E3)</f>
        <v>0.26663316924842806</v>
      </c>
      <c r="J3" s="13">
        <v>0.32800000000000001</v>
      </c>
      <c r="K3" s="55">
        <v>344.26111111111106</v>
      </c>
      <c r="L3" s="55">
        <v>237.4</v>
      </c>
      <c r="M3" s="55">
        <v>40.61</v>
      </c>
      <c r="N3" s="24">
        <v>-6.3710000000000004</v>
      </c>
      <c r="O3" s="27">
        <v>1274</v>
      </c>
      <c r="P3" s="29">
        <v>1.0500000000000001E-2</v>
      </c>
      <c r="Q3" s="5">
        <v>-8.1163000000000005E-6</v>
      </c>
      <c r="R3" s="32">
        <v>0.2984</v>
      </c>
      <c r="S3" s="33">
        <v>0.25750000000000001</v>
      </c>
      <c r="T3" s="34">
        <v>0.26769999999999999</v>
      </c>
      <c r="U3" s="35">
        <v>39.917000000000002</v>
      </c>
      <c r="V3" s="36">
        <v>-4132</v>
      </c>
      <c r="W3" s="37">
        <v>-10.78</v>
      </c>
      <c r="X3" s="11">
        <v>1.9691E-10</v>
      </c>
      <c r="Y3" s="12">
        <v>2.0405000000000002E-6</v>
      </c>
      <c r="Z3" s="43">
        <v>154.31800000000001</v>
      </c>
      <c r="AA3" s="6">
        <v>0.35231000000000001</v>
      </c>
      <c r="AB3" s="7">
        <v>-7.7636999999999997E-4</v>
      </c>
      <c r="AC3" s="8">
        <v>1.0222999999999999E-6</v>
      </c>
      <c r="AD3" s="44">
        <v>0.13389999999999999</v>
      </c>
      <c r="AE3" s="9">
        <v>2.2092000000000001E-5</v>
      </c>
      <c r="AF3" s="10">
        <v>-1.1331E-7</v>
      </c>
      <c r="AG3" s="47">
        <v>59.454999999999998</v>
      </c>
      <c r="AH3" s="48">
        <v>0.308</v>
      </c>
      <c r="AI3" s="49">
        <v>64.027000000000001</v>
      </c>
      <c r="AJ3" s="50">
        <v>1.2312000000000001</v>
      </c>
      <c r="AK3" s="59">
        <v>8.0017614906819201</v>
      </c>
    </row>
    <row r="4" spans="1:37" x14ac:dyDescent="0.2">
      <c r="A4" s="4">
        <v>11</v>
      </c>
      <c r="B4" s="21">
        <v>2.9793781250000002</v>
      </c>
      <c r="C4" s="53">
        <f>(B4-MIN($B$4:$B$5))/(MAX($B$4:$B$5)-MIN($B$4:$B$5))</f>
        <v>0</v>
      </c>
      <c r="D4" s="13">
        <v>146.232</v>
      </c>
      <c r="E4" s="16">
        <v>722.13</v>
      </c>
      <c r="F4" s="16">
        <v>30.76</v>
      </c>
      <c r="G4" s="19">
        <v>4.9249999999999999E-4</v>
      </c>
      <c r="H4" s="16">
        <f t="shared" si="0"/>
        <v>297.21951219512192</v>
      </c>
      <c r="I4" s="13">
        <f t="shared" si="1"/>
        <v>0.25207282357409772</v>
      </c>
      <c r="J4" s="13">
        <v>0.379</v>
      </c>
      <c r="K4" s="55">
        <v>349.26111111111106</v>
      </c>
      <c r="L4" s="55">
        <v>232.3</v>
      </c>
      <c r="M4" s="57">
        <v>41.646955088673998</v>
      </c>
      <c r="N4" s="24">
        <v>-6.6379000000000001</v>
      </c>
      <c r="O4" s="27">
        <v>1332</v>
      </c>
      <c r="P4" s="29">
        <v>1.12E-2</v>
      </c>
      <c r="Q4" s="5">
        <v>-8.8482999999999996E-6</v>
      </c>
      <c r="R4" s="32">
        <v>0.2969</v>
      </c>
      <c r="S4" s="33">
        <v>0.25669999999999998</v>
      </c>
      <c r="T4" s="34">
        <v>0.28570000000000001</v>
      </c>
      <c r="U4" s="35">
        <v>18.456</v>
      </c>
      <c r="V4" s="36">
        <v>-3186.9</v>
      </c>
      <c r="W4" s="37">
        <v>-3.3862000000000001</v>
      </c>
      <c r="X4" s="40">
        <v>0</v>
      </c>
      <c r="Y4" s="40">
        <v>0</v>
      </c>
      <c r="Z4" s="43">
        <v>173.71100000000001</v>
      </c>
      <c r="AA4" s="6">
        <v>0.42986999999999997</v>
      </c>
      <c r="AB4" s="7">
        <v>-9.6141E-4</v>
      </c>
      <c r="AC4" s="8">
        <v>1.2443000000000001E-6</v>
      </c>
      <c r="AD4" s="44">
        <v>0.15959999999999999</v>
      </c>
      <c r="AE4" s="9">
        <v>-6.0467000000000002E-5</v>
      </c>
      <c r="AF4" s="10">
        <v>-1.5571000000000001E-7</v>
      </c>
      <c r="AG4" s="47">
        <v>67.563000000000002</v>
      </c>
      <c r="AH4" s="48">
        <v>0.38</v>
      </c>
      <c r="AI4" s="49">
        <v>63.371000000000002</v>
      </c>
      <c r="AJ4" s="50">
        <v>1.2222</v>
      </c>
      <c r="AK4" s="59">
        <v>6.6179714530748104</v>
      </c>
    </row>
    <row r="5" spans="1:37" x14ac:dyDescent="0.2">
      <c r="A5" s="4">
        <v>11</v>
      </c>
      <c r="B5" s="21">
        <v>3.2193477937499999</v>
      </c>
      <c r="C5" s="53">
        <f>(B5-MIN($B$4:$B$5))/(MAX($B$4:$B$5)-MIN($B$4:$B$5))</f>
        <v>1</v>
      </c>
      <c r="D5" s="13">
        <v>146.232</v>
      </c>
      <c r="E5" s="16">
        <v>721.27</v>
      </c>
      <c r="F5" s="16">
        <v>30.76</v>
      </c>
      <c r="G5" s="19">
        <v>4.9249999999999999E-4</v>
      </c>
      <c r="H5" s="16">
        <f t="shared" si="0"/>
        <v>297.21951219512192</v>
      </c>
      <c r="I5" s="13">
        <f t="shared" si="1"/>
        <v>0.25237338040894974</v>
      </c>
      <c r="J5" s="13">
        <v>0.379</v>
      </c>
      <c r="K5" s="55">
        <v>349.26111111111106</v>
      </c>
      <c r="L5" s="55">
        <v>230.15</v>
      </c>
      <c r="M5" s="57">
        <v>40.808437813185002</v>
      </c>
      <c r="N5" s="24">
        <v>-6.5876000000000001</v>
      </c>
      <c r="O5" s="27">
        <v>1322.3</v>
      </c>
      <c r="P5" s="29">
        <v>1.12E-2</v>
      </c>
      <c r="Q5" s="5">
        <v>-8.8100000000000004E-6</v>
      </c>
      <c r="R5" s="32">
        <v>0.2969</v>
      </c>
      <c r="S5" s="33">
        <v>0.26150000000000001</v>
      </c>
      <c r="T5" s="34">
        <v>0.28570000000000001</v>
      </c>
      <c r="U5" s="35">
        <v>18.451000000000001</v>
      </c>
      <c r="V5" s="36">
        <v>-3182.8</v>
      </c>
      <c r="W5" s="37">
        <v>-3.3849999999999998</v>
      </c>
      <c r="X5" s="40">
        <v>0</v>
      </c>
      <c r="Y5" s="40">
        <v>0</v>
      </c>
      <c r="Z5" s="43">
        <v>175.14400000000001</v>
      </c>
      <c r="AA5" s="6">
        <v>0.42009999999999997</v>
      </c>
      <c r="AB5" s="7">
        <v>-9.3775E-4</v>
      </c>
      <c r="AC5" s="8">
        <v>1.2187000000000001E-6</v>
      </c>
      <c r="AD5" s="44">
        <v>0.15970000000000001</v>
      </c>
      <c r="AE5" s="9">
        <v>-6.1002000000000003E-5</v>
      </c>
      <c r="AF5" s="10">
        <v>-1.5566000000000001E-7</v>
      </c>
      <c r="AG5" s="47">
        <v>67.477999999999994</v>
      </c>
      <c r="AH5" s="48">
        <v>0.38</v>
      </c>
      <c r="AI5" s="49">
        <v>63.344000000000001</v>
      </c>
      <c r="AJ5" s="50">
        <v>1.2222</v>
      </c>
      <c r="AK5" s="59">
        <v>5.4996339375468599</v>
      </c>
    </row>
    <row r="6" spans="1:37" x14ac:dyDescent="0.2">
      <c r="A6" s="4">
        <v>12</v>
      </c>
      <c r="B6" s="21">
        <v>2.4765805312500002</v>
      </c>
      <c r="C6" s="53">
        <f>(B6-MIN($B$6:$B$7))/(MAX($B$6:$B$7)-MIN($B$6:$B$7))</f>
        <v>0</v>
      </c>
      <c r="D6" s="13">
        <v>160.25899999999999</v>
      </c>
      <c r="E6" s="16">
        <v>735.44</v>
      </c>
      <c r="F6" s="16">
        <v>27.73</v>
      </c>
      <c r="G6" s="19">
        <v>5.4850000000000005E-4</v>
      </c>
      <c r="H6" s="16">
        <f t="shared" si="0"/>
        <v>292.44343065693425</v>
      </c>
      <c r="I6" s="13">
        <f t="shared" si="1"/>
        <v>0.24852676157123557</v>
      </c>
      <c r="J6" s="13">
        <v>0.42399999999999999</v>
      </c>
      <c r="K6" s="55">
        <v>362.03888888888889</v>
      </c>
      <c r="L6" s="55">
        <v>243.57</v>
      </c>
      <c r="M6" s="57">
        <v>41.901647331225</v>
      </c>
      <c r="N6" s="24">
        <v>-8.2171000000000003</v>
      </c>
      <c r="O6" s="27">
        <v>1633.9</v>
      </c>
      <c r="P6" s="29">
        <v>1.4E-2</v>
      </c>
      <c r="Q6" s="5">
        <v>-1.0373999999999999E-5</v>
      </c>
      <c r="R6" s="32">
        <v>0.29220000000000002</v>
      </c>
      <c r="S6" s="33">
        <v>0.25480000000000003</v>
      </c>
      <c r="T6" s="34">
        <v>0.28570000000000001</v>
      </c>
      <c r="U6" s="35">
        <v>18.931999999999999</v>
      </c>
      <c r="V6" s="36">
        <v>-3362.5</v>
      </c>
      <c r="W6" s="37">
        <v>-3.5032000000000001</v>
      </c>
      <c r="X6" s="40">
        <v>0</v>
      </c>
      <c r="Y6" s="40">
        <v>0</v>
      </c>
      <c r="Z6" s="43">
        <v>191.511</v>
      </c>
      <c r="AA6" s="6">
        <v>0.51073999999999997</v>
      </c>
      <c r="AB6" s="7">
        <v>-1.1421000000000001E-3</v>
      </c>
      <c r="AC6" s="8">
        <v>1.4161000000000001E-6</v>
      </c>
      <c r="AD6" s="44">
        <v>0.15479999999999999</v>
      </c>
      <c r="AE6" s="9">
        <v>-5.3122999999999999E-5</v>
      </c>
      <c r="AF6" s="10">
        <v>-1.5155E-7</v>
      </c>
      <c r="AG6" s="47">
        <v>71.022000000000006</v>
      </c>
      <c r="AH6" s="48">
        <v>0.38</v>
      </c>
      <c r="AI6" s="49">
        <v>62.015000000000001</v>
      </c>
      <c r="AJ6" s="50">
        <v>1.2222</v>
      </c>
      <c r="AK6" s="59">
        <v>9.7487288889325203</v>
      </c>
    </row>
    <row r="7" spans="1:37" x14ac:dyDescent="0.2">
      <c r="A7" s="4">
        <v>12</v>
      </c>
      <c r="B7" s="21">
        <v>2.7211104937499999</v>
      </c>
      <c r="C7" s="53">
        <f>(B7-MIN($B$6:$B$7))/(MAX($B$6:$B$7)-MIN($B$6:$B$7))</f>
        <v>1</v>
      </c>
      <c r="D7" s="13">
        <v>160.25899999999999</v>
      </c>
      <c r="E7" s="16">
        <v>739.79</v>
      </c>
      <c r="F7" s="16">
        <v>27.73</v>
      </c>
      <c r="G7" s="19">
        <v>5.4850000000000005E-4</v>
      </c>
      <c r="H7" s="16">
        <f t="shared" si="0"/>
        <v>292.44343065693425</v>
      </c>
      <c r="I7" s="13">
        <f t="shared" si="1"/>
        <v>0.24706541252240435</v>
      </c>
      <c r="J7" s="13">
        <v>0.42399999999999999</v>
      </c>
      <c r="K7" s="55">
        <v>363.70555555555552</v>
      </c>
      <c r="L7" s="55">
        <v>224.75</v>
      </c>
      <c r="M7" s="57">
        <v>41.927535689307497</v>
      </c>
      <c r="N7" s="24">
        <v>-8.4404000000000003</v>
      </c>
      <c r="O7" s="27">
        <v>1679.2</v>
      </c>
      <c r="P7" s="29">
        <v>1.43E-2</v>
      </c>
      <c r="Q7" s="5">
        <v>-1.0514E-5</v>
      </c>
      <c r="R7" s="32">
        <v>0.29220000000000002</v>
      </c>
      <c r="S7" s="33">
        <v>0.25869999999999999</v>
      </c>
      <c r="T7" s="34">
        <v>0.28570000000000001</v>
      </c>
      <c r="U7" s="35">
        <v>18.959</v>
      </c>
      <c r="V7" s="36">
        <v>-3383.8</v>
      </c>
      <c r="W7" s="37">
        <v>-3.5087000000000002</v>
      </c>
      <c r="X7" s="40">
        <v>0</v>
      </c>
      <c r="Y7" s="40">
        <v>0</v>
      </c>
      <c r="Z7" s="43">
        <v>197.87799999999999</v>
      </c>
      <c r="AA7" s="6">
        <v>0.46838000000000002</v>
      </c>
      <c r="AB7" s="7">
        <v>-1.0399999999999999E-3</v>
      </c>
      <c r="AC7" s="8">
        <v>1.3209999999999999E-6</v>
      </c>
      <c r="AD7" s="44">
        <v>0.15609999999999999</v>
      </c>
      <c r="AE7" s="9">
        <v>-5.7166000000000001E-5</v>
      </c>
      <c r="AF7" s="10">
        <v>-1.4618E-7</v>
      </c>
      <c r="AG7" s="47">
        <v>71.480999999999995</v>
      </c>
      <c r="AH7" s="48">
        <v>0.38</v>
      </c>
      <c r="AI7" s="49">
        <v>62.143000000000001</v>
      </c>
      <c r="AJ7" s="50">
        <v>1.2222</v>
      </c>
      <c r="AK7" s="59">
        <v>9.2675837103725005</v>
      </c>
    </row>
    <row r="8" spans="1:37" x14ac:dyDescent="0.2">
      <c r="A8" s="4">
        <v>13</v>
      </c>
      <c r="B8" s="21">
        <v>2.7560105687499998</v>
      </c>
      <c r="C8" s="53">
        <f>(B8-MIN($B$8:$B$9))/(MAX($B$8:$B$9)-MIN($B$8:$B$9))</f>
        <v>1</v>
      </c>
      <c r="D8" s="13">
        <v>174.286</v>
      </c>
      <c r="E8" s="16">
        <v>752.45</v>
      </c>
      <c r="F8" s="16">
        <v>25.13</v>
      </c>
      <c r="G8" s="19">
        <v>6.045E-4</v>
      </c>
      <c r="H8" s="16">
        <f t="shared" si="0"/>
        <v>288.55298013245027</v>
      </c>
      <c r="I8" s="13">
        <f t="shared" si="1"/>
        <v>0.24262847051488112</v>
      </c>
      <c r="J8" s="13">
        <v>0.46800000000000003</v>
      </c>
      <c r="K8" s="55">
        <v>375.92777777777775</v>
      </c>
      <c r="L8" s="55">
        <v>265.64999999999998</v>
      </c>
      <c r="M8" s="57">
        <v>41.985911752552397</v>
      </c>
      <c r="N8" s="24">
        <v>-9.8388000000000009</v>
      </c>
      <c r="O8" s="27">
        <v>1954.3</v>
      </c>
      <c r="P8" s="29">
        <v>1.67E-2</v>
      </c>
      <c r="Q8" s="5">
        <v>-1.1764E-5</v>
      </c>
      <c r="R8" s="32">
        <v>0.2883</v>
      </c>
      <c r="S8" s="33">
        <v>0.25869999999999999</v>
      </c>
      <c r="T8" s="34">
        <v>0.28570000000000001</v>
      </c>
      <c r="U8" s="35">
        <v>59.119599999999998</v>
      </c>
      <c r="V8" s="36">
        <v>-5967.4</v>
      </c>
      <c r="W8" s="37">
        <v>-16.525500000000001</v>
      </c>
      <c r="X8" s="40">
        <v>-2E-3</v>
      </c>
      <c r="Y8" s="12">
        <v>3.7154999999999998E-6</v>
      </c>
      <c r="Z8" s="43">
        <v>208.65700000000001</v>
      </c>
      <c r="AA8" s="6">
        <v>0.59857000000000005</v>
      </c>
      <c r="AB8" s="7">
        <v>-1.3236999999999999E-3</v>
      </c>
      <c r="AC8" s="8">
        <v>1.5538000000000001E-6</v>
      </c>
      <c r="AD8" s="44">
        <v>0.14979999999999999</v>
      </c>
      <c r="AE8" s="9">
        <v>-4.3757999999999997E-5</v>
      </c>
      <c r="AF8" s="10">
        <v>-1.4856E-7</v>
      </c>
      <c r="AG8" s="47">
        <v>75.497</v>
      </c>
      <c r="AH8" s="48">
        <v>0.38</v>
      </c>
      <c r="AI8" s="49">
        <v>61.030999999999999</v>
      </c>
      <c r="AJ8" s="50">
        <v>1.2222</v>
      </c>
      <c r="AK8" s="59">
        <v>11.161196936752001</v>
      </c>
    </row>
    <row r="9" spans="1:37" x14ac:dyDescent="0.2">
      <c r="A9" s="4">
        <v>13</v>
      </c>
      <c r="B9" s="21">
        <v>2.50771650625</v>
      </c>
      <c r="C9" s="53">
        <f>(B9-MIN($B$8:$B$9))/(MAX($B$8:$B$9)-MIN($B$8:$B$9))</f>
        <v>0</v>
      </c>
      <c r="D9" s="13">
        <v>174.286</v>
      </c>
      <c r="E9" s="16">
        <v>745.97</v>
      </c>
      <c r="F9" s="16">
        <v>25.13</v>
      </c>
      <c r="G9" s="19">
        <v>6.045E-4</v>
      </c>
      <c r="H9" s="16">
        <f t="shared" si="0"/>
        <v>288.55298013245027</v>
      </c>
      <c r="I9" s="13">
        <f t="shared" si="1"/>
        <v>0.24473610552558728</v>
      </c>
      <c r="J9" s="13">
        <v>0.46800000000000003</v>
      </c>
      <c r="K9" s="55">
        <v>372.59444444444443</v>
      </c>
      <c r="L9" s="55">
        <v>254.84</v>
      </c>
      <c r="M9" s="57">
        <v>41.914920006528597</v>
      </c>
      <c r="N9" s="24">
        <v>-9.5336999999999996</v>
      </c>
      <c r="O9" s="27">
        <v>1890</v>
      </c>
      <c r="P9" s="29">
        <v>1.6299999999999999E-2</v>
      </c>
      <c r="Q9" s="5">
        <v>-1.1606E-5</v>
      </c>
      <c r="R9" s="32">
        <v>0.2883</v>
      </c>
      <c r="S9" s="33">
        <v>0.25459999999999999</v>
      </c>
      <c r="T9" s="34">
        <v>0.28570000000000001</v>
      </c>
      <c r="U9" s="35">
        <v>58.8474</v>
      </c>
      <c r="V9" s="36">
        <v>-5948.1</v>
      </c>
      <c r="W9" s="37">
        <v>-16.3552</v>
      </c>
      <c r="X9" s="40">
        <v>-2.5000000000000001E-3</v>
      </c>
      <c r="Y9" s="12">
        <v>4.0060999999999996E-6</v>
      </c>
      <c r="Z9" s="43">
        <v>208.05500000000001</v>
      </c>
      <c r="AA9" s="6">
        <v>0.60087000000000002</v>
      </c>
      <c r="AB9" s="7">
        <v>-1.3449E-3</v>
      </c>
      <c r="AC9" s="8">
        <v>1.6030999999999999E-6</v>
      </c>
      <c r="AD9" s="44">
        <v>0.15049999999999999</v>
      </c>
      <c r="AE9" s="9">
        <v>-4.6387999999999997E-5</v>
      </c>
      <c r="AF9" s="10">
        <v>-1.4917999999999999E-7</v>
      </c>
      <c r="AG9" s="47">
        <v>74.786000000000001</v>
      </c>
      <c r="AH9" s="48">
        <v>0.38</v>
      </c>
      <c r="AI9" s="49">
        <v>60.847000000000001</v>
      </c>
      <c r="AJ9" s="50">
        <v>1.2222</v>
      </c>
      <c r="AK9" s="59">
        <v>10.623828170722501</v>
      </c>
    </row>
    <row r="10" spans="1:37" x14ac:dyDescent="0.2">
      <c r="A10" s="4">
        <v>14</v>
      </c>
      <c r="B10" s="21">
        <v>2.7889662075000001</v>
      </c>
      <c r="C10" s="53">
        <f>(B10-MIN($B$10:$B$11))/(MAX($B$10:$B$11)-MIN($B$10:$B$11))</f>
        <v>1</v>
      </c>
      <c r="D10" s="13">
        <v>188.31299999999999</v>
      </c>
      <c r="E10" s="16">
        <v>764.18</v>
      </c>
      <c r="F10" s="16">
        <v>22.87</v>
      </c>
      <c r="G10" s="19">
        <v>6.6049999999999995E-4</v>
      </c>
      <c r="H10" s="16">
        <f t="shared" si="0"/>
        <v>285.32272727272732</v>
      </c>
      <c r="I10" s="13">
        <f t="shared" si="1"/>
        <v>0.23757701027418968</v>
      </c>
      <c r="J10" s="13">
        <v>0.51100000000000001</v>
      </c>
      <c r="K10" s="55">
        <v>387.03888888888889</v>
      </c>
      <c r="L10" s="55">
        <v>243.05</v>
      </c>
      <c r="M10" s="57">
        <v>41.989241371423098</v>
      </c>
      <c r="N10" s="24">
        <v>-11.087</v>
      </c>
      <c r="O10" s="27">
        <v>2205</v>
      </c>
      <c r="P10" s="29">
        <v>1.8800000000000001E-2</v>
      </c>
      <c r="Q10" s="5">
        <v>-1.2816000000000001E-5</v>
      </c>
      <c r="R10" s="32">
        <v>0.28510000000000002</v>
      </c>
      <c r="S10" s="33">
        <v>0.25829999999999997</v>
      </c>
      <c r="T10" s="34">
        <v>0.28570000000000001</v>
      </c>
      <c r="U10" s="35">
        <v>19.885000000000002</v>
      </c>
      <c r="V10" s="36">
        <v>-3733</v>
      </c>
      <c r="W10" s="37">
        <v>-3.7338</v>
      </c>
      <c r="X10" s="40">
        <v>0</v>
      </c>
      <c r="Y10" s="40">
        <v>0</v>
      </c>
      <c r="Z10" s="43">
        <v>234.58199999999999</v>
      </c>
      <c r="AA10" s="6">
        <v>0.62666999999999995</v>
      </c>
      <c r="AB10" s="7">
        <v>-1.3916E-3</v>
      </c>
      <c r="AC10" s="8">
        <v>1.6398E-6</v>
      </c>
      <c r="AD10" s="44">
        <v>0.1484</v>
      </c>
      <c r="AE10" s="9">
        <v>-4.5157000000000002E-5</v>
      </c>
      <c r="AF10" s="10">
        <v>-1.3997999999999999E-7</v>
      </c>
      <c r="AG10" s="47">
        <v>79.472999999999999</v>
      </c>
      <c r="AH10" s="48">
        <v>0.38</v>
      </c>
      <c r="AI10" s="49">
        <v>60.116999999999997</v>
      </c>
      <c r="AJ10" s="50">
        <v>1.2222</v>
      </c>
      <c r="AK10" s="59">
        <v>15.002855431956799</v>
      </c>
    </row>
    <row r="11" spans="1:37" x14ac:dyDescent="0.2">
      <c r="A11" s="4">
        <v>14</v>
      </c>
      <c r="B11" s="21">
        <v>2.5367801249999999</v>
      </c>
      <c r="C11" s="53">
        <f>(B11-MIN($B$10:$B$11))/(MAX($B$10:$B$11)-MIN($B$10:$B$11))</f>
        <v>0</v>
      </c>
      <c r="D11" s="13">
        <v>188.31299999999999</v>
      </c>
      <c r="E11" s="16">
        <v>756.75</v>
      </c>
      <c r="F11" s="16">
        <v>22.87</v>
      </c>
      <c r="G11" s="19">
        <v>6.6049999999999995E-4</v>
      </c>
      <c r="H11" s="16">
        <f t="shared" si="0"/>
        <v>285.32272727272732</v>
      </c>
      <c r="I11" s="13">
        <f t="shared" si="1"/>
        <v>0.23990961309723191</v>
      </c>
      <c r="J11" s="13">
        <v>0.51100000000000001</v>
      </c>
      <c r="K11" s="55">
        <v>383.70555555555552</v>
      </c>
      <c r="L11" s="55">
        <v>266.11</v>
      </c>
      <c r="M11" s="57">
        <v>41.978276849012403</v>
      </c>
      <c r="N11" s="24">
        <v>-10.765000000000001</v>
      </c>
      <c r="O11" s="27">
        <v>2134.6</v>
      </c>
      <c r="P11" s="29">
        <v>1.83E-2</v>
      </c>
      <c r="Q11" s="5">
        <v>-1.2685E-5</v>
      </c>
      <c r="R11" s="32">
        <v>0.28510000000000002</v>
      </c>
      <c r="S11" s="33">
        <v>0.25540000000000002</v>
      </c>
      <c r="T11" s="34">
        <v>0.28570000000000001</v>
      </c>
      <c r="U11" s="35">
        <v>19.84</v>
      </c>
      <c r="V11" s="36">
        <v>-3694.2</v>
      </c>
      <c r="W11" s="37">
        <v>-3.7248000000000001</v>
      </c>
      <c r="X11" s="40">
        <v>0</v>
      </c>
      <c r="Y11" s="40">
        <v>0</v>
      </c>
      <c r="Z11" s="43">
        <v>223.90600000000001</v>
      </c>
      <c r="AA11" s="6">
        <v>0.69642000000000004</v>
      </c>
      <c r="AB11" s="7">
        <v>-1.5564000000000001E-3</v>
      </c>
      <c r="AC11" s="8">
        <v>1.787E-6</v>
      </c>
      <c r="AD11" s="44">
        <v>0.1467</v>
      </c>
      <c r="AE11" s="9">
        <v>-4.0043999999999998E-5</v>
      </c>
      <c r="AF11" s="10">
        <v>-1.4712999999999999E-7</v>
      </c>
      <c r="AG11" s="47">
        <v>78.626999999999995</v>
      </c>
      <c r="AH11" s="48">
        <v>0.38</v>
      </c>
      <c r="AI11" s="49">
        <v>59.911999999999999</v>
      </c>
      <c r="AJ11" s="50">
        <v>1.2222</v>
      </c>
      <c r="AK11" s="59">
        <v>13.7874595135105</v>
      </c>
    </row>
    <row r="12" spans="1:37" x14ac:dyDescent="0.2">
      <c r="A12" s="4">
        <v>15</v>
      </c>
      <c r="B12" s="21">
        <v>2.5629608250000002</v>
      </c>
      <c r="C12" s="53">
        <f>(B12-MIN($B$12:$B$13))/(MAX($B$12:$B$13)-MIN($B$12:$B$13))</f>
        <v>0</v>
      </c>
      <c r="D12" s="13">
        <v>202.34</v>
      </c>
      <c r="E12" s="16">
        <v>767.6</v>
      </c>
      <c r="F12" s="16">
        <v>20.91</v>
      </c>
      <c r="G12" s="19">
        <v>7.1650000000000001E-4</v>
      </c>
      <c r="H12" s="16">
        <f t="shared" si="0"/>
        <v>282.59776536312853</v>
      </c>
      <c r="I12" s="13">
        <f t="shared" si="1"/>
        <v>0.23459679191524224</v>
      </c>
      <c r="J12" s="13">
        <v>0.55400000000000005</v>
      </c>
      <c r="K12" s="55">
        <v>393.70555555555552</v>
      </c>
      <c r="L12" s="55">
        <v>277.38</v>
      </c>
      <c r="M12" s="57">
        <v>41.977119479288099</v>
      </c>
      <c r="N12" s="24">
        <v>-11.904999999999999</v>
      </c>
      <c r="O12" s="27">
        <v>2366.1999999999998</v>
      </c>
      <c r="P12" s="29">
        <v>2.0199999999999999E-2</v>
      </c>
      <c r="Q12" s="5">
        <v>-1.3618000000000001E-5</v>
      </c>
      <c r="R12" s="32">
        <v>0.28239999999999998</v>
      </c>
      <c r="S12" s="33">
        <v>0.25580000000000003</v>
      </c>
      <c r="T12" s="34">
        <v>0.28570000000000001</v>
      </c>
      <c r="U12" s="35">
        <v>20.280999999999999</v>
      </c>
      <c r="V12" s="36">
        <v>-3862</v>
      </c>
      <c r="W12" s="37">
        <v>-3.8315999999999999</v>
      </c>
      <c r="X12" s="40">
        <v>0</v>
      </c>
      <c r="Y12" s="40">
        <v>0</v>
      </c>
      <c r="Z12" s="43">
        <v>238.45699999999999</v>
      </c>
      <c r="AA12" s="6">
        <v>0.80069000000000001</v>
      </c>
      <c r="AB12" s="7">
        <v>-1.7842999999999999E-3</v>
      </c>
      <c r="AC12" s="8">
        <v>1.9769999999999999E-6</v>
      </c>
      <c r="AD12" s="44">
        <v>0.14319999999999999</v>
      </c>
      <c r="AE12" s="9">
        <v>-3.4032000000000002E-5</v>
      </c>
      <c r="AF12" s="10">
        <v>-1.4536E-7</v>
      </c>
      <c r="AG12" s="47">
        <v>82.518000000000001</v>
      </c>
      <c r="AH12" s="48">
        <v>0.38</v>
      </c>
      <c r="AI12" s="49">
        <v>59.164999999999999</v>
      </c>
      <c r="AJ12" s="50">
        <v>1.2222</v>
      </c>
      <c r="AK12" s="59">
        <v>18.299740386766</v>
      </c>
    </row>
    <row r="13" spans="1:37" x14ac:dyDescent="0.2">
      <c r="A13" s="4">
        <v>15</v>
      </c>
      <c r="B13" s="21">
        <v>2.8129403900000001</v>
      </c>
      <c r="C13" s="53">
        <f>(B13-MIN($B$12:$B$13))/(MAX($B$12:$B$13)-MIN($B$12:$B$13))</f>
        <v>1</v>
      </c>
      <c r="D13" s="13">
        <v>202.34</v>
      </c>
      <c r="E13" s="16">
        <v>774.92</v>
      </c>
      <c r="F13" s="16">
        <v>20.91</v>
      </c>
      <c r="G13" s="19">
        <v>7.1650000000000001E-4</v>
      </c>
      <c r="H13" s="16">
        <f t="shared" si="0"/>
        <v>282.59776536312853</v>
      </c>
      <c r="I13" s="13">
        <f t="shared" si="1"/>
        <v>0.23238075862558713</v>
      </c>
      <c r="J13" s="13">
        <v>0.55400000000000005</v>
      </c>
      <c r="K13" s="55">
        <v>397.59444444444443</v>
      </c>
      <c r="L13" s="55">
        <v>277.38</v>
      </c>
      <c r="M13" s="57">
        <v>41.9896419644869</v>
      </c>
      <c r="N13" s="24">
        <v>-12.2</v>
      </c>
      <c r="O13" s="27">
        <v>2432.8000000000002</v>
      </c>
      <c r="P13" s="29">
        <v>2.06E-2</v>
      </c>
      <c r="Q13" s="5">
        <v>-1.3706000000000001E-5</v>
      </c>
      <c r="R13" s="32">
        <v>0.28239999999999998</v>
      </c>
      <c r="S13" s="33">
        <v>0.25800000000000001</v>
      </c>
      <c r="T13" s="34">
        <v>0.28570000000000001</v>
      </c>
      <c r="U13" s="35">
        <v>20.326000000000001</v>
      </c>
      <c r="V13" s="36">
        <v>-3901.3</v>
      </c>
      <c r="W13" s="37">
        <v>-3.8403</v>
      </c>
      <c r="X13" s="40">
        <v>0</v>
      </c>
      <c r="Y13" s="40">
        <v>0</v>
      </c>
      <c r="Z13" s="43">
        <v>242.47800000000001</v>
      </c>
      <c r="AA13" s="6">
        <v>0.77539999999999998</v>
      </c>
      <c r="AB13" s="7">
        <v>-1.7117E-3</v>
      </c>
      <c r="AC13" s="8">
        <v>1.8916E-6</v>
      </c>
      <c r="AD13" s="44">
        <v>0.1434</v>
      </c>
      <c r="AE13" s="9">
        <v>-3.4075999999999997E-5</v>
      </c>
      <c r="AF13" s="10">
        <v>-1.4245999999999999E-7</v>
      </c>
      <c r="AG13" s="47">
        <v>83.379000000000005</v>
      </c>
      <c r="AH13" s="48">
        <v>0.38</v>
      </c>
      <c r="AI13" s="49">
        <v>59.362000000000002</v>
      </c>
      <c r="AJ13" s="50">
        <v>1.2222</v>
      </c>
      <c r="AK13" s="59">
        <v>19.331475313330301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2024-04-29T13:30:31Z</dcterms:created>
  <dcterms:modified xsi:type="dcterms:W3CDTF">2025-02-12T13:34:53Z</dcterms:modified>
</cp:coreProperties>
</file>