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BaseStats" sheetId="1" r:id="rId1"/>
    <sheet name="ScaledStats" sheetId="2" r:id="rId2"/>
    <sheet name="Graph" sheetId="3" r:id="rId3"/>
  </sheets>
  <calcPr calcId="152511"/>
</workbook>
</file>

<file path=xl/calcChain.xml><?xml version="1.0" encoding="utf-8"?>
<calcChain xmlns="http://schemas.openxmlformats.org/spreadsheetml/2006/main">
  <c r="K8" i="3" l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7" i="3"/>
  <c r="B2" i="3" l="1"/>
  <c r="B5" i="3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I19" i="1" l="1"/>
  <c r="M19" i="1" s="1"/>
  <c r="I18" i="1"/>
  <c r="M18" i="1" s="1"/>
  <c r="I17" i="1"/>
  <c r="M17" i="1" s="1"/>
  <c r="I16" i="1"/>
  <c r="M16" i="1" s="1"/>
  <c r="I15" i="1"/>
  <c r="M15" i="1" s="1"/>
  <c r="I14" i="1"/>
  <c r="M14" i="1" s="1"/>
  <c r="I13" i="1"/>
  <c r="M13" i="1" s="1"/>
  <c r="I12" i="1"/>
  <c r="M12" i="1" s="1"/>
  <c r="I11" i="1"/>
  <c r="M11" i="1" s="1"/>
  <c r="I10" i="1"/>
  <c r="M10" i="1" s="1"/>
  <c r="I9" i="1"/>
  <c r="M9" i="1" s="1"/>
  <c r="I8" i="1"/>
  <c r="M8" i="1" s="1"/>
  <c r="I7" i="1"/>
  <c r="M7" i="1" s="1"/>
  <c r="I6" i="1"/>
  <c r="M6" i="1" s="1"/>
  <c r="I5" i="1"/>
  <c r="I4" i="1"/>
  <c r="I3" i="1"/>
  <c r="H8" i="3" l="1"/>
  <c r="H9" i="3"/>
  <c r="H7" i="3"/>
  <c r="L8" i="3"/>
  <c r="L9" i="3"/>
  <c r="L7" i="3"/>
  <c r="L10" i="3" l="1"/>
  <c r="H10" i="3"/>
  <c r="L11" i="3" l="1"/>
  <c r="H11" i="3"/>
  <c r="I11" i="3" s="1"/>
  <c r="I9" i="3"/>
  <c r="I10" i="3"/>
  <c r="I8" i="3"/>
  <c r="I7" i="3"/>
  <c r="B11" i="3"/>
  <c r="C11" i="3" s="1"/>
  <c r="H12" i="3" l="1"/>
  <c r="I12" i="3" s="1"/>
  <c r="L12" i="3"/>
  <c r="B10" i="3"/>
  <c r="C10" i="3" s="1"/>
  <c r="B13" i="3"/>
  <c r="C13" i="3" s="1"/>
  <c r="B9" i="3"/>
  <c r="C9" i="3" s="1"/>
  <c r="B7" i="3"/>
  <c r="C7" i="3" s="1"/>
  <c r="B12" i="3"/>
  <c r="C12" i="3" s="1"/>
  <c r="B8" i="3"/>
  <c r="C8" i="3" s="1"/>
  <c r="B3" i="3"/>
  <c r="D12" i="3" s="1"/>
  <c r="E12" i="3" s="1"/>
  <c r="D9" i="3" l="1"/>
  <c r="E9" i="3" s="1"/>
  <c r="D8" i="3"/>
  <c r="E8" i="3" s="1"/>
  <c r="D11" i="3"/>
  <c r="E11" i="3" s="1"/>
  <c r="D10" i="3"/>
  <c r="E10" i="3" s="1"/>
  <c r="D7" i="3"/>
  <c r="E7" i="3" s="1"/>
  <c r="D13" i="3"/>
  <c r="E13" i="3" s="1"/>
  <c r="H13" i="3"/>
  <c r="I13" i="3" s="1"/>
  <c r="L13" i="3"/>
  <c r="F12" i="3"/>
  <c r="F10" i="3" l="1"/>
  <c r="J10" i="3" s="1"/>
  <c r="F7" i="3"/>
  <c r="J7" i="3" s="1"/>
  <c r="F8" i="3"/>
  <c r="J8" i="3" s="1"/>
  <c r="F9" i="3"/>
  <c r="J9" i="3" s="1"/>
  <c r="F11" i="3"/>
  <c r="J11" i="3" s="1"/>
  <c r="F13" i="3"/>
  <c r="J13" i="3" s="1"/>
  <c r="L14" i="3"/>
  <c r="H14" i="3"/>
  <c r="I14" i="3" s="1"/>
  <c r="B14" i="3"/>
  <c r="C14" i="3" s="1"/>
  <c r="D14" i="3"/>
  <c r="J12" i="3"/>
  <c r="T19" i="1"/>
  <c r="V19" i="1" s="1"/>
  <c r="T18" i="1"/>
  <c r="V18" i="1" s="1"/>
  <c r="T17" i="1"/>
  <c r="V17" i="1" s="1"/>
  <c r="T16" i="1"/>
  <c r="V16" i="1" s="1"/>
  <c r="T15" i="1"/>
  <c r="V15" i="1" s="1"/>
  <c r="T14" i="1"/>
  <c r="V14" i="1" s="1"/>
  <c r="T13" i="1"/>
  <c r="V13" i="1" s="1"/>
  <c r="T12" i="1"/>
  <c r="V12" i="1" s="1"/>
  <c r="T11" i="1"/>
  <c r="V11" i="1" s="1"/>
  <c r="T10" i="1"/>
  <c r="V10" i="1" s="1"/>
  <c r="T9" i="1"/>
  <c r="V9" i="1" s="1"/>
  <c r="T8" i="1"/>
  <c r="V8" i="1" s="1"/>
  <c r="T7" i="1"/>
  <c r="V7" i="1" s="1"/>
  <c r="T6" i="1"/>
  <c r="V6" i="1" s="1"/>
  <c r="T5" i="1"/>
  <c r="V5" i="1" s="1"/>
  <c r="T4" i="1"/>
  <c r="V4" i="1" s="1"/>
  <c r="T3" i="1"/>
  <c r="V3" i="1" s="1"/>
  <c r="L15" i="3" l="1"/>
  <c r="H15" i="3"/>
  <c r="I15" i="3" s="1"/>
  <c r="D15" i="3"/>
  <c r="B15" i="3"/>
  <c r="C15" i="3" s="1"/>
  <c r="E14" i="3"/>
  <c r="F14" i="3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5" i="1"/>
  <c r="X4" i="1"/>
  <c r="X3" i="1"/>
  <c r="X6" i="1"/>
  <c r="J14" i="3" l="1"/>
  <c r="E15" i="3"/>
  <c r="F15" i="3"/>
  <c r="H16" i="3"/>
  <c r="I16" i="3" s="1"/>
  <c r="L16" i="3"/>
  <c r="D16" i="3"/>
  <c r="B16" i="3"/>
  <c r="C16" i="3" s="1"/>
  <c r="J15" i="3" l="1"/>
  <c r="E16" i="3"/>
  <c r="F16" i="3"/>
  <c r="H17" i="3"/>
  <c r="I17" i="3" s="1"/>
  <c r="L17" i="3"/>
  <c r="D17" i="3"/>
  <c r="B17" i="3"/>
  <c r="C17" i="3" s="1"/>
  <c r="E17" i="3" l="1"/>
  <c r="F17" i="3"/>
  <c r="J16" i="3"/>
  <c r="L18" i="3"/>
  <c r="H18" i="3"/>
  <c r="I18" i="3" s="1"/>
  <c r="D18" i="3"/>
  <c r="B18" i="3"/>
  <c r="C18" i="3" s="1"/>
  <c r="E18" i="3" l="1"/>
  <c r="F18" i="3"/>
  <c r="L19" i="3"/>
  <c r="H19" i="3"/>
  <c r="I19" i="3" s="1"/>
  <c r="D19" i="3"/>
  <c r="B19" i="3"/>
  <c r="C19" i="3" s="1"/>
  <c r="J17" i="3"/>
  <c r="E19" i="3" l="1"/>
  <c r="F19" i="3"/>
  <c r="J18" i="3"/>
  <c r="H20" i="3"/>
  <c r="I20" i="3" s="1"/>
  <c r="L20" i="3"/>
  <c r="D20" i="3"/>
  <c r="B20" i="3"/>
  <c r="C20" i="3" s="1"/>
  <c r="J19" i="3" l="1"/>
  <c r="E20" i="3"/>
  <c r="F20" i="3"/>
  <c r="H21" i="3"/>
  <c r="I21" i="3" s="1"/>
  <c r="L21" i="3"/>
  <c r="B21" i="3"/>
  <c r="C21" i="3" s="1"/>
  <c r="D21" i="3"/>
  <c r="L22" i="3" l="1"/>
  <c r="H22" i="3"/>
  <c r="I22" i="3" s="1"/>
  <c r="D22" i="3"/>
  <c r="B22" i="3"/>
  <c r="C22" i="3" s="1"/>
  <c r="E21" i="3"/>
  <c r="F21" i="3"/>
  <c r="J20" i="3"/>
  <c r="E22" i="3" l="1"/>
  <c r="F22" i="3"/>
  <c r="L23" i="3"/>
  <c r="H23" i="3"/>
  <c r="I23" i="3" s="1"/>
  <c r="D23" i="3"/>
  <c r="B23" i="3"/>
  <c r="C23" i="3" s="1"/>
  <c r="J21" i="3"/>
  <c r="H24" i="3" l="1"/>
  <c r="I24" i="3" s="1"/>
  <c r="L24" i="3"/>
  <c r="D24" i="3"/>
  <c r="B24" i="3"/>
  <c r="C24" i="3" s="1"/>
  <c r="E23" i="3"/>
  <c r="F23" i="3"/>
  <c r="J22" i="3"/>
  <c r="J23" i="3" l="1"/>
  <c r="E24" i="3"/>
  <c r="F24" i="3"/>
  <c r="H25" i="3"/>
  <c r="I25" i="3" s="1"/>
  <c r="L25" i="3"/>
  <c r="D25" i="3"/>
  <c r="B25" i="3"/>
  <c r="C25" i="3" s="1"/>
  <c r="J24" i="3" l="1"/>
  <c r="E25" i="3"/>
  <c r="F25" i="3"/>
  <c r="L26" i="3"/>
  <c r="H26" i="3"/>
  <c r="I26" i="3" s="1"/>
  <c r="D26" i="3"/>
  <c r="B26" i="3"/>
  <c r="C26" i="3" s="1"/>
  <c r="J25" i="3" l="1"/>
  <c r="E26" i="3"/>
  <c r="F26" i="3"/>
  <c r="L27" i="3"/>
  <c r="H27" i="3"/>
  <c r="I27" i="3" s="1"/>
  <c r="D27" i="3"/>
  <c r="B27" i="3"/>
  <c r="C27" i="3" s="1"/>
  <c r="E27" i="3" l="1"/>
  <c r="F27" i="3"/>
  <c r="J26" i="3"/>
  <c r="H28" i="3"/>
  <c r="I28" i="3" s="1"/>
  <c r="L28" i="3"/>
  <c r="B28" i="3"/>
  <c r="C28" i="3" s="1"/>
  <c r="D28" i="3"/>
  <c r="J27" i="3" l="1"/>
  <c r="E28" i="3"/>
  <c r="F28" i="3"/>
  <c r="H29" i="3"/>
  <c r="I29" i="3" s="1"/>
  <c r="L29" i="3"/>
  <c r="D29" i="3"/>
  <c r="B29" i="3"/>
  <c r="C29" i="3" s="1"/>
  <c r="E29" i="3" l="1"/>
  <c r="F29" i="3"/>
  <c r="J28" i="3"/>
  <c r="L30" i="3"/>
  <c r="H30" i="3"/>
  <c r="I30" i="3" s="1"/>
  <c r="B30" i="3"/>
  <c r="C30" i="3" s="1"/>
  <c r="D30" i="3"/>
  <c r="J29" i="3" l="1"/>
  <c r="L31" i="3"/>
  <c r="H31" i="3"/>
  <c r="I31" i="3" s="1"/>
  <c r="D31" i="3"/>
  <c r="B31" i="3"/>
  <c r="C31" i="3" s="1"/>
  <c r="E30" i="3"/>
  <c r="F30" i="3"/>
  <c r="H32" i="3" l="1"/>
  <c r="I32" i="3" s="1"/>
  <c r="L32" i="3"/>
  <c r="D32" i="3"/>
  <c r="B32" i="3"/>
  <c r="C32" i="3" s="1"/>
  <c r="E31" i="3"/>
  <c r="F31" i="3"/>
  <c r="J30" i="3"/>
  <c r="E32" i="3" l="1"/>
  <c r="F32" i="3"/>
  <c r="J31" i="3"/>
  <c r="H33" i="3"/>
  <c r="I33" i="3" s="1"/>
  <c r="L33" i="3"/>
  <c r="D33" i="3"/>
  <c r="B33" i="3"/>
  <c r="C33" i="3" s="1"/>
  <c r="J32" i="3" l="1"/>
  <c r="E33" i="3"/>
  <c r="F33" i="3"/>
  <c r="L34" i="3"/>
  <c r="H34" i="3"/>
  <c r="I34" i="3" s="1"/>
  <c r="B34" i="3"/>
  <c r="C34" i="3" s="1"/>
  <c r="D34" i="3"/>
  <c r="J33" i="3" l="1"/>
  <c r="L35" i="3"/>
  <c r="H35" i="3"/>
  <c r="I35" i="3" s="1"/>
  <c r="D35" i="3"/>
  <c r="B35" i="3"/>
  <c r="C35" i="3" s="1"/>
  <c r="E34" i="3"/>
  <c r="F34" i="3"/>
  <c r="H36" i="3" l="1"/>
  <c r="I36" i="3" s="1"/>
  <c r="L36" i="3"/>
  <c r="B36" i="3"/>
  <c r="C36" i="3" s="1"/>
  <c r="D36" i="3"/>
  <c r="E35" i="3"/>
  <c r="F35" i="3"/>
  <c r="J34" i="3"/>
  <c r="J35" i="3" l="1"/>
  <c r="E36" i="3"/>
  <c r="F36" i="3"/>
  <c r="H37" i="3"/>
  <c r="I37" i="3" s="1"/>
  <c r="L37" i="3"/>
  <c r="D37" i="3"/>
  <c r="B37" i="3"/>
  <c r="C37" i="3" s="1"/>
  <c r="J36" i="3" l="1"/>
  <c r="E37" i="3"/>
  <c r="F37" i="3"/>
  <c r="L38" i="3"/>
  <c r="H38" i="3"/>
  <c r="I38" i="3" s="1"/>
  <c r="D38" i="3"/>
  <c r="B38" i="3"/>
  <c r="C38" i="3" s="1"/>
  <c r="E38" i="3" l="1"/>
  <c r="F38" i="3"/>
  <c r="L39" i="3"/>
  <c r="H39" i="3"/>
  <c r="I39" i="3" s="1"/>
  <c r="D39" i="3"/>
  <c r="B39" i="3"/>
  <c r="C39" i="3" s="1"/>
  <c r="J37" i="3"/>
  <c r="H40" i="3" l="1"/>
  <c r="I40" i="3" s="1"/>
  <c r="L40" i="3"/>
  <c r="D40" i="3"/>
  <c r="B40" i="3"/>
  <c r="C40" i="3" s="1"/>
  <c r="E39" i="3"/>
  <c r="F39" i="3"/>
  <c r="J38" i="3"/>
  <c r="E40" i="3" l="1"/>
  <c r="F40" i="3"/>
  <c r="J39" i="3"/>
  <c r="H41" i="3"/>
  <c r="I41" i="3" s="1"/>
  <c r="L41" i="3"/>
  <c r="D41" i="3"/>
  <c r="B41" i="3"/>
  <c r="C41" i="3" s="1"/>
  <c r="E41" i="3" l="1"/>
  <c r="F41" i="3"/>
  <c r="J40" i="3"/>
  <c r="L42" i="3"/>
  <c r="H42" i="3"/>
  <c r="I42" i="3" s="1"/>
  <c r="B42" i="3"/>
  <c r="C42" i="3" s="1"/>
  <c r="D42" i="3"/>
  <c r="L43" i="3" l="1"/>
  <c r="H43" i="3"/>
  <c r="I43" i="3" s="1"/>
  <c r="B43" i="3"/>
  <c r="C43" i="3" s="1"/>
  <c r="D43" i="3"/>
  <c r="J41" i="3"/>
  <c r="E42" i="3"/>
  <c r="F42" i="3"/>
  <c r="H44" i="3" l="1"/>
  <c r="I44" i="3" s="1"/>
  <c r="L44" i="3"/>
  <c r="D44" i="3"/>
  <c r="B44" i="3"/>
  <c r="C44" i="3" s="1"/>
  <c r="J42" i="3"/>
  <c r="E43" i="3"/>
  <c r="F43" i="3"/>
  <c r="E44" i="3" l="1"/>
  <c r="F44" i="3"/>
  <c r="J43" i="3"/>
  <c r="H45" i="3"/>
  <c r="I45" i="3" s="1"/>
  <c r="L45" i="3"/>
  <c r="B45" i="3"/>
  <c r="C45" i="3" s="1"/>
  <c r="D45" i="3"/>
  <c r="J44" i="3" l="1"/>
  <c r="E45" i="3"/>
  <c r="F45" i="3"/>
  <c r="L46" i="3"/>
  <c r="H46" i="3"/>
  <c r="I46" i="3" s="1"/>
  <c r="B46" i="3"/>
  <c r="C46" i="3" s="1"/>
  <c r="D46" i="3"/>
  <c r="J45" i="3" l="1"/>
  <c r="L47" i="3"/>
  <c r="H47" i="3"/>
  <c r="I47" i="3" s="1"/>
  <c r="D47" i="3"/>
  <c r="B47" i="3"/>
  <c r="C47" i="3" s="1"/>
  <c r="E46" i="3"/>
  <c r="F46" i="3"/>
  <c r="H48" i="3" l="1"/>
  <c r="I48" i="3" s="1"/>
  <c r="L48" i="3"/>
  <c r="D48" i="3"/>
  <c r="B48" i="3"/>
  <c r="C48" i="3" s="1"/>
  <c r="E47" i="3"/>
  <c r="F47" i="3"/>
  <c r="J47" i="3" s="1"/>
  <c r="J46" i="3"/>
  <c r="E48" i="3" l="1"/>
  <c r="F48" i="3"/>
  <c r="H49" i="3"/>
  <c r="I49" i="3" s="1"/>
  <c r="L49" i="3"/>
  <c r="D49" i="3"/>
  <c r="B49" i="3"/>
  <c r="C49" i="3" s="1"/>
  <c r="L50" i="3" l="1"/>
  <c r="H50" i="3"/>
  <c r="I50" i="3" s="1"/>
  <c r="D50" i="3"/>
  <c r="B50" i="3"/>
  <c r="C50" i="3" s="1"/>
  <c r="J48" i="3"/>
  <c r="E49" i="3"/>
  <c r="F49" i="3"/>
  <c r="E50" i="3" l="1"/>
  <c r="F50" i="3"/>
  <c r="L51" i="3"/>
  <c r="H51" i="3"/>
  <c r="I51" i="3" s="1"/>
  <c r="B51" i="3"/>
  <c r="C51" i="3" s="1"/>
  <c r="D51" i="3"/>
  <c r="J49" i="3"/>
  <c r="H52" i="3" l="1"/>
  <c r="I52" i="3" s="1"/>
  <c r="L52" i="3"/>
  <c r="B52" i="3"/>
  <c r="C52" i="3" s="1"/>
  <c r="D52" i="3"/>
  <c r="E51" i="3"/>
  <c r="F51" i="3"/>
  <c r="J50" i="3"/>
  <c r="J51" i="3" l="1"/>
  <c r="E52" i="3"/>
  <c r="F52" i="3"/>
  <c r="H53" i="3"/>
  <c r="I53" i="3" s="1"/>
  <c r="L53" i="3"/>
  <c r="B53" i="3"/>
  <c r="C53" i="3" s="1"/>
  <c r="D53" i="3"/>
  <c r="J52" i="3" l="1"/>
  <c r="E53" i="3"/>
  <c r="F53" i="3"/>
  <c r="L54" i="3"/>
  <c r="H54" i="3"/>
  <c r="I54" i="3" s="1"/>
  <c r="B54" i="3"/>
  <c r="C54" i="3" s="1"/>
  <c r="D54" i="3"/>
  <c r="J53" i="3" l="1"/>
  <c r="L55" i="3"/>
  <c r="H55" i="3"/>
  <c r="I55" i="3" s="1"/>
  <c r="D55" i="3"/>
  <c r="B55" i="3"/>
  <c r="C55" i="3" s="1"/>
  <c r="E54" i="3"/>
  <c r="F54" i="3"/>
  <c r="H56" i="3" l="1"/>
  <c r="I56" i="3" s="1"/>
  <c r="L56" i="3"/>
  <c r="D56" i="3"/>
  <c r="B56" i="3"/>
  <c r="C56" i="3" s="1"/>
  <c r="E55" i="3"/>
  <c r="F55" i="3"/>
  <c r="J54" i="3"/>
  <c r="E56" i="3" l="1"/>
  <c r="F56" i="3"/>
  <c r="J55" i="3"/>
  <c r="H57" i="3"/>
  <c r="I57" i="3" s="1"/>
  <c r="L57" i="3"/>
  <c r="D57" i="3"/>
  <c r="B57" i="3"/>
  <c r="C57" i="3" s="1"/>
  <c r="E57" i="3" l="1"/>
  <c r="F57" i="3"/>
  <c r="J56" i="3"/>
  <c r="L58" i="3"/>
  <c r="H58" i="3"/>
  <c r="I58" i="3" s="1"/>
  <c r="B58" i="3"/>
  <c r="C58" i="3" s="1"/>
  <c r="D58" i="3"/>
  <c r="L59" i="3" l="1"/>
  <c r="H59" i="3"/>
  <c r="I59" i="3" s="1"/>
  <c r="B59" i="3"/>
  <c r="C59" i="3" s="1"/>
  <c r="D59" i="3"/>
  <c r="J57" i="3"/>
  <c r="E58" i="3"/>
  <c r="F58" i="3"/>
  <c r="H60" i="3" l="1"/>
  <c r="I60" i="3" s="1"/>
  <c r="L60" i="3"/>
  <c r="D60" i="3"/>
  <c r="B60" i="3"/>
  <c r="C60" i="3" s="1"/>
  <c r="J58" i="3"/>
  <c r="E59" i="3"/>
  <c r="F59" i="3"/>
  <c r="E60" i="3" l="1"/>
  <c r="F60" i="3"/>
  <c r="J59" i="3"/>
  <c r="H61" i="3"/>
  <c r="I61" i="3" s="1"/>
  <c r="L61" i="3"/>
  <c r="D61" i="3"/>
  <c r="B61" i="3"/>
  <c r="C61" i="3" s="1"/>
  <c r="E61" i="3" l="1"/>
  <c r="F61" i="3"/>
  <c r="J60" i="3"/>
  <c r="L62" i="3"/>
  <c r="H62" i="3"/>
  <c r="I62" i="3" s="1"/>
  <c r="D62" i="3"/>
  <c r="B62" i="3"/>
  <c r="C62" i="3" s="1"/>
  <c r="J61" i="3" l="1"/>
  <c r="E62" i="3"/>
  <c r="F62" i="3"/>
  <c r="L63" i="3"/>
  <c r="H63" i="3"/>
  <c r="I63" i="3" s="1"/>
  <c r="D63" i="3"/>
  <c r="B63" i="3"/>
  <c r="C63" i="3" s="1"/>
  <c r="J62" i="3" l="1"/>
  <c r="E63" i="3"/>
  <c r="F63" i="3"/>
  <c r="H64" i="3"/>
  <c r="I64" i="3" s="1"/>
  <c r="L64" i="3"/>
  <c r="D64" i="3"/>
  <c r="B64" i="3"/>
  <c r="C64" i="3" s="1"/>
  <c r="E64" i="3" l="1"/>
  <c r="F64" i="3"/>
  <c r="J63" i="3"/>
  <c r="H65" i="3"/>
  <c r="I65" i="3" s="1"/>
  <c r="L65" i="3"/>
  <c r="D65" i="3"/>
  <c r="B65" i="3"/>
  <c r="C65" i="3" s="1"/>
  <c r="E65" i="3" l="1"/>
  <c r="F65" i="3"/>
  <c r="J64" i="3"/>
  <c r="L66" i="3"/>
  <c r="H66" i="3"/>
  <c r="I66" i="3" s="1"/>
  <c r="D66" i="3"/>
  <c r="B66" i="3"/>
  <c r="C66" i="3" s="1"/>
  <c r="J65" i="3" l="1"/>
  <c r="E66" i="3"/>
  <c r="F66" i="3"/>
  <c r="L67" i="3"/>
  <c r="H67" i="3"/>
  <c r="I67" i="3" s="1"/>
  <c r="D67" i="3"/>
  <c r="B67" i="3"/>
  <c r="C67" i="3" s="1"/>
  <c r="J66" i="3" l="1"/>
  <c r="E67" i="3"/>
  <c r="F67" i="3"/>
  <c r="H68" i="3"/>
  <c r="I68" i="3" s="1"/>
  <c r="L68" i="3"/>
  <c r="B68" i="3"/>
  <c r="C68" i="3" s="1"/>
  <c r="D68" i="3"/>
  <c r="J67" i="3" l="1"/>
  <c r="E68" i="3"/>
  <c r="F68" i="3"/>
  <c r="H69" i="3"/>
  <c r="I69" i="3" s="1"/>
  <c r="L69" i="3"/>
  <c r="D69" i="3"/>
  <c r="B69" i="3"/>
  <c r="C69" i="3" s="1"/>
  <c r="E69" i="3" l="1"/>
  <c r="F69" i="3"/>
  <c r="J68" i="3"/>
  <c r="L70" i="3"/>
  <c r="H70" i="3"/>
  <c r="I70" i="3" s="1"/>
  <c r="D70" i="3"/>
  <c r="B70" i="3"/>
  <c r="C70" i="3" s="1"/>
  <c r="E70" i="3" l="1"/>
  <c r="F70" i="3"/>
  <c r="J69" i="3"/>
  <c r="L71" i="3"/>
  <c r="H71" i="3"/>
  <c r="I71" i="3" s="1"/>
  <c r="D71" i="3"/>
  <c r="B71" i="3"/>
  <c r="C71" i="3" s="1"/>
  <c r="E71" i="3" l="1"/>
  <c r="F71" i="3"/>
  <c r="J70" i="3"/>
  <c r="H72" i="3"/>
  <c r="I72" i="3" s="1"/>
  <c r="L72" i="3"/>
  <c r="D72" i="3"/>
  <c r="B72" i="3"/>
  <c r="C72" i="3" s="1"/>
  <c r="E72" i="3" l="1"/>
  <c r="F72" i="3"/>
  <c r="J71" i="3"/>
  <c r="H73" i="3"/>
  <c r="I73" i="3" s="1"/>
  <c r="L73" i="3"/>
  <c r="D73" i="3"/>
  <c r="B73" i="3"/>
  <c r="C73" i="3" s="1"/>
  <c r="J72" i="3" l="1"/>
  <c r="E73" i="3"/>
  <c r="F73" i="3"/>
  <c r="L74" i="3"/>
  <c r="H74" i="3"/>
  <c r="I74" i="3" s="1"/>
  <c r="B74" i="3"/>
  <c r="C74" i="3" s="1"/>
  <c r="D74" i="3"/>
  <c r="J73" i="3" l="1"/>
  <c r="L75" i="3"/>
  <c r="H75" i="3"/>
  <c r="I75" i="3" s="1"/>
  <c r="B75" i="3"/>
  <c r="C75" i="3" s="1"/>
  <c r="D75" i="3"/>
  <c r="E74" i="3"/>
  <c r="F74" i="3"/>
  <c r="H76" i="3" l="1"/>
  <c r="I76" i="3" s="1"/>
  <c r="L76" i="3"/>
  <c r="B76" i="3"/>
  <c r="C76" i="3" s="1"/>
  <c r="D76" i="3"/>
  <c r="E75" i="3"/>
  <c r="F75" i="3"/>
  <c r="J74" i="3"/>
  <c r="J75" i="3" l="1"/>
  <c r="E76" i="3"/>
  <c r="F76" i="3"/>
  <c r="H77" i="3"/>
  <c r="I77" i="3" s="1"/>
  <c r="L77" i="3"/>
  <c r="B77" i="3"/>
  <c r="C77" i="3" s="1"/>
  <c r="D77" i="3"/>
  <c r="J76" i="3" l="1"/>
  <c r="E77" i="3"/>
  <c r="F77" i="3"/>
  <c r="L78" i="3"/>
  <c r="H78" i="3"/>
  <c r="I78" i="3" s="1"/>
  <c r="D78" i="3"/>
  <c r="B78" i="3"/>
  <c r="C78" i="3" s="1"/>
  <c r="J77" i="3" l="1"/>
  <c r="E78" i="3"/>
  <c r="F78" i="3"/>
  <c r="L79" i="3"/>
  <c r="H79" i="3"/>
  <c r="I79" i="3" s="1"/>
  <c r="D79" i="3"/>
  <c r="B79" i="3"/>
  <c r="C79" i="3" s="1"/>
  <c r="E79" i="3" l="1"/>
  <c r="F79" i="3"/>
  <c r="J78" i="3"/>
  <c r="H80" i="3"/>
  <c r="I80" i="3" s="1"/>
  <c r="L80" i="3"/>
  <c r="D80" i="3"/>
  <c r="B80" i="3"/>
  <c r="C80" i="3" s="1"/>
  <c r="E80" i="3" l="1"/>
  <c r="F80" i="3"/>
  <c r="J79" i="3"/>
  <c r="H81" i="3"/>
  <c r="I81" i="3" s="1"/>
  <c r="L81" i="3"/>
  <c r="D81" i="3"/>
  <c r="B81" i="3"/>
  <c r="C81" i="3" s="1"/>
  <c r="J80" i="3" l="1"/>
  <c r="E81" i="3"/>
  <c r="F81" i="3"/>
  <c r="L82" i="3"/>
  <c r="H82" i="3"/>
  <c r="I82" i="3" s="1"/>
  <c r="B82" i="3"/>
  <c r="C82" i="3" s="1"/>
  <c r="D82" i="3"/>
  <c r="J81" i="3" l="1"/>
  <c r="L83" i="3"/>
  <c r="H83" i="3"/>
  <c r="I83" i="3" s="1"/>
  <c r="B83" i="3"/>
  <c r="C83" i="3" s="1"/>
  <c r="D83" i="3"/>
  <c r="E82" i="3"/>
  <c r="F82" i="3"/>
  <c r="E83" i="3" l="1"/>
  <c r="F83" i="3"/>
  <c r="J82" i="3"/>
  <c r="E5" i="3"/>
  <c r="H84" i="3"/>
  <c r="I84" i="3" s="1"/>
  <c r="L84" i="3"/>
  <c r="B84" i="3"/>
  <c r="C84" i="3" s="1"/>
  <c r="D84" i="3"/>
  <c r="E84" i="3" l="1"/>
  <c r="F84" i="3"/>
  <c r="H85" i="3"/>
  <c r="I85" i="3" s="1"/>
  <c r="L85" i="3"/>
  <c r="D85" i="3"/>
  <c r="B85" i="3"/>
  <c r="C85" i="3" s="1"/>
  <c r="J83" i="3"/>
  <c r="L86" i="3" l="1"/>
  <c r="H86" i="3"/>
  <c r="I86" i="3" s="1"/>
  <c r="D86" i="3"/>
  <c r="B86" i="3"/>
  <c r="C86" i="3" s="1"/>
  <c r="J84" i="3"/>
  <c r="E85" i="3"/>
  <c r="F85" i="3"/>
  <c r="E86" i="3" l="1"/>
  <c r="F86" i="3"/>
  <c r="L87" i="3"/>
  <c r="H87" i="3"/>
  <c r="I87" i="3" s="1"/>
  <c r="D87" i="3"/>
  <c r="B87" i="3"/>
  <c r="C87" i="3" s="1"/>
  <c r="J85" i="3"/>
  <c r="J86" i="3" l="1"/>
  <c r="E87" i="3"/>
  <c r="F87" i="3"/>
  <c r="H88" i="3"/>
  <c r="I88" i="3" s="1"/>
  <c r="L88" i="3"/>
  <c r="D88" i="3"/>
  <c r="B88" i="3"/>
  <c r="C88" i="3" s="1"/>
  <c r="J87" i="3" l="1"/>
  <c r="E88" i="3"/>
  <c r="F88" i="3"/>
  <c r="H89" i="3"/>
  <c r="I89" i="3" s="1"/>
  <c r="L89" i="3"/>
  <c r="D89" i="3"/>
  <c r="B89" i="3"/>
  <c r="C89" i="3" s="1"/>
  <c r="J88" i="3" l="1"/>
  <c r="E89" i="3"/>
  <c r="F89" i="3"/>
  <c r="L90" i="3"/>
  <c r="H90" i="3"/>
  <c r="I90" i="3" s="1"/>
  <c r="B90" i="3"/>
  <c r="C90" i="3" s="1"/>
  <c r="D90" i="3"/>
  <c r="J89" i="3" l="1"/>
  <c r="L91" i="3"/>
  <c r="H91" i="3"/>
  <c r="I91" i="3" s="1"/>
  <c r="B91" i="3"/>
  <c r="C91" i="3" s="1"/>
  <c r="D91" i="3"/>
  <c r="E90" i="3"/>
  <c r="F90" i="3"/>
  <c r="H92" i="3" l="1"/>
  <c r="I92" i="3" s="1"/>
  <c r="L92" i="3"/>
  <c r="D92" i="3"/>
  <c r="B92" i="3"/>
  <c r="C92" i="3" s="1"/>
  <c r="E91" i="3"/>
  <c r="F91" i="3"/>
  <c r="J90" i="3"/>
  <c r="E92" i="3" l="1"/>
  <c r="F92" i="3"/>
  <c r="J91" i="3"/>
  <c r="H93" i="3"/>
  <c r="I93" i="3" s="1"/>
  <c r="L93" i="3"/>
  <c r="D93" i="3"/>
  <c r="B93" i="3"/>
  <c r="C93" i="3" s="1"/>
  <c r="E93" i="3" l="1"/>
  <c r="F93" i="3"/>
  <c r="J92" i="3"/>
  <c r="L94" i="3"/>
  <c r="H94" i="3"/>
  <c r="I94" i="3" s="1"/>
  <c r="B94" i="3"/>
  <c r="C94" i="3" s="1"/>
  <c r="D94" i="3"/>
  <c r="J93" i="3" l="1"/>
  <c r="L95" i="3"/>
  <c r="H95" i="3"/>
  <c r="I95" i="3" s="1"/>
  <c r="D95" i="3"/>
  <c r="B95" i="3"/>
  <c r="C95" i="3" s="1"/>
  <c r="E94" i="3"/>
  <c r="F94" i="3"/>
  <c r="E95" i="3" l="1"/>
  <c r="F95" i="3"/>
  <c r="J94" i="3"/>
  <c r="H96" i="3"/>
  <c r="I96" i="3" s="1"/>
  <c r="L96" i="3"/>
  <c r="D96" i="3"/>
  <c r="B96" i="3"/>
  <c r="C96" i="3" s="1"/>
  <c r="E96" i="3" l="1"/>
  <c r="F96" i="3"/>
  <c r="J95" i="3"/>
  <c r="H97" i="3"/>
  <c r="I97" i="3" s="1"/>
  <c r="L97" i="3"/>
  <c r="D97" i="3"/>
  <c r="B97" i="3"/>
  <c r="C97" i="3" s="1"/>
  <c r="E97" i="3" l="1"/>
  <c r="F97" i="3"/>
  <c r="J96" i="3"/>
  <c r="L98" i="3"/>
  <c r="H98" i="3"/>
  <c r="I98" i="3" s="1"/>
  <c r="B98" i="3"/>
  <c r="C98" i="3" s="1"/>
  <c r="D98" i="3"/>
  <c r="J97" i="3" l="1"/>
  <c r="L99" i="3"/>
  <c r="H99" i="3"/>
  <c r="I99" i="3" s="1"/>
  <c r="D99" i="3"/>
  <c r="B99" i="3"/>
  <c r="C99" i="3" s="1"/>
  <c r="E98" i="3"/>
  <c r="F98" i="3"/>
  <c r="E99" i="3" l="1"/>
  <c r="F99" i="3"/>
  <c r="J98" i="3"/>
  <c r="H100" i="3"/>
  <c r="I100" i="3" s="1"/>
  <c r="L100" i="3"/>
  <c r="B100" i="3"/>
  <c r="C100" i="3" s="1"/>
  <c r="D100" i="3"/>
  <c r="J99" i="3" l="1"/>
  <c r="E100" i="3"/>
  <c r="F100" i="3"/>
  <c r="H101" i="3"/>
  <c r="I101" i="3" s="1"/>
  <c r="L101" i="3"/>
  <c r="B101" i="3"/>
  <c r="C101" i="3" s="1"/>
  <c r="D101" i="3"/>
  <c r="J100" i="3" l="1"/>
  <c r="E101" i="3"/>
  <c r="F101" i="3"/>
  <c r="L102" i="3"/>
  <c r="H102" i="3"/>
  <c r="I102" i="3" s="1"/>
  <c r="D102" i="3"/>
  <c r="B102" i="3"/>
  <c r="C102" i="3" s="1"/>
  <c r="E102" i="3" l="1"/>
  <c r="F102" i="3"/>
  <c r="L103" i="3"/>
  <c r="H103" i="3"/>
  <c r="I103" i="3" s="1"/>
  <c r="D103" i="3"/>
  <c r="B103" i="3"/>
  <c r="C103" i="3" s="1"/>
  <c r="J101" i="3"/>
  <c r="H104" i="3" l="1"/>
  <c r="I104" i="3" s="1"/>
  <c r="L104" i="3"/>
  <c r="D104" i="3"/>
  <c r="B104" i="3"/>
  <c r="C104" i="3" s="1"/>
  <c r="E103" i="3"/>
  <c r="F103" i="3"/>
  <c r="J102" i="3"/>
  <c r="E104" i="3" l="1"/>
  <c r="F104" i="3"/>
  <c r="J103" i="3"/>
  <c r="H105" i="3"/>
  <c r="I105" i="3" s="1"/>
  <c r="L105" i="3"/>
  <c r="D105" i="3"/>
  <c r="B105" i="3"/>
  <c r="C105" i="3" s="1"/>
  <c r="E105" i="3" l="1"/>
  <c r="F105" i="3"/>
  <c r="J104" i="3"/>
  <c r="L106" i="3"/>
  <c r="H106" i="3"/>
  <c r="I106" i="3" s="1"/>
  <c r="D106" i="3"/>
  <c r="B106" i="3"/>
  <c r="C106" i="3" s="1"/>
  <c r="J105" i="3" l="1"/>
  <c r="E106" i="3"/>
  <c r="F106" i="3"/>
  <c r="L107" i="3"/>
  <c r="H107" i="3"/>
  <c r="I107" i="3" s="1"/>
  <c r="B107" i="3"/>
  <c r="C107" i="3" s="1"/>
  <c r="D107" i="3"/>
  <c r="J106" i="3" l="1"/>
  <c r="E107" i="3"/>
  <c r="F107" i="3"/>
  <c r="J107" i="3" l="1"/>
  <c r="E1" i="3" s="1"/>
  <c r="F1" i="3" s="1"/>
  <c r="F108" i="3"/>
  <c r="G47" i="3" l="1"/>
  <c r="G13" i="3"/>
  <c r="G9" i="3"/>
  <c r="G108" i="3"/>
  <c r="G8" i="3"/>
  <c r="G10" i="3"/>
  <c r="G11" i="3"/>
  <c r="G12" i="3"/>
  <c r="G14" i="3"/>
  <c r="G7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E4" i="3"/>
  <c r="E2" i="3"/>
  <c r="E3" i="3"/>
</calcChain>
</file>

<file path=xl/sharedStrings.xml><?xml version="1.0" encoding="utf-8"?>
<sst xmlns="http://schemas.openxmlformats.org/spreadsheetml/2006/main" count="86" uniqueCount="68">
  <si>
    <t>Repulsor</t>
  </si>
  <si>
    <t>RepulsorGimbal</t>
  </si>
  <si>
    <t>RepulsorSurface</t>
  </si>
  <si>
    <t>mass</t>
  </si>
  <si>
    <t>cost</t>
  </si>
  <si>
    <t>Screw</t>
  </si>
  <si>
    <t>Skid</t>
  </si>
  <si>
    <t>Track - Inverting</t>
  </si>
  <si>
    <t>Track - Long</t>
  </si>
  <si>
    <t>Track - Medium</t>
  </si>
  <si>
    <t>Track - Mole</t>
  </si>
  <si>
    <t>Track - Simple</t>
  </si>
  <si>
    <t>Track - Small</t>
  </si>
  <si>
    <t>Track - Surface</t>
  </si>
  <si>
    <t>Track - Tiny</t>
  </si>
  <si>
    <t>Wheel - Large</t>
  </si>
  <si>
    <t>Wheel - Medium</t>
  </si>
  <si>
    <t>Wheel - Small</t>
  </si>
  <si>
    <t>Wheel - Tiny</t>
  </si>
  <si>
    <t>wRadius</t>
  </si>
  <si>
    <t>wMass</t>
  </si>
  <si>
    <t>maxLoad</t>
  </si>
  <si>
    <t>rollingResistance</t>
  </si>
  <si>
    <t>minLoad</t>
  </si>
  <si>
    <t>wTravel</t>
  </si>
  <si>
    <t>Part Stats</t>
  </si>
  <si>
    <t>Motor Stats</t>
  </si>
  <si>
    <t>load</t>
  </si>
  <si>
    <t>NA</t>
  </si>
  <si>
    <t>mTorque</t>
  </si>
  <si>
    <t>mRPM</t>
  </si>
  <si>
    <t>gear</t>
  </si>
  <si>
    <t>Brakes</t>
  </si>
  <si>
    <t>Steering</t>
  </si>
  <si>
    <t>sAngle</t>
  </si>
  <si>
    <t>bTorque</t>
  </si>
  <si>
    <t>tank</t>
  </si>
  <si>
    <t>none</t>
  </si>
  <si>
    <t>Notes</t>
  </si>
  <si>
    <t>m/s</t>
  </si>
  <si>
    <t>kN</t>
  </si>
  <si>
    <t>b-kN</t>
  </si>
  <si>
    <t>max m/s</t>
  </si>
  <si>
    <t>max rpm</t>
  </si>
  <si>
    <t>EC/s</t>
  </si>
  <si>
    <t>mEff</t>
  </si>
  <si>
    <t>mPwr</t>
  </si>
  <si>
    <t>m/s @ mLoad</t>
  </si>
  <si>
    <t>t for 1g</t>
  </si>
  <si>
    <t>Read Row</t>
  </si>
  <si>
    <t>in pwr</t>
  </si>
  <si>
    <t>trq</t>
  </si>
  <si>
    <t>rpm</t>
  </si>
  <si>
    <t>rpm %</t>
  </si>
  <si>
    <t>pwr use %</t>
  </si>
  <si>
    <t>pwr in</t>
  </si>
  <si>
    <t>trq %</t>
  </si>
  <si>
    <t>power kw</t>
  </si>
  <si>
    <t>trk out (kn/m)</t>
  </si>
  <si>
    <t>pwr %</t>
  </si>
  <si>
    <t>pwr fct</t>
  </si>
  <si>
    <t>Peak efficiency</t>
  </si>
  <si>
    <t>Trq at peak</t>
  </si>
  <si>
    <t>rpm at peak</t>
  </si>
  <si>
    <t>80% eff input</t>
  </si>
  <si>
    <t>eff %</t>
  </si>
  <si>
    <t>pwr at peak</t>
  </si>
  <si>
    <t>m/s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</si>
</sst>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7" xfId="0" applyBorder="1"/>
    <xf numFmtId="0" fontId="0" fillId="0" borderId="8" xfId="0" applyBorder="1"/>
    <xf numFmtId="0" fontId="1" fillId="0" borderId="4" xfId="0" applyFont="1" applyBorder="1" applyAlignment="1">
      <alignment horizontal="center"/>
    </xf>
    <xf numFmtId="2" fontId="0" fillId="3" borderId="9" xfId="0" applyNumberFormat="1" applyFill="1" applyBorder="1" applyAlignment="1">
      <alignment horizontal="right"/>
    </xf>
    <xf numFmtId="2" fontId="0" fillId="3" borderId="10" xfId="0" applyNumberFormat="1" applyFill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2" borderId="11" xfId="0" applyNumberFormat="1" applyFill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3" borderId="12" xfId="0" applyNumberFormat="1" applyFill="1" applyBorder="1" applyAlignment="1">
      <alignment horizontal="right"/>
    </xf>
    <xf numFmtId="2" fontId="0" fillId="3" borderId="13" xfId="0" applyNumberFormat="1" applyFill="1" applyBorder="1" applyAlignment="1">
      <alignment horizontal="right"/>
    </xf>
    <xf numFmtId="2" fontId="0" fillId="0" borderId="13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2" fontId="0" fillId="2" borderId="13" xfId="0" applyNumberFormat="1" applyFill="1" applyBorder="1" applyAlignment="1">
      <alignment horizontal="right"/>
    </xf>
    <xf numFmtId="2" fontId="0" fillId="2" borderId="14" xfId="0" applyNumberFormat="1" applyFill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3" borderId="14" xfId="0" applyNumberFormat="1" applyFill="1" applyBorder="1" applyAlignment="1">
      <alignment horizontal="right"/>
    </xf>
    <xf numFmtId="2" fontId="0" fillId="3" borderId="15" xfId="0" applyNumberFormat="1" applyFill="1" applyBorder="1" applyAlignment="1">
      <alignment horizontal="right"/>
    </xf>
    <xf numFmtId="2" fontId="0" fillId="3" borderId="16" xfId="0" applyNumberFormat="1" applyFill="1" applyBorder="1" applyAlignment="1">
      <alignment horizontal="right"/>
    </xf>
    <xf numFmtId="2" fontId="0" fillId="0" borderId="16" xfId="0" applyNumberFormat="1" applyBorder="1" applyAlignment="1">
      <alignment horizontal="right"/>
    </xf>
    <xf numFmtId="2" fontId="0" fillId="0" borderId="15" xfId="0" applyNumberFormat="1" applyBorder="1" applyAlignment="1">
      <alignment horizontal="right"/>
    </xf>
    <xf numFmtId="2" fontId="0" fillId="2" borderId="16" xfId="0" applyNumberFormat="1" applyFill="1" applyBorder="1" applyAlignment="1">
      <alignment horizontal="right"/>
    </xf>
    <xf numFmtId="2" fontId="0" fillId="2" borderId="17" xfId="0" applyNumberFormat="1" applyFill="1" applyBorder="1" applyAlignment="1">
      <alignment horizontal="right"/>
    </xf>
    <xf numFmtId="2" fontId="0" fillId="0" borderId="8" xfId="0" applyNumberFormat="1" applyBorder="1" applyAlignment="1">
      <alignment horizontal="right"/>
    </xf>
    <xf numFmtId="0" fontId="0" fillId="0" borderId="19" xfId="0" applyFill="1" applyBorder="1"/>
    <xf numFmtId="0" fontId="0" fillId="2" borderId="20" xfId="0" applyFill="1" applyBorder="1"/>
    <xf numFmtId="0" fontId="0" fillId="0" borderId="18" xfId="0" applyFill="1" applyBorder="1"/>
    <xf numFmtId="0" fontId="0" fillId="0" borderId="19" xfId="0" applyBorder="1"/>
    <xf numFmtId="0" fontId="0" fillId="0" borderId="21" xfId="0" applyBorder="1"/>
    <xf numFmtId="0" fontId="0" fillId="0" borderId="20" xfId="0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2" fontId="0" fillId="0" borderId="24" xfId="0" applyNumberFormat="1" applyBorder="1" applyAlignment="1">
      <alignment horizontal="right"/>
    </xf>
    <xf numFmtId="2" fontId="0" fillId="0" borderId="25" xfId="0" applyNumberFormat="1" applyBorder="1" applyAlignment="1">
      <alignment horizontal="right"/>
    </xf>
    <xf numFmtId="2" fontId="0" fillId="3" borderId="25" xfId="0" applyNumberFormat="1" applyFill="1" applyBorder="1" applyAlignment="1">
      <alignment horizontal="right"/>
    </xf>
    <xf numFmtId="0" fontId="0" fillId="2" borderId="23" xfId="0" applyFill="1" applyBorder="1"/>
    <xf numFmtId="2" fontId="0" fillId="2" borderId="25" xfId="0" applyNumberFormat="1" applyFill="1" applyBorder="1" applyAlignment="1">
      <alignment horizontal="right"/>
    </xf>
    <xf numFmtId="2" fontId="0" fillId="2" borderId="26" xfId="0" applyNumberFormat="1" applyFill="1" applyBorder="1" applyAlignment="1">
      <alignment horizontal="right"/>
    </xf>
    <xf numFmtId="0" fontId="0" fillId="0" borderId="21" xfId="0" applyFill="1" applyBorder="1"/>
    <xf numFmtId="2" fontId="0" fillId="0" borderId="13" xfId="0" applyNumberFormat="1" applyFill="1" applyBorder="1" applyAlignment="1">
      <alignment horizontal="right"/>
    </xf>
    <xf numFmtId="2" fontId="0" fillId="0" borderId="16" xfId="0" applyNumberFormat="1" applyFill="1" applyBorder="1" applyAlignment="1">
      <alignment horizontal="right"/>
    </xf>
    <xf numFmtId="2" fontId="0" fillId="3" borderId="24" xfId="0" applyNumberFormat="1" applyFill="1" applyBorder="1" applyAlignment="1">
      <alignment horizontal="right"/>
    </xf>
    <xf numFmtId="2" fontId="0" fillId="3" borderId="11" xfId="0" applyNumberFormat="1" applyFill="1" applyBorder="1" applyAlignment="1">
      <alignment horizontal="right"/>
    </xf>
    <xf numFmtId="2" fontId="0" fillId="0" borderId="0" xfId="0" applyNumberFormat="1"/>
    <xf numFmtId="164" fontId="0" fillId="3" borderId="14" xfId="0" applyNumberFormat="1" applyFill="1" applyBorder="1" applyAlignment="1">
      <alignment horizontal="right"/>
    </xf>
    <xf numFmtId="164" fontId="0" fillId="3" borderId="17" xfId="0" applyNumberFormat="1" applyFill="1" applyBorder="1" applyAlignment="1">
      <alignment horizontal="right"/>
    </xf>
    <xf numFmtId="0" fontId="0" fillId="0" borderId="30" xfId="0" applyBorder="1"/>
    <xf numFmtId="2" fontId="0" fillId="3" borderId="31" xfId="0" applyNumberFormat="1" applyFill="1" applyBorder="1" applyAlignment="1">
      <alignment horizontal="right"/>
    </xf>
    <xf numFmtId="2" fontId="0" fillId="3" borderId="32" xfId="0" applyNumberFormat="1" applyFill="1" applyBorder="1" applyAlignment="1">
      <alignment horizontal="right"/>
    </xf>
    <xf numFmtId="2" fontId="0" fillId="0" borderId="32" xfId="0" applyNumberFormat="1" applyBorder="1" applyAlignment="1">
      <alignment horizontal="right"/>
    </xf>
    <xf numFmtId="2" fontId="0" fillId="0" borderId="33" xfId="0" applyNumberForma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RPM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Graph!$C$7:$C$107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0.35000000000000009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1"/>
        </c:ser>
        <c:ser>
          <c:idx val="0"/>
          <c:order val="1"/>
          <c:tx>
            <c:v>Torque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Graph!$E$7:$E$107</c:f>
              <c:numCache>
                <c:formatCode>0.00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0.98000000000000009</c:v>
                </c:pt>
                <c:pt idx="3">
                  <c:v>0.97000000000000008</c:v>
                </c:pt>
                <c:pt idx="4">
                  <c:v>0.96000000000000008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0.88000000000000012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0.78999999999999992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0.73000000000000009</c:v>
                </c:pt>
                <c:pt idx="28">
                  <c:v>0.72000000000000008</c:v>
                </c:pt>
                <c:pt idx="29">
                  <c:v>0.71000000000000008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0.63000000000000012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0.58000000000000007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0.53999999999999992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0.49000000000000005</c:v>
                </c:pt>
                <c:pt idx="52">
                  <c:v>0.48000000000000004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0.44000000000000006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0.36000000000000004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0.29000000000000004</c:v>
                </c:pt>
                <c:pt idx="72">
                  <c:v>0.28000000000000003</c:v>
                </c:pt>
                <c:pt idx="73">
                  <c:v>0.26999999999999996</c:v>
                </c:pt>
                <c:pt idx="74">
                  <c:v>0.26</c:v>
                </c:pt>
                <c:pt idx="75">
                  <c:v>0.25</c:v>
                </c:pt>
                <c:pt idx="76">
                  <c:v>0.24000000000000002</c:v>
                </c:pt>
                <c:pt idx="77">
                  <c:v>0.23</c:v>
                </c:pt>
                <c:pt idx="78">
                  <c:v>0.22000000000000003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0.18000000000000002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0.12000000000000001</c:v>
                </c:pt>
                <c:pt idx="89">
                  <c:v>0.11000000000000001</c:v>
                </c:pt>
                <c:pt idx="90">
                  <c:v>0.1</c:v>
                </c:pt>
                <c:pt idx="91">
                  <c:v>9.0000000000000011E-2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6.0000000000000005E-2</c:v>
                </c:pt>
                <c:pt idx="95">
                  <c:v>0.05</c:v>
                </c:pt>
                <c:pt idx="96">
                  <c:v>0.04</c:v>
                </c:pt>
                <c:pt idx="97">
                  <c:v>3.0000000000000002E-2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Power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Graph!$G$7:$G$107</c:f>
              <c:numCache>
                <c:formatCode>General</c:formatCode>
                <c:ptCount val="101"/>
                <c:pt idx="0">
                  <c:v>0</c:v>
                </c:pt>
                <c:pt idx="1">
                  <c:v>3.960000000000001E-2</c:v>
                </c:pt>
                <c:pt idx="2">
                  <c:v>7.8400000000000011E-2</c:v>
                </c:pt>
                <c:pt idx="3">
                  <c:v>0.11640000000000003</c:v>
                </c:pt>
                <c:pt idx="4">
                  <c:v>0.15360000000000001</c:v>
                </c:pt>
                <c:pt idx="5">
                  <c:v>0.19</c:v>
                </c:pt>
                <c:pt idx="6">
                  <c:v>0.22560000000000002</c:v>
                </c:pt>
                <c:pt idx="7">
                  <c:v>0.26040000000000008</c:v>
                </c:pt>
                <c:pt idx="8">
                  <c:v>0.29440000000000005</c:v>
                </c:pt>
                <c:pt idx="9">
                  <c:v>0.32760000000000006</c:v>
                </c:pt>
                <c:pt idx="10">
                  <c:v>0.36000000000000004</c:v>
                </c:pt>
                <c:pt idx="11">
                  <c:v>0.3916</c:v>
                </c:pt>
                <c:pt idx="12">
                  <c:v>0.42240000000000011</c:v>
                </c:pt>
                <c:pt idx="13">
                  <c:v>0.45240000000000008</c:v>
                </c:pt>
                <c:pt idx="14">
                  <c:v>0.48160000000000019</c:v>
                </c:pt>
                <c:pt idx="15">
                  <c:v>0.51</c:v>
                </c:pt>
                <c:pt idx="16">
                  <c:v>0.53760000000000008</c:v>
                </c:pt>
                <c:pt idx="17">
                  <c:v>0.56440000000000012</c:v>
                </c:pt>
                <c:pt idx="18">
                  <c:v>0.59040000000000015</c:v>
                </c:pt>
                <c:pt idx="19">
                  <c:v>0.61560000000000015</c:v>
                </c:pt>
                <c:pt idx="20">
                  <c:v>0.64000000000000012</c:v>
                </c:pt>
                <c:pt idx="21">
                  <c:v>0.66360000000000008</c:v>
                </c:pt>
                <c:pt idx="22">
                  <c:v>0.68640000000000012</c:v>
                </c:pt>
                <c:pt idx="23">
                  <c:v>0.70840000000000014</c:v>
                </c:pt>
                <c:pt idx="24">
                  <c:v>0.72960000000000014</c:v>
                </c:pt>
                <c:pt idx="25">
                  <c:v>0.75</c:v>
                </c:pt>
                <c:pt idx="26">
                  <c:v>0.76960000000000017</c:v>
                </c:pt>
                <c:pt idx="27">
                  <c:v>0.78840000000000021</c:v>
                </c:pt>
                <c:pt idx="28">
                  <c:v>0.80640000000000023</c:v>
                </c:pt>
                <c:pt idx="29">
                  <c:v>0.82360000000000011</c:v>
                </c:pt>
                <c:pt idx="30">
                  <c:v>0.84000000000000019</c:v>
                </c:pt>
                <c:pt idx="31">
                  <c:v>0.85560000000000014</c:v>
                </c:pt>
                <c:pt idx="32">
                  <c:v>0.87040000000000017</c:v>
                </c:pt>
                <c:pt idx="33">
                  <c:v>0.88440000000000019</c:v>
                </c:pt>
                <c:pt idx="34">
                  <c:v>0.89760000000000018</c:v>
                </c:pt>
                <c:pt idx="35">
                  <c:v>0.91000000000000036</c:v>
                </c:pt>
                <c:pt idx="36">
                  <c:v>0.9216000000000002</c:v>
                </c:pt>
                <c:pt idx="37">
                  <c:v>0.93240000000000023</c:v>
                </c:pt>
                <c:pt idx="38">
                  <c:v>0.94240000000000013</c:v>
                </c:pt>
                <c:pt idx="39">
                  <c:v>0.95160000000000011</c:v>
                </c:pt>
                <c:pt idx="40">
                  <c:v>0.96</c:v>
                </c:pt>
                <c:pt idx="41">
                  <c:v>0.96760000000000013</c:v>
                </c:pt>
                <c:pt idx="42">
                  <c:v>0.97440000000000015</c:v>
                </c:pt>
                <c:pt idx="43">
                  <c:v>0.98040000000000027</c:v>
                </c:pt>
                <c:pt idx="44">
                  <c:v>0.98560000000000014</c:v>
                </c:pt>
                <c:pt idx="45">
                  <c:v>0.9900000000000001</c:v>
                </c:pt>
                <c:pt idx="46">
                  <c:v>0.99359999999999993</c:v>
                </c:pt>
                <c:pt idx="47">
                  <c:v>0.99640000000000006</c:v>
                </c:pt>
                <c:pt idx="48">
                  <c:v>0.99840000000000007</c:v>
                </c:pt>
                <c:pt idx="49">
                  <c:v>0.99960000000000016</c:v>
                </c:pt>
                <c:pt idx="50">
                  <c:v>1</c:v>
                </c:pt>
                <c:pt idx="51">
                  <c:v>0.99960000000000016</c:v>
                </c:pt>
                <c:pt idx="52">
                  <c:v>0.99840000000000007</c:v>
                </c:pt>
                <c:pt idx="53">
                  <c:v>0.99640000000000006</c:v>
                </c:pt>
                <c:pt idx="54">
                  <c:v>0.99360000000000026</c:v>
                </c:pt>
                <c:pt idx="55">
                  <c:v>0.99000000000000032</c:v>
                </c:pt>
                <c:pt idx="56">
                  <c:v>0.98560000000000025</c:v>
                </c:pt>
                <c:pt idx="57">
                  <c:v>0.98039999999999994</c:v>
                </c:pt>
                <c:pt idx="58">
                  <c:v>0.97440000000000015</c:v>
                </c:pt>
                <c:pt idx="59">
                  <c:v>0.96760000000000013</c:v>
                </c:pt>
                <c:pt idx="60">
                  <c:v>0.96</c:v>
                </c:pt>
                <c:pt idx="61">
                  <c:v>0.95160000000000011</c:v>
                </c:pt>
                <c:pt idx="62">
                  <c:v>0.94240000000000002</c:v>
                </c:pt>
                <c:pt idx="63">
                  <c:v>0.93240000000000012</c:v>
                </c:pt>
                <c:pt idx="64">
                  <c:v>0.9216000000000002</c:v>
                </c:pt>
                <c:pt idx="65">
                  <c:v>0.91</c:v>
                </c:pt>
                <c:pt idx="66">
                  <c:v>0.89760000000000018</c:v>
                </c:pt>
                <c:pt idx="67">
                  <c:v>0.88440000000000007</c:v>
                </c:pt>
                <c:pt idx="68">
                  <c:v>0.87040000000000006</c:v>
                </c:pt>
                <c:pt idx="69">
                  <c:v>0.85560000000000014</c:v>
                </c:pt>
                <c:pt idx="70">
                  <c:v>0.8400000000000003</c:v>
                </c:pt>
                <c:pt idx="71">
                  <c:v>0.82360000000000022</c:v>
                </c:pt>
                <c:pt idx="72">
                  <c:v>0.80640000000000012</c:v>
                </c:pt>
                <c:pt idx="73">
                  <c:v>0.78840000000000021</c:v>
                </c:pt>
                <c:pt idx="74">
                  <c:v>0.76960000000000017</c:v>
                </c:pt>
                <c:pt idx="75">
                  <c:v>0.75</c:v>
                </c:pt>
                <c:pt idx="76">
                  <c:v>0.72960000000000014</c:v>
                </c:pt>
                <c:pt idx="77">
                  <c:v>0.70839999999999992</c:v>
                </c:pt>
                <c:pt idx="78">
                  <c:v>0.68640000000000012</c:v>
                </c:pt>
                <c:pt idx="79">
                  <c:v>0.66360000000000008</c:v>
                </c:pt>
                <c:pt idx="80">
                  <c:v>0.64000000000000012</c:v>
                </c:pt>
                <c:pt idx="81">
                  <c:v>0.61560000000000015</c:v>
                </c:pt>
                <c:pt idx="82">
                  <c:v>0.59040000000000015</c:v>
                </c:pt>
                <c:pt idx="83">
                  <c:v>0.56440000000000012</c:v>
                </c:pt>
                <c:pt idx="84">
                  <c:v>0.53760000000000008</c:v>
                </c:pt>
                <c:pt idx="85">
                  <c:v>0.51</c:v>
                </c:pt>
                <c:pt idx="86">
                  <c:v>0.48160000000000014</c:v>
                </c:pt>
                <c:pt idx="87">
                  <c:v>0.45240000000000002</c:v>
                </c:pt>
                <c:pt idx="88">
                  <c:v>0.42240000000000011</c:v>
                </c:pt>
                <c:pt idx="89">
                  <c:v>0.39160000000000011</c:v>
                </c:pt>
                <c:pt idx="90">
                  <c:v>0.36000000000000004</c:v>
                </c:pt>
                <c:pt idx="91">
                  <c:v>0.32760000000000006</c:v>
                </c:pt>
                <c:pt idx="92">
                  <c:v>0.2944</c:v>
                </c:pt>
                <c:pt idx="93">
                  <c:v>0.26040000000000002</c:v>
                </c:pt>
                <c:pt idx="94">
                  <c:v>0.22560000000000002</c:v>
                </c:pt>
                <c:pt idx="95">
                  <c:v>0.19000000000000003</c:v>
                </c:pt>
                <c:pt idx="96">
                  <c:v>0.15360000000000001</c:v>
                </c:pt>
                <c:pt idx="97">
                  <c:v>0.11640000000000003</c:v>
                </c:pt>
                <c:pt idx="98">
                  <c:v>7.8399999999999997E-2</c:v>
                </c:pt>
                <c:pt idx="99">
                  <c:v>3.960000000000001E-2</c:v>
                </c:pt>
                <c:pt idx="100">
                  <c:v>0</c:v>
                </c:pt>
              </c:numCache>
            </c:numRef>
          </c:yVal>
          <c:smooth val="1"/>
        </c:ser>
        <c:ser>
          <c:idx val="4"/>
          <c:order val="3"/>
          <c:tx>
            <c:v>Efficiency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Graph!$J$7:$J$107</c:f>
              <c:numCache>
                <c:formatCode>General</c:formatCode>
                <c:ptCount val="101"/>
                <c:pt idx="0">
                  <c:v>0</c:v>
                </c:pt>
                <c:pt idx="1">
                  <c:v>1.2760120612690322E-2</c:v>
                </c:pt>
                <c:pt idx="2">
                  <c:v>2.5507102580406241E-2</c:v>
                </c:pt>
                <c:pt idx="3">
                  <c:v>3.8240560466830963E-2</c:v>
                </c:pt>
                <c:pt idx="4">
                  <c:v>5.09600936105125E-2</c:v>
                </c:pt>
                <c:pt idx="5">
                  <c:v>6.3665285365605007E-2</c:v>
                </c:pt>
                <c:pt idx="6">
                  <c:v>7.635570229671633E-2</c:v>
                </c:pt>
                <c:pt idx="7">
                  <c:v>8.9030893324592658E-2</c:v>
                </c:pt>
                <c:pt idx="8">
                  <c:v>0.10169038881910168</c:v>
                </c:pt>
                <c:pt idx="9">
                  <c:v>0.11433369963568256</c:v>
                </c:pt>
                <c:pt idx="10">
                  <c:v>0.12696031609110764</c:v>
                </c:pt>
                <c:pt idx="11">
                  <c:v>0.13956970687405035</c:v>
                </c:pt>
                <c:pt idx="12">
                  <c:v>0.15216131788556525</c:v>
                </c:pt>
                <c:pt idx="13">
                  <c:v>0.16473457100416261</c:v>
                </c:pt>
                <c:pt idx="14">
                  <c:v>0.17728886276969463</c:v>
                </c:pt>
                <c:pt idx="15">
                  <c:v>0.18982356297975614</c:v>
                </c:pt>
                <c:pt idx="16">
                  <c:v>0.20233801319174005</c:v>
                </c:pt>
                <c:pt idx="17">
                  <c:v>0.21483152512306414</c:v>
                </c:pt>
                <c:pt idx="18">
                  <c:v>0.22730337894140162</c:v>
                </c:pt>
                <c:pt idx="19">
                  <c:v>0.2397528214359898</c:v>
                </c:pt>
                <c:pt idx="20">
                  <c:v>0.25217906406025214</c:v>
                </c:pt>
                <c:pt idx="21">
                  <c:v>0.26458128083504551</c:v>
                </c:pt>
                <c:pt idx="22">
                  <c:v>0.27695860610081235</c:v>
                </c:pt>
                <c:pt idx="23">
                  <c:v>0.2893101321057841</c:v>
                </c:pt>
                <c:pt idx="24">
                  <c:v>0.30163490641610996</c:v>
                </c:pt>
                <c:pt idx="25">
                  <c:v>0.3139319291323836</c:v>
                </c:pt>
                <c:pt idx="26">
                  <c:v>0.32620014989546758</c:v>
                </c:pt>
                <c:pt idx="27">
                  <c:v>0.33843846466277172</c:v>
                </c:pt>
                <c:pt idx="28">
                  <c:v>0.35064571223418717</c:v>
                </c:pt>
                <c:pt idx="29">
                  <c:v>0.36282067050469968</c:v>
                </c:pt>
                <c:pt idx="30">
                  <c:v>0.37496205241825953</c:v>
                </c:pt>
                <c:pt idx="31">
                  <c:v>0.38706850159474865</c:v>
                </c:pt>
                <c:pt idx="32">
                  <c:v>0.39913858759881293</c:v>
                </c:pt>
                <c:pt idx="33">
                  <c:v>0.4111708008158651</c:v>
                </c:pt>
                <c:pt idx="34">
                  <c:v>0.42316354689667351</c:v>
                </c:pt>
                <c:pt idx="35">
                  <c:v>0.43511514072755603</c:v>
                </c:pt>
                <c:pt idx="36">
                  <c:v>0.44702379987823421</c:v>
                </c:pt>
                <c:pt idx="37">
                  <c:v>0.4588876374737883</c:v>
                </c:pt>
                <c:pt idx="38">
                  <c:v>0.47070465443077353</c:v>
                </c:pt>
                <c:pt idx="39">
                  <c:v>0.48247273099033494</c:v>
                </c:pt>
                <c:pt idx="40">
                  <c:v>0.4941896174729134</c:v>
                </c:pt>
                <c:pt idx="41">
                  <c:v>0.5058529241697558</c:v>
                </c:pt>
                <c:pt idx="42">
                  <c:v>0.5174601102757147</c:v>
                </c:pt>
                <c:pt idx="43">
                  <c:v>0.5290084717555571</c:v>
                </c:pt>
                <c:pt idx="44">
                  <c:v>0.5404951280219219</c:v>
                </c:pt>
                <c:pt idx="45">
                  <c:v>0.55191700728688919</c:v>
                </c:pt>
                <c:pt idx="46">
                  <c:v>0.56327083043049464</c:v>
                </c:pt>
                <c:pt idx="47">
                  <c:v>0.57455309320800729</c:v>
                </c:pt>
                <c:pt idx="48">
                  <c:v>0.58576004659289449</c:v>
                </c:pt>
                <c:pt idx="49">
                  <c:v>0.59688767502352869</c:v>
                </c:pt>
                <c:pt idx="50">
                  <c:v>0.60793167228810785</c:v>
                </c:pt>
                <c:pt idx="51">
                  <c:v>0.6188874147431157</c:v>
                </c:pt>
                <c:pt idx="52">
                  <c:v>0.62974993151489056</c:v>
                </c:pt>
                <c:pt idx="53">
                  <c:v>0.64051387128022574</c:v>
                </c:pt>
                <c:pt idx="54">
                  <c:v>0.65117346515886798</c:v>
                </c:pt>
                <c:pt idx="55">
                  <c:v>0.66172248517642751</c:v>
                </c:pt>
                <c:pt idx="56">
                  <c:v>0.67215419766828743</c:v>
                </c:pt>
                <c:pt idx="57">
                  <c:v>0.68246131089075668</c:v>
                </c:pt>
                <c:pt idx="58">
                  <c:v>0.69263591598152441</c:v>
                </c:pt>
                <c:pt idx="59">
                  <c:v>0.70266942026310797</c:v>
                </c:pt>
                <c:pt idx="60">
                  <c:v>0.71255247170513114</c:v>
                </c:pt>
                <c:pt idx="61">
                  <c:v>0.72227487314724348</c:v>
                </c:pt>
                <c:pt idx="62">
                  <c:v>0.7318254846259471</c:v>
                </c:pt>
                <c:pt idx="63">
                  <c:v>0.74119211183499778</c:v>
                </c:pt>
                <c:pt idx="64">
                  <c:v>0.75036137836703609</c:v>
                </c:pt>
                <c:pt idx="65">
                  <c:v>0.75931857891671517</c:v>
                </c:pt>
                <c:pt idx="66">
                  <c:v>0.76804751005106697</c:v>
                </c:pt>
                <c:pt idx="67">
                  <c:v>0.77653027444316747</c:v>
                </c:pt>
                <c:pt idx="68">
                  <c:v>0.78474705358410657</c:v>
                </c:pt>
                <c:pt idx="69">
                  <c:v>0.79267584288852011</c:v>
                </c:pt>
                <c:pt idx="70">
                  <c:v>0.80029214172852448</c:v>
                </c:pt>
                <c:pt idx="71">
                  <c:v>0.80756858918788033</c:v>
                </c:pt>
                <c:pt idx="72">
                  <c:v>0.8144745341135865</c:v>
                </c:pt>
                <c:pt idx="73">
                  <c:v>0.82097552520969264</c:v>
                </c:pt>
                <c:pt idx="74">
                  <c:v>0.82703270327032696</c:v>
                </c:pt>
                <c:pt idx="75">
                  <c:v>0.83260207291632171</c:v>
                </c:pt>
                <c:pt idx="76">
                  <c:v>0.83763362501164373</c:v>
                </c:pt>
                <c:pt idx="77">
                  <c:v>0.84207027277716995</c:v>
                </c:pt>
                <c:pt idx="78">
                  <c:v>0.84584655376734597</c:v>
                </c:pt>
                <c:pt idx="79">
                  <c:v>0.84888703530442433</c:v>
                </c:pt>
                <c:pt idx="80">
                  <c:v>0.85110434120335121</c:v>
                </c:pt>
                <c:pt idx="81">
                  <c:v>0.85239669052838907</c:v>
                </c:pt>
                <c:pt idx="82">
                  <c:v>0.85264480154942035</c:v>
                </c:pt>
                <c:pt idx="83">
                  <c:v>0.85170796130349535</c:v>
                </c:pt>
                <c:pt idx="84">
                  <c:v>0.84941898607225563</c:v>
                </c:pt>
                <c:pt idx="85">
                  <c:v>0.84557768963709556</c:v>
                </c:pt>
                <c:pt idx="86">
                  <c:v>0.83994231705642231</c:v>
                </c:pt>
                <c:pt idx="87">
                  <c:v>0.83221816417952987</c:v>
                </c:pt>
                <c:pt idx="88">
                  <c:v>0.82204224174762686</c:v>
                </c:pt>
                <c:pt idx="89">
                  <c:v>0.80896228159036998</c:v>
                </c:pt>
                <c:pt idx="90">
                  <c:v>0.79240749008587852</c:v>
                </c:pt>
                <c:pt idx="91">
                  <c:v>0.77164699864820463</c:v>
                </c:pt>
                <c:pt idx="92">
                  <c:v>0.74572951800674492</c:v>
                </c:pt>
                <c:pt idx="93">
                  <c:v>0.71339346711164975</c:v>
                </c:pt>
                <c:pt idx="94">
                  <c:v>0.67292922678321032</c:v>
                </c:pt>
                <c:pt idx="95">
                  <c:v>0.6219608647255257</c:v>
                </c:pt>
                <c:pt idx="96">
                  <c:v>0.55708647787855659</c:v>
                </c:pt>
                <c:pt idx="97">
                  <c:v>0.47325738208313728</c:v>
                </c:pt>
                <c:pt idx="98">
                  <c:v>0.36264445842577536</c:v>
                </c:pt>
                <c:pt idx="99">
                  <c:v>0.21241847843478598</c:v>
                </c:pt>
                <c:pt idx="100">
                  <c:v>0</c:v>
                </c:pt>
              </c:numCache>
            </c:numRef>
          </c:yVal>
          <c:smooth val="1"/>
        </c:ser>
        <c:ser>
          <c:idx val="3"/>
          <c:order val="4"/>
          <c:tx>
            <c:v>InPower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Graph!$K$7:$K$107</c:f>
              <c:numCache>
                <c:formatCode>General</c:formatCode>
                <c:ptCount val="101"/>
                <c:pt idx="0">
                  <c:v>0.25</c:v>
                </c:pt>
                <c:pt idx="1">
                  <c:v>0.24762500000000001</c:v>
                </c:pt>
                <c:pt idx="2">
                  <c:v>0.24525000000000002</c:v>
                </c:pt>
                <c:pt idx="3">
                  <c:v>0.24287500000000001</c:v>
                </c:pt>
                <c:pt idx="4">
                  <c:v>0.24050000000000002</c:v>
                </c:pt>
                <c:pt idx="5">
                  <c:v>0.238125</c:v>
                </c:pt>
                <c:pt idx="6">
                  <c:v>0.23575000000000002</c:v>
                </c:pt>
                <c:pt idx="7">
                  <c:v>0.233375</c:v>
                </c:pt>
                <c:pt idx="8">
                  <c:v>0.23100000000000001</c:v>
                </c:pt>
                <c:pt idx="9">
                  <c:v>0.22862500000000002</c:v>
                </c:pt>
                <c:pt idx="10">
                  <c:v>0.22625000000000001</c:v>
                </c:pt>
                <c:pt idx="11">
                  <c:v>0.22387500000000002</c:v>
                </c:pt>
                <c:pt idx="12">
                  <c:v>0.22150000000000003</c:v>
                </c:pt>
                <c:pt idx="13">
                  <c:v>0.21912500000000001</c:v>
                </c:pt>
                <c:pt idx="14">
                  <c:v>0.21675</c:v>
                </c:pt>
                <c:pt idx="15">
                  <c:v>0.21437500000000001</c:v>
                </c:pt>
                <c:pt idx="16">
                  <c:v>0.21200000000000002</c:v>
                </c:pt>
                <c:pt idx="17">
                  <c:v>0.20962500000000001</c:v>
                </c:pt>
                <c:pt idx="18">
                  <c:v>0.20725000000000002</c:v>
                </c:pt>
                <c:pt idx="19">
                  <c:v>0.204875</c:v>
                </c:pt>
                <c:pt idx="20">
                  <c:v>0.20250000000000001</c:v>
                </c:pt>
                <c:pt idx="21">
                  <c:v>0.200125</c:v>
                </c:pt>
                <c:pt idx="22">
                  <c:v>0.19775000000000001</c:v>
                </c:pt>
                <c:pt idx="23">
                  <c:v>0.19537500000000002</c:v>
                </c:pt>
                <c:pt idx="24">
                  <c:v>0.193</c:v>
                </c:pt>
                <c:pt idx="25">
                  <c:v>0.19062499999999999</c:v>
                </c:pt>
                <c:pt idx="26">
                  <c:v>0.18825000000000003</c:v>
                </c:pt>
                <c:pt idx="27">
                  <c:v>0.18587500000000001</c:v>
                </c:pt>
                <c:pt idx="28">
                  <c:v>0.18350000000000002</c:v>
                </c:pt>
                <c:pt idx="29">
                  <c:v>0.18112500000000004</c:v>
                </c:pt>
                <c:pt idx="30">
                  <c:v>0.17875000000000002</c:v>
                </c:pt>
                <c:pt idx="31">
                  <c:v>0.176375</c:v>
                </c:pt>
                <c:pt idx="32">
                  <c:v>0.17400000000000002</c:v>
                </c:pt>
                <c:pt idx="33">
                  <c:v>0.17162500000000003</c:v>
                </c:pt>
                <c:pt idx="34">
                  <c:v>0.16925000000000001</c:v>
                </c:pt>
                <c:pt idx="35">
                  <c:v>0.166875</c:v>
                </c:pt>
                <c:pt idx="36">
                  <c:v>0.16450000000000004</c:v>
                </c:pt>
                <c:pt idx="37">
                  <c:v>0.16212500000000002</c:v>
                </c:pt>
                <c:pt idx="38">
                  <c:v>0.15975</c:v>
                </c:pt>
                <c:pt idx="39">
                  <c:v>0.15737500000000001</c:v>
                </c:pt>
                <c:pt idx="40">
                  <c:v>0.15500000000000003</c:v>
                </c:pt>
                <c:pt idx="41">
                  <c:v>0.15262500000000001</c:v>
                </c:pt>
                <c:pt idx="42">
                  <c:v>0.15024999999999999</c:v>
                </c:pt>
                <c:pt idx="43">
                  <c:v>0.14787500000000001</c:v>
                </c:pt>
                <c:pt idx="44">
                  <c:v>0.14550000000000002</c:v>
                </c:pt>
                <c:pt idx="45">
                  <c:v>0.143125</c:v>
                </c:pt>
                <c:pt idx="46">
                  <c:v>0.14075000000000004</c:v>
                </c:pt>
                <c:pt idx="47">
                  <c:v>0.13837500000000003</c:v>
                </c:pt>
                <c:pt idx="48">
                  <c:v>0.13600000000000001</c:v>
                </c:pt>
                <c:pt idx="49">
                  <c:v>0.13362500000000002</c:v>
                </c:pt>
                <c:pt idx="50">
                  <c:v>0.13125000000000001</c:v>
                </c:pt>
                <c:pt idx="51">
                  <c:v>0.12887500000000002</c:v>
                </c:pt>
                <c:pt idx="52">
                  <c:v>0.1265</c:v>
                </c:pt>
                <c:pt idx="53">
                  <c:v>0.12412500000000001</c:v>
                </c:pt>
                <c:pt idx="54">
                  <c:v>0.12175</c:v>
                </c:pt>
                <c:pt idx="55">
                  <c:v>0.11937500000000001</c:v>
                </c:pt>
                <c:pt idx="56">
                  <c:v>0.11700000000000002</c:v>
                </c:pt>
                <c:pt idx="57">
                  <c:v>0.114625</c:v>
                </c:pt>
                <c:pt idx="58">
                  <c:v>0.11225000000000002</c:v>
                </c:pt>
                <c:pt idx="59">
                  <c:v>0.109875</c:v>
                </c:pt>
                <c:pt idx="60">
                  <c:v>0.10749999999999998</c:v>
                </c:pt>
                <c:pt idx="61">
                  <c:v>0.105125</c:v>
                </c:pt>
                <c:pt idx="62">
                  <c:v>0.10275000000000001</c:v>
                </c:pt>
                <c:pt idx="63">
                  <c:v>0.10037500000000002</c:v>
                </c:pt>
                <c:pt idx="64">
                  <c:v>9.8000000000000004E-2</c:v>
                </c:pt>
                <c:pt idx="65">
                  <c:v>9.5624999999999988E-2</c:v>
                </c:pt>
                <c:pt idx="66">
                  <c:v>9.325E-2</c:v>
                </c:pt>
                <c:pt idx="67">
                  <c:v>9.0875000000000011E-2</c:v>
                </c:pt>
                <c:pt idx="68">
                  <c:v>8.8500000000000023E-2</c:v>
                </c:pt>
                <c:pt idx="69">
                  <c:v>8.6125000000000007E-2</c:v>
                </c:pt>
                <c:pt idx="70">
                  <c:v>8.3749999999999991E-2</c:v>
                </c:pt>
                <c:pt idx="71">
                  <c:v>8.1375000000000003E-2</c:v>
                </c:pt>
                <c:pt idx="72">
                  <c:v>7.9000000000000015E-2</c:v>
                </c:pt>
                <c:pt idx="73">
                  <c:v>7.6624999999999999E-2</c:v>
                </c:pt>
                <c:pt idx="74">
                  <c:v>7.425000000000001E-2</c:v>
                </c:pt>
                <c:pt idx="75">
                  <c:v>7.1874999999999994E-2</c:v>
                </c:pt>
                <c:pt idx="76">
                  <c:v>6.9499999999999978E-2</c:v>
                </c:pt>
                <c:pt idx="77">
                  <c:v>6.7125000000000018E-2</c:v>
                </c:pt>
                <c:pt idx="78">
                  <c:v>6.4750000000000002E-2</c:v>
                </c:pt>
                <c:pt idx="79">
                  <c:v>6.2375000000000014E-2</c:v>
                </c:pt>
                <c:pt idx="80">
                  <c:v>0.06</c:v>
                </c:pt>
                <c:pt idx="81">
                  <c:v>5.7624999999999982E-2</c:v>
                </c:pt>
                <c:pt idx="82">
                  <c:v>5.5250000000000021E-2</c:v>
                </c:pt>
                <c:pt idx="83">
                  <c:v>5.2875000000000005E-2</c:v>
                </c:pt>
                <c:pt idx="84">
                  <c:v>5.0499999999999989E-2</c:v>
                </c:pt>
                <c:pt idx="85">
                  <c:v>4.8125000000000001E-2</c:v>
                </c:pt>
                <c:pt idx="86">
                  <c:v>4.5749999999999985E-2</c:v>
                </c:pt>
                <c:pt idx="87">
                  <c:v>4.3375000000000025E-2</c:v>
                </c:pt>
                <c:pt idx="88">
                  <c:v>4.1000000000000009E-2</c:v>
                </c:pt>
                <c:pt idx="89">
                  <c:v>3.8624999999999993E-2</c:v>
                </c:pt>
                <c:pt idx="90">
                  <c:v>3.6250000000000004E-2</c:v>
                </c:pt>
                <c:pt idx="91">
                  <c:v>3.3874999999999988E-2</c:v>
                </c:pt>
                <c:pt idx="92">
                  <c:v>3.1500000000000028E-2</c:v>
                </c:pt>
                <c:pt idx="93">
                  <c:v>2.9125000000000012E-2</c:v>
                </c:pt>
                <c:pt idx="94">
                  <c:v>2.6749999999999996E-2</c:v>
                </c:pt>
                <c:pt idx="95">
                  <c:v>2.4375000000000008E-2</c:v>
                </c:pt>
                <c:pt idx="96">
                  <c:v>2.200000000000002E-2</c:v>
                </c:pt>
                <c:pt idx="97">
                  <c:v>1.9625000000000004E-2</c:v>
                </c:pt>
                <c:pt idx="98">
                  <c:v>1.7250000000000015E-2</c:v>
                </c:pt>
                <c:pt idx="99">
                  <c:v>1.4874999999999999E-2</c:v>
                </c:pt>
                <c:pt idx="100">
                  <c:v>1.2500000000000011E-2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8592"/>
        <c:axId val="132831928"/>
      </c:scatterChart>
      <c:valAx>
        <c:axId val="13283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1928"/>
        <c:crosses val="autoZero"/>
        <c:crossBetween val="midCat"/>
      </c:valAx>
      <c:valAx>
        <c:axId val="13283192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38592"/>
        <c:crosses val="max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276227</xdr:colOff>
      <xdr:row>3</xdr:row>
      <xdr:rowOff>33336</xdr:rowOff>
    </xdr:from>
    <xdr:to>
      <xdr:col>23</xdr:col>
      <xdr:colOff>66675</xdr:colOff>
      <xdr:row>36</xdr:row>
      <xdr:rowOff>50357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opLeftCell="A4" workbookViewId="0">
      <selection activeCell="S11" sqref="S11"/>
    </sheetView>
  </sheetViews>
  <sheetFormatPr defaultRowHeight="15" x14ac:dyDescent="0.25"/>
  <cols>
    <col min="1" max="1" width="16" bestFit="1" customWidth="1"/>
    <col min="2" max="2" width="5.42578125" bestFit="1" customWidth="1"/>
    <col min="3" max="3" width="4.5703125" bestFit="1" customWidth="1"/>
    <col min="4" max="4" width="8.42578125" bestFit="1" customWidth="1"/>
    <col min="5" max="5" width="7" bestFit="1" customWidth="1"/>
    <col min="6" max="6" width="8" bestFit="1" customWidth="1"/>
    <col min="7" max="7" width="8.5703125" bestFit="1" customWidth="1"/>
    <col min="8" max="8" width="5.5703125" bestFit="1" customWidth="1"/>
    <col min="9" max="9" width="8.85546875" bestFit="1" customWidth="1"/>
    <col min="10" max="10" width="8.7109375" bestFit="1" customWidth="1"/>
    <col min="11" max="11" width="8.7109375" customWidth="1"/>
    <col min="12" max="12" width="16.28515625" bestFit="1" customWidth="1"/>
    <col min="13" max="13" width="9" bestFit="1" customWidth="1"/>
    <col min="14" max="14" width="9" customWidth="1"/>
    <col min="15" max="15" width="6.140625" bestFit="1" customWidth="1"/>
    <col min="16" max="16" width="8.5703125" bestFit="1" customWidth="1"/>
    <col min="17" max="17" width="7.5703125" customWidth="1"/>
    <col min="18" max="18" width="4.85546875" bestFit="1" customWidth="1"/>
    <col min="19" max="19" width="6.5703125" bestFit="1" customWidth="1"/>
    <col min="20" max="20" width="7.5703125" bestFit="1" customWidth="1"/>
    <col min="21" max="21" width="7.7109375" bestFit="1" customWidth="1"/>
    <col min="22" max="22" width="13.140625" bestFit="1" customWidth="1"/>
    <col min="23" max="23" width="8.42578125" bestFit="1" customWidth="1"/>
    <col min="24" max="24" width="7" bestFit="1" customWidth="1"/>
    <col min="25" max="25" width="8.42578125" bestFit="1" customWidth="1"/>
    <col min="26" max="26" width="70.42578125" customWidth="1"/>
  </cols>
  <sheetData>
    <row r="1" spans="1:27" ht="15.75" thickBot="1" x14ac:dyDescent="0.3">
      <c r="B1" s="55" t="s">
        <v>25</v>
      </c>
      <c r="C1" s="56"/>
      <c r="D1" s="56"/>
      <c r="E1" s="56"/>
      <c r="F1" s="56"/>
      <c r="G1" s="56"/>
      <c r="H1" s="56"/>
      <c r="I1" s="56"/>
      <c r="J1" s="56"/>
      <c r="K1" s="56"/>
      <c r="L1" s="57"/>
      <c r="M1" s="60" t="s">
        <v>26</v>
      </c>
      <c r="N1" s="61"/>
      <c r="O1" s="61"/>
      <c r="P1" s="61"/>
      <c r="Q1" s="61"/>
      <c r="R1" s="61"/>
      <c r="S1" s="61"/>
      <c r="T1" s="61"/>
      <c r="U1" s="61"/>
      <c r="V1" s="62"/>
      <c r="W1" s="55" t="s">
        <v>32</v>
      </c>
      <c r="X1" s="57"/>
      <c r="Y1" s="3" t="s">
        <v>33</v>
      </c>
      <c r="Z1" s="58" t="s">
        <v>38</v>
      </c>
    </row>
    <row r="2" spans="1:27" ht="16.5" thickTop="1" thickBot="1" x14ac:dyDescent="0.3">
      <c r="B2" s="30" t="s">
        <v>3</v>
      </c>
      <c r="C2" s="31" t="s">
        <v>4</v>
      </c>
      <c r="D2" s="31" t="s">
        <v>19</v>
      </c>
      <c r="E2" s="31" t="s">
        <v>20</v>
      </c>
      <c r="F2" s="31" t="s">
        <v>24</v>
      </c>
      <c r="G2" s="31" t="s">
        <v>23</v>
      </c>
      <c r="H2" s="31" t="s">
        <v>27</v>
      </c>
      <c r="I2" s="31" t="s">
        <v>21</v>
      </c>
      <c r="J2" s="31" t="s">
        <v>42</v>
      </c>
      <c r="K2" s="35" t="s">
        <v>43</v>
      </c>
      <c r="L2" s="32" t="s">
        <v>22</v>
      </c>
      <c r="M2" s="30" t="s">
        <v>29</v>
      </c>
      <c r="N2" s="50" t="s">
        <v>67</v>
      </c>
      <c r="O2" s="42" t="s">
        <v>45</v>
      </c>
      <c r="P2" s="31" t="s">
        <v>30</v>
      </c>
      <c r="Q2" s="31" t="s">
        <v>46</v>
      </c>
      <c r="R2" s="31" t="s">
        <v>31</v>
      </c>
      <c r="S2" s="33" t="s">
        <v>39</v>
      </c>
      <c r="T2" s="39" t="s">
        <v>40</v>
      </c>
      <c r="U2" s="39" t="s">
        <v>44</v>
      </c>
      <c r="V2" s="28" t="s">
        <v>47</v>
      </c>
      <c r="W2" s="27" t="s">
        <v>35</v>
      </c>
      <c r="X2" s="28" t="s">
        <v>41</v>
      </c>
      <c r="Y2" s="29" t="s">
        <v>34</v>
      </c>
      <c r="Z2" s="59"/>
      <c r="AA2" t="s">
        <v>48</v>
      </c>
    </row>
    <row r="3" spans="1:27" x14ac:dyDescent="0.25">
      <c r="A3" t="s">
        <v>0</v>
      </c>
      <c r="B3" s="4">
        <v>0.25</v>
      </c>
      <c r="C3" s="5"/>
      <c r="D3" s="6">
        <v>0.2</v>
      </c>
      <c r="E3" s="6">
        <v>0.1</v>
      </c>
      <c r="F3" s="6">
        <v>3.5</v>
      </c>
      <c r="G3" s="6">
        <v>0.5</v>
      </c>
      <c r="H3" s="6">
        <v>2</v>
      </c>
      <c r="I3" s="6">
        <f>20 * B3</f>
        <v>5</v>
      </c>
      <c r="J3" s="6">
        <v>1000</v>
      </c>
      <c r="K3" s="36">
        <v>600</v>
      </c>
      <c r="L3" s="7" t="s">
        <v>28</v>
      </c>
      <c r="M3" s="4">
        <v>0</v>
      </c>
      <c r="N3" s="51"/>
      <c r="O3" s="5">
        <v>0.15</v>
      </c>
      <c r="P3" s="5">
        <v>0</v>
      </c>
      <c r="Q3" s="5">
        <v>1</v>
      </c>
      <c r="R3" s="5">
        <v>1</v>
      </c>
      <c r="S3" s="5">
        <f>IFERROR(P3/R3/60*D3*2*PI(), 0)</f>
        <v>0</v>
      </c>
      <c r="T3" s="45">
        <f>IFERROR(M3*R3/D3, 0)</f>
        <v>0</v>
      </c>
      <c r="U3" s="45">
        <v>6.666666666666667</v>
      </c>
      <c r="V3" s="46">
        <f>IFERROR(T3/I3,0)</f>
        <v>0</v>
      </c>
      <c r="W3" s="8">
        <v>0</v>
      </c>
      <c r="X3" s="9">
        <f t="shared" ref="X3:X19" si="0">W3*D3</f>
        <v>0</v>
      </c>
      <c r="Y3" s="10" t="s">
        <v>37</v>
      </c>
      <c r="Z3" s="34"/>
    </row>
    <row r="4" spans="1:27" x14ac:dyDescent="0.25">
      <c r="A4" t="s">
        <v>1</v>
      </c>
      <c r="B4" s="11">
        <v>0.25</v>
      </c>
      <c r="C4" s="12"/>
      <c r="D4" s="13">
        <v>0.2</v>
      </c>
      <c r="E4" s="13">
        <v>0.1</v>
      </c>
      <c r="F4" s="13">
        <v>3.5</v>
      </c>
      <c r="G4" s="13">
        <v>0.5</v>
      </c>
      <c r="H4" s="13">
        <v>2</v>
      </c>
      <c r="I4" s="13">
        <f t="shared" ref="I4:I19" si="1">20 * B4</f>
        <v>5</v>
      </c>
      <c r="J4" s="13">
        <v>1000</v>
      </c>
      <c r="K4" s="37">
        <v>600</v>
      </c>
      <c r="L4" s="14" t="s">
        <v>28</v>
      </c>
      <c r="M4" s="11">
        <v>0</v>
      </c>
      <c r="N4" s="52"/>
      <c r="O4" s="12">
        <v>0.15</v>
      </c>
      <c r="P4" s="12">
        <v>0</v>
      </c>
      <c r="Q4" s="12">
        <v>1</v>
      </c>
      <c r="R4" s="12">
        <v>1</v>
      </c>
      <c r="S4" s="12">
        <f t="shared" ref="S4:S19" si="2">IFERROR(P4/R4/60*D4*2*PI(), 0)</f>
        <v>0</v>
      </c>
      <c r="T4" s="38">
        <f t="shared" ref="T4:T19" si="3">IFERROR(M4*R4/D4, 0)</f>
        <v>0</v>
      </c>
      <c r="U4" s="38">
        <v>6.666666666666667</v>
      </c>
      <c r="V4" s="19">
        <f t="shared" ref="V4:V19" si="4">IFERROR(T4/I4,0)</f>
        <v>0</v>
      </c>
      <c r="W4" s="15">
        <v>0</v>
      </c>
      <c r="X4" s="17">
        <f t="shared" si="0"/>
        <v>0</v>
      </c>
      <c r="Y4" s="18" t="s">
        <v>37</v>
      </c>
      <c r="Z4" s="1"/>
    </row>
    <row r="5" spans="1:27" x14ac:dyDescent="0.25">
      <c r="A5" t="s">
        <v>2</v>
      </c>
      <c r="B5" s="11">
        <v>0.15</v>
      </c>
      <c r="C5" s="12"/>
      <c r="D5" s="13">
        <v>0.2</v>
      </c>
      <c r="E5" s="13">
        <v>0.1</v>
      </c>
      <c r="F5" s="13">
        <v>0.75</v>
      </c>
      <c r="G5" s="13">
        <v>0.5</v>
      </c>
      <c r="H5" s="13">
        <v>2</v>
      </c>
      <c r="I5" s="13">
        <f t="shared" si="1"/>
        <v>3</v>
      </c>
      <c r="J5" s="13">
        <v>1000</v>
      </c>
      <c r="K5" s="37">
        <v>600</v>
      </c>
      <c r="L5" s="14" t="s">
        <v>28</v>
      </c>
      <c r="M5" s="11">
        <v>0</v>
      </c>
      <c r="N5" s="52"/>
      <c r="O5" s="12">
        <v>0.15</v>
      </c>
      <c r="P5" s="12">
        <v>0</v>
      </c>
      <c r="Q5" s="12">
        <v>1</v>
      </c>
      <c r="R5" s="12">
        <v>1</v>
      </c>
      <c r="S5" s="12">
        <f t="shared" si="2"/>
        <v>0</v>
      </c>
      <c r="T5" s="38">
        <f t="shared" si="3"/>
        <v>0</v>
      </c>
      <c r="U5" s="38">
        <v>6.666666666666667</v>
      </c>
      <c r="V5" s="19">
        <f t="shared" si="4"/>
        <v>0</v>
      </c>
      <c r="W5" s="15">
        <v>0</v>
      </c>
      <c r="X5" s="17">
        <f t="shared" si="0"/>
        <v>0</v>
      </c>
      <c r="Y5" s="18" t="s">
        <v>37</v>
      </c>
      <c r="Z5" s="1"/>
    </row>
    <row r="6" spans="1:27" x14ac:dyDescent="0.25">
      <c r="A6" t="s">
        <v>5</v>
      </c>
      <c r="B6" s="11">
        <v>1.25</v>
      </c>
      <c r="C6" s="12"/>
      <c r="D6" s="13">
        <v>0.375</v>
      </c>
      <c r="E6" s="13">
        <v>0.04</v>
      </c>
      <c r="F6" s="13">
        <v>0.15</v>
      </c>
      <c r="G6" s="13">
        <v>0.1</v>
      </c>
      <c r="H6" s="13">
        <v>0.1</v>
      </c>
      <c r="I6" s="13">
        <f t="shared" si="1"/>
        <v>25</v>
      </c>
      <c r="J6" s="12">
        <f>K6*D6*2*PI()/60</f>
        <v>23.561944901923447</v>
      </c>
      <c r="K6" s="38">
        <v>600</v>
      </c>
      <c r="L6" s="48">
        <v>5.0000000000000001E-3</v>
      </c>
      <c r="M6" s="15">
        <f t="shared" ref="M6:M16" si="5">(N6*I6)/R6*D6</f>
        <v>46.875</v>
      </c>
      <c r="N6" s="53">
        <v>5</v>
      </c>
      <c r="O6" s="43">
        <v>0.15</v>
      </c>
      <c r="P6" s="13">
        <f>K6*R6</f>
        <v>600</v>
      </c>
      <c r="Q6" s="13">
        <v>3.2</v>
      </c>
      <c r="R6" s="13">
        <v>1</v>
      </c>
      <c r="S6" s="16">
        <f t="shared" si="2"/>
        <v>23.561944901923447</v>
      </c>
      <c r="T6" s="40">
        <f t="shared" si="3"/>
        <v>125</v>
      </c>
      <c r="U6" s="40">
        <v>6.666666666666667</v>
      </c>
      <c r="V6" s="17">
        <f t="shared" si="4"/>
        <v>5</v>
      </c>
      <c r="W6" s="15">
        <v>0</v>
      </c>
      <c r="X6" s="17">
        <f t="shared" si="0"/>
        <v>0</v>
      </c>
      <c r="Y6" s="18" t="s">
        <v>36</v>
      </c>
      <c r="Z6" s="1"/>
    </row>
    <row r="7" spans="1:27" x14ac:dyDescent="0.25">
      <c r="A7" t="s">
        <v>6</v>
      </c>
      <c r="B7" s="11">
        <v>0.5</v>
      </c>
      <c r="C7" s="12"/>
      <c r="D7" s="13">
        <v>0.09</v>
      </c>
      <c r="E7" s="13">
        <v>0.04</v>
      </c>
      <c r="F7" s="13">
        <v>0.15</v>
      </c>
      <c r="G7" s="13">
        <v>0.1</v>
      </c>
      <c r="H7" s="13">
        <v>0.1</v>
      </c>
      <c r="I7" s="13">
        <f t="shared" si="1"/>
        <v>10</v>
      </c>
      <c r="J7" s="12">
        <f t="shared" ref="J7:J19" si="6">K7*D7*2*PI()/60</f>
        <v>23.561944901923447</v>
      </c>
      <c r="K7" s="38">
        <v>2500</v>
      </c>
      <c r="L7" s="48">
        <v>5.0000000000000001E-3</v>
      </c>
      <c r="M7" s="11">
        <f t="shared" si="5"/>
        <v>0</v>
      </c>
      <c r="N7" s="52"/>
      <c r="O7" s="12">
        <v>0.15</v>
      </c>
      <c r="P7" s="12">
        <f t="shared" ref="P7:P19" si="7">K7*R7</f>
        <v>2500</v>
      </c>
      <c r="Q7" s="12">
        <v>1</v>
      </c>
      <c r="R7" s="12">
        <v>1</v>
      </c>
      <c r="S7" s="12">
        <f t="shared" si="2"/>
        <v>23.561944901923447</v>
      </c>
      <c r="T7" s="38">
        <f t="shared" si="3"/>
        <v>0</v>
      </c>
      <c r="U7" s="38">
        <v>6.666666666666667</v>
      </c>
      <c r="V7" s="19">
        <f t="shared" si="4"/>
        <v>0</v>
      </c>
      <c r="W7" s="15">
        <v>0</v>
      </c>
      <c r="X7" s="17">
        <f t="shared" si="0"/>
        <v>0</v>
      </c>
      <c r="Y7" s="18" t="s">
        <v>37</v>
      </c>
      <c r="Z7" s="1"/>
    </row>
    <row r="8" spans="1:27" x14ac:dyDescent="0.25">
      <c r="A8" t="s">
        <v>7</v>
      </c>
      <c r="B8" s="11">
        <v>0.6</v>
      </c>
      <c r="C8" s="12"/>
      <c r="D8" s="13">
        <v>0.25</v>
      </c>
      <c r="E8" s="13">
        <v>0.04</v>
      </c>
      <c r="F8" s="13">
        <v>0.05</v>
      </c>
      <c r="G8" s="13">
        <v>0.1</v>
      </c>
      <c r="H8" s="13">
        <v>0.1</v>
      </c>
      <c r="I8" s="13">
        <f t="shared" si="1"/>
        <v>12</v>
      </c>
      <c r="J8" s="12">
        <f t="shared" si="6"/>
        <v>23.561944901923447</v>
      </c>
      <c r="K8" s="38">
        <v>900</v>
      </c>
      <c r="L8" s="48">
        <v>5.0000000000000001E-3</v>
      </c>
      <c r="M8" s="15">
        <f t="shared" si="5"/>
        <v>15</v>
      </c>
      <c r="N8" s="53">
        <v>5</v>
      </c>
      <c r="O8" s="43">
        <v>0.15</v>
      </c>
      <c r="P8" s="13">
        <f t="shared" si="7"/>
        <v>900</v>
      </c>
      <c r="Q8" s="13">
        <v>1</v>
      </c>
      <c r="R8" s="13">
        <v>1</v>
      </c>
      <c r="S8" s="16">
        <f t="shared" si="2"/>
        <v>23.561944901923447</v>
      </c>
      <c r="T8" s="40">
        <f t="shared" si="3"/>
        <v>60</v>
      </c>
      <c r="U8" s="40">
        <v>6.666666666666667</v>
      </c>
      <c r="V8" s="17">
        <f t="shared" si="4"/>
        <v>5</v>
      </c>
      <c r="W8" s="15">
        <v>70</v>
      </c>
      <c r="X8" s="17">
        <f t="shared" si="0"/>
        <v>17.5</v>
      </c>
      <c r="Y8" s="18" t="s">
        <v>36</v>
      </c>
      <c r="Z8" s="1"/>
    </row>
    <row r="9" spans="1:27" x14ac:dyDescent="0.25">
      <c r="A9" t="s">
        <v>8</v>
      </c>
      <c r="B9" s="11">
        <v>0.7</v>
      </c>
      <c r="C9" s="12"/>
      <c r="D9" s="13">
        <v>0.25</v>
      </c>
      <c r="E9" s="13">
        <v>0.04</v>
      </c>
      <c r="F9" s="13">
        <v>0.17499999999999999</v>
      </c>
      <c r="G9" s="13">
        <v>0.1</v>
      </c>
      <c r="H9" s="13">
        <v>0.1</v>
      </c>
      <c r="I9" s="13">
        <f t="shared" si="1"/>
        <v>14</v>
      </c>
      <c r="J9" s="12">
        <f t="shared" si="6"/>
        <v>23.561944901923447</v>
      </c>
      <c r="K9" s="38">
        <v>900</v>
      </c>
      <c r="L9" s="48">
        <v>5.0000000000000001E-3</v>
      </c>
      <c r="M9" s="15">
        <f t="shared" si="5"/>
        <v>17.5</v>
      </c>
      <c r="N9" s="53">
        <v>5</v>
      </c>
      <c r="O9" s="43">
        <v>0.15</v>
      </c>
      <c r="P9" s="13">
        <f t="shared" si="7"/>
        <v>900</v>
      </c>
      <c r="Q9" s="13">
        <v>1</v>
      </c>
      <c r="R9" s="13">
        <v>1</v>
      </c>
      <c r="S9" s="16">
        <f t="shared" si="2"/>
        <v>23.561944901923447</v>
      </c>
      <c r="T9" s="40">
        <f t="shared" si="3"/>
        <v>70</v>
      </c>
      <c r="U9" s="40">
        <v>6.666666666666667</v>
      </c>
      <c r="V9" s="17">
        <f t="shared" si="4"/>
        <v>5</v>
      </c>
      <c r="W9" s="15">
        <v>70</v>
      </c>
      <c r="X9" s="17">
        <f t="shared" si="0"/>
        <v>17.5</v>
      </c>
      <c r="Y9" s="18" t="s">
        <v>36</v>
      </c>
      <c r="Z9" s="1"/>
    </row>
    <row r="10" spans="1:27" x14ac:dyDescent="0.25">
      <c r="A10" t="s">
        <v>9</v>
      </c>
      <c r="B10" s="11">
        <v>0.4</v>
      </c>
      <c r="C10" s="12"/>
      <c r="D10" s="13">
        <v>0.3</v>
      </c>
      <c r="E10" s="13">
        <v>0.04</v>
      </c>
      <c r="F10" s="13">
        <v>0.125</v>
      </c>
      <c r="G10" s="13">
        <v>0.1</v>
      </c>
      <c r="H10" s="13">
        <v>1</v>
      </c>
      <c r="I10" s="13">
        <f t="shared" si="1"/>
        <v>8</v>
      </c>
      <c r="J10" s="12">
        <f t="shared" si="6"/>
        <v>23.561944901923447</v>
      </c>
      <c r="K10" s="38">
        <v>750</v>
      </c>
      <c r="L10" s="48">
        <v>5.0000000000000001E-3</v>
      </c>
      <c r="M10" s="15">
        <f t="shared" si="5"/>
        <v>12</v>
      </c>
      <c r="N10" s="53">
        <v>5</v>
      </c>
      <c r="O10" s="43">
        <v>0.15</v>
      </c>
      <c r="P10" s="13">
        <f t="shared" si="7"/>
        <v>750</v>
      </c>
      <c r="Q10" s="13">
        <v>1</v>
      </c>
      <c r="R10" s="13">
        <v>1</v>
      </c>
      <c r="S10" s="16">
        <f t="shared" si="2"/>
        <v>23.561944901923447</v>
      </c>
      <c r="T10" s="40">
        <f t="shared" si="3"/>
        <v>40</v>
      </c>
      <c r="U10" s="40">
        <v>6.666666666666667</v>
      </c>
      <c r="V10" s="17">
        <f t="shared" si="4"/>
        <v>5</v>
      </c>
      <c r="W10" s="15">
        <v>12</v>
      </c>
      <c r="X10" s="17">
        <f t="shared" si="0"/>
        <v>3.5999999999999996</v>
      </c>
      <c r="Y10" s="18" t="s">
        <v>36</v>
      </c>
      <c r="Z10" s="1"/>
    </row>
    <row r="11" spans="1:27" x14ac:dyDescent="0.25">
      <c r="A11" t="s">
        <v>10</v>
      </c>
      <c r="B11" s="11">
        <v>4</v>
      </c>
      <c r="C11" s="12"/>
      <c r="D11" s="13">
        <v>1.3</v>
      </c>
      <c r="E11" s="13">
        <v>0.2</v>
      </c>
      <c r="F11" s="13">
        <v>0.35</v>
      </c>
      <c r="G11" s="13">
        <v>1</v>
      </c>
      <c r="H11" s="13">
        <v>3</v>
      </c>
      <c r="I11" s="13">
        <f t="shared" si="1"/>
        <v>80</v>
      </c>
      <c r="J11" s="12">
        <f t="shared" si="6"/>
        <v>23.823744289722598</v>
      </c>
      <c r="K11" s="38">
        <v>175</v>
      </c>
      <c r="L11" s="48">
        <v>5.0000000000000001E-3</v>
      </c>
      <c r="M11" s="15">
        <f t="shared" si="5"/>
        <v>520</v>
      </c>
      <c r="N11" s="53">
        <v>5</v>
      </c>
      <c r="O11" s="43">
        <v>0.15</v>
      </c>
      <c r="P11" s="13">
        <f t="shared" si="7"/>
        <v>175</v>
      </c>
      <c r="Q11" s="13">
        <v>10</v>
      </c>
      <c r="R11" s="13">
        <v>1</v>
      </c>
      <c r="S11" s="16">
        <f t="shared" si="2"/>
        <v>23.823744289722598</v>
      </c>
      <c r="T11" s="40">
        <f t="shared" si="3"/>
        <v>400</v>
      </c>
      <c r="U11" s="40">
        <v>6.666666666666667</v>
      </c>
      <c r="V11" s="17">
        <f t="shared" si="4"/>
        <v>5</v>
      </c>
      <c r="W11" s="15">
        <v>100</v>
      </c>
      <c r="X11" s="17">
        <f t="shared" si="0"/>
        <v>130</v>
      </c>
      <c r="Y11" s="18" t="s">
        <v>36</v>
      </c>
      <c r="Z11" s="1"/>
    </row>
    <row r="12" spans="1:27" x14ac:dyDescent="0.25">
      <c r="A12" t="s">
        <v>11</v>
      </c>
      <c r="B12" s="11">
        <v>0.15</v>
      </c>
      <c r="C12" s="12"/>
      <c r="D12" s="13">
        <v>0.13</v>
      </c>
      <c r="E12" s="13">
        <v>0.04</v>
      </c>
      <c r="F12" s="13">
        <v>0.05</v>
      </c>
      <c r="G12" s="13">
        <v>0.1</v>
      </c>
      <c r="H12" s="13">
        <v>0.1</v>
      </c>
      <c r="I12" s="13">
        <f t="shared" si="1"/>
        <v>3</v>
      </c>
      <c r="J12" s="12">
        <f t="shared" si="6"/>
        <v>23.823744289722598</v>
      </c>
      <c r="K12" s="38">
        <v>1750</v>
      </c>
      <c r="L12" s="48">
        <v>5.0000000000000001E-3</v>
      </c>
      <c r="M12" s="15">
        <f t="shared" si="5"/>
        <v>2.34</v>
      </c>
      <c r="N12" s="53">
        <v>6</v>
      </c>
      <c r="O12" s="43">
        <v>0.15</v>
      </c>
      <c r="P12" s="13">
        <f t="shared" si="7"/>
        <v>1750</v>
      </c>
      <c r="Q12" s="13">
        <v>0.45</v>
      </c>
      <c r="R12" s="13">
        <v>1</v>
      </c>
      <c r="S12" s="16">
        <f t="shared" si="2"/>
        <v>23.823744289722601</v>
      </c>
      <c r="T12" s="40">
        <f t="shared" si="3"/>
        <v>18</v>
      </c>
      <c r="U12" s="40">
        <v>6.666666666666667</v>
      </c>
      <c r="V12" s="17">
        <f t="shared" si="4"/>
        <v>6</v>
      </c>
      <c r="W12" s="15">
        <v>50</v>
      </c>
      <c r="X12" s="17">
        <f t="shared" si="0"/>
        <v>6.5</v>
      </c>
      <c r="Y12" s="18" t="s">
        <v>36</v>
      </c>
      <c r="Z12" s="1"/>
    </row>
    <row r="13" spans="1:27" x14ac:dyDescent="0.25">
      <c r="A13" t="s">
        <v>12</v>
      </c>
      <c r="B13" s="11">
        <v>0.15</v>
      </c>
      <c r="C13" s="12"/>
      <c r="D13" s="13">
        <v>0.14000000000000001</v>
      </c>
      <c r="E13" s="13">
        <v>0.04</v>
      </c>
      <c r="F13" s="13">
        <v>7.0000000000000007E-2</v>
      </c>
      <c r="G13" s="13">
        <v>0.1</v>
      </c>
      <c r="H13" s="13">
        <v>0.1</v>
      </c>
      <c r="I13" s="13">
        <f t="shared" si="1"/>
        <v>3</v>
      </c>
      <c r="J13" s="12">
        <f t="shared" si="6"/>
        <v>23.457225146803793</v>
      </c>
      <c r="K13" s="38">
        <v>1600</v>
      </c>
      <c r="L13" s="48">
        <v>5.0000000000000001E-3</v>
      </c>
      <c r="M13" s="15">
        <f t="shared" si="5"/>
        <v>1.2600000000000002</v>
      </c>
      <c r="N13" s="53">
        <v>3</v>
      </c>
      <c r="O13" s="43">
        <v>0.15</v>
      </c>
      <c r="P13" s="13">
        <f t="shared" si="7"/>
        <v>1600</v>
      </c>
      <c r="Q13" s="13">
        <v>0.222</v>
      </c>
      <c r="R13" s="13">
        <v>1</v>
      </c>
      <c r="S13" s="16">
        <f t="shared" si="2"/>
        <v>23.457225146803793</v>
      </c>
      <c r="T13" s="40">
        <f t="shared" si="3"/>
        <v>9</v>
      </c>
      <c r="U13" s="40">
        <v>6.666666666666667</v>
      </c>
      <c r="V13" s="17">
        <f t="shared" si="4"/>
        <v>3</v>
      </c>
      <c r="W13" s="15">
        <v>50</v>
      </c>
      <c r="X13" s="17">
        <f t="shared" si="0"/>
        <v>7.0000000000000009</v>
      </c>
      <c r="Y13" s="18" t="s">
        <v>36</v>
      </c>
      <c r="Z13" s="1"/>
    </row>
    <row r="14" spans="1:27" x14ac:dyDescent="0.25">
      <c r="A14" t="s">
        <v>13</v>
      </c>
      <c r="B14" s="11">
        <v>7.4999999999999997E-2</v>
      </c>
      <c r="C14" s="12"/>
      <c r="D14" s="13">
        <v>0.16</v>
      </c>
      <c r="E14" s="13">
        <v>0.04</v>
      </c>
      <c r="F14" s="13">
        <v>0.1</v>
      </c>
      <c r="G14" s="13">
        <v>0.1</v>
      </c>
      <c r="H14" s="13">
        <v>0.1</v>
      </c>
      <c r="I14" s="13">
        <f t="shared" si="1"/>
        <v>1.5</v>
      </c>
      <c r="J14" s="12">
        <f t="shared" si="6"/>
        <v>23.45722514680379</v>
      </c>
      <c r="K14" s="38">
        <v>1400</v>
      </c>
      <c r="L14" s="48">
        <v>5.0000000000000001E-3</v>
      </c>
      <c r="M14" s="15">
        <f t="shared" si="5"/>
        <v>0.72</v>
      </c>
      <c r="N14" s="53">
        <v>3</v>
      </c>
      <c r="O14" s="43">
        <v>0.15</v>
      </c>
      <c r="P14" s="13">
        <f t="shared" si="7"/>
        <v>1400</v>
      </c>
      <c r="Q14" s="13">
        <v>0.11</v>
      </c>
      <c r="R14" s="13">
        <v>1</v>
      </c>
      <c r="S14" s="16">
        <f t="shared" si="2"/>
        <v>23.45722514680379</v>
      </c>
      <c r="T14" s="40">
        <f t="shared" si="3"/>
        <v>4.5</v>
      </c>
      <c r="U14" s="40">
        <v>6.666666666666667</v>
      </c>
      <c r="V14" s="17">
        <f t="shared" si="4"/>
        <v>3</v>
      </c>
      <c r="W14" s="15">
        <v>12</v>
      </c>
      <c r="X14" s="17">
        <f t="shared" si="0"/>
        <v>1.92</v>
      </c>
      <c r="Y14" s="18" t="s">
        <v>36</v>
      </c>
      <c r="Z14" s="1"/>
    </row>
    <row r="15" spans="1:27" x14ac:dyDescent="0.25">
      <c r="A15" t="s">
        <v>14</v>
      </c>
      <c r="B15" s="11">
        <v>0.15</v>
      </c>
      <c r="C15" s="12"/>
      <c r="D15" s="13">
        <v>0.22</v>
      </c>
      <c r="E15" s="13">
        <v>0.04</v>
      </c>
      <c r="F15" s="13">
        <v>0.14000000000000001</v>
      </c>
      <c r="G15" s="13">
        <v>0.1</v>
      </c>
      <c r="H15" s="13">
        <v>0.1</v>
      </c>
      <c r="I15" s="13">
        <f t="shared" si="1"/>
        <v>3</v>
      </c>
      <c r="J15" s="12">
        <f t="shared" si="6"/>
        <v>11.519173063162576</v>
      </c>
      <c r="K15" s="38">
        <v>500</v>
      </c>
      <c r="L15" s="48">
        <v>5.0000000000000001E-3</v>
      </c>
      <c r="M15" s="15">
        <f t="shared" si="5"/>
        <v>1.98</v>
      </c>
      <c r="N15" s="53">
        <v>3</v>
      </c>
      <c r="O15" s="43">
        <v>0.15</v>
      </c>
      <c r="P15" s="13">
        <f t="shared" si="7"/>
        <v>500</v>
      </c>
      <c r="Q15" s="13">
        <v>0.11</v>
      </c>
      <c r="R15" s="13">
        <v>1</v>
      </c>
      <c r="S15" s="16">
        <f t="shared" si="2"/>
        <v>11.519173063162576</v>
      </c>
      <c r="T15" s="40">
        <f t="shared" si="3"/>
        <v>9</v>
      </c>
      <c r="U15" s="40">
        <v>6.666666666666667</v>
      </c>
      <c r="V15" s="17">
        <f t="shared" si="4"/>
        <v>3</v>
      </c>
      <c r="W15" s="15">
        <v>12</v>
      </c>
      <c r="X15" s="17">
        <f t="shared" si="0"/>
        <v>2.64</v>
      </c>
      <c r="Y15" s="18" t="s">
        <v>36</v>
      </c>
      <c r="Z15" s="1"/>
    </row>
    <row r="16" spans="1:27" x14ac:dyDescent="0.25">
      <c r="A16" t="s">
        <v>15</v>
      </c>
      <c r="B16" s="11">
        <v>1.25</v>
      </c>
      <c r="C16" s="12"/>
      <c r="D16" s="13">
        <v>1.38</v>
      </c>
      <c r="E16" s="13">
        <v>0.25</v>
      </c>
      <c r="F16" s="13">
        <v>0.35</v>
      </c>
      <c r="G16" s="13">
        <v>1</v>
      </c>
      <c r="H16" s="13">
        <v>10</v>
      </c>
      <c r="I16" s="13">
        <f t="shared" si="1"/>
        <v>25</v>
      </c>
      <c r="J16" s="12">
        <f t="shared" si="6"/>
        <v>43.353978619539141</v>
      </c>
      <c r="K16" s="38">
        <v>300</v>
      </c>
      <c r="L16" s="48">
        <v>5.0000000000000001E-3</v>
      </c>
      <c r="M16" s="15">
        <f t="shared" si="5"/>
        <v>172.5</v>
      </c>
      <c r="N16" s="53">
        <v>5</v>
      </c>
      <c r="O16" s="43">
        <v>0.15</v>
      </c>
      <c r="P16" s="13">
        <f t="shared" si="7"/>
        <v>300</v>
      </c>
      <c r="Q16" s="13">
        <v>5.5</v>
      </c>
      <c r="R16" s="13">
        <v>1</v>
      </c>
      <c r="S16" s="16">
        <f t="shared" si="2"/>
        <v>43.353978619539141</v>
      </c>
      <c r="T16" s="40">
        <f t="shared" si="3"/>
        <v>125.00000000000001</v>
      </c>
      <c r="U16" s="40">
        <v>6.666666666666667</v>
      </c>
      <c r="V16" s="17">
        <f t="shared" si="4"/>
        <v>5.0000000000000009</v>
      </c>
      <c r="W16" s="15">
        <v>100</v>
      </c>
      <c r="X16" s="17">
        <f t="shared" si="0"/>
        <v>138</v>
      </c>
      <c r="Y16" s="18">
        <v>40</v>
      </c>
      <c r="Z16" s="1"/>
    </row>
    <row r="17" spans="1:26" x14ac:dyDescent="0.25">
      <c r="A17" t="s">
        <v>16</v>
      </c>
      <c r="B17" s="11">
        <v>0.2</v>
      </c>
      <c r="C17" s="12"/>
      <c r="D17" s="13">
        <v>0.52</v>
      </c>
      <c r="E17" s="13">
        <v>0.08</v>
      </c>
      <c r="F17" s="13">
        <v>0.68</v>
      </c>
      <c r="G17" s="13">
        <v>0.5</v>
      </c>
      <c r="H17" s="13">
        <v>2</v>
      </c>
      <c r="I17" s="13">
        <f t="shared" si="1"/>
        <v>4</v>
      </c>
      <c r="J17" s="12">
        <f t="shared" si="6"/>
        <v>43.563418129778469</v>
      </c>
      <c r="K17" s="38">
        <v>800</v>
      </c>
      <c r="L17" s="48">
        <v>5.0000000000000001E-3</v>
      </c>
      <c r="M17" s="15">
        <f>(N17*I17)/R17*D17</f>
        <v>16.64</v>
      </c>
      <c r="N17" s="53">
        <v>8</v>
      </c>
      <c r="O17" s="43">
        <v>0.15</v>
      </c>
      <c r="P17" s="13">
        <f t="shared" si="7"/>
        <v>800</v>
      </c>
      <c r="Q17" s="13">
        <v>1.5</v>
      </c>
      <c r="R17" s="13">
        <v>1</v>
      </c>
      <c r="S17" s="16">
        <f t="shared" si="2"/>
        <v>43.563418129778469</v>
      </c>
      <c r="T17" s="40">
        <f t="shared" si="3"/>
        <v>32</v>
      </c>
      <c r="U17" s="40">
        <v>6.666666666666667</v>
      </c>
      <c r="V17" s="17">
        <f t="shared" si="4"/>
        <v>8</v>
      </c>
      <c r="W17" s="15">
        <v>80</v>
      </c>
      <c r="X17" s="17">
        <f t="shared" si="0"/>
        <v>41.6</v>
      </c>
      <c r="Y17" s="18">
        <v>20</v>
      </c>
      <c r="Z17" s="1"/>
    </row>
    <row r="18" spans="1:26" x14ac:dyDescent="0.25">
      <c r="A18" t="s">
        <v>17</v>
      </c>
      <c r="B18" s="11">
        <v>0.2</v>
      </c>
      <c r="C18" s="12"/>
      <c r="D18" s="13">
        <v>0.34399999999999997</v>
      </c>
      <c r="E18" s="13">
        <v>0.04</v>
      </c>
      <c r="F18" s="13">
        <v>0.21</v>
      </c>
      <c r="G18" s="13">
        <v>0.1</v>
      </c>
      <c r="H18" s="13">
        <v>1</v>
      </c>
      <c r="I18" s="13">
        <f t="shared" si="1"/>
        <v>4</v>
      </c>
      <c r="J18" s="12">
        <f t="shared" si="6"/>
        <v>64.842472370093319</v>
      </c>
      <c r="K18" s="38">
        <v>1800</v>
      </c>
      <c r="L18" s="48">
        <v>5.0000000000000001E-3</v>
      </c>
      <c r="M18" s="15">
        <f t="shared" ref="M18:M19" si="8">(N18*I18)/R18*D18</f>
        <v>13.759999999999998</v>
      </c>
      <c r="N18" s="53">
        <v>10</v>
      </c>
      <c r="O18" s="43">
        <v>0.15</v>
      </c>
      <c r="P18" s="13">
        <f t="shared" si="7"/>
        <v>1800</v>
      </c>
      <c r="Q18" s="13">
        <v>2.75</v>
      </c>
      <c r="R18" s="13">
        <v>1</v>
      </c>
      <c r="S18" s="16">
        <f t="shared" si="2"/>
        <v>64.842472370093319</v>
      </c>
      <c r="T18" s="40">
        <f t="shared" si="3"/>
        <v>40</v>
      </c>
      <c r="U18" s="40">
        <v>6.666666666666667</v>
      </c>
      <c r="V18" s="17">
        <f t="shared" si="4"/>
        <v>10</v>
      </c>
      <c r="W18" s="15">
        <v>12</v>
      </c>
      <c r="X18" s="17">
        <f t="shared" si="0"/>
        <v>4.1280000000000001</v>
      </c>
      <c r="Y18" s="18">
        <v>40</v>
      </c>
      <c r="Z18" s="1"/>
    </row>
    <row r="19" spans="1:26" ht="15.75" thickBot="1" x14ac:dyDescent="0.3">
      <c r="A19" t="s">
        <v>18</v>
      </c>
      <c r="B19" s="20">
        <v>0.05</v>
      </c>
      <c r="C19" s="21"/>
      <c r="D19" s="22">
        <v>0.21</v>
      </c>
      <c r="E19" s="22">
        <v>0.04</v>
      </c>
      <c r="F19" s="22">
        <v>0.1</v>
      </c>
      <c r="G19" s="22">
        <v>0.1</v>
      </c>
      <c r="H19" s="22">
        <v>0.5</v>
      </c>
      <c r="I19" s="22">
        <f t="shared" si="1"/>
        <v>1</v>
      </c>
      <c r="J19" s="21">
        <f t="shared" si="6"/>
        <v>10.995574287564276</v>
      </c>
      <c r="K19" s="21">
        <v>500</v>
      </c>
      <c r="L19" s="49">
        <v>5.0000000000000001E-3</v>
      </c>
      <c r="M19" s="23">
        <f t="shared" si="8"/>
        <v>0.63</v>
      </c>
      <c r="N19" s="54">
        <v>3</v>
      </c>
      <c r="O19" s="44">
        <v>0.15</v>
      </c>
      <c r="P19" s="22">
        <f t="shared" si="7"/>
        <v>500</v>
      </c>
      <c r="Q19" s="22">
        <v>3.5000000000000003E-2</v>
      </c>
      <c r="R19" s="22">
        <v>1</v>
      </c>
      <c r="S19" s="24">
        <f t="shared" si="2"/>
        <v>10.995574287564276</v>
      </c>
      <c r="T19" s="41">
        <f t="shared" si="3"/>
        <v>3</v>
      </c>
      <c r="U19" s="41">
        <v>6.666666666666667</v>
      </c>
      <c r="V19" s="25">
        <f t="shared" si="4"/>
        <v>3</v>
      </c>
      <c r="W19" s="23">
        <v>80</v>
      </c>
      <c r="X19" s="25">
        <f t="shared" si="0"/>
        <v>16.8</v>
      </c>
      <c r="Y19" s="26" t="s">
        <v>36</v>
      </c>
      <c r="Z19" s="2"/>
    </row>
  </sheetData>
  <mergeCells count="4">
    <mergeCell ref="B1:L1"/>
    <mergeCell ref="W1:X1"/>
    <mergeCell ref="Z1:Z2"/>
    <mergeCell ref="M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abSelected="1" zoomScaleNormal="100" workbookViewId="0">
      <selection activeCell="F12" sqref="F12"/>
    </sheetView>
  </sheetViews>
  <sheetFormatPr defaultRowHeight="15" x14ac:dyDescent="0.25"/>
  <cols>
    <col min="1" max="1" width="9.7109375" bestFit="1" customWidth="1"/>
    <col min="2" max="2" width="11.7109375" bestFit="1" customWidth="1"/>
    <col min="3" max="3" width="6.5703125" bestFit="1" customWidth="1"/>
    <col min="4" max="4" width="14.5703125" bestFit="1" customWidth="1"/>
    <col min="5" max="5" width="9.140625" bestFit="1" customWidth="1"/>
    <col min="6" max="6" width="13.7109375" bestFit="1" customWidth="1"/>
    <col min="7" max="7" width="12.42578125" bestFit="1" customWidth="1"/>
    <col min="8" max="8" width="12.7109375" bestFit="1" customWidth="1"/>
    <col min="9" max="9" width="8.28515625" bestFit="1" customWidth="1"/>
    <col min="10" max="10" width="12" bestFit="1" customWidth="1"/>
  </cols>
  <sheetData>
    <row r="1" spans="1:12" x14ac:dyDescent="0.25">
      <c r="A1" t="s">
        <v>49</v>
      </c>
      <c r="B1" t="s">
        <v>7</v>
      </c>
      <c r="D1" t="s">
        <v>61</v>
      </c>
      <c r="E1">
        <f>LARGE(J7:J107,1)</f>
        <v>0.85264480154942035</v>
      </c>
      <c r="F1">
        <f>VLOOKUP(E1, J7:L107,3,FALSE)</f>
        <v>82</v>
      </c>
    </row>
    <row r="2" spans="1:12" x14ac:dyDescent="0.25">
      <c r="A2" t="s">
        <v>50</v>
      </c>
      <c r="B2">
        <f>VLOOKUP(B1, BaseStats!$A$3:$Y$19, 17,FALSE)*C2</f>
        <v>1.5</v>
      </c>
      <c r="C2">
        <v>1.5</v>
      </c>
      <c r="D2" t="s">
        <v>62</v>
      </c>
      <c r="E2">
        <f>VLOOKUP(F1, A7:J107, 4,FALSE)</f>
        <v>2.7</v>
      </c>
    </row>
    <row r="3" spans="1:12" x14ac:dyDescent="0.25">
      <c r="A3" t="s">
        <v>51</v>
      </c>
      <c r="B3">
        <f>VLOOKUP(B1, BaseStats!$A$3:$Y$19, 13,FALSE)</f>
        <v>15</v>
      </c>
      <c r="D3" t="s">
        <v>63</v>
      </c>
      <c r="E3">
        <f>VLOOKUP(F1, A7:J107, 2,FALSE)</f>
        <v>738</v>
      </c>
    </row>
    <row r="4" spans="1:12" x14ac:dyDescent="0.25">
      <c r="A4" t="s">
        <v>60</v>
      </c>
      <c r="B4">
        <v>0.05</v>
      </c>
      <c r="D4" t="s">
        <v>66</v>
      </c>
      <c r="E4">
        <f>VLOOKUP(F1, A7:J107, 8,FALSE)</f>
        <v>0.22100000000000009</v>
      </c>
    </row>
    <row r="5" spans="1:12" x14ac:dyDescent="0.25">
      <c r="A5" t="s">
        <v>43</v>
      </c>
      <c r="B5">
        <f>VLOOKUP(B1, BaseStats!$A$3:$Y$19, 16,FALSE)</f>
        <v>900</v>
      </c>
      <c r="D5" t="s">
        <v>64</v>
      </c>
      <c r="E5">
        <f>1/0.8 * F82 * H82</f>
        <v>0.12903705954279318</v>
      </c>
    </row>
    <row r="6" spans="1:12" x14ac:dyDescent="0.25">
      <c r="A6" t="s">
        <v>53</v>
      </c>
      <c r="B6" t="s">
        <v>52</v>
      </c>
      <c r="C6" t="s">
        <v>53</v>
      </c>
      <c r="D6" t="s">
        <v>58</v>
      </c>
      <c r="E6" t="s">
        <v>56</v>
      </c>
      <c r="F6" t="s">
        <v>57</v>
      </c>
      <c r="G6" t="s">
        <v>59</v>
      </c>
      <c r="H6" t="s">
        <v>54</v>
      </c>
      <c r="I6" t="s">
        <v>55</v>
      </c>
      <c r="J6" t="s">
        <v>65</v>
      </c>
      <c r="L6" t="s">
        <v>53</v>
      </c>
    </row>
    <row r="7" spans="1:12" x14ac:dyDescent="0.25">
      <c r="A7">
        <v>0</v>
      </c>
      <c r="B7">
        <f>A7*0.01*$B$5</f>
        <v>0</v>
      </c>
      <c r="C7">
        <f>B7/$B$5</f>
        <v>0</v>
      </c>
      <c r="D7" s="47">
        <f>(100-A7)*$B$3*0.01</f>
        <v>15</v>
      </c>
      <c r="E7" s="47">
        <f>D7/$B$3</f>
        <v>1</v>
      </c>
      <c r="F7">
        <f>C7*D7</f>
        <v>0</v>
      </c>
      <c r="G7">
        <f>F7/$F$108</f>
        <v>0</v>
      </c>
      <c r="H7">
        <f xml:space="preserve"> $B$4 + 1 - (A7 * (1-$B$4)*0.01 + $B$4)</f>
        <v>1</v>
      </c>
      <c r="I7">
        <f>H7*$B$2</f>
        <v>1.5</v>
      </c>
      <c r="J7">
        <f>F7/I7</f>
        <v>0</v>
      </c>
      <c r="K7">
        <f>H7*0.25</f>
        <v>0.25</v>
      </c>
      <c r="L7">
        <f>A7</f>
        <v>0</v>
      </c>
    </row>
    <row r="8" spans="1:12" x14ac:dyDescent="0.25">
      <c r="A8">
        <v>1</v>
      </c>
      <c r="B8">
        <f t="shared" ref="B8:B71" si="0">A8*0.01*$B$5</f>
        <v>9</v>
      </c>
      <c r="C8">
        <f t="shared" ref="C8:C71" si="1">B8/$B$5</f>
        <v>0.01</v>
      </c>
      <c r="D8" s="47">
        <f t="shared" ref="D8:D71" si="2">(100-A8)*$B$3*0.01</f>
        <v>14.85</v>
      </c>
      <c r="E8" s="47">
        <f t="shared" ref="E8:E71" si="3">D8/$B$3</f>
        <v>0.99</v>
      </c>
      <c r="F8">
        <f t="shared" ref="F8:F71" si="4">D8*B8/5252*0.745</f>
        <v>1.8958349200304647E-2</v>
      </c>
      <c r="G8">
        <f t="shared" ref="G8:G71" si="5">F8/$F$108</f>
        <v>3.960000000000001E-2</v>
      </c>
      <c r="H8">
        <f t="shared" ref="H8:H71" si="6" xml:space="preserve"> $B$4 + 1 - (A8 * (1-$B$4)*0.01 + $B$4)</f>
        <v>0.99050000000000005</v>
      </c>
      <c r="I8">
        <f t="shared" ref="I8:I71" si="7">H8*$B$2</f>
        <v>1.4857500000000001</v>
      </c>
      <c r="J8">
        <f t="shared" ref="J8:J71" si="8">F8/I8</f>
        <v>1.2760120612690322E-2</v>
      </c>
      <c r="K8">
        <f t="shared" ref="K8:K71" si="9">H8*0.25</f>
        <v>0.24762500000000001</v>
      </c>
      <c r="L8">
        <f t="shared" ref="L8:L71" si="10">A8</f>
        <v>1</v>
      </c>
    </row>
    <row r="9" spans="1:12" x14ac:dyDescent="0.25">
      <c r="A9">
        <v>2</v>
      </c>
      <c r="B9">
        <f t="shared" si="0"/>
        <v>18</v>
      </c>
      <c r="C9">
        <f t="shared" si="1"/>
        <v>0.02</v>
      </c>
      <c r="D9" s="47">
        <f t="shared" si="2"/>
        <v>14.700000000000001</v>
      </c>
      <c r="E9" s="47">
        <f t="shared" si="3"/>
        <v>0.98000000000000009</v>
      </c>
      <c r="F9">
        <f t="shared" si="4"/>
        <v>3.7533701447067788E-2</v>
      </c>
      <c r="G9">
        <f t="shared" si="5"/>
        <v>7.8400000000000011E-2</v>
      </c>
      <c r="H9">
        <f t="shared" si="6"/>
        <v>0.98100000000000009</v>
      </c>
      <c r="I9">
        <f t="shared" si="7"/>
        <v>1.4715000000000003</v>
      </c>
      <c r="J9">
        <f t="shared" si="8"/>
        <v>2.5507102580406241E-2</v>
      </c>
      <c r="K9">
        <f t="shared" si="9"/>
        <v>0.24525000000000002</v>
      </c>
      <c r="L9">
        <f t="shared" si="10"/>
        <v>2</v>
      </c>
    </row>
    <row r="10" spans="1:12" x14ac:dyDescent="0.25">
      <c r="A10">
        <v>3</v>
      </c>
      <c r="B10">
        <f t="shared" si="0"/>
        <v>27</v>
      </c>
      <c r="C10">
        <f t="shared" si="1"/>
        <v>0.03</v>
      </c>
      <c r="D10" s="47">
        <f t="shared" si="2"/>
        <v>14.55</v>
      </c>
      <c r="E10" s="47">
        <f t="shared" si="3"/>
        <v>0.97000000000000008</v>
      </c>
      <c r="F10">
        <f t="shared" si="4"/>
        <v>5.5726056740289423E-2</v>
      </c>
      <c r="G10">
        <f t="shared" si="5"/>
        <v>0.11640000000000003</v>
      </c>
      <c r="H10">
        <f t="shared" si="6"/>
        <v>0.97150000000000003</v>
      </c>
      <c r="I10">
        <f t="shared" si="7"/>
        <v>1.4572500000000002</v>
      </c>
      <c r="J10">
        <f t="shared" si="8"/>
        <v>3.8240560466830963E-2</v>
      </c>
      <c r="K10">
        <f t="shared" si="9"/>
        <v>0.24287500000000001</v>
      </c>
      <c r="L10">
        <f t="shared" si="10"/>
        <v>3</v>
      </c>
    </row>
    <row r="11" spans="1:12" x14ac:dyDescent="0.25">
      <c r="A11">
        <v>4</v>
      </c>
      <c r="B11">
        <f t="shared" si="0"/>
        <v>36</v>
      </c>
      <c r="C11">
        <f t="shared" si="1"/>
        <v>0.04</v>
      </c>
      <c r="D11" s="47">
        <f t="shared" si="2"/>
        <v>14.4</v>
      </c>
      <c r="E11" s="47">
        <f t="shared" si="3"/>
        <v>0.96000000000000008</v>
      </c>
      <c r="F11">
        <f t="shared" si="4"/>
        <v>7.3535415079969538E-2</v>
      </c>
      <c r="G11">
        <f t="shared" si="5"/>
        <v>0.15360000000000001</v>
      </c>
      <c r="H11">
        <f t="shared" si="6"/>
        <v>0.96200000000000008</v>
      </c>
      <c r="I11">
        <f t="shared" si="7"/>
        <v>1.4430000000000001</v>
      </c>
      <c r="J11">
        <f t="shared" si="8"/>
        <v>5.09600936105125E-2</v>
      </c>
      <c r="K11">
        <f t="shared" si="9"/>
        <v>0.24050000000000002</v>
      </c>
      <c r="L11">
        <f t="shared" si="10"/>
        <v>4</v>
      </c>
    </row>
    <row r="12" spans="1:12" x14ac:dyDescent="0.25">
      <c r="A12">
        <v>5</v>
      </c>
      <c r="B12">
        <f t="shared" si="0"/>
        <v>45</v>
      </c>
      <c r="C12">
        <f t="shared" si="1"/>
        <v>0.05</v>
      </c>
      <c r="D12" s="47">
        <f t="shared" si="2"/>
        <v>14.25</v>
      </c>
      <c r="E12" s="47">
        <f t="shared" si="3"/>
        <v>0.95</v>
      </c>
      <c r="F12">
        <f t="shared" si="4"/>
        <v>9.0961776466108146E-2</v>
      </c>
      <c r="G12">
        <f t="shared" si="5"/>
        <v>0.19</v>
      </c>
      <c r="H12">
        <f t="shared" si="6"/>
        <v>0.95250000000000001</v>
      </c>
      <c r="I12">
        <f t="shared" si="7"/>
        <v>1.42875</v>
      </c>
      <c r="J12">
        <f t="shared" si="8"/>
        <v>6.3665285365605007E-2</v>
      </c>
      <c r="K12">
        <f t="shared" si="9"/>
        <v>0.238125</v>
      </c>
      <c r="L12">
        <f t="shared" si="10"/>
        <v>5</v>
      </c>
    </row>
    <row r="13" spans="1:12" x14ac:dyDescent="0.25">
      <c r="A13">
        <v>6</v>
      </c>
      <c r="B13">
        <f t="shared" si="0"/>
        <v>54</v>
      </c>
      <c r="C13">
        <f t="shared" si="1"/>
        <v>0.06</v>
      </c>
      <c r="D13" s="47">
        <f t="shared" si="2"/>
        <v>14.1</v>
      </c>
      <c r="E13" s="47">
        <f t="shared" si="3"/>
        <v>0.94</v>
      </c>
      <c r="F13">
        <f t="shared" si="4"/>
        <v>0.10800514089870525</v>
      </c>
      <c r="G13">
        <f t="shared" si="5"/>
        <v>0.22560000000000002</v>
      </c>
      <c r="H13">
        <f t="shared" si="6"/>
        <v>0.94300000000000006</v>
      </c>
      <c r="I13">
        <f t="shared" si="7"/>
        <v>1.4145000000000001</v>
      </c>
      <c r="J13">
        <f t="shared" si="8"/>
        <v>7.635570229671633E-2</v>
      </c>
      <c r="K13">
        <f t="shared" si="9"/>
        <v>0.23575000000000002</v>
      </c>
      <c r="L13">
        <f t="shared" si="10"/>
        <v>6</v>
      </c>
    </row>
    <row r="14" spans="1:12" x14ac:dyDescent="0.25">
      <c r="A14">
        <v>7</v>
      </c>
      <c r="B14">
        <f t="shared" si="0"/>
        <v>63.000000000000007</v>
      </c>
      <c r="C14">
        <f t="shared" si="1"/>
        <v>7.0000000000000007E-2</v>
      </c>
      <c r="D14" s="47">
        <f t="shared" si="2"/>
        <v>13.950000000000001</v>
      </c>
      <c r="E14" s="47">
        <f t="shared" si="3"/>
        <v>0.93</v>
      </c>
      <c r="F14">
        <f t="shared" si="4"/>
        <v>0.12466550837776087</v>
      </c>
      <c r="G14">
        <f t="shared" si="5"/>
        <v>0.26040000000000008</v>
      </c>
      <c r="H14">
        <f t="shared" si="6"/>
        <v>0.9335</v>
      </c>
      <c r="I14">
        <f t="shared" si="7"/>
        <v>1.40025</v>
      </c>
      <c r="J14">
        <f t="shared" si="8"/>
        <v>8.9030893324592658E-2</v>
      </c>
      <c r="K14">
        <f t="shared" si="9"/>
        <v>0.233375</v>
      </c>
      <c r="L14">
        <f t="shared" si="10"/>
        <v>7</v>
      </c>
    </row>
    <row r="15" spans="1:12" x14ac:dyDescent="0.25">
      <c r="A15">
        <v>8</v>
      </c>
      <c r="B15">
        <f t="shared" si="0"/>
        <v>72</v>
      </c>
      <c r="C15">
        <f t="shared" si="1"/>
        <v>0.08</v>
      </c>
      <c r="D15" s="47">
        <f t="shared" si="2"/>
        <v>13.8</v>
      </c>
      <c r="E15" s="47">
        <f t="shared" si="3"/>
        <v>0.92</v>
      </c>
      <c r="F15">
        <f t="shared" si="4"/>
        <v>0.14094287890327495</v>
      </c>
      <c r="G15">
        <f t="shared" si="5"/>
        <v>0.29440000000000005</v>
      </c>
      <c r="H15">
        <f t="shared" si="6"/>
        <v>0.92400000000000004</v>
      </c>
      <c r="I15">
        <f t="shared" si="7"/>
        <v>1.3860000000000001</v>
      </c>
      <c r="J15">
        <f t="shared" si="8"/>
        <v>0.10169038881910168</v>
      </c>
      <c r="K15">
        <f t="shared" si="9"/>
        <v>0.23100000000000001</v>
      </c>
      <c r="L15">
        <f t="shared" si="10"/>
        <v>8</v>
      </c>
    </row>
    <row r="16" spans="1:12" x14ac:dyDescent="0.25">
      <c r="A16">
        <v>9</v>
      </c>
      <c r="B16">
        <f t="shared" si="0"/>
        <v>81</v>
      </c>
      <c r="C16">
        <f t="shared" si="1"/>
        <v>0.09</v>
      </c>
      <c r="D16" s="47">
        <f t="shared" si="2"/>
        <v>13.65</v>
      </c>
      <c r="E16" s="47">
        <f t="shared" si="3"/>
        <v>0.91</v>
      </c>
      <c r="F16">
        <f t="shared" si="4"/>
        <v>0.15683725247524755</v>
      </c>
      <c r="G16">
        <f t="shared" si="5"/>
        <v>0.32760000000000006</v>
      </c>
      <c r="H16">
        <f t="shared" si="6"/>
        <v>0.91450000000000009</v>
      </c>
      <c r="I16">
        <f t="shared" si="7"/>
        <v>1.37175</v>
      </c>
      <c r="J16">
        <f t="shared" si="8"/>
        <v>0.11433369963568256</v>
      </c>
      <c r="K16">
        <f t="shared" si="9"/>
        <v>0.22862500000000002</v>
      </c>
      <c r="L16">
        <f t="shared" si="10"/>
        <v>9</v>
      </c>
    </row>
    <row r="17" spans="1:12" x14ac:dyDescent="0.25">
      <c r="A17">
        <v>10</v>
      </c>
      <c r="B17">
        <f t="shared" si="0"/>
        <v>90</v>
      </c>
      <c r="C17">
        <f t="shared" si="1"/>
        <v>0.1</v>
      </c>
      <c r="D17" s="47">
        <f t="shared" si="2"/>
        <v>13.5</v>
      </c>
      <c r="E17" s="47">
        <f t="shared" si="3"/>
        <v>0.9</v>
      </c>
      <c r="F17">
        <f t="shared" si="4"/>
        <v>0.1723486290936786</v>
      </c>
      <c r="G17">
        <f t="shared" si="5"/>
        <v>0.36000000000000004</v>
      </c>
      <c r="H17">
        <f t="shared" si="6"/>
        <v>0.90500000000000003</v>
      </c>
      <c r="I17">
        <f t="shared" si="7"/>
        <v>1.3574999999999999</v>
      </c>
      <c r="J17">
        <f t="shared" si="8"/>
        <v>0.12696031609110764</v>
      </c>
      <c r="K17">
        <f t="shared" si="9"/>
        <v>0.22625000000000001</v>
      </c>
      <c r="L17">
        <f t="shared" si="10"/>
        <v>10</v>
      </c>
    </row>
    <row r="18" spans="1:12" x14ac:dyDescent="0.25">
      <c r="A18">
        <v>11</v>
      </c>
      <c r="B18">
        <f t="shared" si="0"/>
        <v>99</v>
      </c>
      <c r="C18">
        <f t="shared" si="1"/>
        <v>0.11</v>
      </c>
      <c r="D18" s="47">
        <f t="shared" si="2"/>
        <v>13.35</v>
      </c>
      <c r="E18" s="47">
        <f t="shared" si="3"/>
        <v>0.89</v>
      </c>
      <c r="F18">
        <f t="shared" si="4"/>
        <v>0.18747700875856815</v>
      </c>
      <c r="G18">
        <f t="shared" si="5"/>
        <v>0.3916</v>
      </c>
      <c r="H18">
        <f t="shared" si="6"/>
        <v>0.89550000000000007</v>
      </c>
      <c r="I18">
        <f t="shared" si="7"/>
        <v>1.3432500000000001</v>
      </c>
      <c r="J18">
        <f t="shared" si="8"/>
        <v>0.13956970687405035</v>
      </c>
      <c r="K18">
        <f t="shared" si="9"/>
        <v>0.22387500000000002</v>
      </c>
      <c r="L18">
        <f t="shared" si="10"/>
        <v>11</v>
      </c>
    </row>
    <row r="19" spans="1:12" x14ac:dyDescent="0.25">
      <c r="A19">
        <v>12</v>
      </c>
      <c r="B19">
        <f t="shared" si="0"/>
        <v>108</v>
      </c>
      <c r="C19">
        <f t="shared" si="1"/>
        <v>0.12</v>
      </c>
      <c r="D19" s="47">
        <f t="shared" si="2"/>
        <v>13.200000000000001</v>
      </c>
      <c r="E19" s="47">
        <f t="shared" si="3"/>
        <v>0.88000000000000012</v>
      </c>
      <c r="F19">
        <f t="shared" si="4"/>
        <v>0.20222239146991625</v>
      </c>
      <c r="G19">
        <f t="shared" si="5"/>
        <v>0.42240000000000011</v>
      </c>
      <c r="H19">
        <f t="shared" si="6"/>
        <v>0.88600000000000012</v>
      </c>
      <c r="I19">
        <f t="shared" si="7"/>
        <v>1.3290000000000002</v>
      </c>
      <c r="J19">
        <f t="shared" si="8"/>
        <v>0.15216131788556525</v>
      </c>
      <c r="K19">
        <f t="shared" si="9"/>
        <v>0.22150000000000003</v>
      </c>
      <c r="L19">
        <f t="shared" si="10"/>
        <v>12</v>
      </c>
    </row>
    <row r="20" spans="1:12" x14ac:dyDescent="0.25">
      <c r="A20">
        <v>13</v>
      </c>
      <c r="B20">
        <f t="shared" si="0"/>
        <v>117</v>
      </c>
      <c r="C20">
        <f t="shared" si="1"/>
        <v>0.13</v>
      </c>
      <c r="D20" s="47">
        <f t="shared" si="2"/>
        <v>13.05</v>
      </c>
      <c r="E20" s="47">
        <f t="shared" si="3"/>
        <v>0.87</v>
      </c>
      <c r="F20">
        <f t="shared" si="4"/>
        <v>0.21658477722772279</v>
      </c>
      <c r="G20">
        <f t="shared" si="5"/>
        <v>0.45240000000000008</v>
      </c>
      <c r="H20">
        <f t="shared" si="6"/>
        <v>0.87650000000000006</v>
      </c>
      <c r="I20">
        <f t="shared" si="7"/>
        <v>1.3147500000000001</v>
      </c>
      <c r="J20">
        <f t="shared" si="8"/>
        <v>0.16473457100416261</v>
      </c>
      <c r="K20">
        <f t="shared" si="9"/>
        <v>0.21912500000000001</v>
      </c>
      <c r="L20">
        <f t="shared" si="10"/>
        <v>13</v>
      </c>
    </row>
    <row r="21" spans="1:12" x14ac:dyDescent="0.25">
      <c r="A21">
        <v>14</v>
      </c>
      <c r="B21">
        <f t="shared" si="0"/>
        <v>126.00000000000001</v>
      </c>
      <c r="C21">
        <f t="shared" si="1"/>
        <v>0.14000000000000001</v>
      </c>
      <c r="D21" s="47">
        <f t="shared" si="2"/>
        <v>12.9</v>
      </c>
      <c r="E21" s="47">
        <f t="shared" si="3"/>
        <v>0.86</v>
      </c>
      <c r="F21">
        <f t="shared" si="4"/>
        <v>0.23056416603198787</v>
      </c>
      <c r="G21">
        <f t="shared" si="5"/>
        <v>0.48160000000000019</v>
      </c>
      <c r="H21">
        <f t="shared" si="6"/>
        <v>0.86699999999999999</v>
      </c>
      <c r="I21">
        <f t="shared" si="7"/>
        <v>1.3005</v>
      </c>
      <c r="J21">
        <f t="shared" si="8"/>
        <v>0.17728886276969463</v>
      </c>
      <c r="K21">
        <f t="shared" si="9"/>
        <v>0.21675</v>
      </c>
      <c r="L21">
        <f t="shared" si="10"/>
        <v>14</v>
      </c>
    </row>
    <row r="22" spans="1:12" x14ac:dyDescent="0.25">
      <c r="A22">
        <v>15</v>
      </c>
      <c r="B22">
        <f t="shared" si="0"/>
        <v>135</v>
      </c>
      <c r="C22">
        <f t="shared" si="1"/>
        <v>0.15</v>
      </c>
      <c r="D22" s="47">
        <f t="shared" si="2"/>
        <v>12.75</v>
      </c>
      <c r="E22" s="47">
        <f t="shared" si="3"/>
        <v>0.85</v>
      </c>
      <c r="F22">
        <f t="shared" si="4"/>
        <v>0.24416055788271135</v>
      </c>
      <c r="G22">
        <f t="shared" si="5"/>
        <v>0.51</v>
      </c>
      <c r="H22">
        <f t="shared" si="6"/>
        <v>0.85750000000000004</v>
      </c>
      <c r="I22">
        <f t="shared" si="7"/>
        <v>1.2862500000000001</v>
      </c>
      <c r="J22">
        <f t="shared" si="8"/>
        <v>0.18982356297975614</v>
      </c>
      <c r="K22">
        <f t="shared" si="9"/>
        <v>0.21437500000000001</v>
      </c>
      <c r="L22">
        <f t="shared" si="10"/>
        <v>15</v>
      </c>
    </row>
    <row r="23" spans="1:12" x14ac:dyDescent="0.25">
      <c r="A23">
        <v>16</v>
      </c>
      <c r="B23">
        <f t="shared" si="0"/>
        <v>144</v>
      </c>
      <c r="C23">
        <f t="shared" si="1"/>
        <v>0.16</v>
      </c>
      <c r="D23" s="47">
        <f t="shared" si="2"/>
        <v>12.6</v>
      </c>
      <c r="E23" s="47">
        <f t="shared" si="3"/>
        <v>0.84</v>
      </c>
      <c r="F23">
        <f t="shared" si="4"/>
        <v>0.25737395277989339</v>
      </c>
      <c r="G23">
        <f t="shared" si="5"/>
        <v>0.53760000000000008</v>
      </c>
      <c r="H23">
        <f t="shared" si="6"/>
        <v>0.84800000000000009</v>
      </c>
      <c r="I23">
        <f t="shared" si="7"/>
        <v>1.2720000000000002</v>
      </c>
      <c r="J23">
        <f t="shared" si="8"/>
        <v>0.20233801319174005</v>
      </c>
      <c r="K23">
        <f t="shared" si="9"/>
        <v>0.21200000000000002</v>
      </c>
      <c r="L23">
        <f t="shared" si="10"/>
        <v>16</v>
      </c>
    </row>
    <row r="24" spans="1:12" x14ac:dyDescent="0.25">
      <c r="A24">
        <v>17</v>
      </c>
      <c r="B24">
        <f t="shared" si="0"/>
        <v>153</v>
      </c>
      <c r="C24">
        <f t="shared" si="1"/>
        <v>0.17</v>
      </c>
      <c r="D24" s="47">
        <f t="shared" si="2"/>
        <v>12.450000000000001</v>
      </c>
      <c r="E24" s="47">
        <f t="shared" si="3"/>
        <v>0.83000000000000007</v>
      </c>
      <c r="F24">
        <f t="shared" si="4"/>
        <v>0.27020435072353394</v>
      </c>
      <c r="G24">
        <f t="shared" si="5"/>
        <v>0.56440000000000012</v>
      </c>
      <c r="H24">
        <f t="shared" si="6"/>
        <v>0.83850000000000002</v>
      </c>
      <c r="I24">
        <f t="shared" si="7"/>
        <v>1.2577500000000001</v>
      </c>
      <c r="J24">
        <f t="shared" si="8"/>
        <v>0.21483152512306414</v>
      </c>
      <c r="K24">
        <f t="shared" si="9"/>
        <v>0.20962500000000001</v>
      </c>
      <c r="L24">
        <f t="shared" si="10"/>
        <v>17</v>
      </c>
    </row>
    <row r="25" spans="1:12" x14ac:dyDescent="0.25">
      <c r="A25">
        <v>18</v>
      </c>
      <c r="B25">
        <f t="shared" si="0"/>
        <v>162</v>
      </c>
      <c r="C25">
        <f t="shared" si="1"/>
        <v>0.18</v>
      </c>
      <c r="D25" s="47">
        <f t="shared" si="2"/>
        <v>12.3</v>
      </c>
      <c r="E25" s="47">
        <f t="shared" si="3"/>
        <v>0.82000000000000006</v>
      </c>
      <c r="F25">
        <f t="shared" si="4"/>
        <v>0.28265175171363294</v>
      </c>
      <c r="G25">
        <f t="shared" si="5"/>
        <v>0.59040000000000015</v>
      </c>
      <c r="H25">
        <f t="shared" si="6"/>
        <v>0.82900000000000007</v>
      </c>
      <c r="I25">
        <f t="shared" si="7"/>
        <v>1.2435</v>
      </c>
      <c r="J25">
        <f t="shared" si="8"/>
        <v>0.22730337894140162</v>
      </c>
      <c r="K25">
        <f t="shared" si="9"/>
        <v>0.20725000000000002</v>
      </c>
      <c r="L25">
        <f t="shared" si="10"/>
        <v>18</v>
      </c>
    </row>
    <row r="26" spans="1:12" x14ac:dyDescent="0.25">
      <c r="A26">
        <v>19</v>
      </c>
      <c r="B26">
        <f t="shared" si="0"/>
        <v>171</v>
      </c>
      <c r="C26">
        <f t="shared" si="1"/>
        <v>0.19</v>
      </c>
      <c r="D26" s="47">
        <f t="shared" si="2"/>
        <v>12.15</v>
      </c>
      <c r="E26" s="47">
        <f t="shared" si="3"/>
        <v>0.81</v>
      </c>
      <c r="F26">
        <f t="shared" si="4"/>
        <v>0.29471615575019044</v>
      </c>
      <c r="G26">
        <f t="shared" si="5"/>
        <v>0.61560000000000015</v>
      </c>
      <c r="H26">
        <f t="shared" si="6"/>
        <v>0.81950000000000001</v>
      </c>
      <c r="I26">
        <f t="shared" si="7"/>
        <v>1.22925</v>
      </c>
      <c r="J26">
        <f t="shared" si="8"/>
        <v>0.2397528214359898</v>
      </c>
      <c r="K26">
        <f t="shared" si="9"/>
        <v>0.204875</v>
      </c>
      <c r="L26">
        <f t="shared" si="10"/>
        <v>19</v>
      </c>
    </row>
    <row r="27" spans="1:12" x14ac:dyDescent="0.25">
      <c r="A27">
        <v>20</v>
      </c>
      <c r="B27">
        <f t="shared" si="0"/>
        <v>180</v>
      </c>
      <c r="C27">
        <f t="shared" si="1"/>
        <v>0.2</v>
      </c>
      <c r="D27" s="47">
        <f t="shared" si="2"/>
        <v>12</v>
      </c>
      <c r="E27" s="47">
        <f t="shared" si="3"/>
        <v>0.8</v>
      </c>
      <c r="F27">
        <f t="shared" si="4"/>
        <v>0.3063975628332064</v>
      </c>
      <c r="G27">
        <f t="shared" si="5"/>
        <v>0.64000000000000012</v>
      </c>
      <c r="H27">
        <f t="shared" si="6"/>
        <v>0.81</v>
      </c>
      <c r="I27">
        <f t="shared" si="7"/>
        <v>1.2150000000000001</v>
      </c>
      <c r="J27">
        <f t="shared" si="8"/>
        <v>0.25217906406025214</v>
      </c>
      <c r="K27">
        <f t="shared" si="9"/>
        <v>0.20250000000000001</v>
      </c>
      <c r="L27">
        <f t="shared" si="10"/>
        <v>20</v>
      </c>
    </row>
    <row r="28" spans="1:12" x14ac:dyDescent="0.25">
      <c r="A28">
        <v>21</v>
      </c>
      <c r="B28">
        <f t="shared" si="0"/>
        <v>189</v>
      </c>
      <c r="C28">
        <f t="shared" si="1"/>
        <v>0.21</v>
      </c>
      <c r="D28" s="47">
        <f t="shared" si="2"/>
        <v>11.85</v>
      </c>
      <c r="E28" s="47">
        <f t="shared" si="3"/>
        <v>0.78999999999999992</v>
      </c>
      <c r="F28">
        <f t="shared" si="4"/>
        <v>0.31769597296268087</v>
      </c>
      <c r="G28">
        <f t="shared" si="5"/>
        <v>0.66360000000000008</v>
      </c>
      <c r="H28">
        <f t="shared" si="6"/>
        <v>0.80049999999999999</v>
      </c>
      <c r="I28">
        <f t="shared" si="7"/>
        <v>1.20075</v>
      </c>
      <c r="J28">
        <f t="shared" si="8"/>
        <v>0.26458128083504551</v>
      </c>
      <c r="K28">
        <f t="shared" si="9"/>
        <v>0.200125</v>
      </c>
      <c r="L28">
        <f t="shared" si="10"/>
        <v>21</v>
      </c>
    </row>
    <row r="29" spans="1:12" x14ac:dyDescent="0.25">
      <c r="A29">
        <v>22</v>
      </c>
      <c r="B29">
        <f t="shared" si="0"/>
        <v>198</v>
      </c>
      <c r="C29">
        <f t="shared" si="1"/>
        <v>0.22</v>
      </c>
      <c r="D29" s="47">
        <f t="shared" si="2"/>
        <v>11.700000000000001</v>
      </c>
      <c r="E29" s="47">
        <f t="shared" si="3"/>
        <v>0.78</v>
      </c>
      <c r="F29">
        <f t="shared" si="4"/>
        <v>0.3286113861386139</v>
      </c>
      <c r="G29">
        <f t="shared" si="5"/>
        <v>0.68640000000000012</v>
      </c>
      <c r="H29">
        <f t="shared" si="6"/>
        <v>0.79100000000000004</v>
      </c>
      <c r="I29">
        <f t="shared" si="7"/>
        <v>1.1865000000000001</v>
      </c>
      <c r="J29">
        <f t="shared" si="8"/>
        <v>0.27695860610081235</v>
      </c>
      <c r="K29">
        <f t="shared" si="9"/>
        <v>0.19775000000000001</v>
      </c>
      <c r="L29">
        <f t="shared" si="10"/>
        <v>22</v>
      </c>
    </row>
    <row r="30" spans="1:12" x14ac:dyDescent="0.25">
      <c r="A30">
        <v>23</v>
      </c>
      <c r="B30">
        <f t="shared" si="0"/>
        <v>207</v>
      </c>
      <c r="C30">
        <f t="shared" si="1"/>
        <v>0.23</v>
      </c>
      <c r="D30" s="47">
        <f t="shared" si="2"/>
        <v>11.55</v>
      </c>
      <c r="E30" s="47">
        <f t="shared" si="3"/>
        <v>0.77</v>
      </c>
      <c r="F30">
        <f t="shared" si="4"/>
        <v>0.33914380236100539</v>
      </c>
      <c r="G30">
        <f t="shared" si="5"/>
        <v>0.70840000000000014</v>
      </c>
      <c r="H30">
        <f t="shared" si="6"/>
        <v>0.78150000000000008</v>
      </c>
      <c r="I30">
        <f t="shared" si="7"/>
        <v>1.17225</v>
      </c>
      <c r="J30">
        <f t="shared" si="8"/>
        <v>0.2893101321057841</v>
      </c>
      <c r="K30">
        <f t="shared" si="9"/>
        <v>0.19537500000000002</v>
      </c>
      <c r="L30">
        <f t="shared" si="10"/>
        <v>23</v>
      </c>
    </row>
    <row r="31" spans="1:12" x14ac:dyDescent="0.25">
      <c r="A31">
        <v>24</v>
      </c>
      <c r="B31">
        <f t="shared" si="0"/>
        <v>216</v>
      </c>
      <c r="C31">
        <f t="shared" si="1"/>
        <v>0.24</v>
      </c>
      <c r="D31" s="47">
        <f t="shared" si="2"/>
        <v>11.4</v>
      </c>
      <c r="E31" s="47">
        <f t="shared" si="3"/>
        <v>0.76</v>
      </c>
      <c r="F31">
        <f t="shared" si="4"/>
        <v>0.34929322162985532</v>
      </c>
      <c r="G31">
        <f t="shared" si="5"/>
        <v>0.72960000000000014</v>
      </c>
      <c r="H31">
        <f t="shared" si="6"/>
        <v>0.77200000000000002</v>
      </c>
      <c r="I31">
        <f t="shared" si="7"/>
        <v>1.1579999999999999</v>
      </c>
      <c r="J31">
        <f t="shared" si="8"/>
        <v>0.30163490641610996</v>
      </c>
      <c r="K31">
        <f t="shared" si="9"/>
        <v>0.193</v>
      </c>
      <c r="L31">
        <f t="shared" si="10"/>
        <v>24</v>
      </c>
    </row>
    <row r="32" spans="1:12" x14ac:dyDescent="0.25">
      <c r="A32">
        <v>25</v>
      </c>
      <c r="B32">
        <f t="shared" si="0"/>
        <v>225</v>
      </c>
      <c r="C32">
        <f t="shared" si="1"/>
        <v>0.25</v>
      </c>
      <c r="D32" s="47">
        <f t="shared" si="2"/>
        <v>11.25</v>
      </c>
      <c r="E32" s="47">
        <f t="shared" si="3"/>
        <v>0.75</v>
      </c>
      <c r="F32">
        <f t="shared" si="4"/>
        <v>0.35905964394516371</v>
      </c>
      <c r="G32">
        <f t="shared" si="5"/>
        <v>0.75</v>
      </c>
      <c r="H32">
        <f t="shared" si="6"/>
        <v>0.76249999999999996</v>
      </c>
      <c r="I32">
        <f t="shared" si="7"/>
        <v>1.1437499999999998</v>
      </c>
      <c r="J32">
        <f t="shared" si="8"/>
        <v>0.3139319291323836</v>
      </c>
      <c r="K32">
        <f t="shared" si="9"/>
        <v>0.19062499999999999</v>
      </c>
      <c r="L32">
        <f t="shared" si="10"/>
        <v>25</v>
      </c>
    </row>
    <row r="33" spans="1:12" x14ac:dyDescent="0.25">
      <c r="A33">
        <v>26</v>
      </c>
      <c r="B33">
        <f t="shared" si="0"/>
        <v>234</v>
      </c>
      <c r="C33">
        <f t="shared" si="1"/>
        <v>0.26</v>
      </c>
      <c r="D33" s="47">
        <f t="shared" si="2"/>
        <v>11.1</v>
      </c>
      <c r="E33" s="47">
        <f t="shared" si="3"/>
        <v>0.74</v>
      </c>
      <c r="F33">
        <f t="shared" si="4"/>
        <v>0.36844306930693072</v>
      </c>
      <c r="G33">
        <f t="shared" si="5"/>
        <v>0.76960000000000017</v>
      </c>
      <c r="H33">
        <f t="shared" si="6"/>
        <v>0.75300000000000011</v>
      </c>
      <c r="I33">
        <f t="shared" si="7"/>
        <v>1.1295000000000002</v>
      </c>
      <c r="J33">
        <f t="shared" si="8"/>
        <v>0.32620014989546758</v>
      </c>
      <c r="K33">
        <f t="shared" si="9"/>
        <v>0.18825000000000003</v>
      </c>
      <c r="L33">
        <f t="shared" si="10"/>
        <v>26</v>
      </c>
    </row>
    <row r="34" spans="1:12" x14ac:dyDescent="0.25">
      <c r="A34">
        <v>27</v>
      </c>
      <c r="B34">
        <f t="shared" si="0"/>
        <v>243.00000000000003</v>
      </c>
      <c r="C34">
        <f t="shared" si="1"/>
        <v>0.27</v>
      </c>
      <c r="D34" s="47">
        <f t="shared" si="2"/>
        <v>10.950000000000001</v>
      </c>
      <c r="E34" s="47">
        <f t="shared" si="3"/>
        <v>0.73000000000000009</v>
      </c>
      <c r="F34">
        <f t="shared" si="4"/>
        <v>0.37744349771515617</v>
      </c>
      <c r="G34">
        <f t="shared" si="5"/>
        <v>0.78840000000000021</v>
      </c>
      <c r="H34">
        <f t="shared" si="6"/>
        <v>0.74350000000000005</v>
      </c>
      <c r="I34">
        <f t="shared" si="7"/>
        <v>1.1152500000000001</v>
      </c>
      <c r="J34">
        <f t="shared" si="8"/>
        <v>0.33843846466277172</v>
      </c>
      <c r="K34">
        <f t="shared" si="9"/>
        <v>0.18587500000000001</v>
      </c>
      <c r="L34">
        <f t="shared" si="10"/>
        <v>27</v>
      </c>
    </row>
    <row r="35" spans="1:12" x14ac:dyDescent="0.25">
      <c r="A35">
        <v>28</v>
      </c>
      <c r="B35">
        <f t="shared" si="0"/>
        <v>252.00000000000003</v>
      </c>
      <c r="C35">
        <f t="shared" si="1"/>
        <v>0.28000000000000003</v>
      </c>
      <c r="D35" s="47">
        <f t="shared" si="2"/>
        <v>10.8</v>
      </c>
      <c r="E35" s="47">
        <f t="shared" si="3"/>
        <v>0.72000000000000008</v>
      </c>
      <c r="F35">
        <f t="shared" si="4"/>
        <v>0.38606092916984014</v>
      </c>
      <c r="G35">
        <f t="shared" si="5"/>
        <v>0.80640000000000023</v>
      </c>
      <c r="H35">
        <f t="shared" si="6"/>
        <v>0.7340000000000001</v>
      </c>
      <c r="I35">
        <f t="shared" si="7"/>
        <v>1.1010000000000002</v>
      </c>
      <c r="J35">
        <f t="shared" si="8"/>
        <v>0.35064571223418717</v>
      </c>
      <c r="K35">
        <f t="shared" si="9"/>
        <v>0.18350000000000002</v>
      </c>
      <c r="L35">
        <f t="shared" si="10"/>
        <v>28</v>
      </c>
    </row>
    <row r="36" spans="1:12" x14ac:dyDescent="0.25">
      <c r="A36">
        <v>29</v>
      </c>
      <c r="B36">
        <f t="shared" si="0"/>
        <v>261</v>
      </c>
      <c r="C36">
        <f t="shared" si="1"/>
        <v>0.28999999999999998</v>
      </c>
      <c r="D36" s="47">
        <f t="shared" si="2"/>
        <v>10.65</v>
      </c>
      <c r="E36" s="47">
        <f t="shared" si="3"/>
        <v>0.71000000000000008</v>
      </c>
      <c r="F36">
        <f t="shared" si="4"/>
        <v>0.3942953636709825</v>
      </c>
      <c r="G36">
        <f t="shared" si="5"/>
        <v>0.82360000000000011</v>
      </c>
      <c r="H36">
        <f t="shared" si="6"/>
        <v>0.72450000000000014</v>
      </c>
      <c r="I36">
        <f t="shared" si="7"/>
        <v>1.0867500000000003</v>
      </c>
      <c r="J36">
        <f t="shared" si="8"/>
        <v>0.36282067050469968</v>
      </c>
      <c r="K36">
        <f t="shared" si="9"/>
        <v>0.18112500000000004</v>
      </c>
      <c r="L36">
        <f t="shared" si="10"/>
        <v>29</v>
      </c>
    </row>
    <row r="37" spans="1:12" x14ac:dyDescent="0.25">
      <c r="A37">
        <v>30</v>
      </c>
      <c r="B37">
        <f t="shared" si="0"/>
        <v>270</v>
      </c>
      <c r="C37">
        <f t="shared" si="1"/>
        <v>0.3</v>
      </c>
      <c r="D37" s="47">
        <f t="shared" si="2"/>
        <v>10.5</v>
      </c>
      <c r="E37" s="47">
        <f t="shared" si="3"/>
        <v>0.7</v>
      </c>
      <c r="F37">
        <f t="shared" si="4"/>
        <v>0.40214680121858343</v>
      </c>
      <c r="G37">
        <f t="shared" si="5"/>
        <v>0.84000000000000019</v>
      </c>
      <c r="H37">
        <f t="shared" si="6"/>
        <v>0.71500000000000008</v>
      </c>
      <c r="I37">
        <f t="shared" si="7"/>
        <v>1.0725000000000002</v>
      </c>
      <c r="J37">
        <f t="shared" si="8"/>
        <v>0.37496205241825953</v>
      </c>
      <c r="K37">
        <f t="shared" si="9"/>
        <v>0.17875000000000002</v>
      </c>
      <c r="L37">
        <f t="shared" si="10"/>
        <v>30</v>
      </c>
    </row>
    <row r="38" spans="1:12" x14ac:dyDescent="0.25">
      <c r="A38">
        <v>31</v>
      </c>
      <c r="B38">
        <f t="shared" si="0"/>
        <v>279</v>
      </c>
      <c r="C38">
        <f t="shared" si="1"/>
        <v>0.31</v>
      </c>
      <c r="D38" s="47">
        <f t="shared" si="2"/>
        <v>10.35</v>
      </c>
      <c r="E38" s="47">
        <f t="shared" si="3"/>
        <v>0.69</v>
      </c>
      <c r="F38">
        <f t="shared" si="4"/>
        <v>0.40961524181264281</v>
      </c>
      <c r="G38">
        <f t="shared" si="5"/>
        <v>0.85560000000000014</v>
      </c>
      <c r="H38">
        <f t="shared" si="6"/>
        <v>0.70550000000000002</v>
      </c>
      <c r="I38">
        <f t="shared" si="7"/>
        <v>1.0582500000000001</v>
      </c>
      <c r="J38">
        <f t="shared" si="8"/>
        <v>0.38706850159474865</v>
      </c>
      <c r="K38">
        <f t="shared" si="9"/>
        <v>0.176375</v>
      </c>
      <c r="L38">
        <f t="shared" si="10"/>
        <v>31</v>
      </c>
    </row>
    <row r="39" spans="1:12" x14ac:dyDescent="0.25">
      <c r="A39">
        <v>32</v>
      </c>
      <c r="B39">
        <f t="shared" si="0"/>
        <v>288</v>
      </c>
      <c r="C39">
        <f t="shared" si="1"/>
        <v>0.32</v>
      </c>
      <c r="D39" s="47">
        <f t="shared" si="2"/>
        <v>10.200000000000001</v>
      </c>
      <c r="E39" s="47">
        <f t="shared" si="3"/>
        <v>0.68</v>
      </c>
      <c r="F39">
        <f t="shared" si="4"/>
        <v>0.41670068545316075</v>
      </c>
      <c r="G39">
        <f t="shared" si="5"/>
        <v>0.87040000000000017</v>
      </c>
      <c r="H39">
        <f t="shared" si="6"/>
        <v>0.69600000000000006</v>
      </c>
      <c r="I39">
        <f t="shared" si="7"/>
        <v>1.044</v>
      </c>
      <c r="J39">
        <f t="shared" si="8"/>
        <v>0.39913858759881293</v>
      </c>
      <c r="K39">
        <f t="shared" si="9"/>
        <v>0.17400000000000002</v>
      </c>
      <c r="L39">
        <f t="shared" si="10"/>
        <v>32</v>
      </c>
    </row>
    <row r="40" spans="1:12" x14ac:dyDescent="0.25">
      <c r="A40">
        <v>33</v>
      </c>
      <c r="B40">
        <f t="shared" si="0"/>
        <v>297</v>
      </c>
      <c r="C40">
        <f t="shared" si="1"/>
        <v>0.33</v>
      </c>
      <c r="D40" s="47">
        <f t="shared" si="2"/>
        <v>10.050000000000001</v>
      </c>
      <c r="E40" s="47">
        <f t="shared" si="3"/>
        <v>0.67</v>
      </c>
      <c r="F40">
        <f t="shared" si="4"/>
        <v>0.42340313214013714</v>
      </c>
      <c r="G40">
        <f t="shared" si="5"/>
        <v>0.88440000000000019</v>
      </c>
      <c r="H40">
        <f t="shared" si="6"/>
        <v>0.68650000000000011</v>
      </c>
      <c r="I40">
        <f t="shared" si="7"/>
        <v>1.0297500000000002</v>
      </c>
      <c r="J40">
        <f t="shared" si="8"/>
        <v>0.4111708008158651</v>
      </c>
      <c r="K40">
        <f t="shared" si="9"/>
        <v>0.17162500000000003</v>
      </c>
      <c r="L40">
        <f t="shared" si="10"/>
        <v>33</v>
      </c>
    </row>
    <row r="41" spans="1:12" x14ac:dyDescent="0.25">
      <c r="A41">
        <v>34</v>
      </c>
      <c r="B41">
        <f t="shared" si="0"/>
        <v>306</v>
      </c>
      <c r="C41">
        <f t="shared" si="1"/>
        <v>0.34</v>
      </c>
      <c r="D41" s="47">
        <f t="shared" si="2"/>
        <v>9.9</v>
      </c>
      <c r="E41" s="47">
        <f t="shared" si="3"/>
        <v>0.66</v>
      </c>
      <c r="F41">
        <f t="shared" si="4"/>
        <v>0.42972258187357198</v>
      </c>
      <c r="G41">
        <f t="shared" si="5"/>
        <v>0.89760000000000018</v>
      </c>
      <c r="H41">
        <f t="shared" si="6"/>
        <v>0.67700000000000005</v>
      </c>
      <c r="I41">
        <f t="shared" si="7"/>
        <v>1.0155000000000001</v>
      </c>
      <c r="J41">
        <f t="shared" si="8"/>
        <v>0.42316354689667351</v>
      </c>
      <c r="K41">
        <f t="shared" si="9"/>
        <v>0.16925000000000001</v>
      </c>
      <c r="L41">
        <f t="shared" si="10"/>
        <v>34</v>
      </c>
    </row>
    <row r="42" spans="1:12" x14ac:dyDescent="0.25">
      <c r="A42">
        <v>35</v>
      </c>
      <c r="B42">
        <f t="shared" si="0"/>
        <v>315.00000000000006</v>
      </c>
      <c r="C42">
        <f t="shared" si="1"/>
        <v>0.35000000000000009</v>
      </c>
      <c r="D42" s="47">
        <f t="shared" si="2"/>
        <v>9.75</v>
      </c>
      <c r="E42" s="47">
        <f t="shared" si="3"/>
        <v>0.65</v>
      </c>
      <c r="F42">
        <f t="shared" si="4"/>
        <v>0.43565903465346545</v>
      </c>
      <c r="G42">
        <f t="shared" si="5"/>
        <v>0.91000000000000036</v>
      </c>
      <c r="H42">
        <f t="shared" si="6"/>
        <v>0.66749999999999998</v>
      </c>
      <c r="I42">
        <f t="shared" si="7"/>
        <v>1.00125</v>
      </c>
      <c r="J42">
        <f t="shared" si="8"/>
        <v>0.43511514072755603</v>
      </c>
      <c r="K42">
        <f t="shared" si="9"/>
        <v>0.166875</v>
      </c>
      <c r="L42">
        <f t="shared" si="10"/>
        <v>35</v>
      </c>
    </row>
    <row r="43" spans="1:12" x14ac:dyDescent="0.25">
      <c r="A43">
        <v>36</v>
      </c>
      <c r="B43">
        <f t="shared" si="0"/>
        <v>324</v>
      </c>
      <c r="C43">
        <f t="shared" si="1"/>
        <v>0.36</v>
      </c>
      <c r="D43" s="47">
        <f t="shared" si="2"/>
        <v>9.6</v>
      </c>
      <c r="E43" s="47">
        <f t="shared" si="3"/>
        <v>0.64</v>
      </c>
      <c r="F43">
        <f t="shared" si="4"/>
        <v>0.44121249047981725</v>
      </c>
      <c r="G43">
        <f t="shared" si="5"/>
        <v>0.9216000000000002</v>
      </c>
      <c r="H43">
        <f t="shared" si="6"/>
        <v>0.65800000000000014</v>
      </c>
      <c r="I43">
        <f t="shared" si="7"/>
        <v>0.98700000000000021</v>
      </c>
      <c r="J43">
        <f t="shared" si="8"/>
        <v>0.44702379987823421</v>
      </c>
      <c r="K43">
        <f t="shared" si="9"/>
        <v>0.16450000000000004</v>
      </c>
      <c r="L43">
        <f t="shared" si="10"/>
        <v>36</v>
      </c>
    </row>
    <row r="44" spans="1:12" x14ac:dyDescent="0.25">
      <c r="A44">
        <v>37</v>
      </c>
      <c r="B44">
        <f t="shared" si="0"/>
        <v>333</v>
      </c>
      <c r="C44">
        <f t="shared" si="1"/>
        <v>0.37</v>
      </c>
      <c r="D44" s="47">
        <f t="shared" si="2"/>
        <v>9.4500000000000011</v>
      </c>
      <c r="E44" s="47">
        <f t="shared" si="3"/>
        <v>0.63000000000000012</v>
      </c>
      <c r="F44">
        <f t="shared" si="4"/>
        <v>0.44638294935262762</v>
      </c>
      <c r="G44">
        <f t="shared" si="5"/>
        <v>0.93240000000000023</v>
      </c>
      <c r="H44">
        <f t="shared" si="6"/>
        <v>0.64850000000000008</v>
      </c>
      <c r="I44">
        <f t="shared" si="7"/>
        <v>0.97275000000000011</v>
      </c>
      <c r="J44">
        <f t="shared" si="8"/>
        <v>0.4588876374737883</v>
      </c>
      <c r="K44">
        <f t="shared" si="9"/>
        <v>0.16212500000000002</v>
      </c>
      <c r="L44">
        <f t="shared" si="10"/>
        <v>37</v>
      </c>
    </row>
    <row r="45" spans="1:12" x14ac:dyDescent="0.25">
      <c r="A45">
        <v>38</v>
      </c>
      <c r="B45">
        <f t="shared" si="0"/>
        <v>342</v>
      </c>
      <c r="C45">
        <f t="shared" si="1"/>
        <v>0.38</v>
      </c>
      <c r="D45" s="47">
        <f t="shared" si="2"/>
        <v>9.3000000000000007</v>
      </c>
      <c r="E45" s="47">
        <f t="shared" si="3"/>
        <v>0.62</v>
      </c>
      <c r="F45">
        <f t="shared" si="4"/>
        <v>0.45117041127189644</v>
      </c>
      <c r="G45">
        <f t="shared" si="5"/>
        <v>0.94240000000000013</v>
      </c>
      <c r="H45">
        <f t="shared" si="6"/>
        <v>0.63900000000000001</v>
      </c>
      <c r="I45">
        <f t="shared" si="7"/>
        <v>0.95850000000000002</v>
      </c>
      <c r="J45">
        <f t="shared" si="8"/>
        <v>0.47070465443077353</v>
      </c>
      <c r="K45">
        <f t="shared" si="9"/>
        <v>0.15975</v>
      </c>
      <c r="L45">
        <f t="shared" si="10"/>
        <v>38</v>
      </c>
    </row>
    <row r="46" spans="1:12" x14ac:dyDescent="0.25">
      <c r="A46">
        <v>39</v>
      </c>
      <c r="B46">
        <f t="shared" si="0"/>
        <v>351</v>
      </c>
      <c r="C46">
        <f t="shared" si="1"/>
        <v>0.39</v>
      </c>
      <c r="D46" s="47">
        <f t="shared" si="2"/>
        <v>9.15</v>
      </c>
      <c r="E46" s="47">
        <f t="shared" si="3"/>
        <v>0.61</v>
      </c>
      <c r="F46">
        <f t="shared" si="4"/>
        <v>0.45557487623762377</v>
      </c>
      <c r="G46">
        <f t="shared" si="5"/>
        <v>0.95160000000000011</v>
      </c>
      <c r="H46">
        <f t="shared" si="6"/>
        <v>0.62950000000000006</v>
      </c>
      <c r="I46">
        <f t="shared" si="7"/>
        <v>0.94425000000000003</v>
      </c>
      <c r="J46">
        <f t="shared" si="8"/>
        <v>0.48247273099033494</v>
      </c>
      <c r="K46">
        <f t="shared" si="9"/>
        <v>0.15737500000000001</v>
      </c>
      <c r="L46">
        <f t="shared" si="10"/>
        <v>39</v>
      </c>
    </row>
    <row r="47" spans="1:12" x14ac:dyDescent="0.25">
      <c r="A47">
        <v>40</v>
      </c>
      <c r="B47">
        <f t="shared" si="0"/>
        <v>360</v>
      </c>
      <c r="C47">
        <f t="shared" si="1"/>
        <v>0.4</v>
      </c>
      <c r="D47" s="47">
        <f t="shared" si="2"/>
        <v>9</v>
      </c>
      <c r="E47" s="47">
        <f t="shared" si="3"/>
        <v>0.6</v>
      </c>
      <c r="F47">
        <f t="shared" si="4"/>
        <v>0.45959634424980955</v>
      </c>
      <c r="G47">
        <f t="shared" si="5"/>
        <v>0.96</v>
      </c>
      <c r="H47">
        <f t="shared" si="6"/>
        <v>0.62000000000000011</v>
      </c>
      <c r="I47">
        <f t="shared" si="7"/>
        <v>0.93000000000000016</v>
      </c>
      <c r="J47">
        <f t="shared" si="8"/>
        <v>0.4941896174729134</v>
      </c>
      <c r="K47">
        <f t="shared" si="9"/>
        <v>0.15500000000000003</v>
      </c>
      <c r="L47">
        <f t="shared" si="10"/>
        <v>40</v>
      </c>
    </row>
    <row r="48" spans="1:12" x14ac:dyDescent="0.25">
      <c r="A48">
        <v>41</v>
      </c>
      <c r="B48">
        <f t="shared" si="0"/>
        <v>369</v>
      </c>
      <c r="C48">
        <f t="shared" si="1"/>
        <v>0.41</v>
      </c>
      <c r="D48" s="47">
        <f t="shared" si="2"/>
        <v>8.85</v>
      </c>
      <c r="E48" s="47">
        <f t="shared" si="3"/>
        <v>0.59</v>
      </c>
      <c r="F48">
        <f t="shared" si="4"/>
        <v>0.46323481530845395</v>
      </c>
      <c r="G48">
        <f t="shared" si="5"/>
        <v>0.96760000000000013</v>
      </c>
      <c r="H48">
        <f t="shared" si="6"/>
        <v>0.61050000000000004</v>
      </c>
      <c r="I48">
        <f t="shared" si="7"/>
        <v>0.91575000000000006</v>
      </c>
      <c r="J48">
        <f t="shared" si="8"/>
        <v>0.5058529241697558</v>
      </c>
      <c r="K48">
        <f t="shared" si="9"/>
        <v>0.15262500000000001</v>
      </c>
      <c r="L48">
        <f t="shared" si="10"/>
        <v>41</v>
      </c>
    </row>
    <row r="49" spans="1:12" x14ac:dyDescent="0.25">
      <c r="A49">
        <v>42</v>
      </c>
      <c r="B49">
        <f t="shared" si="0"/>
        <v>378</v>
      </c>
      <c r="C49">
        <f t="shared" si="1"/>
        <v>0.42</v>
      </c>
      <c r="D49" s="47">
        <f t="shared" si="2"/>
        <v>8.7000000000000011</v>
      </c>
      <c r="E49" s="47">
        <f t="shared" si="3"/>
        <v>0.58000000000000007</v>
      </c>
      <c r="F49">
        <f t="shared" si="4"/>
        <v>0.46649028941355675</v>
      </c>
      <c r="G49">
        <f t="shared" si="5"/>
        <v>0.97440000000000015</v>
      </c>
      <c r="H49">
        <f t="shared" si="6"/>
        <v>0.60099999999999998</v>
      </c>
      <c r="I49">
        <f t="shared" si="7"/>
        <v>0.90149999999999997</v>
      </c>
      <c r="J49">
        <f t="shared" si="8"/>
        <v>0.5174601102757147</v>
      </c>
      <c r="K49">
        <f t="shared" si="9"/>
        <v>0.15024999999999999</v>
      </c>
      <c r="L49">
        <f t="shared" si="10"/>
        <v>42</v>
      </c>
    </row>
    <row r="50" spans="1:12" x14ac:dyDescent="0.25">
      <c r="A50">
        <v>43</v>
      </c>
      <c r="B50">
        <f t="shared" si="0"/>
        <v>387</v>
      </c>
      <c r="C50">
        <f t="shared" si="1"/>
        <v>0.43</v>
      </c>
      <c r="D50" s="47">
        <f t="shared" si="2"/>
        <v>8.5500000000000007</v>
      </c>
      <c r="E50" s="47">
        <f t="shared" si="3"/>
        <v>0.57000000000000006</v>
      </c>
      <c r="F50">
        <f t="shared" si="4"/>
        <v>0.46936276656511811</v>
      </c>
      <c r="G50">
        <f t="shared" si="5"/>
        <v>0.98040000000000027</v>
      </c>
      <c r="H50">
        <f t="shared" si="6"/>
        <v>0.59150000000000003</v>
      </c>
      <c r="I50">
        <f t="shared" si="7"/>
        <v>0.88725000000000009</v>
      </c>
      <c r="J50">
        <f t="shared" si="8"/>
        <v>0.5290084717555571</v>
      </c>
      <c r="K50">
        <f t="shared" si="9"/>
        <v>0.14787500000000001</v>
      </c>
      <c r="L50">
        <f t="shared" si="10"/>
        <v>43</v>
      </c>
    </row>
    <row r="51" spans="1:12" x14ac:dyDescent="0.25">
      <c r="A51">
        <v>44</v>
      </c>
      <c r="B51">
        <f t="shared" si="0"/>
        <v>396</v>
      </c>
      <c r="C51">
        <f t="shared" si="1"/>
        <v>0.44</v>
      </c>
      <c r="D51" s="47">
        <f t="shared" si="2"/>
        <v>8.4</v>
      </c>
      <c r="E51" s="47">
        <f t="shared" si="3"/>
        <v>0.56000000000000005</v>
      </c>
      <c r="F51">
        <f t="shared" si="4"/>
        <v>0.47185224676313786</v>
      </c>
      <c r="G51">
        <f t="shared" si="5"/>
        <v>0.98560000000000014</v>
      </c>
      <c r="H51">
        <f t="shared" si="6"/>
        <v>0.58200000000000007</v>
      </c>
      <c r="I51">
        <f t="shared" si="7"/>
        <v>0.87300000000000011</v>
      </c>
      <c r="J51">
        <f t="shared" si="8"/>
        <v>0.5404951280219219</v>
      </c>
      <c r="K51">
        <f t="shared" si="9"/>
        <v>0.14550000000000002</v>
      </c>
      <c r="L51">
        <f t="shared" si="10"/>
        <v>44</v>
      </c>
    </row>
    <row r="52" spans="1:12" x14ac:dyDescent="0.25">
      <c r="A52">
        <v>45</v>
      </c>
      <c r="B52">
        <f t="shared" si="0"/>
        <v>405</v>
      </c>
      <c r="C52">
        <f t="shared" si="1"/>
        <v>0.45</v>
      </c>
      <c r="D52" s="47">
        <f t="shared" si="2"/>
        <v>8.25</v>
      </c>
      <c r="E52" s="47">
        <f t="shared" si="3"/>
        <v>0.55000000000000004</v>
      </c>
      <c r="F52">
        <f t="shared" si="4"/>
        <v>0.47395873000761612</v>
      </c>
      <c r="G52">
        <f t="shared" si="5"/>
        <v>0.9900000000000001</v>
      </c>
      <c r="H52">
        <f t="shared" si="6"/>
        <v>0.57250000000000001</v>
      </c>
      <c r="I52">
        <f t="shared" si="7"/>
        <v>0.85875000000000001</v>
      </c>
      <c r="J52">
        <f t="shared" si="8"/>
        <v>0.55191700728688919</v>
      </c>
      <c r="K52">
        <f t="shared" si="9"/>
        <v>0.143125</v>
      </c>
      <c r="L52">
        <f t="shared" si="10"/>
        <v>45</v>
      </c>
    </row>
    <row r="53" spans="1:12" x14ac:dyDescent="0.25">
      <c r="A53">
        <v>46</v>
      </c>
      <c r="B53">
        <f t="shared" si="0"/>
        <v>414</v>
      </c>
      <c r="C53">
        <f t="shared" si="1"/>
        <v>0.46</v>
      </c>
      <c r="D53" s="47">
        <f t="shared" si="2"/>
        <v>8.1</v>
      </c>
      <c r="E53" s="47">
        <f t="shared" si="3"/>
        <v>0.53999999999999992</v>
      </c>
      <c r="F53">
        <f t="shared" si="4"/>
        <v>0.47568221629855284</v>
      </c>
      <c r="G53">
        <f t="shared" si="5"/>
        <v>0.99359999999999993</v>
      </c>
      <c r="H53">
        <f t="shared" si="6"/>
        <v>0.56300000000000017</v>
      </c>
      <c r="I53">
        <f t="shared" si="7"/>
        <v>0.84450000000000025</v>
      </c>
      <c r="J53">
        <f t="shared" si="8"/>
        <v>0.56327083043049464</v>
      </c>
      <c r="K53">
        <f t="shared" si="9"/>
        <v>0.14075000000000004</v>
      </c>
      <c r="L53">
        <f t="shared" si="10"/>
        <v>46</v>
      </c>
    </row>
    <row r="54" spans="1:12" x14ac:dyDescent="0.25">
      <c r="A54">
        <v>47</v>
      </c>
      <c r="B54">
        <f t="shared" si="0"/>
        <v>423</v>
      </c>
      <c r="C54">
        <f t="shared" si="1"/>
        <v>0.47</v>
      </c>
      <c r="D54" s="47">
        <f t="shared" si="2"/>
        <v>7.95</v>
      </c>
      <c r="E54" s="47">
        <f t="shared" si="3"/>
        <v>0.53</v>
      </c>
      <c r="F54">
        <f t="shared" si="4"/>
        <v>0.47702270563594817</v>
      </c>
      <c r="G54">
        <f t="shared" si="5"/>
        <v>0.99640000000000006</v>
      </c>
      <c r="H54">
        <f t="shared" si="6"/>
        <v>0.5535000000000001</v>
      </c>
      <c r="I54">
        <f t="shared" si="7"/>
        <v>0.83025000000000015</v>
      </c>
      <c r="J54">
        <f t="shared" si="8"/>
        <v>0.57455309320800729</v>
      </c>
      <c r="K54">
        <f t="shared" si="9"/>
        <v>0.13837500000000003</v>
      </c>
      <c r="L54">
        <f t="shared" si="10"/>
        <v>47</v>
      </c>
    </row>
    <row r="55" spans="1:12" x14ac:dyDescent="0.25">
      <c r="A55">
        <v>48</v>
      </c>
      <c r="B55">
        <f t="shared" si="0"/>
        <v>432</v>
      </c>
      <c r="C55">
        <f t="shared" si="1"/>
        <v>0.48</v>
      </c>
      <c r="D55" s="47">
        <f t="shared" si="2"/>
        <v>7.8</v>
      </c>
      <c r="E55" s="47">
        <f t="shared" si="3"/>
        <v>0.52</v>
      </c>
      <c r="F55">
        <f t="shared" si="4"/>
        <v>0.47798019801980196</v>
      </c>
      <c r="G55">
        <f t="shared" si="5"/>
        <v>0.99840000000000007</v>
      </c>
      <c r="H55">
        <f t="shared" si="6"/>
        <v>0.54400000000000004</v>
      </c>
      <c r="I55">
        <f t="shared" si="7"/>
        <v>0.81600000000000006</v>
      </c>
      <c r="J55">
        <f t="shared" si="8"/>
        <v>0.58576004659289449</v>
      </c>
      <c r="K55">
        <f t="shared" si="9"/>
        <v>0.13600000000000001</v>
      </c>
      <c r="L55">
        <f t="shared" si="10"/>
        <v>48</v>
      </c>
    </row>
    <row r="56" spans="1:12" x14ac:dyDescent="0.25">
      <c r="A56">
        <v>49</v>
      </c>
      <c r="B56">
        <f t="shared" si="0"/>
        <v>441</v>
      </c>
      <c r="C56">
        <f t="shared" si="1"/>
        <v>0.49</v>
      </c>
      <c r="D56" s="47">
        <f t="shared" si="2"/>
        <v>7.65</v>
      </c>
      <c r="E56" s="47">
        <f t="shared" si="3"/>
        <v>0.51</v>
      </c>
      <c r="F56">
        <f t="shared" si="4"/>
        <v>0.47855469345011425</v>
      </c>
      <c r="G56">
        <f t="shared" si="5"/>
        <v>0.99960000000000016</v>
      </c>
      <c r="H56">
        <f t="shared" si="6"/>
        <v>0.53450000000000009</v>
      </c>
      <c r="I56">
        <f t="shared" si="7"/>
        <v>0.80175000000000018</v>
      </c>
      <c r="J56">
        <f t="shared" si="8"/>
        <v>0.59688767502352869</v>
      </c>
      <c r="K56">
        <f t="shared" si="9"/>
        <v>0.13362500000000002</v>
      </c>
      <c r="L56">
        <f t="shared" si="10"/>
        <v>49</v>
      </c>
    </row>
    <row r="57" spans="1:12" x14ac:dyDescent="0.25">
      <c r="A57">
        <v>50</v>
      </c>
      <c r="B57">
        <f t="shared" si="0"/>
        <v>450</v>
      </c>
      <c r="C57">
        <f t="shared" si="1"/>
        <v>0.5</v>
      </c>
      <c r="D57" s="47">
        <f t="shared" si="2"/>
        <v>7.5</v>
      </c>
      <c r="E57" s="47">
        <f t="shared" si="3"/>
        <v>0.5</v>
      </c>
      <c r="F57">
        <f t="shared" si="4"/>
        <v>0.47874619192688495</v>
      </c>
      <c r="G57">
        <f t="shared" si="5"/>
        <v>1</v>
      </c>
      <c r="H57">
        <f t="shared" si="6"/>
        <v>0.52500000000000002</v>
      </c>
      <c r="I57">
        <f t="shared" si="7"/>
        <v>0.78750000000000009</v>
      </c>
      <c r="J57">
        <f t="shared" si="8"/>
        <v>0.60793167228810785</v>
      </c>
      <c r="K57">
        <f t="shared" si="9"/>
        <v>0.13125000000000001</v>
      </c>
      <c r="L57">
        <f t="shared" si="10"/>
        <v>50</v>
      </c>
    </row>
    <row r="58" spans="1:12" x14ac:dyDescent="0.25">
      <c r="A58">
        <v>51</v>
      </c>
      <c r="B58">
        <f t="shared" si="0"/>
        <v>459</v>
      </c>
      <c r="C58">
        <f t="shared" si="1"/>
        <v>0.51</v>
      </c>
      <c r="D58" s="47">
        <f t="shared" si="2"/>
        <v>7.3500000000000005</v>
      </c>
      <c r="E58" s="47">
        <f t="shared" si="3"/>
        <v>0.49000000000000005</v>
      </c>
      <c r="F58">
        <f t="shared" si="4"/>
        <v>0.47855469345011425</v>
      </c>
      <c r="G58">
        <f t="shared" si="5"/>
        <v>0.99960000000000016</v>
      </c>
      <c r="H58">
        <f t="shared" si="6"/>
        <v>0.51550000000000007</v>
      </c>
      <c r="I58">
        <f t="shared" si="7"/>
        <v>0.7732500000000001</v>
      </c>
      <c r="J58">
        <f t="shared" si="8"/>
        <v>0.6188874147431157</v>
      </c>
      <c r="K58">
        <f t="shared" si="9"/>
        <v>0.12887500000000002</v>
      </c>
      <c r="L58">
        <f t="shared" si="10"/>
        <v>51</v>
      </c>
    </row>
    <row r="59" spans="1:12" x14ac:dyDescent="0.25">
      <c r="A59">
        <v>52</v>
      </c>
      <c r="B59">
        <f t="shared" si="0"/>
        <v>468</v>
      </c>
      <c r="C59">
        <f t="shared" si="1"/>
        <v>0.52</v>
      </c>
      <c r="D59" s="47">
        <f t="shared" si="2"/>
        <v>7.2</v>
      </c>
      <c r="E59" s="47">
        <f t="shared" si="3"/>
        <v>0.48000000000000004</v>
      </c>
      <c r="F59">
        <f t="shared" si="4"/>
        <v>0.47798019801980196</v>
      </c>
      <c r="G59">
        <f t="shared" si="5"/>
        <v>0.99840000000000007</v>
      </c>
      <c r="H59">
        <f t="shared" si="6"/>
        <v>0.50600000000000001</v>
      </c>
      <c r="I59">
        <f t="shared" si="7"/>
        <v>0.75900000000000001</v>
      </c>
      <c r="J59">
        <f t="shared" si="8"/>
        <v>0.62974993151489056</v>
      </c>
      <c r="K59">
        <f t="shared" si="9"/>
        <v>0.1265</v>
      </c>
      <c r="L59">
        <f t="shared" si="10"/>
        <v>52</v>
      </c>
    </row>
    <row r="60" spans="1:12" x14ac:dyDescent="0.25">
      <c r="A60">
        <v>53</v>
      </c>
      <c r="B60">
        <f t="shared" si="0"/>
        <v>477</v>
      </c>
      <c r="C60">
        <f t="shared" si="1"/>
        <v>0.53</v>
      </c>
      <c r="D60" s="47">
        <f t="shared" si="2"/>
        <v>7.05</v>
      </c>
      <c r="E60" s="47">
        <f t="shared" si="3"/>
        <v>0.47</v>
      </c>
      <c r="F60">
        <f t="shared" si="4"/>
        <v>0.47702270563594817</v>
      </c>
      <c r="G60">
        <f t="shared" si="5"/>
        <v>0.99640000000000006</v>
      </c>
      <c r="H60">
        <f t="shared" si="6"/>
        <v>0.49650000000000005</v>
      </c>
      <c r="I60">
        <f t="shared" si="7"/>
        <v>0.74475000000000002</v>
      </c>
      <c r="J60">
        <f t="shared" si="8"/>
        <v>0.64051387128022574</v>
      </c>
      <c r="K60">
        <f t="shared" si="9"/>
        <v>0.12412500000000001</v>
      </c>
      <c r="L60">
        <f t="shared" si="10"/>
        <v>53</v>
      </c>
    </row>
    <row r="61" spans="1:12" x14ac:dyDescent="0.25">
      <c r="A61">
        <v>54</v>
      </c>
      <c r="B61">
        <f t="shared" si="0"/>
        <v>486.00000000000006</v>
      </c>
      <c r="C61">
        <f t="shared" si="1"/>
        <v>0.54</v>
      </c>
      <c r="D61" s="47">
        <f t="shared" si="2"/>
        <v>6.9</v>
      </c>
      <c r="E61" s="47">
        <f t="shared" si="3"/>
        <v>0.46</v>
      </c>
      <c r="F61">
        <f t="shared" si="4"/>
        <v>0.47568221629855301</v>
      </c>
      <c r="G61">
        <f t="shared" si="5"/>
        <v>0.99360000000000026</v>
      </c>
      <c r="H61">
        <f t="shared" si="6"/>
        <v>0.48699999999999999</v>
      </c>
      <c r="I61">
        <f t="shared" si="7"/>
        <v>0.73049999999999993</v>
      </c>
      <c r="J61">
        <f t="shared" si="8"/>
        <v>0.65117346515886798</v>
      </c>
      <c r="K61">
        <f t="shared" si="9"/>
        <v>0.12175</v>
      </c>
      <c r="L61">
        <f t="shared" si="10"/>
        <v>54</v>
      </c>
    </row>
    <row r="62" spans="1:12" x14ac:dyDescent="0.25">
      <c r="A62">
        <v>55</v>
      </c>
      <c r="B62">
        <f t="shared" si="0"/>
        <v>495.00000000000006</v>
      </c>
      <c r="C62">
        <f t="shared" si="1"/>
        <v>0.55000000000000004</v>
      </c>
      <c r="D62" s="47">
        <f t="shared" si="2"/>
        <v>6.75</v>
      </c>
      <c r="E62" s="47">
        <f t="shared" si="3"/>
        <v>0.45</v>
      </c>
      <c r="F62">
        <f t="shared" si="4"/>
        <v>0.47395873000761624</v>
      </c>
      <c r="G62">
        <f t="shared" si="5"/>
        <v>0.99000000000000032</v>
      </c>
      <c r="H62">
        <f t="shared" si="6"/>
        <v>0.47750000000000004</v>
      </c>
      <c r="I62">
        <f t="shared" si="7"/>
        <v>0.71625000000000005</v>
      </c>
      <c r="J62">
        <f t="shared" si="8"/>
        <v>0.66172248517642751</v>
      </c>
      <c r="K62">
        <f t="shared" si="9"/>
        <v>0.11937500000000001</v>
      </c>
      <c r="L62">
        <f t="shared" si="10"/>
        <v>55</v>
      </c>
    </row>
    <row r="63" spans="1:12" x14ac:dyDescent="0.25">
      <c r="A63">
        <v>56</v>
      </c>
      <c r="B63">
        <f t="shared" si="0"/>
        <v>504.00000000000006</v>
      </c>
      <c r="C63">
        <f t="shared" si="1"/>
        <v>0.56000000000000005</v>
      </c>
      <c r="D63" s="47">
        <f t="shared" si="2"/>
        <v>6.6000000000000005</v>
      </c>
      <c r="E63" s="47">
        <f t="shared" si="3"/>
        <v>0.44000000000000006</v>
      </c>
      <c r="F63">
        <f t="shared" si="4"/>
        <v>0.47185224676313792</v>
      </c>
      <c r="G63">
        <f t="shared" si="5"/>
        <v>0.98560000000000025</v>
      </c>
      <c r="H63">
        <f t="shared" si="6"/>
        <v>0.46800000000000008</v>
      </c>
      <c r="I63">
        <f t="shared" si="7"/>
        <v>0.70200000000000018</v>
      </c>
      <c r="J63">
        <f t="shared" si="8"/>
        <v>0.67215419766828743</v>
      </c>
      <c r="K63">
        <f t="shared" si="9"/>
        <v>0.11700000000000002</v>
      </c>
      <c r="L63">
        <f t="shared" si="10"/>
        <v>56</v>
      </c>
    </row>
    <row r="64" spans="1:12" x14ac:dyDescent="0.25">
      <c r="A64">
        <v>57</v>
      </c>
      <c r="B64">
        <f t="shared" si="0"/>
        <v>513</v>
      </c>
      <c r="C64">
        <f t="shared" si="1"/>
        <v>0.56999999999999995</v>
      </c>
      <c r="D64" s="47">
        <f t="shared" si="2"/>
        <v>6.45</v>
      </c>
      <c r="E64" s="47">
        <f t="shared" si="3"/>
        <v>0.43</v>
      </c>
      <c r="F64">
        <f t="shared" si="4"/>
        <v>0.46936276656511799</v>
      </c>
      <c r="G64">
        <f t="shared" si="5"/>
        <v>0.98039999999999994</v>
      </c>
      <c r="H64">
        <f t="shared" si="6"/>
        <v>0.45850000000000002</v>
      </c>
      <c r="I64">
        <f t="shared" si="7"/>
        <v>0.68775000000000008</v>
      </c>
      <c r="J64">
        <f t="shared" si="8"/>
        <v>0.68246131089075668</v>
      </c>
      <c r="K64">
        <f t="shared" si="9"/>
        <v>0.114625</v>
      </c>
      <c r="L64">
        <f t="shared" si="10"/>
        <v>57</v>
      </c>
    </row>
    <row r="65" spans="1:12" x14ac:dyDescent="0.25">
      <c r="A65">
        <v>58</v>
      </c>
      <c r="B65">
        <f t="shared" si="0"/>
        <v>522</v>
      </c>
      <c r="C65">
        <f t="shared" si="1"/>
        <v>0.57999999999999996</v>
      </c>
      <c r="D65" s="47">
        <f t="shared" si="2"/>
        <v>6.3</v>
      </c>
      <c r="E65" s="47">
        <f t="shared" si="3"/>
        <v>0.42</v>
      </c>
      <c r="F65">
        <f t="shared" si="4"/>
        <v>0.46649028941355675</v>
      </c>
      <c r="G65">
        <f t="shared" si="5"/>
        <v>0.97440000000000015</v>
      </c>
      <c r="H65">
        <f t="shared" si="6"/>
        <v>0.44900000000000007</v>
      </c>
      <c r="I65">
        <f t="shared" si="7"/>
        <v>0.6735000000000001</v>
      </c>
      <c r="J65">
        <f t="shared" si="8"/>
        <v>0.69263591598152441</v>
      </c>
      <c r="K65">
        <f t="shared" si="9"/>
        <v>0.11225000000000002</v>
      </c>
      <c r="L65">
        <f t="shared" si="10"/>
        <v>58</v>
      </c>
    </row>
    <row r="66" spans="1:12" x14ac:dyDescent="0.25">
      <c r="A66">
        <v>59</v>
      </c>
      <c r="B66">
        <f t="shared" si="0"/>
        <v>531</v>
      </c>
      <c r="C66">
        <f t="shared" si="1"/>
        <v>0.59</v>
      </c>
      <c r="D66" s="47">
        <f t="shared" si="2"/>
        <v>6.15</v>
      </c>
      <c r="E66" s="47">
        <f t="shared" si="3"/>
        <v>0.41000000000000003</v>
      </c>
      <c r="F66">
        <f t="shared" si="4"/>
        <v>0.46323481530845395</v>
      </c>
      <c r="G66">
        <f t="shared" si="5"/>
        <v>0.96760000000000013</v>
      </c>
      <c r="H66">
        <f t="shared" si="6"/>
        <v>0.4395</v>
      </c>
      <c r="I66">
        <f t="shared" si="7"/>
        <v>0.65925</v>
      </c>
      <c r="J66">
        <f t="shared" si="8"/>
        <v>0.70266942026310797</v>
      </c>
      <c r="K66">
        <f t="shared" si="9"/>
        <v>0.109875</v>
      </c>
      <c r="L66">
        <f t="shared" si="10"/>
        <v>59</v>
      </c>
    </row>
    <row r="67" spans="1:12" x14ac:dyDescent="0.25">
      <c r="A67">
        <v>60</v>
      </c>
      <c r="B67">
        <f t="shared" si="0"/>
        <v>540</v>
      </c>
      <c r="C67">
        <f t="shared" si="1"/>
        <v>0.6</v>
      </c>
      <c r="D67" s="47">
        <f t="shared" si="2"/>
        <v>6</v>
      </c>
      <c r="E67" s="47">
        <f t="shared" si="3"/>
        <v>0.4</v>
      </c>
      <c r="F67">
        <f t="shared" si="4"/>
        <v>0.45959634424980955</v>
      </c>
      <c r="G67">
        <f t="shared" si="5"/>
        <v>0.96</v>
      </c>
      <c r="H67">
        <f t="shared" si="6"/>
        <v>0.42999999999999994</v>
      </c>
      <c r="I67">
        <f t="shared" si="7"/>
        <v>0.64499999999999991</v>
      </c>
      <c r="J67">
        <f t="shared" si="8"/>
        <v>0.71255247170513114</v>
      </c>
      <c r="K67">
        <f t="shared" si="9"/>
        <v>0.10749999999999998</v>
      </c>
      <c r="L67">
        <f t="shared" si="10"/>
        <v>60</v>
      </c>
    </row>
    <row r="68" spans="1:12" x14ac:dyDescent="0.25">
      <c r="A68">
        <v>61</v>
      </c>
      <c r="B68">
        <f t="shared" si="0"/>
        <v>549</v>
      </c>
      <c r="C68">
        <f t="shared" si="1"/>
        <v>0.61</v>
      </c>
      <c r="D68" s="47">
        <f t="shared" si="2"/>
        <v>5.8500000000000005</v>
      </c>
      <c r="E68" s="47">
        <f t="shared" si="3"/>
        <v>0.39</v>
      </c>
      <c r="F68">
        <f t="shared" si="4"/>
        <v>0.45557487623762377</v>
      </c>
      <c r="G68">
        <f t="shared" si="5"/>
        <v>0.95160000000000011</v>
      </c>
      <c r="H68">
        <f t="shared" si="6"/>
        <v>0.42049999999999998</v>
      </c>
      <c r="I68">
        <f t="shared" si="7"/>
        <v>0.63074999999999992</v>
      </c>
      <c r="J68">
        <f t="shared" si="8"/>
        <v>0.72227487314724348</v>
      </c>
      <c r="K68">
        <f t="shared" si="9"/>
        <v>0.105125</v>
      </c>
      <c r="L68">
        <f t="shared" si="10"/>
        <v>61</v>
      </c>
    </row>
    <row r="69" spans="1:12" x14ac:dyDescent="0.25">
      <c r="A69">
        <v>62</v>
      </c>
      <c r="B69">
        <f t="shared" si="0"/>
        <v>558</v>
      </c>
      <c r="C69">
        <f t="shared" si="1"/>
        <v>0.62</v>
      </c>
      <c r="D69" s="47">
        <f t="shared" si="2"/>
        <v>5.7</v>
      </c>
      <c r="E69" s="47">
        <f t="shared" si="3"/>
        <v>0.38</v>
      </c>
      <c r="F69">
        <f t="shared" si="4"/>
        <v>0.45117041127189639</v>
      </c>
      <c r="G69">
        <f t="shared" si="5"/>
        <v>0.94240000000000002</v>
      </c>
      <c r="H69">
        <f t="shared" si="6"/>
        <v>0.41100000000000003</v>
      </c>
      <c r="I69">
        <f t="shared" si="7"/>
        <v>0.61650000000000005</v>
      </c>
      <c r="J69">
        <f t="shared" si="8"/>
        <v>0.7318254846259471</v>
      </c>
      <c r="K69">
        <f t="shared" si="9"/>
        <v>0.10275000000000001</v>
      </c>
      <c r="L69">
        <f t="shared" si="10"/>
        <v>62</v>
      </c>
    </row>
    <row r="70" spans="1:12" x14ac:dyDescent="0.25">
      <c r="A70">
        <v>63</v>
      </c>
      <c r="B70">
        <f t="shared" si="0"/>
        <v>567</v>
      </c>
      <c r="C70">
        <f t="shared" si="1"/>
        <v>0.63</v>
      </c>
      <c r="D70" s="47">
        <f t="shared" si="2"/>
        <v>5.55</v>
      </c>
      <c r="E70" s="47">
        <f t="shared" si="3"/>
        <v>0.37</v>
      </c>
      <c r="F70">
        <f t="shared" si="4"/>
        <v>0.44638294935262757</v>
      </c>
      <c r="G70">
        <f t="shared" si="5"/>
        <v>0.93240000000000012</v>
      </c>
      <c r="H70">
        <f t="shared" si="6"/>
        <v>0.40150000000000008</v>
      </c>
      <c r="I70">
        <f t="shared" si="7"/>
        <v>0.60225000000000017</v>
      </c>
      <c r="J70">
        <f t="shared" si="8"/>
        <v>0.74119211183499778</v>
      </c>
      <c r="K70">
        <f t="shared" si="9"/>
        <v>0.10037500000000002</v>
      </c>
      <c r="L70">
        <f t="shared" si="10"/>
        <v>63</v>
      </c>
    </row>
    <row r="71" spans="1:12" x14ac:dyDescent="0.25">
      <c r="A71">
        <v>64</v>
      </c>
      <c r="B71">
        <f t="shared" si="0"/>
        <v>576</v>
      </c>
      <c r="C71">
        <f t="shared" si="1"/>
        <v>0.64</v>
      </c>
      <c r="D71" s="47">
        <f t="shared" si="2"/>
        <v>5.4</v>
      </c>
      <c r="E71" s="47">
        <f t="shared" si="3"/>
        <v>0.36000000000000004</v>
      </c>
      <c r="F71">
        <f t="shared" si="4"/>
        <v>0.44121249047981725</v>
      </c>
      <c r="G71">
        <f t="shared" si="5"/>
        <v>0.9216000000000002</v>
      </c>
      <c r="H71">
        <f t="shared" si="6"/>
        <v>0.39200000000000002</v>
      </c>
      <c r="I71">
        <f t="shared" si="7"/>
        <v>0.58800000000000008</v>
      </c>
      <c r="J71">
        <f t="shared" si="8"/>
        <v>0.75036137836703609</v>
      </c>
      <c r="K71">
        <f t="shared" si="9"/>
        <v>9.8000000000000004E-2</v>
      </c>
      <c r="L71">
        <f t="shared" si="10"/>
        <v>64</v>
      </c>
    </row>
    <row r="72" spans="1:12" x14ac:dyDescent="0.25">
      <c r="A72">
        <v>65</v>
      </c>
      <c r="B72">
        <f t="shared" ref="B72:B107" si="11">A72*0.01*$B$5</f>
        <v>585</v>
      </c>
      <c r="C72">
        <f t="shared" ref="C72:C107" si="12">B72/$B$5</f>
        <v>0.65</v>
      </c>
      <c r="D72" s="47">
        <f t="shared" ref="D72:D107" si="13">(100-A72)*$B$3*0.01</f>
        <v>5.25</v>
      </c>
      <c r="E72" s="47">
        <f t="shared" ref="E72:E107" si="14">D72/$B$3</f>
        <v>0.35</v>
      </c>
      <c r="F72">
        <f t="shared" ref="F72:F107" si="15">D72*B72/5252*0.745</f>
        <v>0.43565903465346534</v>
      </c>
      <c r="G72">
        <f t="shared" ref="G72:G108" si="16">F72/$F$108</f>
        <v>0.91</v>
      </c>
      <c r="H72">
        <f t="shared" ref="H72:H107" si="17" xml:space="preserve"> $B$4 + 1 - (A72 * (1-$B$4)*0.01 + $B$4)</f>
        <v>0.38249999999999995</v>
      </c>
      <c r="I72">
        <f t="shared" ref="I72:I107" si="18">H72*$B$2</f>
        <v>0.57374999999999998</v>
      </c>
      <c r="J72">
        <f t="shared" ref="J72:J107" si="19">F72/I72</f>
        <v>0.75931857891671517</v>
      </c>
      <c r="K72">
        <f t="shared" ref="K72:K108" si="20">H72*0.25</f>
        <v>9.5624999999999988E-2</v>
      </c>
      <c r="L72">
        <f t="shared" ref="L72:L107" si="21">A72</f>
        <v>65</v>
      </c>
    </row>
    <row r="73" spans="1:12" x14ac:dyDescent="0.25">
      <c r="A73">
        <v>66</v>
      </c>
      <c r="B73">
        <f t="shared" si="11"/>
        <v>594</v>
      </c>
      <c r="C73">
        <f t="shared" si="12"/>
        <v>0.66</v>
      </c>
      <c r="D73" s="47">
        <f t="shared" si="13"/>
        <v>5.1000000000000005</v>
      </c>
      <c r="E73" s="47">
        <f t="shared" si="14"/>
        <v>0.34</v>
      </c>
      <c r="F73">
        <f t="shared" si="15"/>
        <v>0.42972258187357198</v>
      </c>
      <c r="G73">
        <f t="shared" si="16"/>
        <v>0.89760000000000018</v>
      </c>
      <c r="H73">
        <f t="shared" si="17"/>
        <v>0.373</v>
      </c>
      <c r="I73">
        <f t="shared" si="18"/>
        <v>0.5595</v>
      </c>
      <c r="J73">
        <f t="shared" si="19"/>
        <v>0.76804751005106697</v>
      </c>
      <c r="K73">
        <f t="shared" si="20"/>
        <v>9.325E-2</v>
      </c>
      <c r="L73">
        <f t="shared" si="21"/>
        <v>66</v>
      </c>
    </row>
    <row r="74" spans="1:12" x14ac:dyDescent="0.25">
      <c r="A74">
        <v>67</v>
      </c>
      <c r="B74">
        <f t="shared" si="11"/>
        <v>603</v>
      </c>
      <c r="C74">
        <f t="shared" si="12"/>
        <v>0.67</v>
      </c>
      <c r="D74" s="47">
        <f t="shared" si="13"/>
        <v>4.95</v>
      </c>
      <c r="E74" s="47">
        <f t="shared" si="14"/>
        <v>0.33</v>
      </c>
      <c r="F74">
        <f t="shared" si="15"/>
        <v>0.42340313214013708</v>
      </c>
      <c r="G74">
        <f t="shared" si="16"/>
        <v>0.88440000000000007</v>
      </c>
      <c r="H74">
        <f t="shared" si="17"/>
        <v>0.36350000000000005</v>
      </c>
      <c r="I74">
        <f t="shared" si="18"/>
        <v>0.54525000000000001</v>
      </c>
      <c r="J74">
        <f t="shared" si="19"/>
        <v>0.77653027444316747</v>
      </c>
      <c r="K74">
        <f t="shared" si="20"/>
        <v>9.0875000000000011E-2</v>
      </c>
      <c r="L74">
        <f t="shared" si="21"/>
        <v>67</v>
      </c>
    </row>
    <row r="75" spans="1:12" x14ac:dyDescent="0.25">
      <c r="A75">
        <v>68</v>
      </c>
      <c r="B75">
        <f t="shared" si="11"/>
        <v>612</v>
      </c>
      <c r="C75">
        <f t="shared" si="12"/>
        <v>0.68</v>
      </c>
      <c r="D75" s="47">
        <f t="shared" si="13"/>
        <v>4.8</v>
      </c>
      <c r="E75" s="47">
        <f t="shared" si="14"/>
        <v>0.32</v>
      </c>
      <c r="F75">
        <f t="shared" si="15"/>
        <v>0.41670068545316069</v>
      </c>
      <c r="G75">
        <f t="shared" si="16"/>
        <v>0.87040000000000006</v>
      </c>
      <c r="H75">
        <f t="shared" si="17"/>
        <v>0.35400000000000009</v>
      </c>
      <c r="I75">
        <f t="shared" si="18"/>
        <v>0.53100000000000014</v>
      </c>
      <c r="J75">
        <f t="shared" si="19"/>
        <v>0.78474705358410657</v>
      </c>
      <c r="K75">
        <f t="shared" si="20"/>
        <v>8.8500000000000023E-2</v>
      </c>
      <c r="L75">
        <f t="shared" si="21"/>
        <v>68</v>
      </c>
    </row>
    <row r="76" spans="1:12" x14ac:dyDescent="0.25">
      <c r="A76">
        <v>69</v>
      </c>
      <c r="B76">
        <f t="shared" si="11"/>
        <v>621</v>
      </c>
      <c r="C76">
        <f t="shared" si="12"/>
        <v>0.69</v>
      </c>
      <c r="D76" s="47">
        <f t="shared" si="13"/>
        <v>4.6500000000000004</v>
      </c>
      <c r="E76" s="47">
        <f t="shared" si="14"/>
        <v>0.31</v>
      </c>
      <c r="F76">
        <f t="shared" si="15"/>
        <v>0.40961524181264281</v>
      </c>
      <c r="G76">
        <f t="shared" si="16"/>
        <v>0.85560000000000014</v>
      </c>
      <c r="H76">
        <f t="shared" si="17"/>
        <v>0.34450000000000003</v>
      </c>
      <c r="I76">
        <f t="shared" si="18"/>
        <v>0.51675000000000004</v>
      </c>
      <c r="J76">
        <f t="shared" si="19"/>
        <v>0.79267584288852011</v>
      </c>
      <c r="K76">
        <f t="shared" si="20"/>
        <v>8.6125000000000007E-2</v>
      </c>
      <c r="L76">
        <f t="shared" si="21"/>
        <v>69</v>
      </c>
    </row>
    <row r="77" spans="1:12" x14ac:dyDescent="0.25">
      <c r="A77">
        <v>70</v>
      </c>
      <c r="B77">
        <f t="shared" si="11"/>
        <v>630.00000000000011</v>
      </c>
      <c r="C77">
        <f t="shared" si="12"/>
        <v>0.70000000000000018</v>
      </c>
      <c r="D77" s="47">
        <f t="shared" si="13"/>
        <v>4.5</v>
      </c>
      <c r="E77" s="47">
        <f t="shared" si="14"/>
        <v>0.3</v>
      </c>
      <c r="F77">
        <f t="shared" si="15"/>
        <v>0.40214680121858348</v>
      </c>
      <c r="G77">
        <f t="shared" si="16"/>
        <v>0.8400000000000003</v>
      </c>
      <c r="H77">
        <f t="shared" si="17"/>
        <v>0.33499999999999996</v>
      </c>
      <c r="I77">
        <f t="shared" si="18"/>
        <v>0.50249999999999995</v>
      </c>
      <c r="J77">
        <f t="shared" si="19"/>
        <v>0.80029214172852448</v>
      </c>
      <c r="K77">
        <f t="shared" si="20"/>
        <v>8.3749999999999991E-2</v>
      </c>
      <c r="L77">
        <f t="shared" si="21"/>
        <v>70</v>
      </c>
    </row>
    <row r="78" spans="1:12" x14ac:dyDescent="0.25">
      <c r="A78">
        <v>71</v>
      </c>
      <c r="B78">
        <f t="shared" si="11"/>
        <v>639</v>
      </c>
      <c r="C78">
        <f t="shared" si="12"/>
        <v>0.71</v>
      </c>
      <c r="D78" s="47">
        <f t="shared" si="13"/>
        <v>4.3500000000000005</v>
      </c>
      <c r="E78" s="47">
        <f t="shared" si="14"/>
        <v>0.29000000000000004</v>
      </c>
      <c r="F78">
        <f t="shared" si="15"/>
        <v>0.39429536367098256</v>
      </c>
      <c r="G78">
        <f t="shared" si="16"/>
        <v>0.82360000000000022</v>
      </c>
      <c r="H78">
        <f t="shared" si="17"/>
        <v>0.32550000000000001</v>
      </c>
      <c r="I78">
        <f t="shared" si="18"/>
        <v>0.48825000000000002</v>
      </c>
      <c r="J78">
        <f t="shared" si="19"/>
        <v>0.80756858918788033</v>
      </c>
      <c r="K78">
        <f t="shared" si="20"/>
        <v>8.1375000000000003E-2</v>
      </c>
      <c r="L78">
        <f t="shared" si="21"/>
        <v>71</v>
      </c>
    </row>
    <row r="79" spans="1:12" x14ac:dyDescent="0.25">
      <c r="A79">
        <v>72</v>
      </c>
      <c r="B79">
        <f t="shared" si="11"/>
        <v>648</v>
      </c>
      <c r="C79">
        <f t="shared" si="12"/>
        <v>0.72</v>
      </c>
      <c r="D79" s="47">
        <f t="shared" si="13"/>
        <v>4.2</v>
      </c>
      <c r="E79" s="47">
        <f t="shared" si="14"/>
        <v>0.28000000000000003</v>
      </c>
      <c r="F79">
        <f t="shared" si="15"/>
        <v>0.38606092916984008</v>
      </c>
      <c r="G79">
        <f t="shared" si="16"/>
        <v>0.80640000000000012</v>
      </c>
      <c r="H79">
        <f t="shared" si="17"/>
        <v>0.31600000000000006</v>
      </c>
      <c r="I79">
        <f t="shared" si="18"/>
        <v>0.47400000000000009</v>
      </c>
      <c r="J79">
        <f t="shared" si="19"/>
        <v>0.8144745341135865</v>
      </c>
      <c r="K79">
        <f t="shared" si="20"/>
        <v>7.9000000000000015E-2</v>
      </c>
      <c r="L79">
        <f t="shared" si="21"/>
        <v>72</v>
      </c>
    </row>
    <row r="80" spans="1:12" x14ac:dyDescent="0.25">
      <c r="A80">
        <v>73</v>
      </c>
      <c r="B80">
        <f t="shared" si="11"/>
        <v>657</v>
      </c>
      <c r="C80">
        <f t="shared" si="12"/>
        <v>0.73</v>
      </c>
      <c r="D80" s="47">
        <f t="shared" si="13"/>
        <v>4.05</v>
      </c>
      <c r="E80" s="47">
        <f t="shared" si="14"/>
        <v>0.26999999999999996</v>
      </c>
      <c r="F80">
        <f t="shared" si="15"/>
        <v>0.37744349771515617</v>
      </c>
      <c r="G80">
        <f t="shared" si="16"/>
        <v>0.78840000000000021</v>
      </c>
      <c r="H80">
        <f t="shared" si="17"/>
        <v>0.30649999999999999</v>
      </c>
      <c r="I80">
        <f t="shared" si="18"/>
        <v>0.45974999999999999</v>
      </c>
      <c r="J80">
        <f t="shared" si="19"/>
        <v>0.82097552520969264</v>
      </c>
      <c r="K80">
        <f t="shared" si="20"/>
        <v>7.6624999999999999E-2</v>
      </c>
      <c r="L80">
        <f t="shared" si="21"/>
        <v>73</v>
      </c>
    </row>
    <row r="81" spans="1:12" x14ac:dyDescent="0.25">
      <c r="A81">
        <v>74</v>
      </c>
      <c r="B81">
        <f t="shared" si="11"/>
        <v>666</v>
      </c>
      <c r="C81">
        <f t="shared" si="12"/>
        <v>0.74</v>
      </c>
      <c r="D81" s="47">
        <f t="shared" si="13"/>
        <v>3.9</v>
      </c>
      <c r="E81" s="47">
        <f t="shared" si="14"/>
        <v>0.26</v>
      </c>
      <c r="F81">
        <f t="shared" si="15"/>
        <v>0.36844306930693072</v>
      </c>
      <c r="G81">
        <f t="shared" si="16"/>
        <v>0.76960000000000017</v>
      </c>
      <c r="H81">
        <f t="shared" si="17"/>
        <v>0.29700000000000004</v>
      </c>
      <c r="I81">
        <f t="shared" si="18"/>
        <v>0.44550000000000006</v>
      </c>
      <c r="J81">
        <f t="shared" si="19"/>
        <v>0.82703270327032696</v>
      </c>
      <c r="K81">
        <f t="shared" si="20"/>
        <v>7.425000000000001E-2</v>
      </c>
      <c r="L81">
        <f t="shared" si="21"/>
        <v>74</v>
      </c>
    </row>
    <row r="82" spans="1:12" x14ac:dyDescent="0.25">
      <c r="A82">
        <v>75</v>
      </c>
      <c r="B82">
        <f t="shared" si="11"/>
        <v>675</v>
      </c>
      <c r="C82">
        <f t="shared" si="12"/>
        <v>0.75</v>
      </c>
      <c r="D82" s="47">
        <f t="shared" si="13"/>
        <v>3.75</v>
      </c>
      <c r="E82" s="47">
        <f t="shared" si="14"/>
        <v>0.25</v>
      </c>
      <c r="F82">
        <f t="shared" si="15"/>
        <v>0.35905964394516371</v>
      </c>
      <c r="G82">
        <f t="shared" si="16"/>
        <v>0.75</v>
      </c>
      <c r="H82">
        <f t="shared" si="17"/>
        <v>0.28749999999999998</v>
      </c>
      <c r="I82">
        <f t="shared" si="18"/>
        <v>0.43124999999999997</v>
      </c>
      <c r="J82">
        <f t="shared" si="19"/>
        <v>0.83260207291632171</v>
      </c>
      <c r="K82">
        <f t="shared" si="20"/>
        <v>7.1874999999999994E-2</v>
      </c>
      <c r="L82">
        <f t="shared" si="21"/>
        <v>75</v>
      </c>
    </row>
    <row r="83" spans="1:12" x14ac:dyDescent="0.25">
      <c r="A83">
        <v>76</v>
      </c>
      <c r="B83">
        <f t="shared" si="11"/>
        <v>684</v>
      </c>
      <c r="C83">
        <f t="shared" si="12"/>
        <v>0.76</v>
      </c>
      <c r="D83" s="47">
        <f t="shared" si="13"/>
        <v>3.6</v>
      </c>
      <c r="E83" s="47">
        <f t="shared" si="14"/>
        <v>0.24000000000000002</v>
      </c>
      <c r="F83">
        <f t="shared" si="15"/>
        <v>0.34929322162985532</v>
      </c>
      <c r="G83">
        <f t="shared" si="16"/>
        <v>0.72960000000000014</v>
      </c>
      <c r="H83">
        <f t="shared" si="17"/>
        <v>0.27799999999999991</v>
      </c>
      <c r="I83">
        <f t="shared" si="18"/>
        <v>0.41699999999999987</v>
      </c>
      <c r="J83">
        <f t="shared" si="19"/>
        <v>0.83763362501164373</v>
      </c>
      <c r="K83">
        <f t="shared" si="20"/>
        <v>6.9499999999999978E-2</v>
      </c>
      <c r="L83">
        <f t="shared" si="21"/>
        <v>76</v>
      </c>
    </row>
    <row r="84" spans="1:12" x14ac:dyDescent="0.25">
      <c r="A84">
        <v>77</v>
      </c>
      <c r="B84">
        <f t="shared" si="11"/>
        <v>693</v>
      </c>
      <c r="C84">
        <f t="shared" si="12"/>
        <v>0.77</v>
      </c>
      <c r="D84" s="47">
        <f t="shared" si="13"/>
        <v>3.45</v>
      </c>
      <c r="E84" s="47">
        <f t="shared" si="14"/>
        <v>0.23</v>
      </c>
      <c r="F84">
        <f t="shared" si="15"/>
        <v>0.33914380236100528</v>
      </c>
      <c r="G84">
        <f t="shared" si="16"/>
        <v>0.70839999999999992</v>
      </c>
      <c r="H84">
        <f t="shared" si="17"/>
        <v>0.26850000000000007</v>
      </c>
      <c r="I84">
        <f t="shared" si="18"/>
        <v>0.40275000000000011</v>
      </c>
      <c r="J84">
        <f t="shared" si="19"/>
        <v>0.84207027277716995</v>
      </c>
      <c r="K84">
        <f t="shared" si="20"/>
        <v>6.7125000000000018E-2</v>
      </c>
      <c r="L84">
        <f t="shared" si="21"/>
        <v>77</v>
      </c>
    </row>
    <row r="85" spans="1:12" x14ac:dyDescent="0.25">
      <c r="A85">
        <v>78</v>
      </c>
      <c r="B85">
        <f t="shared" si="11"/>
        <v>702</v>
      </c>
      <c r="C85">
        <f t="shared" si="12"/>
        <v>0.78</v>
      </c>
      <c r="D85" s="47">
        <f t="shared" si="13"/>
        <v>3.3000000000000003</v>
      </c>
      <c r="E85" s="47">
        <f t="shared" si="14"/>
        <v>0.22000000000000003</v>
      </c>
      <c r="F85">
        <f t="shared" si="15"/>
        <v>0.3286113861386139</v>
      </c>
      <c r="G85">
        <f t="shared" si="16"/>
        <v>0.68640000000000012</v>
      </c>
      <c r="H85">
        <f t="shared" si="17"/>
        <v>0.25900000000000001</v>
      </c>
      <c r="I85">
        <f t="shared" si="18"/>
        <v>0.38850000000000001</v>
      </c>
      <c r="J85">
        <f t="shared" si="19"/>
        <v>0.84584655376734597</v>
      </c>
      <c r="K85">
        <f t="shared" si="20"/>
        <v>6.4750000000000002E-2</v>
      </c>
      <c r="L85">
        <f t="shared" si="21"/>
        <v>78</v>
      </c>
    </row>
    <row r="86" spans="1:12" x14ac:dyDescent="0.25">
      <c r="A86">
        <v>79</v>
      </c>
      <c r="B86">
        <f t="shared" si="11"/>
        <v>711</v>
      </c>
      <c r="C86">
        <f t="shared" si="12"/>
        <v>0.79</v>
      </c>
      <c r="D86" s="47">
        <f t="shared" si="13"/>
        <v>3.15</v>
      </c>
      <c r="E86" s="47">
        <f t="shared" si="14"/>
        <v>0.21</v>
      </c>
      <c r="F86">
        <f t="shared" si="15"/>
        <v>0.31769597296268087</v>
      </c>
      <c r="G86">
        <f t="shared" si="16"/>
        <v>0.66360000000000008</v>
      </c>
      <c r="H86">
        <f t="shared" si="17"/>
        <v>0.24950000000000006</v>
      </c>
      <c r="I86">
        <f t="shared" si="18"/>
        <v>0.37425000000000008</v>
      </c>
      <c r="J86">
        <f t="shared" si="19"/>
        <v>0.84888703530442433</v>
      </c>
      <c r="K86">
        <f t="shared" si="20"/>
        <v>6.2375000000000014E-2</v>
      </c>
      <c r="L86">
        <f t="shared" si="21"/>
        <v>79</v>
      </c>
    </row>
    <row r="87" spans="1:12" x14ac:dyDescent="0.25">
      <c r="A87">
        <v>80</v>
      </c>
      <c r="B87">
        <f t="shared" si="11"/>
        <v>720</v>
      </c>
      <c r="C87">
        <f t="shared" si="12"/>
        <v>0.8</v>
      </c>
      <c r="D87" s="47">
        <f t="shared" si="13"/>
        <v>3</v>
      </c>
      <c r="E87" s="47">
        <f t="shared" si="14"/>
        <v>0.2</v>
      </c>
      <c r="F87">
        <f t="shared" si="15"/>
        <v>0.3063975628332064</v>
      </c>
      <c r="G87">
        <f t="shared" si="16"/>
        <v>0.64000000000000012</v>
      </c>
      <c r="H87">
        <f t="shared" si="17"/>
        <v>0.24</v>
      </c>
      <c r="I87">
        <f t="shared" si="18"/>
        <v>0.36</v>
      </c>
      <c r="J87">
        <f t="shared" si="19"/>
        <v>0.85110434120335121</v>
      </c>
      <c r="K87">
        <f t="shared" si="20"/>
        <v>0.06</v>
      </c>
      <c r="L87">
        <f t="shared" si="21"/>
        <v>80</v>
      </c>
    </row>
    <row r="88" spans="1:12" x14ac:dyDescent="0.25">
      <c r="A88">
        <v>81</v>
      </c>
      <c r="B88">
        <f t="shared" si="11"/>
        <v>729</v>
      </c>
      <c r="C88">
        <f t="shared" si="12"/>
        <v>0.81</v>
      </c>
      <c r="D88" s="47">
        <f t="shared" si="13"/>
        <v>2.85</v>
      </c>
      <c r="E88" s="47">
        <f t="shared" si="14"/>
        <v>0.19</v>
      </c>
      <c r="F88">
        <f t="shared" si="15"/>
        <v>0.29471615575019044</v>
      </c>
      <c r="G88">
        <f t="shared" si="16"/>
        <v>0.61560000000000015</v>
      </c>
      <c r="H88">
        <f t="shared" si="17"/>
        <v>0.23049999999999993</v>
      </c>
      <c r="I88">
        <f t="shared" si="18"/>
        <v>0.34574999999999989</v>
      </c>
      <c r="J88">
        <f t="shared" si="19"/>
        <v>0.85239669052838907</v>
      </c>
      <c r="K88">
        <f t="shared" si="20"/>
        <v>5.7624999999999982E-2</v>
      </c>
      <c r="L88">
        <f t="shared" si="21"/>
        <v>81</v>
      </c>
    </row>
    <row r="89" spans="1:12" x14ac:dyDescent="0.25">
      <c r="A89">
        <v>82</v>
      </c>
      <c r="B89">
        <f t="shared" si="11"/>
        <v>738</v>
      </c>
      <c r="C89">
        <f t="shared" si="12"/>
        <v>0.82</v>
      </c>
      <c r="D89" s="47">
        <f t="shared" si="13"/>
        <v>2.7</v>
      </c>
      <c r="E89" s="47">
        <f t="shared" si="14"/>
        <v>0.18000000000000002</v>
      </c>
      <c r="F89">
        <f t="shared" si="15"/>
        <v>0.28265175171363294</v>
      </c>
      <c r="G89">
        <f t="shared" si="16"/>
        <v>0.59040000000000015</v>
      </c>
      <c r="H89">
        <f t="shared" si="17"/>
        <v>0.22100000000000009</v>
      </c>
      <c r="I89">
        <f t="shared" si="18"/>
        <v>0.33150000000000013</v>
      </c>
      <c r="J89">
        <f t="shared" si="19"/>
        <v>0.85264480154942035</v>
      </c>
      <c r="K89">
        <f t="shared" si="20"/>
        <v>5.5250000000000021E-2</v>
      </c>
      <c r="L89">
        <f t="shared" si="21"/>
        <v>82</v>
      </c>
    </row>
    <row r="90" spans="1:12" x14ac:dyDescent="0.25">
      <c r="A90">
        <v>83</v>
      </c>
      <c r="B90">
        <f t="shared" si="11"/>
        <v>747.00000000000011</v>
      </c>
      <c r="C90">
        <f t="shared" si="12"/>
        <v>0.83000000000000007</v>
      </c>
      <c r="D90" s="47">
        <f t="shared" si="13"/>
        <v>2.5500000000000003</v>
      </c>
      <c r="E90" s="47">
        <f t="shared" si="14"/>
        <v>0.17</v>
      </c>
      <c r="F90">
        <f t="shared" si="15"/>
        <v>0.27020435072353394</v>
      </c>
      <c r="G90">
        <f t="shared" si="16"/>
        <v>0.56440000000000012</v>
      </c>
      <c r="H90">
        <f t="shared" si="17"/>
        <v>0.21150000000000002</v>
      </c>
      <c r="I90">
        <f t="shared" si="18"/>
        <v>0.31725000000000003</v>
      </c>
      <c r="J90">
        <f t="shared" si="19"/>
        <v>0.85170796130349535</v>
      </c>
      <c r="K90">
        <f t="shared" si="20"/>
        <v>5.2875000000000005E-2</v>
      </c>
      <c r="L90">
        <f t="shared" si="21"/>
        <v>83</v>
      </c>
    </row>
    <row r="91" spans="1:12" x14ac:dyDescent="0.25">
      <c r="A91">
        <v>84</v>
      </c>
      <c r="B91">
        <f t="shared" si="11"/>
        <v>756</v>
      </c>
      <c r="C91">
        <f t="shared" si="12"/>
        <v>0.84</v>
      </c>
      <c r="D91" s="47">
        <f t="shared" si="13"/>
        <v>2.4</v>
      </c>
      <c r="E91" s="47">
        <f t="shared" si="14"/>
        <v>0.16</v>
      </c>
      <c r="F91">
        <f t="shared" si="15"/>
        <v>0.25737395277989339</v>
      </c>
      <c r="G91">
        <f t="shared" si="16"/>
        <v>0.53760000000000008</v>
      </c>
      <c r="H91">
        <f t="shared" si="17"/>
        <v>0.20199999999999996</v>
      </c>
      <c r="I91">
        <f t="shared" si="18"/>
        <v>0.30299999999999994</v>
      </c>
      <c r="J91">
        <f t="shared" si="19"/>
        <v>0.84941898607225563</v>
      </c>
      <c r="K91">
        <f t="shared" si="20"/>
        <v>5.0499999999999989E-2</v>
      </c>
      <c r="L91">
        <f t="shared" si="21"/>
        <v>84</v>
      </c>
    </row>
    <row r="92" spans="1:12" x14ac:dyDescent="0.25">
      <c r="A92">
        <v>85</v>
      </c>
      <c r="B92">
        <f t="shared" si="11"/>
        <v>765</v>
      </c>
      <c r="C92">
        <f t="shared" si="12"/>
        <v>0.85</v>
      </c>
      <c r="D92" s="47">
        <f t="shared" si="13"/>
        <v>2.25</v>
      </c>
      <c r="E92" s="47">
        <f t="shared" si="14"/>
        <v>0.15</v>
      </c>
      <c r="F92">
        <f t="shared" si="15"/>
        <v>0.24416055788271135</v>
      </c>
      <c r="G92">
        <f t="shared" si="16"/>
        <v>0.51</v>
      </c>
      <c r="H92">
        <f t="shared" si="17"/>
        <v>0.1925</v>
      </c>
      <c r="I92">
        <f t="shared" si="18"/>
        <v>0.28875000000000001</v>
      </c>
      <c r="J92">
        <f t="shared" si="19"/>
        <v>0.84557768963709556</v>
      </c>
      <c r="K92">
        <f t="shared" si="20"/>
        <v>4.8125000000000001E-2</v>
      </c>
      <c r="L92">
        <f t="shared" si="21"/>
        <v>85</v>
      </c>
    </row>
    <row r="93" spans="1:12" x14ac:dyDescent="0.25">
      <c r="A93">
        <v>86</v>
      </c>
      <c r="B93">
        <f t="shared" si="11"/>
        <v>774</v>
      </c>
      <c r="C93">
        <f t="shared" si="12"/>
        <v>0.86</v>
      </c>
      <c r="D93" s="47">
        <f t="shared" si="13"/>
        <v>2.1</v>
      </c>
      <c r="E93" s="47">
        <f t="shared" si="14"/>
        <v>0.14000000000000001</v>
      </c>
      <c r="F93">
        <f t="shared" si="15"/>
        <v>0.23056416603198784</v>
      </c>
      <c r="G93">
        <f t="shared" si="16"/>
        <v>0.48160000000000014</v>
      </c>
      <c r="H93">
        <f t="shared" si="17"/>
        <v>0.18299999999999994</v>
      </c>
      <c r="I93">
        <f t="shared" si="18"/>
        <v>0.27449999999999991</v>
      </c>
      <c r="J93">
        <f t="shared" si="19"/>
        <v>0.83994231705642231</v>
      </c>
      <c r="K93">
        <f t="shared" si="20"/>
        <v>4.5749999999999985E-2</v>
      </c>
      <c r="L93">
        <f t="shared" si="21"/>
        <v>86</v>
      </c>
    </row>
    <row r="94" spans="1:12" x14ac:dyDescent="0.25">
      <c r="A94">
        <v>87</v>
      </c>
      <c r="B94">
        <f t="shared" si="11"/>
        <v>783</v>
      </c>
      <c r="C94">
        <f t="shared" si="12"/>
        <v>0.87</v>
      </c>
      <c r="D94" s="47">
        <f t="shared" si="13"/>
        <v>1.95</v>
      </c>
      <c r="E94" s="47">
        <f t="shared" si="14"/>
        <v>0.13</v>
      </c>
      <c r="F94">
        <f t="shared" si="15"/>
        <v>0.21658477722772276</v>
      </c>
      <c r="G94">
        <f t="shared" si="16"/>
        <v>0.45240000000000002</v>
      </c>
      <c r="H94">
        <f t="shared" si="17"/>
        <v>0.1735000000000001</v>
      </c>
      <c r="I94">
        <f t="shared" si="18"/>
        <v>0.26025000000000015</v>
      </c>
      <c r="J94">
        <f t="shared" si="19"/>
        <v>0.83221816417952987</v>
      </c>
      <c r="K94">
        <f t="shared" si="20"/>
        <v>4.3375000000000025E-2</v>
      </c>
      <c r="L94">
        <f t="shared" si="21"/>
        <v>87</v>
      </c>
    </row>
    <row r="95" spans="1:12" x14ac:dyDescent="0.25">
      <c r="A95">
        <v>88</v>
      </c>
      <c r="B95">
        <f t="shared" si="11"/>
        <v>792</v>
      </c>
      <c r="C95">
        <f t="shared" si="12"/>
        <v>0.88</v>
      </c>
      <c r="D95" s="47">
        <f t="shared" si="13"/>
        <v>1.8</v>
      </c>
      <c r="E95" s="47">
        <f t="shared" si="14"/>
        <v>0.12000000000000001</v>
      </c>
      <c r="F95">
        <f t="shared" si="15"/>
        <v>0.20222239146991625</v>
      </c>
      <c r="G95">
        <f t="shared" si="16"/>
        <v>0.42240000000000011</v>
      </c>
      <c r="H95">
        <f t="shared" si="17"/>
        <v>0.16400000000000003</v>
      </c>
      <c r="I95">
        <f t="shared" si="18"/>
        <v>0.24600000000000005</v>
      </c>
      <c r="J95">
        <f t="shared" si="19"/>
        <v>0.82204224174762686</v>
      </c>
      <c r="K95">
        <f t="shared" si="20"/>
        <v>4.1000000000000009E-2</v>
      </c>
      <c r="L95">
        <f t="shared" si="21"/>
        <v>88</v>
      </c>
    </row>
    <row r="96" spans="1:12" x14ac:dyDescent="0.25">
      <c r="A96">
        <v>89</v>
      </c>
      <c r="B96">
        <f t="shared" si="11"/>
        <v>801</v>
      </c>
      <c r="C96">
        <f t="shared" si="12"/>
        <v>0.89</v>
      </c>
      <c r="D96" s="47">
        <f t="shared" si="13"/>
        <v>1.6500000000000001</v>
      </c>
      <c r="E96" s="47">
        <f t="shared" si="14"/>
        <v>0.11000000000000001</v>
      </c>
      <c r="F96">
        <f t="shared" si="15"/>
        <v>0.18747700875856821</v>
      </c>
      <c r="G96">
        <f t="shared" si="16"/>
        <v>0.39160000000000011</v>
      </c>
      <c r="H96">
        <f t="shared" si="17"/>
        <v>0.15449999999999997</v>
      </c>
      <c r="I96">
        <f t="shared" si="18"/>
        <v>0.23174999999999996</v>
      </c>
      <c r="J96">
        <f t="shared" si="19"/>
        <v>0.80896228159036998</v>
      </c>
      <c r="K96">
        <f t="shared" si="20"/>
        <v>3.8624999999999993E-2</v>
      </c>
      <c r="L96">
        <f t="shared" si="21"/>
        <v>89</v>
      </c>
    </row>
    <row r="97" spans="1:12" x14ac:dyDescent="0.25">
      <c r="A97">
        <v>90</v>
      </c>
      <c r="B97">
        <f t="shared" si="11"/>
        <v>810</v>
      </c>
      <c r="C97">
        <f t="shared" si="12"/>
        <v>0.9</v>
      </c>
      <c r="D97" s="47">
        <f t="shared" si="13"/>
        <v>1.5</v>
      </c>
      <c r="E97" s="47">
        <f t="shared" si="14"/>
        <v>0.1</v>
      </c>
      <c r="F97">
        <f t="shared" si="15"/>
        <v>0.1723486290936786</v>
      </c>
      <c r="G97">
        <f t="shared" si="16"/>
        <v>0.36000000000000004</v>
      </c>
      <c r="H97">
        <f t="shared" si="17"/>
        <v>0.14500000000000002</v>
      </c>
      <c r="I97">
        <f t="shared" si="18"/>
        <v>0.21750000000000003</v>
      </c>
      <c r="J97">
        <f t="shared" si="19"/>
        <v>0.79240749008587852</v>
      </c>
      <c r="K97">
        <f t="shared" si="20"/>
        <v>3.6250000000000004E-2</v>
      </c>
      <c r="L97">
        <f t="shared" si="21"/>
        <v>90</v>
      </c>
    </row>
    <row r="98" spans="1:12" x14ac:dyDescent="0.25">
      <c r="A98">
        <v>91</v>
      </c>
      <c r="B98">
        <f t="shared" si="11"/>
        <v>819</v>
      </c>
      <c r="C98">
        <f t="shared" si="12"/>
        <v>0.91</v>
      </c>
      <c r="D98" s="47">
        <f t="shared" si="13"/>
        <v>1.35</v>
      </c>
      <c r="E98" s="47">
        <f t="shared" si="14"/>
        <v>9.0000000000000011E-2</v>
      </c>
      <c r="F98">
        <f t="shared" si="15"/>
        <v>0.15683725247524755</v>
      </c>
      <c r="G98">
        <f t="shared" si="16"/>
        <v>0.32760000000000006</v>
      </c>
      <c r="H98">
        <f t="shared" si="17"/>
        <v>0.13549999999999995</v>
      </c>
      <c r="I98">
        <f t="shared" si="18"/>
        <v>0.20324999999999993</v>
      </c>
      <c r="J98">
        <f t="shared" si="19"/>
        <v>0.77164699864820463</v>
      </c>
      <c r="K98">
        <f t="shared" si="20"/>
        <v>3.3874999999999988E-2</v>
      </c>
      <c r="L98">
        <f t="shared" si="21"/>
        <v>91</v>
      </c>
    </row>
    <row r="99" spans="1:12" x14ac:dyDescent="0.25">
      <c r="A99">
        <v>92</v>
      </c>
      <c r="B99">
        <f t="shared" si="11"/>
        <v>828</v>
      </c>
      <c r="C99">
        <f t="shared" si="12"/>
        <v>0.92</v>
      </c>
      <c r="D99" s="47">
        <f t="shared" si="13"/>
        <v>1.2</v>
      </c>
      <c r="E99" s="47">
        <f t="shared" si="14"/>
        <v>0.08</v>
      </c>
      <c r="F99">
        <f t="shared" si="15"/>
        <v>0.14094287890327492</v>
      </c>
      <c r="G99">
        <f t="shared" si="16"/>
        <v>0.2944</v>
      </c>
      <c r="H99">
        <f t="shared" si="17"/>
        <v>0.12600000000000011</v>
      </c>
      <c r="I99">
        <f t="shared" si="18"/>
        <v>0.18900000000000017</v>
      </c>
      <c r="J99">
        <f t="shared" si="19"/>
        <v>0.74572951800674492</v>
      </c>
      <c r="K99">
        <f t="shared" si="20"/>
        <v>3.1500000000000028E-2</v>
      </c>
      <c r="L99">
        <f t="shared" si="21"/>
        <v>92</v>
      </c>
    </row>
    <row r="100" spans="1:12" x14ac:dyDescent="0.25">
      <c r="A100">
        <v>93</v>
      </c>
      <c r="B100">
        <f t="shared" si="11"/>
        <v>837</v>
      </c>
      <c r="C100">
        <f t="shared" si="12"/>
        <v>0.93</v>
      </c>
      <c r="D100" s="47">
        <f t="shared" si="13"/>
        <v>1.05</v>
      </c>
      <c r="E100" s="47">
        <f t="shared" si="14"/>
        <v>7.0000000000000007E-2</v>
      </c>
      <c r="F100">
        <f t="shared" si="15"/>
        <v>0.12466550837776084</v>
      </c>
      <c r="G100">
        <f t="shared" si="16"/>
        <v>0.26040000000000002</v>
      </c>
      <c r="H100">
        <f t="shared" si="17"/>
        <v>0.11650000000000005</v>
      </c>
      <c r="I100">
        <f t="shared" si="18"/>
        <v>0.17475000000000007</v>
      </c>
      <c r="J100">
        <f t="shared" si="19"/>
        <v>0.71339346711164975</v>
      </c>
      <c r="K100">
        <f t="shared" si="20"/>
        <v>2.9125000000000012E-2</v>
      </c>
      <c r="L100">
        <f t="shared" si="21"/>
        <v>93</v>
      </c>
    </row>
    <row r="101" spans="1:12" x14ac:dyDescent="0.25">
      <c r="A101">
        <v>94</v>
      </c>
      <c r="B101">
        <f t="shared" si="11"/>
        <v>846</v>
      </c>
      <c r="C101">
        <f t="shared" si="12"/>
        <v>0.94</v>
      </c>
      <c r="D101" s="47">
        <f t="shared" si="13"/>
        <v>0.9</v>
      </c>
      <c r="E101" s="47">
        <f t="shared" si="14"/>
        <v>6.0000000000000005E-2</v>
      </c>
      <c r="F101">
        <f t="shared" si="15"/>
        <v>0.10800514089870525</v>
      </c>
      <c r="G101">
        <f t="shared" si="16"/>
        <v>0.22560000000000002</v>
      </c>
      <c r="H101">
        <f t="shared" si="17"/>
        <v>0.10699999999999998</v>
      </c>
      <c r="I101">
        <f t="shared" si="18"/>
        <v>0.16049999999999998</v>
      </c>
      <c r="J101">
        <f t="shared" si="19"/>
        <v>0.67292922678321032</v>
      </c>
      <c r="K101">
        <f t="shared" si="20"/>
        <v>2.6749999999999996E-2</v>
      </c>
      <c r="L101">
        <f t="shared" si="21"/>
        <v>94</v>
      </c>
    </row>
    <row r="102" spans="1:12" x14ac:dyDescent="0.25">
      <c r="A102">
        <v>95</v>
      </c>
      <c r="B102">
        <f t="shared" si="11"/>
        <v>855.00000000000011</v>
      </c>
      <c r="C102">
        <f t="shared" si="12"/>
        <v>0.95000000000000018</v>
      </c>
      <c r="D102" s="47">
        <f t="shared" si="13"/>
        <v>0.75</v>
      </c>
      <c r="E102" s="47">
        <f t="shared" si="14"/>
        <v>0.05</v>
      </c>
      <c r="F102">
        <f t="shared" si="15"/>
        <v>9.096177646610816E-2</v>
      </c>
      <c r="G102">
        <f t="shared" si="16"/>
        <v>0.19000000000000003</v>
      </c>
      <c r="H102">
        <f t="shared" si="17"/>
        <v>9.7500000000000031E-2</v>
      </c>
      <c r="I102">
        <f t="shared" si="18"/>
        <v>0.14625000000000005</v>
      </c>
      <c r="J102">
        <f t="shared" si="19"/>
        <v>0.6219608647255257</v>
      </c>
      <c r="K102">
        <f t="shared" si="20"/>
        <v>2.4375000000000008E-2</v>
      </c>
      <c r="L102">
        <f t="shared" si="21"/>
        <v>95</v>
      </c>
    </row>
    <row r="103" spans="1:12" x14ac:dyDescent="0.25">
      <c r="A103">
        <v>96</v>
      </c>
      <c r="B103">
        <f t="shared" si="11"/>
        <v>864</v>
      </c>
      <c r="C103">
        <f t="shared" si="12"/>
        <v>0.96</v>
      </c>
      <c r="D103" s="47">
        <f t="shared" si="13"/>
        <v>0.6</v>
      </c>
      <c r="E103" s="47">
        <f t="shared" si="14"/>
        <v>0.04</v>
      </c>
      <c r="F103">
        <f t="shared" si="15"/>
        <v>7.3535415079969538E-2</v>
      </c>
      <c r="G103">
        <f t="shared" si="16"/>
        <v>0.15360000000000001</v>
      </c>
      <c r="H103">
        <f t="shared" si="17"/>
        <v>8.8000000000000078E-2</v>
      </c>
      <c r="I103">
        <f t="shared" si="18"/>
        <v>0.13200000000000012</v>
      </c>
      <c r="J103">
        <f t="shared" si="19"/>
        <v>0.55708647787855659</v>
      </c>
      <c r="K103">
        <f t="shared" si="20"/>
        <v>2.200000000000002E-2</v>
      </c>
      <c r="L103">
        <f t="shared" si="21"/>
        <v>96</v>
      </c>
    </row>
    <row r="104" spans="1:12" x14ac:dyDescent="0.25">
      <c r="A104">
        <v>97</v>
      </c>
      <c r="B104">
        <f t="shared" si="11"/>
        <v>873</v>
      </c>
      <c r="C104">
        <f t="shared" si="12"/>
        <v>0.97</v>
      </c>
      <c r="D104" s="47">
        <f t="shared" si="13"/>
        <v>0.45</v>
      </c>
      <c r="E104" s="47">
        <f t="shared" si="14"/>
        <v>3.0000000000000002E-2</v>
      </c>
      <c r="F104">
        <f t="shared" si="15"/>
        <v>5.5726056740289423E-2</v>
      </c>
      <c r="G104">
        <f t="shared" si="16"/>
        <v>0.11640000000000003</v>
      </c>
      <c r="H104">
        <f t="shared" si="17"/>
        <v>7.8500000000000014E-2</v>
      </c>
      <c r="I104">
        <f t="shared" si="18"/>
        <v>0.11775000000000002</v>
      </c>
      <c r="J104">
        <f t="shared" si="19"/>
        <v>0.47325738208313728</v>
      </c>
      <c r="K104">
        <f t="shared" si="20"/>
        <v>1.9625000000000004E-2</v>
      </c>
      <c r="L104">
        <f t="shared" si="21"/>
        <v>97</v>
      </c>
    </row>
    <row r="105" spans="1:12" x14ac:dyDescent="0.25">
      <c r="A105">
        <v>98</v>
      </c>
      <c r="B105">
        <f t="shared" si="11"/>
        <v>882</v>
      </c>
      <c r="C105">
        <f t="shared" si="12"/>
        <v>0.98</v>
      </c>
      <c r="D105" s="47">
        <f t="shared" si="13"/>
        <v>0.3</v>
      </c>
      <c r="E105" s="47">
        <f t="shared" si="14"/>
        <v>0.02</v>
      </c>
      <c r="F105">
        <f t="shared" si="15"/>
        <v>3.7533701447067781E-2</v>
      </c>
      <c r="G105">
        <f t="shared" si="16"/>
        <v>7.8399999999999997E-2</v>
      </c>
      <c r="H105">
        <f t="shared" si="17"/>
        <v>6.9000000000000061E-2</v>
      </c>
      <c r="I105">
        <f t="shared" si="18"/>
        <v>0.10350000000000009</v>
      </c>
      <c r="J105">
        <f t="shared" si="19"/>
        <v>0.36264445842577536</v>
      </c>
      <c r="K105">
        <f t="shared" si="20"/>
        <v>1.7250000000000015E-2</v>
      </c>
      <c r="L105">
        <f t="shared" si="21"/>
        <v>98</v>
      </c>
    </row>
    <row r="106" spans="1:12" x14ac:dyDescent="0.25">
      <c r="A106">
        <v>99</v>
      </c>
      <c r="B106">
        <f t="shared" si="11"/>
        <v>891</v>
      </c>
      <c r="C106">
        <f t="shared" si="12"/>
        <v>0.99</v>
      </c>
      <c r="D106" s="47">
        <f t="shared" si="13"/>
        <v>0.15</v>
      </c>
      <c r="E106" s="47">
        <f t="shared" si="14"/>
        <v>0.01</v>
      </c>
      <c r="F106">
        <f t="shared" si="15"/>
        <v>1.8958349200304647E-2</v>
      </c>
      <c r="G106">
        <f t="shared" si="16"/>
        <v>3.960000000000001E-2</v>
      </c>
      <c r="H106">
        <f t="shared" si="17"/>
        <v>5.9499999999999997E-2</v>
      </c>
      <c r="I106">
        <f t="shared" si="18"/>
        <v>8.9249999999999996E-2</v>
      </c>
      <c r="J106">
        <f t="shared" si="19"/>
        <v>0.21241847843478598</v>
      </c>
      <c r="K106">
        <f t="shared" si="20"/>
        <v>1.4874999999999999E-2</v>
      </c>
      <c r="L106">
        <f t="shared" si="21"/>
        <v>99</v>
      </c>
    </row>
    <row r="107" spans="1:12" x14ac:dyDescent="0.25">
      <c r="A107">
        <v>100</v>
      </c>
      <c r="B107">
        <f t="shared" si="11"/>
        <v>900</v>
      </c>
      <c r="C107">
        <f t="shared" si="12"/>
        <v>1</v>
      </c>
      <c r="D107" s="47">
        <f t="shared" si="13"/>
        <v>0</v>
      </c>
      <c r="E107" s="47">
        <f t="shared" si="14"/>
        <v>0</v>
      </c>
      <c r="F107">
        <f t="shared" si="15"/>
        <v>0</v>
      </c>
      <c r="G107">
        <f t="shared" si="16"/>
        <v>0</v>
      </c>
      <c r="H107">
        <f t="shared" si="17"/>
        <v>5.0000000000000044E-2</v>
      </c>
      <c r="I107">
        <f t="shared" si="18"/>
        <v>7.5000000000000067E-2</v>
      </c>
      <c r="J107">
        <f t="shared" si="19"/>
        <v>0</v>
      </c>
      <c r="K107">
        <f t="shared" si="20"/>
        <v>1.2500000000000011E-2</v>
      </c>
      <c r="L107">
        <f t="shared" si="21"/>
        <v>100</v>
      </c>
    </row>
    <row r="108" spans="1:12" x14ac:dyDescent="0.25">
      <c r="F108">
        <f>LARGE(F7:F107,1)</f>
        <v>0.47874619192688495</v>
      </c>
      <c r="G108">
        <f t="shared" si="16"/>
        <v>1</v>
      </c>
      <c r="K108">
        <f t="shared" si="20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BaseStats</vt:lpstr>
      <vt:lpstr>ScaledStats</vt:lpstr>
      <vt:lpstr>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2017-01-16T18:03:20Z</dcterms:modified>
</cp:coreProperties>
</file>