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A5144506\Desktop\"/>
    </mc:Choice>
  </mc:AlternateContent>
  <xr:revisionPtr revIDLastSave="0" documentId="13_ncr:1_{91B03B35-BF58-4204-A3AF-E2BD4DBD14AF}" xr6:coauthVersionLast="47" xr6:coauthVersionMax="47" xr10:uidLastSave="{00000000-0000-0000-0000-000000000000}"/>
  <bookViews>
    <workbookView xWindow="28680" yWindow="-3615" windowWidth="38640" windowHeight="21120" xr2:uid="{00000000-000D-0000-FFFF-FFFF00000000}"/>
  </bookViews>
  <sheets>
    <sheet name="补差日常计算公式" sheetId="6" r:id="rId1"/>
    <sheet name="补差计算规则" sheetId="7" r:id="rId2"/>
  </sheets>
  <definedNames>
    <definedName name="_xlnm._FilterDatabase" localSheetId="0" hidden="1">补差日常计算公式!$A$1:$L$5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6" l="1"/>
  <c r="H14" i="6"/>
  <c r="I14" i="6" s="1"/>
  <c r="H13" i="6"/>
  <c r="I13" i="6" s="1"/>
  <c r="I15" i="6" l="1"/>
  <c r="H6" i="6" l="1"/>
  <c r="G6" i="6"/>
  <c r="K6" i="6" l="1"/>
  <c r="L6" i="6" s="1"/>
  <c r="G5" i="6"/>
  <c r="K5" i="6"/>
  <c r="K4" i="6"/>
  <c r="L4" i="6" s="1"/>
  <c r="L5" i="6" l="1"/>
  <c r="G3" i="6" l="1"/>
  <c r="L3" i="6" l="1"/>
  <c r="G2" i="6" l="1"/>
  <c r="K2" i="6" l="1"/>
  <c r="L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 Yi Na (Serena)</author>
  </authors>
  <commentList>
    <comment ref="I1" authorId="0" shapeId="0" xr:uid="{045A4C57-E4B2-4FAF-9AB2-D5BC995A302E}">
      <text>
        <r>
          <rPr>
            <b/>
            <sz val="9"/>
            <color indexed="81"/>
            <rFont val="Tahoma"/>
            <family val="2"/>
          </rPr>
          <t>Zhu Yi Na (Serena):</t>
        </r>
        <r>
          <rPr>
            <sz val="9"/>
            <color indexed="81"/>
            <rFont val="Tahoma"/>
            <family val="2"/>
          </rPr>
          <t xml:space="preserve">
</t>
        </r>
        <r>
          <rPr>
            <sz val="9"/>
            <color indexed="81"/>
            <rFont val="宋体"/>
            <family val="3"/>
            <charset val="134"/>
          </rPr>
          <t xml:space="preserve">核定表中有
</t>
        </r>
      </text>
    </comment>
    <comment ref="J1" authorId="0" shapeId="0" xr:uid="{6F2D49C4-D42F-4AA5-820D-2E22832EAF8B}">
      <text>
        <r>
          <rPr>
            <b/>
            <sz val="9"/>
            <color indexed="81"/>
            <rFont val="Tahoma"/>
            <family val="2"/>
          </rPr>
          <t>Zhu Yi Na (Serena):</t>
        </r>
        <r>
          <rPr>
            <sz val="9"/>
            <color indexed="81"/>
            <rFont val="Tahoma"/>
            <family val="2"/>
          </rPr>
          <t xml:space="preserve">
</t>
        </r>
        <r>
          <rPr>
            <sz val="9"/>
            <color indexed="81"/>
            <rFont val="宋体"/>
            <family val="3"/>
            <charset val="134"/>
          </rPr>
          <t xml:space="preserve">需要根据员工的实际情况，结合政策计算产假天数
</t>
        </r>
      </text>
    </comment>
  </commentList>
</comments>
</file>

<file path=xl/sharedStrings.xml><?xml version="1.0" encoding="utf-8"?>
<sst xmlns="http://schemas.openxmlformats.org/spreadsheetml/2006/main" count="90" uniqueCount="75">
  <si>
    <t>城市</t>
  </si>
  <si>
    <t>北京</t>
  </si>
  <si>
    <t>成都</t>
  </si>
  <si>
    <t>佛山</t>
  </si>
  <si>
    <t>广州</t>
  </si>
  <si>
    <t>青岛</t>
  </si>
  <si>
    <t>厦门</t>
  </si>
  <si>
    <t>上海</t>
  </si>
  <si>
    <t>绍兴</t>
  </si>
  <si>
    <t>深圳</t>
  </si>
  <si>
    <t>天津</t>
  </si>
  <si>
    <t>珠海</t>
  </si>
  <si>
    <t>企业</t>
  </si>
  <si>
    <t>个人</t>
  </si>
  <si>
    <t>企业</t>
    <phoneticPr fontId="4" type="noConversion"/>
  </si>
  <si>
    <t>苏州（园区）</t>
    <phoneticPr fontId="4" type="noConversion"/>
  </si>
  <si>
    <t>重庆</t>
    <phoneticPr fontId="4" type="noConversion"/>
  </si>
  <si>
    <t>生育津贴和工资的补差规定</t>
    <phoneticPr fontId="3" type="noConversion"/>
  </si>
  <si>
    <t>1、生育津贴高于本人工资标准的，用人单位不得克扣 
2、生育津贴低于本人工资标准的，差额部分由企业补足。</t>
  </si>
  <si>
    <t>无</t>
  </si>
  <si>
    <t xml:space="preserve">生育津贴高于职工原工资标准的，企业应当将生育津贴余额支付给职工；生育津贴低于职工原工资标准的，差额部分由企业补足。 </t>
  </si>
  <si>
    <t>1、生育津贴高于职工原工资标准的，企业应当将生育津贴余额支付给职工；
2、生育津贴低于职工原工资标准的，差额部分由企业补足。</t>
    <phoneticPr fontId="3" type="noConversion"/>
  </si>
  <si>
    <t>协商</t>
  </si>
  <si>
    <t>1、工资高于津贴，需要补差； 工资低于津贴，按津贴发放</t>
  </si>
  <si>
    <t>社保经办机构拨付的生育津贴高于职工原工资标准的，单位应当将生育津贴差额支付给职工。</t>
  </si>
  <si>
    <t>1、若单位平均工资高于三倍社平，需要补差；
2、职工按照《山东省人口与计划生育条例》规定增加的产假工资由用人单位照发</t>
    <phoneticPr fontId="3" type="noConversion"/>
  </si>
  <si>
    <t>1、女职工生育或流产前12个月都在同一家单位缴纳社保，且员工生产前12个月的月平均工资高于单位申报的上一年度单位月平均工资，那单位就需要补差。 
2、女职工生育或流产当月所在用人单位的上年度职工月平均工资高于本市上年度社平工资300%以上的，高出部分由用人单位补差。</t>
    <phoneticPr fontId="3" type="noConversion"/>
  </si>
  <si>
    <t>个人</t>
    <phoneticPr fontId="4" type="noConversion"/>
  </si>
  <si>
    <t>补差：低于女职工产假前工资标准的，有条件的用人单位可以对差额部分予以补足。
浙江省人民政府令第355号第十六条
https://www.zj.gov.cn/art/2022/4/1/art_1229621096_2399551.html</t>
    <phoneticPr fontId="3" type="noConversion"/>
  </si>
  <si>
    <t>企业（生育津贴划入至企业账户 为产期保健补贴、一次性营业补助发放至参保人员的社会保障市民卡的银联账户）</t>
    <phoneticPr fontId="4" type="noConversion"/>
  </si>
  <si>
    <t>个人（按月发放至本人社会保障卡账户）</t>
    <phoneticPr fontId="3" type="noConversion"/>
  </si>
  <si>
    <t>武汉</t>
    <phoneticPr fontId="3" type="noConversion"/>
  </si>
  <si>
    <t>1、生育津贴高于本人工资的，就高全额计发生育津贴；
2、生育津贴低于本人工资的，企业补足。</t>
  </si>
  <si>
    <t>生育津贴计算基数</t>
  </si>
  <si>
    <t>按照企业上年度职工月平均工资/30*产假天数</t>
    <phoneticPr fontId="4" type="noConversion"/>
  </si>
  <si>
    <t>用人单位上年度职工月平均工资除以30再乘以规定的假期天数计发</t>
    <phoneticPr fontId="4" type="noConversion"/>
  </si>
  <si>
    <t>用人单位上年度职工月平均工资计发（用人单位上年度12月份在职职工的年度月平均工资总额除以对应人数确定）</t>
    <phoneticPr fontId="4" type="noConversion"/>
  </si>
  <si>
    <t>用人单位上年度职工月平均工资乘以12（月份）除以365（天数），再乘以产假具体天数计发</t>
    <phoneticPr fontId="4" type="noConversion"/>
  </si>
  <si>
    <t>生育津贴=单位上年度月平均工资÷30天×产假天数</t>
    <phoneticPr fontId="4" type="noConversion"/>
  </si>
  <si>
    <t>按其所在单位上年度职工月平均工资作为计发标准</t>
    <phoneticPr fontId="4" type="noConversion"/>
  </si>
  <si>
    <t>按照职工所在用人单位上年度职工月平均工资除以30</t>
    <phoneticPr fontId="4" type="noConversion"/>
  </si>
  <si>
    <r>
      <t>职工所在用人单位月</t>
    </r>
    <r>
      <rPr>
        <sz val="10"/>
        <color rgb="FFFF0000"/>
        <rFont val="微软雅黑"/>
        <family val="2"/>
        <charset val="134"/>
      </rPr>
      <t>缴费</t>
    </r>
    <r>
      <rPr>
        <sz val="10"/>
        <color theme="1"/>
        <rFont val="微软雅黑"/>
        <family val="2"/>
        <charset val="134"/>
      </rPr>
      <t>平均工资/30*产假天数</t>
    </r>
    <phoneticPr fontId="4" type="noConversion"/>
  </si>
  <si>
    <r>
      <t>用人单位实际申报</t>
    </r>
    <r>
      <rPr>
        <sz val="10"/>
        <color rgb="FFFF0000"/>
        <rFont val="微软雅黑"/>
        <family val="2"/>
        <charset val="134"/>
      </rPr>
      <t>缴费</t>
    </r>
    <r>
      <rPr>
        <sz val="10"/>
        <color theme="1"/>
        <rFont val="微软雅黑"/>
        <family val="2"/>
        <charset val="134"/>
      </rPr>
      <t>的上年度职工月平均工资除以30日计算</t>
    </r>
    <phoneticPr fontId="4" type="noConversion"/>
  </si>
  <si>
    <r>
      <t>按女职工所在用人单位上年度职工月平均工资（即女职工生育或终止妊娠当月，其所在用人单位职工人均</t>
    </r>
    <r>
      <rPr>
        <sz val="10"/>
        <color rgb="FFFF0000"/>
        <rFont val="微软雅黑"/>
        <family val="2"/>
        <charset val="134"/>
      </rPr>
      <t>缴纳</t>
    </r>
    <r>
      <rPr>
        <sz val="10"/>
        <color theme="1"/>
        <rFont val="微软雅黑"/>
        <family val="2"/>
        <charset val="134"/>
      </rPr>
      <t>生育保险费的基数）除以30.4计算</t>
    </r>
    <phoneticPr fontId="4" type="noConversion"/>
  </si>
  <si>
    <r>
      <t>职工生育或实施计划生育手术时所在用人单位上年度职工月平均</t>
    </r>
    <r>
      <rPr>
        <sz val="10"/>
        <color rgb="FFFF0000"/>
        <rFont val="微软雅黑"/>
        <family val="2"/>
        <charset val="134"/>
      </rPr>
      <t>缴费</t>
    </r>
    <r>
      <rPr>
        <sz val="10"/>
        <color theme="1"/>
        <rFont val="微软雅黑"/>
        <family val="2"/>
        <charset val="134"/>
      </rPr>
      <t>工资÷30×规定的假期天数</t>
    </r>
    <phoneticPr fontId="4" type="noConversion"/>
  </si>
  <si>
    <r>
      <t>用人单位上年度月平均</t>
    </r>
    <r>
      <rPr>
        <sz val="10"/>
        <color rgb="FFFF0000"/>
        <rFont val="微软雅黑"/>
        <family val="2"/>
        <charset val="134"/>
      </rPr>
      <t>缴费</t>
    </r>
    <r>
      <rPr>
        <sz val="10"/>
        <color theme="1"/>
        <rFont val="微软雅黑"/>
        <family val="2"/>
        <charset val="134"/>
      </rPr>
      <t>工资/30*产假天数</t>
    </r>
    <phoneticPr fontId="4" type="noConversion"/>
  </si>
  <si>
    <t>生育津贴汇至个人/公司账户</t>
    <phoneticPr fontId="3" type="noConversion"/>
  </si>
  <si>
    <t>产假</t>
    <phoneticPr fontId="3" type="noConversion"/>
  </si>
  <si>
    <t>工号</t>
  </si>
  <si>
    <t>姓名</t>
  </si>
  <si>
    <t>身份证</t>
    <phoneticPr fontId="3" type="noConversion"/>
  </si>
  <si>
    <t>Location</t>
  </si>
  <si>
    <t>已发放产假期间工资</t>
    <phoneticPr fontId="3" type="noConversion"/>
  </si>
  <si>
    <t>产前12个月的月均工资</t>
  </si>
  <si>
    <t>生育津贴
（产前12个月基数）</t>
    <phoneticPr fontId="3" type="noConversion"/>
  </si>
  <si>
    <t>需补差</t>
    <phoneticPr fontId="3" type="noConversion"/>
  </si>
  <si>
    <t>金额
（政府发放金额）</t>
    <phoneticPr fontId="3" type="noConversion"/>
  </si>
  <si>
    <t>HO</t>
    <phoneticPr fontId="3" type="noConversion"/>
  </si>
  <si>
    <t>单位申报的上年度月平均工资
（上海补差参考）</t>
    <phoneticPr fontId="3" type="noConversion"/>
  </si>
  <si>
    <t>GZ</t>
    <phoneticPr fontId="3" type="noConversion"/>
  </si>
  <si>
    <t>发放月份</t>
    <phoneticPr fontId="3" type="noConversion"/>
  </si>
  <si>
    <t>SU</t>
  </si>
  <si>
    <t>SZ</t>
  </si>
  <si>
    <t>WH</t>
    <phoneticPr fontId="3" type="noConversion"/>
  </si>
  <si>
    <t>Employee
NO.</t>
  </si>
  <si>
    <t>Employee Name</t>
  </si>
  <si>
    <t>Join Date</t>
  </si>
  <si>
    <t>ID/Passport NO.</t>
  </si>
  <si>
    <t xml:space="preserve"> Base Salary</t>
  </si>
  <si>
    <t>当月计薪天数</t>
    <phoneticPr fontId="3" type="noConversion"/>
  </si>
  <si>
    <t>调整天数</t>
    <phoneticPr fontId="3" type="noConversion"/>
  </si>
  <si>
    <t>基本工资调整</t>
    <phoneticPr fontId="3" type="noConversion"/>
  </si>
  <si>
    <t>备注</t>
    <phoneticPr fontId="3" type="noConversion"/>
  </si>
  <si>
    <t>已发放产假期间工资，按照员工请产假的时间进行计算。首尾两个月涉及折算的见下公式：</t>
    <phoneticPr fontId="3" type="noConversion"/>
  </si>
  <si>
    <t>享受生育津贴天数</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</si>
</sst>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8" formatCode="#,##0.00_ "/>
    <numFmt numFmtId="179" formatCode="0.00_);[Red]\(0.00\)"/>
    <numFmt numFmtId="180" formatCode="#,##0_);[Red]\(#,##0\)"/>
  </numFmts>
  <fonts count="17" x14ac:knownFonts="1">
    <font>
      <sz val="11"/>
      <color theme="1"/>
      <name val="等线"/>
      <family val="2"/>
      <charset val="134"/>
      <scheme val="minor"/>
    </font>
    <font>
      <sz val="10"/>
      <color theme="1"/>
      <name val="微软雅黑"/>
      <family val="2"/>
      <charset val="134"/>
    </font>
    <font>
      <b/>
      <sz val="10"/>
      <color theme="0"/>
      <name val="微软雅黑"/>
      <family val="2"/>
      <charset val="134"/>
    </font>
    <font>
      <sz val="9"/>
      <name val="等线"/>
      <family val="2"/>
      <charset val="134"/>
      <scheme val="minor"/>
    </font>
    <font>
      <sz val="9"/>
      <name val="等线"/>
      <family val="3"/>
      <charset val="134"/>
      <scheme val="minor"/>
    </font>
    <font>
      <b/>
      <sz val="10"/>
      <color theme="1"/>
      <name val="微软雅黑"/>
      <family val="2"/>
      <charset val="134"/>
    </font>
    <font>
      <sz val="10"/>
      <color theme="1" tint="4.9989318521683403E-2"/>
      <name val="微软雅黑"/>
      <family val="2"/>
      <charset val="134"/>
    </font>
    <font>
      <sz val="11"/>
      <color theme="1"/>
      <name val="等线"/>
      <family val="3"/>
      <charset val="134"/>
      <scheme val="minor"/>
    </font>
    <font>
      <sz val="10"/>
      <color rgb="FFFF0000"/>
      <name val="微软雅黑"/>
      <family val="2"/>
      <charset val="134"/>
    </font>
    <font>
      <sz val="9"/>
      <color theme="1"/>
      <name val="微软雅黑"/>
      <family val="2"/>
      <charset val="134"/>
    </font>
    <font>
      <b/>
      <sz val="9"/>
      <color indexed="81"/>
      <name val="Tahoma"/>
      <family val="2"/>
    </font>
    <font>
      <sz val="9"/>
      <color indexed="81"/>
      <name val="Tahoma"/>
      <family val="2"/>
    </font>
    <font>
      <sz val="9"/>
      <color indexed="81"/>
      <name val="宋体"/>
      <family val="3"/>
      <charset val="134"/>
    </font>
    <font>
      <b/>
      <sz val="9"/>
      <name val="微软雅黑"/>
      <family val="2"/>
      <charset val="134"/>
    </font>
    <font>
      <sz val="10"/>
      <name val="Arial"/>
      <family val="2"/>
    </font>
    <font>
      <b/>
      <sz val="9"/>
      <color theme="1"/>
      <name val="微软雅黑"/>
      <family val="2"/>
      <charset val="134"/>
    </font>
    <font>
      <sz val="9"/>
      <name val="微软雅黑"/>
      <family val="2"/>
      <charset val="134"/>
    </font>
  </fonts>
  <fills count="9">
    <fill>
      <patternFill patternType="none"/>
    </fill>
    <fill>
      <patternFill patternType="gray125"/>
    </fill>
    <fill>
      <patternFill patternType="solid">
        <fgColor theme="9"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0"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4" fillId="0" borderId="0"/>
    <xf numFmtId="0" fontId="14" fillId="0" borderId="0"/>
    <xf numFmtId="0" fontId="7" fillId="0" borderId="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176" fontId="1" fillId="0" borderId="1" xfId="0" applyNumberFormat="1" applyFont="1" applyBorder="1" applyAlignment="1">
      <alignment horizontal="left" vertical="center" wrapText="1"/>
    </xf>
    <xf numFmtId="0" fontId="0" fillId="0" borderId="0" xfId="0" applyAlignment="1">
      <alignment horizontal="left" vertical="center" wrapText="1"/>
    </xf>
    <xf numFmtId="0" fontId="6" fillId="0" borderId="1" xfId="0" applyFont="1" applyBorder="1" applyAlignment="1">
      <alignment horizontal="left"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5" fillId="0" borderId="0" xfId="0" applyFont="1" applyAlignment="1">
      <alignment horizontal="center" vertical="center" wrapText="1"/>
    </xf>
    <xf numFmtId="0" fontId="15" fillId="7" borderId="0" xfId="0" applyFont="1" applyFill="1" applyAlignment="1">
      <alignment horizontal="center" vertical="center" wrapText="1"/>
    </xf>
    <xf numFmtId="0" fontId="15" fillId="5" borderId="0" xfId="0" applyFont="1" applyFill="1" applyAlignment="1">
      <alignment horizontal="center" vertical="center" wrapText="1"/>
    </xf>
    <xf numFmtId="0" fontId="9" fillId="0" borderId="0" xfId="0" applyFont="1" applyAlignment="1">
      <alignment horizontal="center" vertical="center"/>
    </xf>
    <xf numFmtId="0" fontId="13" fillId="0" borderId="0" xfId="2" applyFont="1" applyAlignment="1">
      <alignment horizontal="center" vertical="center" wrapText="1"/>
    </xf>
    <xf numFmtId="4" fontId="9" fillId="0" borderId="0" xfId="0" applyNumberFormat="1" applyFont="1" applyAlignment="1">
      <alignment horizontal="center" vertical="center"/>
    </xf>
    <xf numFmtId="178" fontId="9" fillId="0" borderId="0" xfId="0" applyNumberFormat="1" applyFont="1" applyAlignment="1">
      <alignment horizontal="center" vertical="center"/>
    </xf>
    <xf numFmtId="0" fontId="15" fillId="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3" fillId="8" borderId="1" xfId="3" applyFont="1" applyFill="1" applyBorder="1" applyAlignment="1">
      <alignment horizontal="center" vertical="center" wrapText="1"/>
    </xf>
    <xf numFmtId="14" fontId="13" fillId="8" borderId="1" xfId="3" applyNumberFormat="1" applyFont="1" applyFill="1" applyBorder="1" applyAlignment="1">
      <alignment horizontal="center" vertical="center" wrapText="1"/>
    </xf>
    <xf numFmtId="179" fontId="13" fillId="8" borderId="1" xfId="3" applyNumberFormat="1" applyFont="1" applyFill="1" applyBorder="1" applyAlignment="1">
      <alignment horizontal="center" vertical="center" wrapText="1"/>
    </xf>
    <xf numFmtId="0" fontId="9" fillId="0" borderId="1" xfId="3" applyFont="1" applyBorder="1" applyAlignment="1">
      <alignment horizontal="center"/>
    </xf>
    <xf numFmtId="14" fontId="9" fillId="0" borderId="1" xfId="0" applyNumberFormat="1" applyFont="1" applyBorder="1">
      <alignment vertical="center"/>
    </xf>
    <xf numFmtId="0" fontId="9" fillId="0" borderId="1" xfId="3" applyFont="1" applyBorder="1" applyAlignment="1">
      <alignment horizontal="center" vertical="center"/>
    </xf>
    <xf numFmtId="179" fontId="9" fillId="0" borderId="1" xfId="3" applyNumberFormat="1" applyFont="1" applyBorder="1" applyAlignment="1">
      <alignment horizontal="center" vertical="center"/>
    </xf>
    <xf numFmtId="180" fontId="9" fillId="0" borderId="1" xfId="3" applyNumberFormat="1" applyFont="1" applyBorder="1" applyAlignment="1">
      <alignment horizontal="center" vertical="center"/>
    </xf>
    <xf numFmtId="0" fontId="9" fillId="0" borderId="1" xfId="0" applyFont="1" applyBorder="1">
      <alignment vertical="center"/>
    </xf>
    <xf numFmtId="3" fontId="9" fillId="0" borderId="1" xfId="3" applyNumberFormat="1" applyFont="1" applyBorder="1" applyAlignment="1">
      <alignment horizontal="center" vertical="center"/>
    </xf>
    <xf numFmtId="14" fontId="16" fillId="0" borderId="1" xfId="0" applyNumberFormat="1" applyFont="1" applyBorder="1">
      <alignment vertical="center"/>
    </xf>
    <xf numFmtId="0" fontId="16" fillId="0" borderId="1" xfId="3" applyFont="1" applyBorder="1" applyAlignment="1">
      <alignment horizontal="center" vertical="center"/>
    </xf>
    <xf numFmtId="180" fontId="16" fillId="0" borderId="1" xfId="3" applyNumberFormat="1" applyFont="1" applyBorder="1" applyAlignment="1">
      <alignment horizontal="center" vertical="center"/>
    </xf>
  </cellXfs>
  <cellStyles count="4">
    <cellStyle name="Comma 2" xfId="1" xr:uid="{00000000-0005-0000-0000-000001000000}"/>
    <cellStyle name="Normal" xfId="0" builtinId="0"/>
    <cellStyle name="Normal 19" xfId="3" xr:uid="{538D6C18-3A8D-4E9B-A1FA-601201C96094}"/>
    <cellStyle name="Normal 2 2" xfId="2" xr:uid="{00000000-0005-0000-0000-000003000000}"/>
  </cellStyles>
  <dxfs count="9">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L18"/>
  <sheetViews>
    <sheetView tabSelected="1" workbookViewId="0">
      <pane xSplit="3" ySplit="1" topLeftCell="D2" activePane="bottomRight" state="frozen"/>
      <selection pane="topRight" activeCell="D1" sqref="D1"/>
      <selection pane="bottomLeft" activeCell="A5" sqref="A5"/>
      <selection pane="bottomRight"/>
    </sheetView>
  </sheetViews>
  <sheetFormatPr defaultRowHeight="14" x14ac:dyDescent="0.3"/>
  <cols>
    <col min="3" max="3" width="13.08203125" customWidth="1"/>
    <col min="4" max="4" width="18.25" bestFit="1" customWidth="1"/>
    <col min="6" max="6" width="12.83203125" customWidth="1"/>
    <col min="7" max="7" width="11.08203125" customWidth="1"/>
    <col min="8" max="9" width="12.9140625" customWidth="1"/>
    <col min="10" max="10" width="10.4140625" customWidth="1"/>
    <col min="11" max="11" width="14.6640625" customWidth="1"/>
    <col min="12" max="12" width="9.58203125" bestFit="1" customWidth="1"/>
  </cols>
  <sheetData>
    <row r="1" spans="1:12" s="15" customFormat="1" ht="40.5" x14ac:dyDescent="0.3">
      <c r="A1" s="12" t="s">
        <v>60</v>
      </c>
      <c r="B1" s="12" t="s">
        <v>48</v>
      </c>
      <c r="C1" s="12" t="s">
        <v>49</v>
      </c>
      <c r="D1" s="12" t="s">
        <v>50</v>
      </c>
      <c r="E1" s="16" t="s">
        <v>51</v>
      </c>
      <c r="F1" s="14" t="s">
        <v>56</v>
      </c>
      <c r="G1" s="12" t="s">
        <v>52</v>
      </c>
      <c r="H1" s="12" t="s">
        <v>53</v>
      </c>
      <c r="I1" s="19" t="s">
        <v>58</v>
      </c>
      <c r="J1" s="12" t="s">
        <v>74</v>
      </c>
      <c r="K1" s="13" t="s">
        <v>54</v>
      </c>
      <c r="L1" s="14" t="s">
        <v>55</v>
      </c>
    </row>
    <row r="2" spans="1:12" x14ac:dyDescent="0.3">
      <c r="A2" s="15"/>
      <c r="B2" s="15"/>
      <c r="C2" s="15"/>
      <c r="D2" s="15"/>
      <c r="E2" s="15" t="s">
        <v>61</v>
      </c>
      <c r="F2" s="17">
        <v>102429.82</v>
      </c>
      <c r="G2" s="15">
        <f>ROUND(13700/21*1+13700+15000*4+15000/22*2,2)</f>
        <v>75716.02</v>
      </c>
      <c r="H2" s="15">
        <v>17126.22</v>
      </c>
      <c r="I2" s="15"/>
      <c r="J2" s="15">
        <v>158</v>
      </c>
      <c r="K2" s="15">
        <f t="shared" ref="K2" si="0">ROUND(H2/30*J2,2)</f>
        <v>90198.09</v>
      </c>
      <c r="L2" s="18">
        <f>IF(F2&gt;K2,F2-G2,K2-G2)</f>
        <v>26713.800000000003</v>
      </c>
    </row>
    <row r="3" spans="1:12" x14ac:dyDescent="0.3">
      <c r="A3" s="15"/>
      <c r="B3" s="15"/>
      <c r="C3" s="15"/>
      <c r="D3" s="15"/>
      <c r="E3" s="15" t="s">
        <v>63</v>
      </c>
      <c r="F3" s="17">
        <v>63027.199999999997</v>
      </c>
      <c r="G3" s="15">
        <f>909.09+10000*4</f>
        <v>40909.089999999997</v>
      </c>
      <c r="H3" s="15"/>
      <c r="I3" s="15"/>
      <c r="J3" s="15">
        <v>128</v>
      </c>
      <c r="K3" s="15"/>
      <c r="L3" s="18">
        <f>IF(F3&gt;K3,F3-G3,K3-G3)</f>
        <v>22118.11</v>
      </c>
    </row>
    <row r="4" spans="1:12" x14ac:dyDescent="0.3">
      <c r="A4" s="15"/>
      <c r="B4" s="15"/>
      <c r="C4" s="15"/>
      <c r="D4" s="15"/>
      <c r="E4" s="15" t="s">
        <v>57</v>
      </c>
      <c r="F4" s="17">
        <v>212911.1</v>
      </c>
      <c r="G4" s="15"/>
      <c r="H4" s="15">
        <v>21821.79</v>
      </c>
      <c r="I4" s="15">
        <v>49753.8</v>
      </c>
      <c r="J4" s="15">
        <v>173</v>
      </c>
      <c r="K4" s="15">
        <f>ROUND(I4/30*J4,2)</f>
        <v>286913.58</v>
      </c>
      <c r="L4" s="18">
        <f>IF(K4-F4&lt;0,0,K4-F4)</f>
        <v>74002.48000000001</v>
      </c>
    </row>
    <row r="5" spans="1:12" x14ac:dyDescent="0.3">
      <c r="A5" s="15"/>
      <c r="B5" s="15"/>
      <c r="C5" s="15"/>
      <c r="D5" s="15"/>
      <c r="E5" s="15" t="s">
        <v>62</v>
      </c>
      <c r="F5" s="17">
        <v>74857.759999999995</v>
      </c>
      <c r="G5" s="15">
        <f>13619.05+26000*2+17727.27</f>
        <v>83346.320000000007</v>
      </c>
      <c r="H5" s="15">
        <v>28731.51</v>
      </c>
      <c r="I5" s="15"/>
      <c r="J5" s="15">
        <v>98</v>
      </c>
      <c r="K5" s="15">
        <f>ROUND(H5/30*J5,2)</f>
        <v>93856.27</v>
      </c>
      <c r="L5" s="18">
        <f>IF(F5&gt;K5,F5-G5,K5-G5)</f>
        <v>10509.949999999997</v>
      </c>
    </row>
    <row r="6" spans="1:12" x14ac:dyDescent="0.3">
      <c r="A6" s="15"/>
      <c r="B6" s="15"/>
      <c r="C6" s="15"/>
      <c r="D6" s="15"/>
      <c r="E6" s="15" t="s">
        <v>59</v>
      </c>
      <c r="F6" s="17">
        <v>61515.58</v>
      </c>
      <c r="G6" s="15">
        <f>4309.05+6992.41+9049*2</f>
        <v>29399.46</v>
      </c>
      <c r="H6" s="15">
        <f>11968.04</f>
        <v>11968.04</v>
      </c>
      <c r="I6" s="15"/>
      <c r="J6" s="15">
        <v>98</v>
      </c>
      <c r="K6" s="15">
        <f t="shared" ref="K6" si="1">ROUND(H6/30*J6,2)</f>
        <v>39095.599999999999</v>
      </c>
      <c r="L6" s="18">
        <f>IF(F6&gt;K6,F6-G6,K6-G6)</f>
        <v>32116.120000000003</v>
      </c>
    </row>
    <row r="7" spans="1:12" x14ac:dyDescent="0.3">
      <c r="A7" s="15"/>
      <c r="B7" s="15"/>
      <c r="C7" s="15"/>
      <c r="D7" s="15"/>
      <c r="E7" s="15"/>
      <c r="F7" s="17"/>
      <c r="G7" s="15"/>
      <c r="H7" s="15"/>
      <c r="I7" s="15"/>
      <c r="J7" s="15"/>
      <c r="K7" s="15"/>
      <c r="L7" s="18"/>
    </row>
    <row r="8" spans="1:12" x14ac:dyDescent="0.3">
      <c r="B8" s="15"/>
      <c r="C8" s="15"/>
      <c r="D8" s="15"/>
      <c r="F8" s="17"/>
      <c r="G8" s="15"/>
      <c r="H8" s="15"/>
      <c r="I8" s="15"/>
    </row>
    <row r="9" spans="1:12" x14ac:dyDescent="0.3">
      <c r="B9" s="15"/>
      <c r="C9" s="15"/>
      <c r="D9" s="15"/>
      <c r="F9" s="17"/>
      <c r="G9" s="15"/>
      <c r="H9" s="15"/>
      <c r="I9" s="15"/>
    </row>
    <row r="10" spans="1:12" x14ac:dyDescent="0.3">
      <c r="B10" s="15"/>
      <c r="C10" s="15"/>
      <c r="D10" s="15"/>
      <c r="F10" s="17"/>
      <c r="G10" s="15"/>
      <c r="H10" s="15"/>
      <c r="I10" s="15"/>
    </row>
    <row r="11" spans="1:12" x14ac:dyDescent="0.3">
      <c r="A11" t="s">
        <v>73</v>
      </c>
      <c r="B11" s="15"/>
      <c r="C11" s="15"/>
      <c r="D11" s="15"/>
      <c r="F11" s="17"/>
      <c r="G11" s="15"/>
      <c r="H11" s="15"/>
      <c r="I11" s="15"/>
    </row>
    <row r="12" spans="1:12" ht="27" x14ac:dyDescent="0.3">
      <c r="A12" s="24" t="s">
        <v>64</v>
      </c>
      <c r="B12" s="24" t="s">
        <v>65</v>
      </c>
      <c r="C12" s="25" t="s">
        <v>66</v>
      </c>
      <c r="D12" s="25"/>
      <c r="E12" s="24" t="s">
        <v>67</v>
      </c>
      <c r="F12" s="26" t="s">
        <v>68</v>
      </c>
      <c r="G12" s="24" t="s">
        <v>69</v>
      </c>
      <c r="H12" s="24" t="s">
        <v>70</v>
      </c>
      <c r="I12" s="24" t="s">
        <v>71</v>
      </c>
      <c r="J12" s="24" t="s">
        <v>72</v>
      </c>
    </row>
    <row r="13" spans="1:12" x14ac:dyDescent="0.35">
      <c r="A13" s="27"/>
      <c r="B13" s="27"/>
      <c r="C13" s="28">
        <v>45731</v>
      </c>
      <c r="D13" s="28">
        <v>45747</v>
      </c>
      <c r="E13" s="29"/>
      <c r="F13" s="30">
        <v>9049</v>
      </c>
      <c r="G13" s="31">
        <v>21</v>
      </c>
      <c r="H13" s="31">
        <f>G13-NETWORKDAYS(C13,D13)</f>
        <v>10</v>
      </c>
      <c r="I13" s="32">
        <f t="shared" ref="I13:I15" si="2">-ROUND(F13/G13*H13,2)</f>
        <v>-4309.05</v>
      </c>
      <c r="J13" s="32" t="s">
        <v>47</v>
      </c>
    </row>
    <row r="14" spans="1:12" x14ac:dyDescent="0.35">
      <c r="A14" s="27"/>
      <c r="B14" s="27"/>
      <c r="C14" s="28">
        <v>45818</v>
      </c>
      <c r="D14" s="28">
        <v>45838</v>
      </c>
      <c r="E14" s="29"/>
      <c r="F14" s="30">
        <v>19500</v>
      </c>
      <c r="G14" s="31">
        <v>20</v>
      </c>
      <c r="H14" s="31">
        <f>G14-NETWORKDAYS(C14,D14)</f>
        <v>5</v>
      </c>
      <c r="I14" s="32">
        <f t="shared" si="2"/>
        <v>-4875</v>
      </c>
      <c r="J14" s="32" t="s">
        <v>47</v>
      </c>
    </row>
    <row r="15" spans="1:12" x14ac:dyDescent="0.35">
      <c r="A15" s="27"/>
      <c r="B15" s="27"/>
      <c r="C15" s="28">
        <v>45804</v>
      </c>
      <c r="D15" s="28">
        <v>45808</v>
      </c>
      <c r="E15" s="29"/>
      <c r="F15" s="30">
        <v>37400</v>
      </c>
      <c r="G15" s="31">
        <v>22</v>
      </c>
      <c r="H15" s="31">
        <f>G15-NETWORKDAYS(C15,D15)-1</f>
        <v>17</v>
      </c>
      <c r="I15" s="32">
        <f t="shared" si="2"/>
        <v>-28900</v>
      </c>
      <c r="J15" s="32" t="s">
        <v>47</v>
      </c>
    </row>
    <row r="16" spans="1:12" x14ac:dyDescent="0.35">
      <c r="A16" s="27"/>
      <c r="B16" s="27"/>
      <c r="C16" s="28"/>
      <c r="D16" s="28"/>
      <c r="E16" s="29"/>
      <c r="F16" s="33"/>
      <c r="G16" s="31"/>
      <c r="H16" s="31"/>
      <c r="I16" s="32"/>
      <c r="J16" s="32"/>
    </row>
    <row r="17" spans="1:10" x14ac:dyDescent="0.35">
      <c r="A17" s="27"/>
      <c r="B17" s="27"/>
      <c r="C17" s="28"/>
      <c r="D17" s="28"/>
      <c r="E17" s="29"/>
      <c r="F17" s="33"/>
      <c r="G17" s="31"/>
      <c r="H17" s="31"/>
      <c r="I17" s="32"/>
      <c r="J17" s="32"/>
    </row>
    <row r="18" spans="1:10" x14ac:dyDescent="0.35">
      <c r="A18" s="27"/>
      <c r="B18" s="27"/>
      <c r="C18" s="34"/>
      <c r="D18" s="28"/>
      <c r="E18" s="35"/>
      <c r="F18" s="30"/>
      <c r="G18" s="31"/>
      <c r="H18" s="36"/>
      <c r="I18" s="32"/>
      <c r="J18" s="32"/>
    </row>
  </sheetData>
  <autoFilter ref="A1:L5" xr:uid="{00000000-0001-0000-0400-000000000000}"/>
  <phoneticPr fontId="3" type="noConversion"/>
  <conditionalFormatting sqref="A12:B12">
    <cfRule type="duplicateValues" dxfId="7" priority="7"/>
  </conditionalFormatting>
  <conditionalFormatting sqref="C12:D12">
    <cfRule type="duplicateValues" dxfId="6" priority="6"/>
  </conditionalFormatting>
  <conditionalFormatting sqref="E12">
    <cfRule type="duplicateValues" dxfId="5" priority="5"/>
  </conditionalFormatting>
  <conditionalFormatting sqref="F12:H12">
    <cfRule type="duplicateValues" dxfId="4" priority="4"/>
  </conditionalFormatting>
  <conditionalFormatting sqref="I12">
    <cfRule type="duplicateValues" dxfId="3" priority="3"/>
  </conditionalFormatting>
  <conditionalFormatting sqref="J12">
    <cfRule type="duplicateValues" dxfId="2" priority="1"/>
  </conditionalFormatting>
  <conditionalFormatting sqref="A13:A18">
    <cfRule type="duplicateValues" dxfId="1" priority="13"/>
  </conditionalFormatting>
  <conditionalFormatting sqref="B13:B18">
    <cfRule type="duplicateValues" dxfId="0" priority="14"/>
  </conditionalFormatting>
  <pageMargins left="0.7" right="0.7" top="0.75" bottom="0.75" header="0.3" footer="0.3"/>
  <pageSetup paperSize="9" orientation="portrait" r:id="rId1"/>
  <headerFooter>
    <oddFooter>&amp;C_x000D_&amp;1#&amp;"Calibri"&amp;11&amp;K000000 Internal</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9930-02EB-4733-94DA-49E024C79220}">
  <dimension ref="A1:D16"/>
  <sheetViews>
    <sheetView workbookViewId="0">
      <selection sqref="A1:A2"/>
    </sheetView>
  </sheetViews>
  <sheetFormatPr defaultRowHeight="14" x14ac:dyDescent="0.3"/>
  <cols>
    <col min="1" max="1" width="11.33203125" style="1" bestFit="1" customWidth="1"/>
    <col min="2" max="2" width="23" style="2" bestFit="1" customWidth="1"/>
    <col min="3" max="3" width="15.08203125" style="7" bestFit="1" customWidth="1"/>
    <col min="4" max="4" width="30.25" style="1" bestFit="1" customWidth="1"/>
  </cols>
  <sheetData>
    <row r="1" spans="1:4" x14ac:dyDescent="0.3">
      <c r="A1" s="20" t="s">
        <v>0</v>
      </c>
      <c r="B1" s="20" t="s">
        <v>46</v>
      </c>
      <c r="C1" s="22" t="s">
        <v>33</v>
      </c>
      <c r="D1" s="20" t="s">
        <v>17</v>
      </c>
    </row>
    <row r="2" spans="1:4" x14ac:dyDescent="0.3">
      <c r="A2" s="21"/>
      <c r="B2" s="21"/>
      <c r="C2" s="23"/>
      <c r="D2" s="21"/>
    </row>
    <row r="3" spans="1:4" ht="58" x14ac:dyDescent="0.3">
      <c r="A3" s="9" t="s">
        <v>1</v>
      </c>
      <c r="B3" s="4" t="s">
        <v>14</v>
      </c>
      <c r="C3" s="3" t="s">
        <v>41</v>
      </c>
      <c r="D3" s="3" t="s">
        <v>18</v>
      </c>
    </row>
    <row r="4" spans="1:4" ht="58" x14ac:dyDescent="0.3">
      <c r="A4" s="9" t="s">
        <v>3</v>
      </c>
      <c r="B4" s="4" t="s">
        <v>12</v>
      </c>
      <c r="C4" s="3" t="s">
        <v>34</v>
      </c>
      <c r="D4" s="3" t="s">
        <v>20</v>
      </c>
    </row>
    <row r="5" spans="1:4" ht="72.5" x14ac:dyDescent="0.3">
      <c r="A5" s="9" t="s">
        <v>4</v>
      </c>
      <c r="B5" s="4" t="s">
        <v>12</v>
      </c>
      <c r="C5" s="3" t="s">
        <v>35</v>
      </c>
      <c r="D5" s="3" t="s">
        <v>21</v>
      </c>
    </row>
    <row r="6" spans="1:4" ht="72.5" x14ac:dyDescent="0.3">
      <c r="A6" s="9" t="s">
        <v>9</v>
      </c>
      <c r="B6" s="4" t="s">
        <v>14</v>
      </c>
      <c r="C6" s="6" t="s">
        <v>35</v>
      </c>
      <c r="D6" s="3" t="s">
        <v>21</v>
      </c>
    </row>
    <row r="7" spans="1:4" ht="58" x14ac:dyDescent="0.3">
      <c r="A7" s="9" t="s">
        <v>11</v>
      </c>
      <c r="B7" s="4" t="s">
        <v>12</v>
      </c>
      <c r="C7" s="6" t="s">
        <v>35</v>
      </c>
      <c r="D7" s="8" t="s">
        <v>24</v>
      </c>
    </row>
    <row r="8" spans="1:4" ht="58" x14ac:dyDescent="0.3">
      <c r="A8" s="9" t="s">
        <v>31</v>
      </c>
      <c r="B8" s="4" t="s">
        <v>12</v>
      </c>
      <c r="C8" s="3" t="s">
        <v>42</v>
      </c>
      <c r="D8" s="3" t="s">
        <v>32</v>
      </c>
    </row>
    <row r="9" spans="1:4" ht="116" x14ac:dyDescent="0.3">
      <c r="A9" s="9" t="s">
        <v>15</v>
      </c>
      <c r="B9" s="4" t="s">
        <v>29</v>
      </c>
      <c r="C9" s="11" t="s">
        <v>36</v>
      </c>
      <c r="D9" s="3" t="s">
        <v>23</v>
      </c>
    </row>
    <row r="10" spans="1:4" ht="87" x14ac:dyDescent="0.3">
      <c r="A10" s="9" t="s">
        <v>2</v>
      </c>
      <c r="B10" s="4" t="s">
        <v>14</v>
      </c>
      <c r="C10" s="3" t="s">
        <v>37</v>
      </c>
      <c r="D10" s="4" t="s">
        <v>19</v>
      </c>
    </row>
    <row r="11" spans="1:4" ht="43.5" x14ac:dyDescent="0.3">
      <c r="A11" s="9" t="s">
        <v>16</v>
      </c>
      <c r="B11" s="4" t="s">
        <v>14</v>
      </c>
      <c r="C11" s="3" t="s">
        <v>38</v>
      </c>
      <c r="D11" s="4" t="s">
        <v>19</v>
      </c>
    </row>
    <row r="12" spans="1:4" ht="116" x14ac:dyDescent="0.3">
      <c r="A12" s="10" t="s">
        <v>10</v>
      </c>
      <c r="B12" s="4" t="s">
        <v>30</v>
      </c>
      <c r="C12" s="6" t="s">
        <v>43</v>
      </c>
      <c r="D12" s="3" t="s">
        <v>23</v>
      </c>
    </row>
    <row r="13" spans="1:4" ht="87" x14ac:dyDescent="0.3">
      <c r="A13" s="10" t="s">
        <v>8</v>
      </c>
      <c r="B13" s="4" t="s">
        <v>27</v>
      </c>
      <c r="C13" s="3" t="s">
        <v>44</v>
      </c>
      <c r="D13" s="4" t="s">
        <v>28</v>
      </c>
    </row>
    <row r="14" spans="1:4" ht="43.5" x14ac:dyDescent="0.3">
      <c r="A14" s="10" t="s">
        <v>6</v>
      </c>
      <c r="B14" s="4" t="s">
        <v>13</v>
      </c>
      <c r="C14" s="3" t="s">
        <v>45</v>
      </c>
      <c r="D14" s="4" t="s">
        <v>22</v>
      </c>
    </row>
    <row r="15" spans="1:4" ht="130.5" x14ac:dyDescent="0.3">
      <c r="A15" s="5" t="s">
        <v>7</v>
      </c>
      <c r="B15" s="4" t="s">
        <v>13</v>
      </c>
      <c r="C15" s="3" t="s">
        <v>39</v>
      </c>
      <c r="D15" s="3" t="s">
        <v>26</v>
      </c>
    </row>
    <row r="16" spans="1:4" ht="72.5" x14ac:dyDescent="0.3">
      <c r="A16" s="5" t="s">
        <v>5</v>
      </c>
      <c r="B16" s="4" t="s">
        <v>13</v>
      </c>
      <c r="C16" s="3" t="s">
        <v>40</v>
      </c>
      <c r="D16" s="3" t="s">
        <v>25</v>
      </c>
    </row>
  </sheetData>
  <mergeCells count="4">
    <mergeCell ref="A1:A2"/>
    <mergeCell ref="B1:B2"/>
    <mergeCell ref="C1:C2"/>
    <mergeCell ref="D1:D2"/>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补差日常计算公式</vt:lpstr>
      <vt:lpstr>补差计算规则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Juan</dc:creator>
  <cp:lastModifiedBy>Zhu Yi Na (Serena)</cp:lastModifiedBy>
  <dcterms:created xsi:type="dcterms:W3CDTF">2023-02-28T08:03:50Z</dcterms:created>
  <dcterms:modified xsi:type="dcterms:W3CDTF">2025-08-15T08:30:44Z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050bdab-a172-43f9-98ae-4cb948f2b5fd_Enabled">
    <vt:lpwstr>true</vt:lpwstr>
  </property>
  <property fmtid="{D5CDD505-2E9C-101B-9397-08002B2CF9AE}" pid="3" name="MSIP_Label_3050bdab-a172-43f9-98ae-4cb948f2b5fd_SetDate">
    <vt:lpwstr>2024-02-19T09:49:29Z</vt:lpwstr>
  </property>
  <property fmtid="{D5CDD505-2E9C-101B-9397-08002B2CF9AE}" pid="4" name="MSIP_Label_3050bdab-a172-43f9-98ae-4cb948f2b5fd_Method">
    <vt:lpwstr>Standard</vt:lpwstr>
  </property>
  <property fmtid="{D5CDD505-2E9C-101B-9397-08002B2CF9AE}" pid="5" name="MSIP_Label_3050bdab-a172-43f9-98ae-4cb948f2b5fd_Name">
    <vt:lpwstr>Internal</vt:lpwstr>
  </property>
  <property fmtid="{D5CDD505-2E9C-101B-9397-08002B2CF9AE}" pid="6" name="MSIP_Label_3050bdab-a172-43f9-98ae-4cb948f2b5fd_SiteId">
    <vt:lpwstr>95d24fd6-5ac5-4081-8534-d22230764441</vt:lpwstr>
  </property>
  <property fmtid="{D5CDD505-2E9C-101B-9397-08002B2CF9AE}" pid="7" name="MSIP_Label_3050bdab-a172-43f9-98ae-4cb948f2b5fd_ActionId">
    <vt:lpwstr>79298441-7737-4f46-9dfd-731f5a220e3a</vt:lpwstr>
  </property>
  <property fmtid="{D5CDD505-2E9C-101B-9397-08002B2CF9AE}" pid="8" name="MSIP_Label_3050bdab-a172-43f9-98ae-4cb948f2b5fd_ContentBits">
    <vt:lpwstr>2</vt:lpwstr>
  </property>
</Properties>
</file>