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/>
  <mc:AlternateContent xmlns:mc="http://schemas.openxmlformats.org/markup-compatibility/2006">
    <mc:Choice Requires="x15">
      <x15ac:absPath xmlns:x15ac="http://schemas.microsoft.com/office/spreadsheetml/2010/11/ac" url="/Users/jadenobi/Downloads/"/>
    </mc:Choice>
  </mc:AlternateContent>
  <xr:revisionPtr revIDLastSave="0" documentId="8_{308402F1-8E6B-B147-851A-FA9471C5B11C}" xr6:coauthVersionLast="45" xr6:coauthVersionMax="45" xr10:uidLastSave="{00000000-0000-0000-0000-000000000000}"/>
  <bookViews>
    <workbookView xWindow="4400" yWindow="1480" windowWidth="21080" windowHeight="14280" tabRatio="500" xr2:uid="{00000000-000D-0000-FFFF-FFFF00000000}"/>
  </bookViews>
  <sheets>
    <sheet name="Incoming Students" sheetId="1" r:id="rId1"/>
    <sheet name="Zone Lookup" sheetId="3" r:id="rId2"/>
    <sheet name="Weight Lookup" sheetId="6" r:id="rId3"/>
    <sheet name="UPS Ground (2)" sheetId="4" state="hidden" r:id="rId4"/>
    <sheet name="Avg Sales Tax" sheetId="8" r:id="rId5"/>
    <sheet name="Apple Watch Inventory" sheetId="5" r:id="rId6"/>
    <sheet name="Pivot Tables" sheetId="9" r:id="rId7"/>
    <sheet name="Column Chart" sheetId="10" r:id="rId8"/>
    <sheet name="Bar Chart" sheetId="11" r:id="rId9"/>
    <sheet name="Pie Chart" sheetId="12" r:id="rId10"/>
    <sheet name="114" sheetId="2" state="hidden" r:id="rId11"/>
    <sheet name="Tax Chart" sheetId="7" state="hidden" r:id="rId12"/>
  </sheets>
  <externalReferences>
    <externalReference r:id="rId13"/>
  </externalReferences>
  <definedNames>
    <definedName name="_Fill" hidden="1">[1]Express!#REF!</definedName>
    <definedName name="_Key1" hidden="1">#REF!</definedName>
    <definedName name="_Order1" hidden="1">255</definedName>
    <definedName name="_Sort" hidden="1">[1]Express!#REF!</definedName>
    <definedName name="IZ">#REF!</definedName>
    <definedName name="_xlnm.Print_Area" localSheetId="3">'UPS Ground (2)'!$A$1:$M$231</definedName>
  </definedNames>
  <calcPr calcId="191029"/>
  <pivotCaches>
    <pivotCache cacheId="1" r:id="rId1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O3" i="1"/>
  <c r="S3" i="1" s="1"/>
  <c r="U3" i="1" s="1"/>
  <c r="O4" i="1"/>
  <c r="S4" i="1" s="1"/>
  <c r="U4" i="1" s="1"/>
  <c r="O5" i="1"/>
  <c r="O6" i="1"/>
  <c r="S6" i="1" s="1"/>
  <c r="U6" i="1" s="1"/>
  <c r="O7" i="1"/>
  <c r="S7" i="1" s="1"/>
  <c r="U7" i="1" s="1"/>
  <c r="O8" i="1"/>
  <c r="S8" i="1" s="1"/>
  <c r="U8" i="1" s="1"/>
  <c r="O9" i="1"/>
  <c r="S9" i="1" s="1"/>
  <c r="U9" i="1" s="1"/>
  <c r="O10" i="1"/>
  <c r="S10" i="1" s="1"/>
  <c r="U10" i="1" s="1"/>
  <c r="O11" i="1"/>
  <c r="S11" i="1" s="1"/>
  <c r="U11" i="1" s="1"/>
  <c r="O12" i="1"/>
  <c r="S12" i="1" s="1"/>
  <c r="U12" i="1" s="1"/>
  <c r="O13" i="1"/>
  <c r="O14" i="1"/>
  <c r="S14" i="1" s="1"/>
  <c r="U14" i="1" s="1"/>
  <c r="O15" i="1"/>
  <c r="S15" i="1" s="1"/>
  <c r="U15" i="1" s="1"/>
  <c r="O16" i="1"/>
  <c r="S16" i="1" s="1"/>
  <c r="U16" i="1" s="1"/>
  <c r="O17" i="1"/>
  <c r="S17" i="1" s="1"/>
  <c r="U17" i="1" s="1"/>
  <c r="O18" i="1"/>
  <c r="S18" i="1" s="1"/>
  <c r="U18" i="1" s="1"/>
  <c r="O19" i="1"/>
  <c r="S19" i="1" s="1"/>
  <c r="U19" i="1" s="1"/>
  <c r="O20" i="1"/>
  <c r="S20" i="1" s="1"/>
  <c r="U20" i="1" s="1"/>
  <c r="O21" i="1"/>
  <c r="O22" i="1"/>
  <c r="S22" i="1" s="1"/>
  <c r="U22" i="1" s="1"/>
  <c r="O23" i="1"/>
  <c r="S23" i="1" s="1"/>
  <c r="U23" i="1" s="1"/>
  <c r="O24" i="1"/>
  <c r="S24" i="1" s="1"/>
  <c r="U24" i="1" s="1"/>
  <c r="O25" i="1"/>
  <c r="S25" i="1" s="1"/>
  <c r="U25" i="1" s="1"/>
  <c r="O26" i="1"/>
  <c r="S26" i="1" s="1"/>
  <c r="U26" i="1" s="1"/>
  <c r="O27" i="1"/>
  <c r="S27" i="1" s="1"/>
  <c r="U27" i="1" s="1"/>
  <c r="O28" i="1"/>
  <c r="S28" i="1" s="1"/>
  <c r="U28" i="1" s="1"/>
  <c r="O29" i="1"/>
  <c r="O30" i="1"/>
  <c r="S30" i="1" s="1"/>
  <c r="U30" i="1" s="1"/>
  <c r="O31" i="1"/>
  <c r="S31" i="1" s="1"/>
  <c r="U31" i="1" s="1"/>
  <c r="O32" i="1"/>
  <c r="S32" i="1" s="1"/>
  <c r="U32" i="1" s="1"/>
  <c r="O33" i="1"/>
  <c r="S33" i="1" s="1"/>
  <c r="U33" i="1" s="1"/>
  <c r="O34" i="1"/>
  <c r="S34" i="1" s="1"/>
  <c r="U34" i="1" s="1"/>
  <c r="O35" i="1"/>
  <c r="S35" i="1" s="1"/>
  <c r="U35" i="1" s="1"/>
  <c r="O36" i="1"/>
  <c r="S36" i="1" s="1"/>
  <c r="U36" i="1" s="1"/>
  <c r="O37" i="1"/>
  <c r="S37" i="1" s="1"/>
  <c r="U37" i="1" s="1"/>
  <c r="O38" i="1"/>
  <c r="S38" i="1" s="1"/>
  <c r="U38" i="1" s="1"/>
  <c r="O39" i="1"/>
  <c r="S39" i="1" s="1"/>
  <c r="U39" i="1" s="1"/>
  <c r="O40" i="1"/>
  <c r="S40" i="1" s="1"/>
  <c r="U40" i="1" s="1"/>
  <c r="O41" i="1"/>
  <c r="S41" i="1" s="1"/>
  <c r="U41" i="1" s="1"/>
  <c r="O42" i="1"/>
  <c r="S42" i="1" s="1"/>
  <c r="U42" i="1" s="1"/>
  <c r="O43" i="1"/>
  <c r="S43" i="1" s="1"/>
  <c r="U43" i="1" s="1"/>
  <c r="O44" i="1"/>
  <c r="S44" i="1" s="1"/>
  <c r="U44" i="1" s="1"/>
  <c r="O45" i="1"/>
  <c r="S45" i="1" s="1"/>
  <c r="U45" i="1" s="1"/>
  <c r="O46" i="1"/>
  <c r="S46" i="1" s="1"/>
  <c r="U46" i="1" s="1"/>
  <c r="O47" i="1"/>
  <c r="S47" i="1" s="1"/>
  <c r="U47" i="1" s="1"/>
  <c r="O48" i="1"/>
  <c r="S48" i="1" s="1"/>
  <c r="U48" i="1" s="1"/>
  <c r="O49" i="1"/>
  <c r="S49" i="1" s="1"/>
  <c r="U49" i="1" s="1"/>
  <c r="O50" i="1"/>
  <c r="S50" i="1" s="1"/>
  <c r="U50" i="1" s="1"/>
  <c r="O51" i="1"/>
  <c r="S51" i="1" s="1"/>
  <c r="U51" i="1" s="1"/>
  <c r="O52" i="1"/>
  <c r="S52" i="1" s="1"/>
  <c r="U52" i="1" s="1"/>
  <c r="O53" i="1"/>
  <c r="S53" i="1" s="1"/>
  <c r="U53" i="1" s="1"/>
  <c r="O54" i="1"/>
  <c r="S54" i="1" s="1"/>
  <c r="U54" i="1" s="1"/>
  <c r="O55" i="1"/>
  <c r="S55" i="1" s="1"/>
  <c r="U55" i="1" s="1"/>
  <c r="O56" i="1"/>
  <c r="S56" i="1" s="1"/>
  <c r="U56" i="1" s="1"/>
  <c r="O57" i="1"/>
  <c r="S57" i="1" s="1"/>
  <c r="U57" i="1" s="1"/>
  <c r="O58" i="1"/>
  <c r="S58" i="1" s="1"/>
  <c r="U58" i="1" s="1"/>
  <c r="O59" i="1"/>
  <c r="S59" i="1" s="1"/>
  <c r="U59" i="1" s="1"/>
  <c r="O60" i="1"/>
  <c r="S60" i="1" s="1"/>
  <c r="U60" i="1" s="1"/>
  <c r="O61" i="1"/>
  <c r="S61" i="1" s="1"/>
  <c r="U61" i="1" s="1"/>
  <c r="O62" i="1"/>
  <c r="S62" i="1" s="1"/>
  <c r="U62" i="1" s="1"/>
  <c r="O63" i="1"/>
  <c r="S63" i="1" s="1"/>
  <c r="U63" i="1" s="1"/>
  <c r="O64" i="1"/>
  <c r="S64" i="1" s="1"/>
  <c r="U64" i="1" s="1"/>
  <c r="O65" i="1"/>
  <c r="S65" i="1" s="1"/>
  <c r="U65" i="1" s="1"/>
  <c r="O66" i="1"/>
  <c r="S66" i="1" s="1"/>
  <c r="U66" i="1" s="1"/>
  <c r="O67" i="1"/>
  <c r="S67" i="1" s="1"/>
  <c r="U67" i="1" s="1"/>
  <c r="O68" i="1"/>
  <c r="S68" i="1" s="1"/>
  <c r="U68" i="1" s="1"/>
  <c r="O69" i="1"/>
  <c r="S69" i="1" s="1"/>
  <c r="U69" i="1" s="1"/>
  <c r="O70" i="1"/>
  <c r="S70" i="1" s="1"/>
  <c r="U70" i="1" s="1"/>
  <c r="O71" i="1"/>
  <c r="S71" i="1" s="1"/>
  <c r="U71" i="1" s="1"/>
  <c r="O72" i="1"/>
  <c r="S72" i="1" s="1"/>
  <c r="U72" i="1" s="1"/>
  <c r="O73" i="1"/>
  <c r="S73" i="1" s="1"/>
  <c r="U73" i="1" s="1"/>
  <c r="O74" i="1"/>
  <c r="S74" i="1" s="1"/>
  <c r="U74" i="1" s="1"/>
  <c r="O75" i="1"/>
  <c r="S75" i="1" s="1"/>
  <c r="U75" i="1" s="1"/>
  <c r="O76" i="1"/>
  <c r="S76" i="1" s="1"/>
  <c r="U76" i="1" s="1"/>
  <c r="O77" i="1"/>
  <c r="S77" i="1" s="1"/>
  <c r="U77" i="1" s="1"/>
  <c r="O78" i="1"/>
  <c r="S78" i="1" s="1"/>
  <c r="U78" i="1" s="1"/>
  <c r="O79" i="1"/>
  <c r="S79" i="1" s="1"/>
  <c r="U79" i="1" s="1"/>
  <c r="O80" i="1"/>
  <c r="S80" i="1" s="1"/>
  <c r="U80" i="1" s="1"/>
  <c r="O81" i="1"/>
  <c r="S81" i="1" s="1"/>
  <c r="U81" i="1" s="1"/>
  <c r="O82" i="1"/>
  <c r="S82" i="1" s="1"/>
  <c r="U82" i="1" s="1"/>
  <c r="O83" i="1"/>
  <c r="S83" i="1" s="1"/>
  <c r="U83" i="1" s="1"/>
  <c r="O84" i="1"/>
  <c r="S84" i="1" s="1"/>
  <c r="U84" i="1" s="1"/>
  <c r="O85" i="1"/>
  <c r="S85" i="1" s="1"/>
  <c r="U85" i="1" s="1"/>
  <c r="O86" i="1"/>
  <c r="S86" i="1" s="1"/>
  <c r="U86" i="1" s="1"/>
  <c r="O87" i="1"/>
  <c r="S87" i="1" s="1"/>
  <c r="U87" i="1" s="1"/>
  <c r="O88" i="1"/>
  <c r="S88" i="1" s="1"/>
  <c r="U88" i="1" s="1"/>
  <c r="O89" i="1"/>
  <c r="S89" i="1" s="1"/>
  <c r="U89" i="1" s="1"/>
  <c r="O90" i="1"/>
  <c r="S90" i="1" s="1"/>
  <c r="U90" i="1" s="1"/>
  <c r="O91" i="1"/>
  <c r="S91" i="1" s="1"/>
  <c r="U91" i="1" s="1"/>
  <c r="O92" i="1"/>
  <c r="S92" i="1" s="1"/>
  <c r="U92" i="1" s="1"/>
  <c r="O93" i="1"/>
  <c r="S93" i="1" s="1"/>
  <c r="U93" i="1" s="1"/>
  <c r="O94" i="1"/>
  <c r="S94" i="1" s="1"/>
  <c r="U94" i="1" s="1"/>
  <c r="O95" i="1"/>
  <c r="S95" i="1" s="1"/>
  <c r="U95" i="1" s="1"/>
  <c r="O96" i="1"/>
  <c r="S96" i="1" s="1"/>
  <c r="U96" i="1" s="1"/>
  <c r="O97" i="1"/>
  <c r="S97" i="1" s="1"/>
  <c r="U97" i="1" s="1"/>
  <c r="O98" i="1"/>
  <c r="S98" i="1" s="1"/>
  <c r="U98" i="1" s="1"/>
  <c r="O99" i="1"/>
  <c r="S99" i="1" s="1"/>
  <c r="U99" i="1" s="1"/>
  <c r="O100" i="1"/>
  <c r="S100" i="1" s="1"/>
  <c r="U100" i="1" s="1"/>
  <c r="O101" i="1"/>
  <c r="S101" i="1" s="1"/>
  <c r="U101" i="1" s="1"/>
  <c r="O102" i="1"/>
  <c r="S102" i="1" s="1"/>
  <c r="U102" i="1" s="1"/>
  <c r="O103" i="1"/>
  <c r="S103" i="1" s="1"/>
  <c r="U103" i="1" s="1"/>
  <c r="O104" i="1"/>
  <c r="S104" i="1" s="1"/>
  <c r="U104" i="1" s="1"/>
  <c r="O105" i="1"/>
  <c r="S105" i="1" s="1"/>
  <c r="U105" i="1" s="1"/>
  <c r="O106" i="1"/>
  <c r="S106" i="1" s="1"/>
  <c r="U106" i="1" s="1"/>
  <c r="O107" i="1"/>
  <c r="S107" i="1" s="1"/>
  <c r="U107" i="1" s="1"/>
  <c r="O108" i="1"/>
  <c r="S108" i="1" s="1"/>
  <c r="U108" i="1" s="1"/>
  <c r="O109" i="1"/>
  <c r="S109" i="1" s="1"/>
  <c r="U109" i="1" s="1"/>
  <c r="O110" i="1"/>
  <c r="S110" i="1" s="1"/>
  <c r="U110" i="1" s="1"/>
  <c r="O111" i="1"/>
  <c r="S111" i="1" s="1"/>
  <c r="U111" i="1" s="1"/>
  <c r="O112" i="1"/>
  <c r="S112" i="1" s="1"/>
  <c r="U112" i="1" s="1"/>
  <c r="O113" i="1"/>
  <c r="S113" i="1" s="1"/>
  <c r="U113" i="1" s="1"/>
  <c r="O114" i="1"/>
  <c r="S114" i="1" s="1"/>
  <c r="U114" i="1" s="1"/>
  <c r="O115" i="1"/>
  <c r="S115" i="1" s="1"/>
  <c r="U115" i="1" s="1"/>
  <c r="O116" i="1"/>
  <c r="S116" i="1" s="1"/>
  <c r="U116" i="1" s="1"/>
  <c r="O117" i="1"/>
  <c r="S117" i="1" s="1"/>
  <c r="U117" i="1" s="1"/>
  <c r="O118" i="1"/>
  <c r="S118" i="1" s="1"/>
  <c r="U118" i="1" s="1"/>
  <c r="O119" i="1"/>
  <c r="S119" i="1" s="1"/>
  <c r="U119" i="1" s="1"/>
  <c r="O120" i="1"/>
  <c r="S120" i="1" s="1"/>
  <c r="U120" i="1" s="1"/>
  <c r="O121" i="1"/>
  <c r="S121" i="1" s="1"/>
  <c r="U121" i="1" s="1"/>
  <c r="O122" i="1"/>
  <c r="S122" i="1" s="1"/>
  <c r="U122" i="1" s="1"/>
  <c r="O123" i="1"/>
  <c r="S123" i="1" s="1"/>
  <c r="U123" i="1" s="1"/>
  <c r="O124" i="1"/>
  <c r="S124" i="1" s="1"/>
  <c r="U124" i="1" s="1"/>
  <c r="O125" i="1"/>
  <c r="S125" i="1" s="1"/>
  <c r="U125" i="1" s="1"/>
  <c r="O126" i="1"/>
  <c r="S126" i="1" s="1"/>
  <c r="U126" i="1" s="1"/>
  <c r="O127" i="1"/>
  <c r="S127" i="1" s="1"/>
  <c r="U127" i="1" s="1"/>
  <c r="O128" i="1"/>
  <c r="S128" i="1" s="1"/>
  <c r="U128" i="1" s="1"/>
  <c r="O129" i="1"/>
  <c r="S129" i="1" s="1"/>
  <c r="U129" i="1" s="1"/>
  <c r="O130" i="1"/>
  <c r="S130" i="1" s="1"/>
  <c r="U130" i="1" s="1"/>
  <c r="O131" i="1"/>
  <c r="S131" i="1" s="1"/>
  <c r="U131" i="1" s="1"/>
  <c r="O132" i="1"/>
  <c r="S132" i="1" s="1"/>
  <c r="U132" i="1" s="1"/>
  <c r="O133" i="1"/>
  <c r="S133" i="1" s="1"/>
  <c r="U133" i="1" s="1"/>
  <c r="O134" i="1"/>
  <c r="S134" i="1" s="1"/>
  <c r="U134" i="1" s="1"/>
  <c r="O135" i="1"/>
  <c r="S135" i="1" s="1"/>
  <c r="U135" i="1" s="1"/>
  <c r="O136" i="1"/>
  <c r="S136" i="1" s="1"/>
  <c r="U136" i="1" s="1"/>
  <c r="O137" i="1"/>
  <c r="S137" i="1" s="1"/>
  <c r="U137" i="1" s="1"/>
  <c r="O138" i="1"/>
  <c r="S138" i="1" s="1"/>
  <c r="U138" i="1" s="1"/>
  <c r="O139" i="1"/>
  <c r="S139" i="1" s="1"/>
  <c r="U139" i="1" s="1"/>
  <c r="O140" i="1"/>
  <c r="S140" i="1" s="1"/>
  <c r="U140" i="1" s="1"/>
  <c r="O141" i="1"/>
  <c r="S141" i="1" s="1"/>
  <c r="U141" i="1" s="1"/>
  <c r="O142" i="1"/>
  <c r="S142" i="1" s="1"/>
  <c r="U142" i="1" s="1"/>
  <c r="O143" i="1"/>
  <c r="S143" i="1" s="1"/>
  <c r="U143" i="1" s="1"/>
  <c r="O144" i="1"/>
  <c r="S144" i="1" s="1"/>
  <c r="U144" i="1" s="1"/>
  <c r="O145" i="1"/>
  <c r="S145" i="1" s="1"/>
  <c r="U145" i="1" s="1"/>
  <c r="O146" i="1"/>
  <c r="S146" i="1" s="1"/>
  <c r="U146" i="1" s="1"/>
  <c r="O147" i="1"/>
  <c r="S147" i="1" s="1"/>
  <c r="U147" i="1" s="1"/>
  <c r="O148" i="1"/>
  <c r="S148" i="1" s="1"/>
  <c r="U148" i="1" s="1"/>
  <c r="O149" i="1"/>
  <c r="S149" i="1" s="1"/>
  <c r="U149" i="1" s="1"/>
  <c r="O150" i="1"/>
  <c r="S150" i="1" s="1"/>
  <c r="U150" i="1" s="1"/>
  <c r="O151" i="1"/>
  <c r="S151" i="1" s="1"/>
  <c r="U151" i="1" s="1"/>
  <c r="O152" i="1"/>
  <c r="S152" i="1" s="1"/>
  <c r="U152" i="1" s="1"/>
  <c r="O153" i="1"/>
  <c r="S153" i="1" s="1"/>
  <c r="U153" i="1" s="1"/>
  <c r="O154" i="1"/>
  <c r="S154" i="1" s="1"/>
  <c r="U154" i="1" s="1"/>
  <c r="O155" i="1"/>
  <c r="S155" i="1" s="1"/>
  <c r="U155" i="1" s="1"/>
  <c r="O156" i="1"/>
  <c r="S156" i="1" s="1"/>
  <c r="U156" i="1" s="1"/>
  <c r="O157" i="1"/>
  <c r="S157" i="1" s="1"/>
  <c r="U157" i="1" s="1"/>
  <c r="O158" i="1"/>
  <c r="S158" i="1" s="1"/>
  <c r="U158" i="1" s="1"/>
  <c r="O159" i="1"/>
  <c r="S159" i="1" s="1"/>
  <c r="U159" i="1" s="1"/>
  <c r="O160" i="1"/>
  <c r="S160" i="1" s="1"/>
  <c r="U160" i="1" s="1"/>
  <c r="O161" i="1"/>
  <c r="S161" i="1" s="1"/>
  <c r="U161" i="1" s="1"/>
  <c r="O162" i="1"/>
  <c r="S162" i="1" s="1"/>
  <c r="U162" i="1" s="1"/>
  <c r="O163" i="1"/>
  <c r="S163" i="1" s="1"/>
  <c r="U163" i="1" s="1"/>
  <c r="O164" i="1"/>
  <c r="S164" i="1" s="1"/>
  <c r="U164" i="1" s="1"/>
  <c r="O165" i="1"/>
  <c r="S165" i="1" s="1"/>
  <c r="U165" i="1" s="1"/>
  <c r="O166" i="1"/>
  <c r="S166" i="1" s="1"/>
  <c r="U166" i="1" s="1"/>
  <c r="O167" i="1"/>
  <c r="S167" i="1" s="1"/>
  <c r="U167" i="1" s="1"/>
  <c r="O168" i="1"/>
  <c r="S168" i="1" s="1"/>
  <c r="U168" i="1" s="1"/>
  <c r="O169" i="1"/>
  <c r="S169" i="1" s="1"/>
  <c r="U169" i="1" s="1"/>
  <c r="O170" i="1"/>
  <c r="S170" i="1" s="1"/>
  <c r="U170" i="1" s="1"/>
  <c r="O171" i="1"/>
  <c r="S171" i="1" s="1"/>
  <c r="U171" i="1" s="1"/>
  <c r="O172" i="1"/>
  <c r="S172" i="1" s="1"/>
  <c r="U172" i="1" s="1"/>
  <c r="O173" i="1"/>
  <c r="S173" i="1" s="1"/>
  <c r="U173" i="1" s="1"/>
  <c r="O174" i="1"/>
  <c r="S174" i="1" s="1"/>
  <c r="U174" i="1" s="1"/>
  <c r="O175" i="1"/>
  <c r="S175" i="1" s="1"/>
  <c r="U175" i="1" s="1"/>
  <c r="O176" i="1"/>
  <c r="S176" i="1" s="1"/>
  <c r="U176" i="1" s="1"/>
  <c r="O177" i="1"/>
  <c r="S177" i="1" s="1"/>
  <c r="U177" i="1" s="1"/>
  <c r="O178" i="1"/>
  <c r="S178" i="1" s="1"/>
  <c r="U178" i="1" s="1"/>
  <c r="O179" i="1"/>
  <c r="S179" i="1" s="1"/>
  <c r="U179" i="1" s="1"/>
  <c r="O180" i="1"/>
  <c r="S180" i="1" s="1"/>
  <c r="U180" i="1" s="1"/>
  <c r="O181" i="1"/>
  <c r="S181" i="1" s="1"/>
  <c r="U181" i="1" s="1"/>
  <c r="O182" i="1"/>
  <c r="S182" i="1" s="1"/>
  <c r="U182" i="1" s="1"/>
  <c r="O183" i="1"/>
  <c r="S183" i="1" s="1"/>
  <c r="U183" i="1" s="1"/>
  <c r="O184" i="1"/>
  <c r="S184" i="1" s="1"/>
  <c r="U184" i="1" s="1"/>
  <c r="O185" i="1"/>
  <c r="S185" i="1" s="1"/>
  <c r="U185" i="1" s="1"/>
  <c r="O186" i="1"/>
  <c r="S186" i="1" s="1"/>
  <c r="U186" i="1" s="1"/>
  <c r="O187" i="1"/>
  <c r="S187" i="1" s="1"/>
  <c r="U187" i="1" s="1"/>
  <c r="O188" i="1"/>
  <c r="S188" i="1" s="1"/>
  <c r="U188" i="1" s="1"/>
  <c r="O189" i="1"/>
  <c r="S189" i="1" s="1"/>
  <c r="U189" i="1" s="1"/>
  <c r="O190" i="1"/>
  <c r="S190" i="1" s="1"/>
  <c r="U190" i="1" s="1"/>
  <c r="O191" i="1"/>
  <c r="S191" i="1" s="1"/>
  <c r="U191" i="1" s="1"/>
  <c r="O192" i="1"/>
  <c r="S192" i="1" s="1"/>
  <c r="U192" i="1" s="1"/>
  <c r="O193" i="1"/>
  <c r="S193" i="1" s="1"/>
  <c r="U193" i="1" s="1"/>
  <c r="O194" i="1"/>
  <c r="S194" i="1" s="1"/>
  <c r="U194" i="1" s="1"/>
  <c r="O195" i="1"/>
  <c r="S195" i="1" s="1"/>
  <c r="U195" i="1" s="1"/>
  <c r="O196" i="1"/>
  <c r="S196" i="1" s="1"/>
  <c r="U196" i="1" s="1"/>
  <c r="O197" i="1"/>
  <c r="S197" i="1" s="1"/>
  <c r="U197" i="1" s="1"/>
  <c r="O198" i="1"/>
  <c r="S198" i="1" s="1"/>
  <c r="U198" i="1" s="1"/>
  <c r="O199" i="1"/>
  <c r="S199" i="1" s="1"/>
  <c r="U199" i="1" s="1"/>
  <c r="O200" i="1"/>
  <c r="S200" i="1" s="1"/>
  <c r="U200" i="1" s="1"/>
  <c r="O201" i="1"/>
  <c r="S201" i="1" s="1"/>
  <c r="U201" i="1" s="1"/>
  <c r="O202" i="1"/>
  <c r="S202" i="1" s="1"/>
  <c r="U202" i="1" s="1"/>
  <c r="O203" i="1"/>
  <c r="S203" i="1" s="1"/>
  <c r="U203" i="1" s="1"/>
  <c r="O204" i="1"/>
  <c r="S204" i="1" s="1"/>
  <c r="U204" i="1" s="1"/>
  <c r="O205" i="1"/>
  <c r="S205" i="1" s="1"/>
  <c r="U205" i="1" s="1"/>
  <c r="O206" i="1"/>
  <c r="S206" i="1" s="1"/>
  <c r="U206" i="1" s="1"/>
  <c r="O207" i="1"/>
  <c r="S207" i="1" s="1"/>
  <c r="U207" i="1" s="1"/>
  <c r="O208" i="1"/>
  <c r="S208" i="1" s="1"/>
  <c r="U208" i="1" s="1"/>
  <c r="O209" i="1"/>
  <c r="S209" i="1" s="1"/>
  <c r="U209" i="1" s="1"/>
  <c r="O210" i="1"/>
  <c r="S210" i="1" s="1"/>
  <c r="U210" i="1" s="1"/>
  <c r="O211" i="1"/>
  <c r="S211" i="1" s="1"/>
  <c r="U211" i="1" s="1"/>
  <c r="O212" i="1"/>
  <c r="S212" i="1" s="1"/>
  <c r="U212" i="1" s="1"/>
  <c r="O213" i="1"/>
  <c r="S213" i="1" s="1"/>
  <c r="U213" i="1" s="1"/>
  <c r="O214" i="1"/>
  <c r="S214" i="1" s="1"/>
  <c r="U214" i="1" s="1"/>
  <c r="O215" i="1"/>
  <c r="S215" i="1" s="1"/>
  <c r="U215" i="1" s="1"/>
  <c r="O216" i="1"/>
  <c r="S216" i="1" s="1"/>
  <c r="U216" i="1" s="1"/>
  <c r="O217" i="1"/>
  <c r="S217" i="1" s="1"/>
  <c r="U217" i="1" s="1"/>
  <c r="O218" i="1"/>
  <c r="S218" i="1" s="1"/>
  <c r="U218" i="1" s="1"/>
  <c r="O219" i="1"/>
  <c r="S219" i="1" s="1"/>
  <c r="U219" i="1" s="1"/>
  <c r="O220" i="1"/>
  <c r="S220" i="1" s="1"/>
  <c r="U220" i="1" s="1"/>
  <c r="O221" i="1"/>
  <c r="S221" i="1" s="1"/>
  <c r="U221" i="1" s="1"/>
  <c r="O222" i="1"/>
  <c r="S222" i="1" s="1"/>
  <c r="U222" i="1" s="1"/>
  <c r="O223" i="1"/>
  <c r="S223" i="1" s="1"/>
  <c r="U223" i="1" s="1"/>
  <c r="O224" i="1"/>
  <c r="S224" i="1" s="1"/>
  <c r="U224" i="1" s="1"/>
  <c r="O225" i="1"/>
  <c r="S225" i="1" s="1"/>
  <c r="U225" i="1" s="1"/>
  <c r="O226" i="1"/>
  <c r="S226" i="1" s="1"/>
  <c r="U226" i="1" s="1"/>
  <c r="O227" i="1"/>
  <c r="S227" i="1" s="1"/>
  <c r="U227" i="1" s="1"/>
  <c r="O228" i="1"/>
  <c r="S228" i="1" s="1"/>
  <c r="U228" i="1" s="1"/>
  <c r="O229" i="1"/>
  <c r="S229" i="1" s="1"/>
  <c r="U229" i="1" s="1"/>
  <c r="O230" i="1"/>
  <c r="S230" i="1" s="1"/>
  <c r="U230" i="1" s="1"/>
  <c r="O231" i="1"/>
  <c r="S231" i="1" s="1"/>
  <c r="U231" i="1" s="1"/>
  <c r="O232" i="1"/>
  <c r="S232" i="1" s="1"/>
  <c r="U232" i="1" s="1"/>
  <c r="O233" i="1"/>
  <c r="S233" i="1" s="1"/>
  <c r="U233" i="1" s="1"/>
  <c r="O234" i="1"/>
  <c r="S234" i="1" s="1"/>
  <c r="U234" i="1" s="1"/>
  <c r="O235" i="1"/>
  <c r="S235" i="1" s="1"/>
  <c r="U235" i="1" s="1"/>
  <c r="O236" i="1"/>
  <c r="S236" i="1" s="1"/>
  <c r="U236" i="1" s="1"/>
  <c r="O237" i="1"/>
  <c r="S237" i="1" s="1"/>
  <c r="U237" i="1" s="1"/>
  <c r="O238" i="1"/>
  <c r="S238" i="1" s="1"/>
  <c r="U238" i="1" s="1"/>
  <c r="O239" i="1"/>
  <c r="S239" i="1" s="1"/>
  <c r="U239" i="1" s="1"/>
  <c r="O240" i="1"/>
  <c r="S240" i="1" s="1"/>
  <c r="U240" i="1" s="1"/>
  <c r="O241" i="1"/>
  <c r="S241" i="1" s="1"/>
  <c r="U241" i="1" s="1"/>
  <c r="O242" i="1"/>
  <c r="S242" i="1" s="1"/>
  <c r="U242" i="1" s="1"/>
  <c r="O243" i="1"/>
  <c r="S243" i="1" s="1"/>
  <c r="U243" i="1" s="1"/>
  <c r="O244" i="1"/>
  <c r="S244" i="1" s="1"/>
  <c r="U244" i="1" s="1"/>
  <c r="O245" i="1"/>
  <c r="S245" i="1" s="1"/>
  <c r="U245" i="1" s="1"/>
  <c r="O246" i="1"/>
  <c r="S246" i="1" s="1"/>
  <c r="U246" i="1" s="1"/>
  <c r="O247" i="1"/>
  <c r="S247" i="1" s="1"/>
  <c r="U247" i="1" s="1"/>
  <c r="O248" i="1"/>
  <c r="S248" i="1" s="1"/>
  <c r="U248" i="1" s="1"/>
  <c r="O249" i="1"/>
  <c r="S249" i="1" s="1"/>
  <c r="U249" i="1" s="1"/>
  <c r="O250" i="1"/>
  <c r="S250" i="1" s="1"/>
  <c r="U250" i="1" s="1"/>
  <c r="O251" i="1"/>
  <c r="S251" i="1" s="1"/>
  <c r="U251" i="1" s="1"/>
  <c r="O252" i="1"/>
  <c r="S252" i="1" s="1"/>
  <c r="U252" i="1" s="1"/>
  <c r="O253" i="1"/>
  <c r="S253" i="1" s="1"/>
  <c r="U253" i="1" s="1"/>
  <c r="O254" i="1"/>
  <c r="S254" i="1" s="1"/>
  <c r="U254" i="1" s="1"/>
  <c r="O255" i="1"/>
  <c r="S255" i="1" s="1"/>
  <c r="U255" i="1" s="1"/>
  <c r="O256" i="1"/>
  <c r="S256" i="1" s="1"/>
  <c r="U256" i="1" s="1"/>
  <c r="O257" i="1"/>
  <c r="S257" i="1" s="1"/>
  <c r="U257" i="1" s="1"/>
  <c r="O258" i="1"/>
  <c r="S258" i="1" s="1"/>
  <c r="U258" i="1" s="1"/>
  <c r="O259" i="1"/>
  <c r="S259" i="1" s="1"/>
  <c r="U259" i="1" s="1"/>
  <c r="O260" i="1"/>
  <c r="S260" i="1" s="1"/>
  <c r="U260" i="1" s="1"/>
  <c r="O261" i="1"/>
  <c r="S261" i="1" s="1"/>
  <c r="U261" i="1" s="1"/>
  <c r="O262" i="1"/>
  <c r="S262" i="1" s="1"/>
  <c r="U262" i="1" s="1"/>
  <c r="O263" i="1"/>
  <c r="S263" i="1" s="1"/>
  <c r="U263" i="1" s="1"/>
  <c r="O264" i="1"/>
  <c r="S264" i="1" s="1"/>
  <c r="U264" i="1" s="1"/>
  <c r="O265" i="1"/>
  <c r="S265" i="1" s="1"/>
  <c r="U265" i="1" s="1"/>
  <c r="O266" i="1"/>
  <c r="S266" i="1" s="1"/>
  <c r="U266" i="1" s="1"/>
  <c r="O267" i="1"/>
  <c r="S267" i="1" s="1"/>
  <c r="U267" i="1" s="1"/>
  <c r="O268" i="1"/>
  <c r="S268" i="1" s="1"/>
  <c r="U268" i="1" s="1"/>
  <c r="O269" i="1"/>
  <c r="S269" i="1" s="1"/>
  <c r="U269" i="1" s="1"/>
  <c r="O270" i="1"/>
  <c r="S270" i="1" s="1"/>
  <c r="U270" i="1" s="1"/>
  <c r="O271" i="1"/>
  <c r="S271" i="1" s="1"/>
  <c r="U271" i="1" s="1"/>
  <c r="O272" i="1"/>
  <c r="S272" i="1" s="1"/>
  <c r="U272" i="1" s="1"/>
  <c r="O273" i="1"/>
  <c r="S273" i="1" s="1"/>
  <c r="U273" i="1" s="1"/>
  <c r="O274" i="1"/>
  <c r="S274" i="1" s="1"/>
  <c r="U274" i="1" s="1"/>
  <c r="O275" i="1"/>
  <c r="S275" i="1" s="1"/>
  <c r="U275" i="1" s="1"/>
  <c r="O276" i="1"/>
  <c r="S276" i="1" s="1"/>
  <c r="U276" i="1" s="1"/>
  <c r="O277" i="1"/>
  <c r="S277" i="1" s="1"/>
  <c r="U277" i="1" s="1"/>
  <c r="O278" i="1"/>
  <c r="S278" i="1" s="1"/>
  <c r="U278" i="1" s="1"/>
  <c r="O279" i="1"/>
  <c r="S279" i="1" s="1"/>
  <c r="U279" i="1" s="1"/>
  <c r="O280" i="1"/>
  <c r="S280" i="1" s="1"/>
  <c r="U280" i="1" s="1"/>
  <c r="O281" i="1"/>
  <c r="S281" i="1" s="1"/>
  <c r="U281" i="1" s="1"/>
  <c r="O282" i="1"/>
  <c r="S282" i="1" s="1"/>
  <c r="U282" i="1" s="1"/>
  <c r="O283" i="1"/>
  <c r="S283" i="1" s="1"/>
  <c r="U283" i="1" s="1"/>
  <c r="O284" i="1"/>
  <c r="S284" i="1" s="1"/>
  <c r="U284" i="1" s="1"/>
  <c r="O285" i="1"/>
  <c r="S285" i="1" s="1"/>
  <c r="U285" i="1" s="1"/>
  <c r="O286" i="1"/>
  <c r="S286" i="1" s="1"/>
  <c r="U286" i="1" s="1"/>
  <c r="O287" i="1"/>
  <c r="S287" i="1" s="1"/>
  <c r="U287" i="1" s="1"/>
  <c r="O288" i="1"/>
  <c r="S288" i="1" s="1"/>
  <c r="U288" i="1" s="1"/>
  <c r="O289" i="1"/>
  <c r="S289" i="1" s="1"/>
  <c r="U289" i="1" s="1"/>
  <c r="O290" i="1"/>
  <c r="S290" i="1" s="1"/>
  <c r="U290" i="1" s="1"/>
  <c r="O291" i="1"/>
  <c r="S291" i="1" s="1"/>
  <c r="U291" i="1" s="1"/>
  <c r="O292" i="1"/>
  <c r="S292" i="1" s="1"/>
  <c r="U292" i="1" s="1"/>
  <c r="O293" i="1"/>
  <c r="S293" i="1" s="1"/>
  <c r="U293" i="1" s="1"/>
  <c r="O294" i="1"/>
  <c r="S294" i="1" s="1"/>
  <c r="U294" i="1" s="1"/>
  <c r="O295" i="1"/>
  <c r="S295" i="1" s="1"/>
  <c r="U295" i="1" s="1"/>
  <c r="O296" i="1"/>
  <c r="S296" i="1" s="1"/>
  <c r="U296" i="1" s="1"/>
  <c r="O297" i="1"/>
  <c r="S297" i="1" s="1"/>
  <c r="U297" i="1" s="1"/>
  <c r="O298" i="1"/>
  <c r="S298" i="1" s="1"/>
  <c r="U298" i="1" s="1"/>
  <c r="O299" i="1"/>
  <c r="S299" i="1" s="1"/>
  <c r="U299" i="1" s="1"/>
  <c r="O300" i="1"/>
  <c r="S300" i="1" s="1"/>
  <c r="U300" i="1" s="1"/>
  <c r="O301" i="1"/>
  <c r="S301" i="1" s="1"/>
  <c r="U301" i="1" s="1"/>
  <c r="O302" i="1"/>
  <c r="S302" i="1" s="1"/>
  <c r="U302" i="1" s="1"/>
  <c r="O303" i="1"/>
  <c r="S303" i="1" s="1"/>
  <c r="U303" i="1" s="1"/>
  <c r="O304" i="1"/>
  <c r="S304" i="1" s="1"/>
  <c r="U304" i="1" s="1"/>
  <c r="O305" i="1"/>
  <c r="S305" i="1" s="1"/>
  <c r="U305" i="1" s="1"/>
  <c r="O306" i="1"/>
  <c r="S306" i="1" s="1"/>
  <c r="U306" i="1" s="1"/>
  <c r="O307" i="1"/>
  <c r="S307" i="1" s="1"/>
  <c r="U307" i="1" s="1"/>
  <c r="O308" i="1"/>
  <c r="S308" i="1" s="1"/>
  <c r="U308" i="1" s="1"/>
  <c r="O309" i="1"/>
  <c r="S309" i="1" s="1"/>
  <c r="U309" i="1" s="1"/>
  <c r="O310" i="1"/>
  <c r="S310" i="1" s="1"/>
  <c r="U310" i="1" s="1"/>
  <c r="O311" i="1"/>
  <c r="S311" i="1" s="1"/>
  <c r="U311" i="1" s="1"/>
  <c r="O312" i="1"/>
  <c r="S312" i="1" s="1"/>
  <c r="U312" i="1" s="1"/>
  <c r="O313" i="1"/>
  <c r="S313" i="1" s="1"/>
  <c r="U313" i="1" s="1"/>
  <c r="O314" i="1"/>
  <c r="S314" i="1" s="1"/>
  <c r="U314" i="1" s="1"/>
  <c r="O315" i="1"/>
  <c r="S315" i="1" s="1"/>
  <c r="U315" i="1" s="1"/>
  <c r="O316" i="1"/>
  <c r="S316" i="1" s="1"/>
  <c r="U316" i="1" s="1"/>
  <c r="O317" i="1"/>
  <c r="S317" i="1" s="1"/>
  <c r="U317" i="1" s="1"/>
  <c r="O318" i="1"/>
  <c r="S318" i="1" s="1"/>
  <c r="U318" i="1" s="1"/>
  <c r="O319" i="1"/>
  <c r="S319" i="1" s="1"/>
  <c r="U319" i="1" s="1"/>
  <c r="O320" i="1"/>
  <c r="S320" i="1" s="1"/>
  <c r="U320" i="1" s="1"/>
  <c r="O321" i="1"/>
  <c r="S321" i="1" s="1"/>
  <c r="U321" i="1" s="1"/>
  <c r="O322" i="1"/>
  <c r="S322" i="1" s="1"/>
  <c r="U322" i="1" s="1"/>
  <c r="O323" i="1"/>
  <c r="S323" i="1" s="1"/>
  <c r="U323" i="1" s="1"/>
  <c r="O324" i="1"/>
  <c r="S324" i="1" s="1"/>
  <c r="U324" i="1" s="1"/>
  <c r="O325" i="1"/>
  <c r="S325" i="1" s="1"/>
  <c r="U325" i="1" s="1"/>
  <c r="O326" i="1"/>
  <c r="S326" i="1" s="1"/>
  <c r="U326" i="1" s="1"/>
  <c r="O327" i="1"/>
  <c r="S327" i="1" s="1"/>
  <c r="U327" i="1" s="1"/>
  <c r="O328" i="1"/>
  <c r="S328" i="1" s="1"/>
  <c r="U328" i="1" s="1"/>
  <c r="O329" i="1"/>
  <c r="S329" i="1" s="1"/>
  <c r="U329" i="1" s="1"/>
  <c r="O330" i="1"/>
  <c r="S330" i="1" s="1"/>
  <c r="U330" i="1" s="1"/>
  <c r="O331" i="1"/>
  <c r="S331" i="1" s="1"/>
  <c r="U331" i="1" s="1"/>
  <c r="O332" i="1"/>
  <c r="S332" i="1" s="1"/>
  <c r="U332" i="1" s="1"/>
  <c r="O333" i="1"/>
  <c r="S333" i="1" s="1"/>
  <c r="U333" i="1" s="1"/>
  <c r="O334" i="1"/>
  <c r="S334" i="1" s="1"/>
  <c r="U334" i="1" s="1"/>
  <c r="O335" i="1"/>
  <c r="S335" i="1" s="1"/>
  <c r="U335" i="1" s="1"/>
  <c r="O336" i="1"/>
  <c r="S336" i="1" s="1"/>
  <c r="U336" i="1" s="1"/>
  <c r="O337" i="1"/>
  <c r="S337" i="1" s="1"/>
  <c r="U337" i="1" s="1"/>
  <c r="O338" i="1"/>
  <c r="S338" i="1" s="1"/>
  <c r="U338" i="1" s="1"/>
  <c r="O339" i="1"/>
  <c r="S339" i="1" s="1"/>
  <c r="U339" i="1" s="1"/>
  <c r="O340" i="1"/>
  <c r="S340" i="1" s="1"/>
  <c r="U340" i="1" s="1"/>
  <c r="O341" i="1"/>
  <c r="S341" i="1" s="1"/>
  <c r="U341" i="1" s="1"/>
  <c r="O342" i="1"/>
  <c r="S342" i="1" s="1"/>
  <c r="U342" i="1" s="1"/>
  <c r="O343" i="1"/>
  <c r="S343" i="1" s="1"/>
  <c r="U343" i="1" s="1"/>
  <c r="O344" i="1"/>
  <c r="S344" i="1" s="1"/>
  <c r="U344" i="1" s="1"/>
  <c r="O345" i="1"/>
  <c r="S345" i="1" s="1"/>
  <c r="U345" i="1" s="1"/>
  <c r="O346" i="1"/>
  <c r="S346" i="1" s="1"/>
  <c r="U346" i="1" s="1"/>
  <c r="O347" i="1"/>
  <c r="S347" i="1" s="1"/>
  <c r="U347" i="1" s="1"/>
  <c r="O348" i="1"/>
  <c r="S348" i="1" s="1"/>
  <c r="U348" i="1" s="1"/>
  <c r="O349" i="1"/>
  <c r="S349" i="1" s="1"/>
  <c r="U349" i="1" s="1"/>
  <c r="O350" i="1"/>
  <c r="S350" i="1" s="1"/>
  <c r="U350" i="1" s="1"/>
  <c r="O351" i="1"/>
  <c r="S351" i="1" s="1"/>
  <c r="U351" i="1" s="1"/>
  <c r="O352" i="1"/>
  <c r="S352" i="1" s="1"/>
  <c r="U352" i="1" s="1"/>
  <c r="O353" i="1"/>
  <c r="S353" i="1" s="1"/>
  <c r="U353" i="1" s="1"/>
  <c r="O354" i="1"/>
  <c r="S354" i="1" s="1"/>
  <c r="U354" i="1" s="1"/>
  <c r="O355" i="1"/>
  <c r="S355" i="1" s="1"/>
  <c r="U355" i="1" s="1"/>
  <c r="O356" i="1"/>
  <c r="S356" i="1" s="1"/>
  <c r="U356" i="1" s="1"/>
  <c r="O357" i="1"/>
  <c r="S357" i="1" s="1"/>
  <c r="U357" i="1" s="1"/>
  <c r="O358" i="1"/>
  <c r="S358" i="1" s="1"/>
  <c r="U358" i="1" s="1"/>
  <c r="O359" i="1"/>
  <c r="S359" i="1" s="1"/>
  <c r="U359" i="1" s="1"/>
  <c r="O360" i="1"/>
  <c r="S360" i="1" s="1"/>
  <c r="U360" i="1" s="1"/>
  <c r="O361" i="1"/>
  <c r="S361" i="1" s="1"/>
  <c r="U361" i="1" s="1"/>
  <c r="O362" i="1"/>
  <c r="S362" i="1" s="1"/>
  <c r="U362" i="1" s="1"/>
  <c r="O363" i="1"/>
  <c r="S363" i="1" s="1"/>
  <c r="U363" i="1" s="1"/>
  <c r="O364" i="1"/>
  <c r="S364" i="1" s="1"/>
  <c r="U364" i="1" s="1"/>
  <c r="O365" i="1"/>
  <c r="S365" i="1" s="1"/>
  <c r="U365" i="1" s="1"/>
  <c r="O366" i="1"/>
  <c r="S366" i="1" s="1"/>
  <c r="U366" i="1" s="1"/>
  <c r="O367" i="1"/>
  <c r="S367" i="1" s="1"/>
  <c r="U367" i="1" s="1"/>
  <c r="O368" i="1"/>
  <c r="S368" i="1" s="1"/>
  <c r="U368" i="1" s="1"/>
  <c r="O369" i="1"/>
  <c r="S369" i="1" s="1"/>
  <c r="U369" i="1" s="1"/>
  <c r="O370" i="1"/>
  <c r="S370" i="1" s="1"/>
  <c r="U370" i="1" s="1"/>
  <c r="O371" i="1"/>
  <c r="S371" i="1" s="1"/>
  <c r="U371" i="1" s="1"/>
  <c r="O372" i="1"/>
  <c r="S372" i="1" s="1"/>
  <c r="U372" i="1" s="1"/>
  <c r="O373" i="1"/>
  <c r="S373" i="1" s="1"/>
  <c r="U373" i="1" s="1"/>
  <c r="O374" i="1"/>
  <c r="S374" i="1" s="1"/>
  <c r="U374" i="1" s="1"/>
  <c r="O375" i="1"/>
  <c r="S375" i="1" s="1"/>
  <c r="U375" i="1" s="1"/>
  <c r="O376" i="1"/>
  <c r="S376" i="1" s="1"/>
  <c r="U376" i="1" s="1"/>
  <c r="O377" i="1"/>
  <c r="S377" i="1" s="1"/>
  <c r="U377" i="1" s="1"/>
  <c r="O378" i="1"/>
  <c r="S378" i="1" s="1"/>
  <c r="U378" i="1" s="1"/>
  <c r="O379" i="1"/>
  <c r="S379" i="1" s="1"/>
  <c r="U379" i="1" s="1"/>
  <c r="O380" i="1"/>
  <c r="S380" i="1" s="1"/>
  <c r="U380" i="1" s="1"/>
  <c r="O381" i="1"/>
  <c r="S381" i="1" s="1"/>
  <c r="U381" i="1" s="1"/>
  <c r="O382" i="1"/>
  <c r="S382" i="1" s="1"/>
  <c r="U382" i="1" s="1"/>
  <c r="O383" i="1"/>
  <c r="S383" i="1" s="1"/>
  <c r="U383" i="1" s="1"/>
  <c r="O384" i="1"/>
  <c r="S384" i="1" s="1"/>
  <c r="U384" i="1" s="1"/>
  <c r="O385" i="1"/>
  <c r="S385" i="1" s="1"/>
  <c r="U385" i="1" s="1"/>
  <c r="O386" i="1"/>
  <c r="S386" i="1" s="1"/>
  <c r="U386" i="1" s="1"/>
  <c r="O387" i="1"/>
  <c r="S387" i="1" s="1"/>
  <c r="U387" i="1" s="1"/>
  <c r="O388" i="1"/>
  <c r="S388" i="1" s="1"/>
  <c r="U388" i="1" s="1"/>
  <c r="O389" i="1"/>
  <c r="S389" i="1" s="1"/>
  <c r="U389" i="1" s="1"/>
  <c r="O390" i="1"/>
  <c r="S390" i="1" s="1"/>
  <c r="U390" i="1" s="1"/>
  <c r="O391" i="1"/>
  <c r="S391" i="1" s="1"/>
  <c r="U391" i="1" s="1"/>
  <c r="O392" i="1"/>
  <c r="S392" i="1" s="1"/>
  <c r="U392" i="1" s="1"/>
  <c r="O393" i="1"/>
  <c r="S393" i="1" s="1"/>
  <c r="U393" i="1" s="1"/>
  <c r="O394" i="1"/>
  <c r="S394" i="1" s="1"/>
  <c r="U394" i="1" s="1"/>
  <c r="O395" i="1"/>
  <c r="S395" i="1" s="1"/>
  <c r="U395" i="1" s="1"/>
  <c r="O396" i="1"/>
  <c r="S396" i="1" s="1"/>
  <c r="U396" i="1" s="1"/>
  <c r="O397" i="1"/>
  <c r="S397" i="1" s="1"/>
  <c r="U397" i="1" s="1"/>
  <c r="O398" i="1"/>
  <c r="S398" i="1" s="1"/>
  <c r="U398" i="1" s="1"/>
  <c r="O399" i="1"/>
  <c r="S399" i="1" s="1"/>
  <c r="U399" i="1" s="1"/>
  <c r="O400" i="1"/>
  <c r="S400" i="1" s="1"/>
  <c r="U400" i="1" s="1"/>
  <c r="O401" i="1"/>
  <c r="S401" i="1" s="1"/>
  <c r="U401" i="1" s="1"/>
  <c r="O402" i="1"/>
  <c r="S402" i="1" s="1"/>
  <c r="U402" i="1" s="1"/>
  <c r="O403" i="1"/>
  <c r="S403" i="1" s="1"/>
  <c r="U403" i="1" s="1"/>
  <c r="O404" i="1"/>
  <c r="S404" i="1" s="1"/>
  <c r="U404" i="1" s="1"/>
  <c r="O405" i="1"/>
  <c r="S405" i="1" s="1"/>
  <c r="U405" i="1" s="1"/>
  <c r="O406" i="1"/>
  <c r="S406" i="1" s="1"/>
  <c r="U406" i="1" s="1"/>
  <c r="O407" i="1"/>
  <c r="S407" i="1" s="1"/>
  <c r="U407" i="1" s="1"/>
  <c r="O408" i="1"/>
  <c r="S408" i="1" s="1"/>
  <c r="U408" i="1" s="1"/>
  <c r="O409" i="1"/>
  <c r="S409" i="1" s="1"/>
  <c r="U409" i="1" s="1"/>
  <c r="O410" i="1"/>
  <c r="S410" i="1" s="1"/>
  <c r="U410" i="1" s="1"/>
  <c r="O411" i="1"/>
  <c r="S411" i="1" s="1"/>
  <c r="U411" i="1" s="1"/>
  <c r="O412" i="1"/>
  <c r="S412" i="1" s="1"/>
  <c r="U412" i="1" s="1"/>
  <c r="O413" i="1"/>
  <c r="S413" i="1" s="1"/>
  <c r="U413" i="1" s="1"/>
  <c r="O414" i="1"/>
  <c r="S414" i="1" s="1"/>
  <c r="U414" i="1" s="1"/>
  <c r="O415" i="1"/>
  <c r="S415" i="1" s="1"/>
  <c r="U415" i="1" s="1"/>
  <c r="O416" i="1"/>
  <c r="S416" i="1" s="1"/>
  <c r="U416" i="1" s="1"/>
  <c r="O417" i="1"/>
  <c r="S417" i="1" s="1"/>
  <c r="U417" i="1" s="1"/>
  <c r="O418" i="1"/>
  <c r="S418" i="1" s="1"/>
  <c r="U418" i="1" s="1"/>
  <c r="O419" i="1"/>
  <c r="S419" i="1" s="1"/>
  <c r="U419" i="1" s="1"/>
  <c r="O420" i="1"/>
  <c r="S420" i="1" s="1"/>
  <c r="U420" i="1" s="1"/>
  <c r="O421" i="1"/>
  <c r="S421" i="1" s="1"/>
  <c r="U421" i="1" s="1"/>
  <c r="O422" i="1"/>
  <c r="S422" i="1" s="1"/>
  <c r="U422" i="1" s="1"/>
  <c r="O423" i="1"/>
  <c r="S423" i="1" s="1"/>
  <c r="U423" i="1" s="1"/>
  <c r="O424" i="1"/>
  <c r="S424" i="1" s="1"/>
  <c r="U424" i="1" s="1"/>
  <c r="O425" i="1"/>
  <c r="S425" i="1" s="1"/>
  <c r="U425" i="1" s="1"/>
  <c r="O426" i="1"/>
  <c r="S426" i="1" s="1"/>
  <c r="U426" i="1" s="1"/>
  <c r="O427" i="1"/>
  <c r="S427" i="1" s="1"/>
  <c r="U427" i="1" s="1"/>
  <c r="O428" i="1"/>
  <c r="S428" i="1" s="1"/>
  <c r="U428" i="1" s="1"/>
  <c r="O429" i="1"/>
  <c r="S429" i="1" s="1"/>
  <c r="U429" i="1" s="1"/>
  <c r="O430" i="1"/>
  <c r="S430" i="1" s="1"/>
  <c r="U430" i="1" s="1"/>
  <c r="O431" i="1"/>
  <c r="S431" i="1" s="1"/>
  <c r="U431" i="1" s="1"/>
  <c r="O432" i="1"/>
  <c r="S432" i="1" s="1"/>
  <c r="U432" i="1" s="1"/>
  <c r="O433" i="1"/>
  <c r="S433" i="1" s="1"/>
  <c r="U433" i="1" s="1"/>
  <c r="O434" i="1"/>
  <c r="S434" i="1" s="1"/>
  <c r="U434" i="1" s="1"/>
  <c r="O435" i="1"/>
  <c r="S435" i="1" s="1"/>
  <c r="U435" i="1" s="1"/>
  <c r="O436" i="1"/>
  <c r="S436" i="1" s="1"/>
  <c r="U436" i="1" s="1"/>
  <c r="O437" i="1"/>
  <c r="S437" i="1" s="1"/>
  <c r="U437" i="1" s="1"/>
  <c r="O438" i="1"/>
  <c r="S438" i="1" s="1"/>
  <c r="U438" i="1" s="1"/>
  <c r="O439" i="1"/>
  <c r="S439" i="1" s="1"/>
  <c r="U439" i="1" s="1"/>
  <c r="O440" i="1"/>
  <c r="S440" i="1" s="1"/>
  <c r="U440" i="1" s="1"/>
  <c r="O441" i="1"/>
  <c r="S441" i="1" s="1"/>
  <c r="U441" i="1" s="1"/>
  <c r="O442" i="1"/>
  <c r="S442" i="1" s="1"/>
  <c r="U442" i="1" s="1"/>
  <c r="O443" i="1"/>
  <c r="S443" i="1" s="1"/>
  <c r="U443" i="1" s="1"/>
  <c r="O444" i="1"/>
  <c r="S444" i="1" s="1"/>
  <c r="U444" i="1" s="1"/>
  <c r="O445" i="1"/>
  <c r="S445" i="1" s="1"/>
  <c r="U445" i="1" s="1"/>
  <c r="O446" i="1"/>
  <c r="S446" i="1" s="1"/>
  <c r="U446" i="1" s="1"/>
  <c r="O447" i="1"/>
  <c r="S447" i="1" s="1"/>
  <c r="U447" i="1" s="1"/>
  <c r="O448" i="1"/>
  <c r="S448" i="1" s="1"/>
  <c r="U448" i="1" s="1"/>
  <c r="O449" i="1"/>
  <c r="S449" i="1" s="1"/>
  <c r="U449" i="1" s="1"/>
  <c r="O450" i="1"/>
  <c r="S450" i="1" s="1"/>
  <c r="U450" i="1" s="1"/>
  <c r="O451" i="1"/>
  <c r="S451" i="1" s="1"/>
  <c r="U451" i="1" s="1"/>
  <c r="O452" i="1"/>
  <c r="S452" i="1" s="1"/>
  <c r="U452" i="1" s="1"/>
  <c r="O453" i="1"/>
  <c r="S453" i="1" s="1"/>
  <c r="U453" i="1" s="1"/>
  <c r="O454" i="1"/>
  <c r="S454" i="1" s="1"/>
  <c r="U454" i="1" s="1"/>
  <c r="O455" i="1"/>
  <c r="S455" i="1" s="1"/>
  <c r="U455" i="1" s="1"/>
  <c r="O456" i="1"/>
  <c r="S456" i="1" s="1"/>
  <c r="U456" i="1" s="1"/>
  <c r="O457" i="1"/>
  <c r="S457" i="1" s="1"/>
  <c r="U457" i="1" s="1"/>
  <c r="O458" i="1"/>
  <c r="S458" i="1" s="1"/>
  <c r="U458" i="1" s="1"/>
  <c r="O459" i="1"/>
  <c r="S459" i="1" s="1"/>
  <c r="U459" i="1" s="1"/>
  <c r="O460" i="1"/>
  <c r="S460" i="1" s="1"/>
  <c r="U460" i="1" s="1"/>
  <c r="O461" i="1"/>
  <c r="S461" i="1" s="1"/>
  <c r="U461" i="1" s="1"/>
  <c r="O462" i="1"/>
  <c r="S462" i="1" s="1"/>
  <c r="U462" i="1" s="1"/>
  <c r="O463" i="1"/>
  <c r="S463" i="1" s="1"/>
  <c r="U463" i="1" s="1"/>
  <c r="O464" i="1"/>
  <c r="S464" i="1" s="1"/>
  <c r="U464" i="1" s="1"/>
  <c r="O465" i="1"/>
  <c r="S465" i="1" s="1"/>
  <c r="U465" i="1" s="1"/>
  <c r="O466" i="1"/>
  <c r="S466" i="1" s="1"/>
  <c r="U466" i="1" s="1"/>
  <c r="O467" i="1"/>
  <c r="S467" i="1" s="1"/>
  <c r="U467" i="1" s="1"/>
  <c r="O468" i="1"/>
  <c r="S468" i="1" s="1"/>
  <c r="U468" i="1" s="1"/>
  <c r="O469" i="1"/>
  <c r="S469" i="1" s="1"/>
  <c r="U469" i="1" s="1"/>
  <c r="O470" i="1"/>
  <c r="S470" i="1" s="1"/>
  <c r="U470" i="1" s="1"/>
  <c r="O471" i="1"/>
  <c r="S471" i="1" s="1"/>
  <c r="U471" i="1" s="1"/>
  <c r="O472" i="1"/>
  <c r="S472" i="1" s="1"/>
  <c r="U472" i="1" s="1"/>
  <c r="O473" i="1"/>
  <c r="S473" i="1" s="1"/>
  <c r="U473" i="1" s="1"/>
  <c r="O474" i="1"/>
  <c r="S474" i="1" s="1"/>
  <c r="U474" i="1" s="1"/>
  <c r="O475" i="1"/>
  <c r="S475" i="1" s="1"/>
  <c r="U475" i="1" s="1"/>
  <c r="O476" i="1"/>
  <c r="S476" i="1" s="1"/>
  <c r="U476" i="1" s="1"/>
  <c r="O477" i="1"/>
  <c r="S477" i="1" s="1"/>
  <c r="U477" i="1" s="1"/>
  <c r="O478" i="1"/>
  <c r="S478" i="1" s="1"/>
  <c r="U478" i="1" s="1"/>
  <c r="O479" i="1"/>
  <c r="S479" i="1" s="1"/>
  <c r="U479" i="1" s="1"/>
  <c r="O480" i="1"/>
  <c r="S480" i="1" s="1"/>
  <c r="U480" i="1" s="1"/>
  <c r="O481" i="1"/>
  <c r="S481" i="1" s="1"/>
  <c r="U481" i="1" s="1"/>
  <c r="O482" i="1"/>
  <c r="S482" i="1" s="1"/>
  <c r="U482" i="1" s="1"/>
  <c r="O483" i="1"/>
  <c r="S483" i="1" s="1"/>
  <c r="U483" i="1" s="1"/>
  <c r="O484" i="1"/>
  <c r="S484" i="1" s="1"/>
  <c r="U484" i="1" s="1"/>
  <c r="O485" i="1"/>
  <c r="S485" i="1" s="1"/>
  <c r="U485" i="1" s="1"/>
  <c r="O486" i="1"/>
  <c r="S486" i="1" s="1"/>
  <c r="U486" i="1" s="1"/>
  <c r="O487" i="1"/>
  <c r="S487" i="1" s="1"/>
  <c r="U487" i="1" s="1"/>
  <c r="O488" i="1"/>
  <c r="S488" i="1" s="1"/>
  <c r="U488" i="1" s="1"/>
  <c r="O489" i="1"/>
  <c r="S489" i="1" s="1"/>
  <c r="U489" i="1" s="1"/>
  <c r="O490" i="1"/>
  <c r="S490" i="1" s="1"/>
  <c r="U490" i="1" s="1"/>
  <c r="O491" i="1"/>
  <c r="S491" i="1" s="1"/>
  <c r="U491" i="1" s="1"/>
  <c r="O492" i="1"/>
  <c r="S492" i="1" s="1"/>
  <c r="U492" i="1" s="1"/>
  <c r="O493" i="1"/>
  <c r="S493" i="1" s="1"/>
  <c r="U493" i="1" s="1"/>
  <c r="O494" i="1"/>
  <c r="S494" i="1" s="1"/>
  <c r="U494" i="1" s="1"/>
  <c r="O495" i="1"/>
  <c r="S495" i="1" s="1"/>
  <c r="U495" i="1" s="1"/>
  <c r="O496" i="1"/>
  <c r="S496" i="1" s="1"/>
  <c r="U496" i="1" s="1"/>
  <c r="O497" i="1"/>
  <c r="S497" i="1" s="1"/>
  <c r="U497" i="1" s="1"/>
  <c r="O498" i="1"/>
  <c r="S498" i="1" s="1"/>
  <c r="U498" i="1" s="1"/>
  <c r="O499" i="1"/>
  <c r="S499" i="1" s="1"/>
  <c r="U499" i="1" s="1"/>
  <c r="O500" i="1"/>
  <c r="S500" i="1" s="1"/>
  <c r="U500" i="1" s="1"/>
  <c r="O501" i="1"/>
  <c r="S501" i="1" s="1"/>
  <c r="U501" i="1" s="1"/>
  <c r="O2" i="1"/>
  <c r="S2" i="1" s="1"/>
  <c r="U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S29" i="1" l="1"/>
  <c r="U29" i="1" s="1"/>
  <c r="S21" i="1"/>
  <c r="U21" i="1" s="1"/>
  <c r="S13" i="1"/>
  <c r="U13" i="1" s="1"/>
  <c r="S5" i="1"/>
  <c r="U5" i="1" s="1"/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L60" i="4"/>
  <c r="L118" i="4" s="1"/>
  <c r="L17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2" i="3"/>
  <c r="H497" i="1" l="1"/>
  <c r="I497" i="1" s="1"/>
  <c r="V497" i="1" s="1"/>
  <c r="H489" i="1"/>
  <c r="I489" i="1" s="1"/>
  <c r="V489" i="1" s="1"/>
  <c r="H481" i="1"/>
  <c r="I481" i="1" s="1"/>
  <c r="V481" i="1" s="1"/>
  <c r="H473" i="1"/>
  <c r="I473" i="1" s="1"/>
  <c r="V473" i="1" s="1"/>
  <c r="H465" i="1"/>
  <c r="I465" i="1" s="1"/>
  <c r="V465" i="1" s="1"/>
  <c r="H457" i="1"/>
  <c r="I457" i="1" s="1"/>
  <c r="V457" i="1" s="1"/>
  <c r="H449" i="1"/>
  <c r="I449" i="1" s="1"/>
  <c r="V449" i="1" s="1"/>
  <c r="H441" i="1"/>
  <c r="I441" i="1" s="1"/>
  <c r="V441" i="1" s="1"/>
  <c r="H433" i="1"/>
  <c r="I433" i="1" s="1"/>
  <c r="V433" i="1" s="1"/>
  <c r="H425" i="1"/>
  <c r="I425" i="1" s="1"/>
  <c r="V425" i="1" s="1"/>
  <c r="H417" i="1"/>
  <c r="I417" i="1" s="1"/>
  <c r="V417" i="1" s="1"/>
  <c r="H409" i="1"/>
  <c r="I409" i="1" s="1"/>
  <c r="V409" i="1" s="1"/>
  <c r="H401" i="1"/>
  <c r="I401" i="1" s="1"/>
  <c r="V401" i="1" s="1"/>
  <c r="H393" i="1"/>
  <c r="I393" i="1" s="1"/>
  <c r="V393" i="1" s="1"/>
  <c r="H385" i="1"/>
  <c r="I385" i="1" s="1"/>
  <c r="V385" i="1" s="1"/>
  <c r="H377" i="1"/>
  <c r="I377" i="1" s="1"/>
  <c r="V377" i="1" s="1"/>
  <c r="H369" i="1"/>
  <c r="I369" i="1" s="1"/>
  <c r="V369" i="1" s="1"/>
  <c r="H361" i="1"/>
  <c r="I361" i="1" s="1"/>
  <c r="V361" i="1" s="1"/>
  <c r="H353" i="1"/>
  <c r="I353" i="1" s="1"/>
  <c r="V353" i="1" s="1"/>
  <c r="H345" i="1"/>
  <c r="I345" i="1" s="1"/>
  <c r="V345" i="1" s="1"/>
  <c r="H337" i="1"/>
  <c r="I337" i="1" s="1"/>
  <c r="V337" i="1" s="1"/>
  <c r="H329" i="1"/>
  <c r="I329" i="1" s="1"/>
  <c r="V329" i="1" s="1"/>
  <c r="H321" i="1"/>
  <c r="I321" i="1" s="1"/>
  <c r="V321" i="1" s="1"/>
  <c r="H313" i="1"/>
  <c r="I313" i="1" s="1"/>
  <c r="V313" i="1" s="1"/>
  <c r="H305" i="1"/>
  <c r="I305" i="1" s="1"/>
  <c r="V305" i="1" s="1"/>
  <c r="H297" i="1"/>
  <c r="I297" i="1" s="1"/>
  <c r="V297" i="1" s="1"/>
  <c r="H289" i="1"/>
  <c r="I289" i="1" s="1"/>
  <c r="V289" i="1" s="1"/>
  <c r="H281" i="1"/>
  <c r="I281" i="1" s="1"/>
  <c r="V281" i="1" s="1"/>
  <c r="H273" i="1"/>
  <c r="I273" i="1" s="1"/>
  <c r="V273" i="1" s="1"/>
  <c r="H265" i="1"/>
  <c r="I265" i="1" s="1"/>
  <c r="V265" i="1" s="1"/>
  <c r="H257" i="1"/>
  <c r="I257" i="1" s="1"/>
  <c r="V257" i="1" s="1"/>
  <c r="H249" i="1"/>
  <c r="I249" i="1" s="1"/>
  <c r="V249" i="1" s="1"/>
  <c r="H241" i="1"/>
  <c r="I241" i="1" s="1"/>
  <c r="V241" i="1" s="1"/>
  <c r="H233" i="1"/>
  <c r="I233" i="1" s="1"/>
  <c r="V233" i="1" s="1"/>
  <c r="H225" i="1"/>
  <c r="I225" i="1" s="1"/>
  <c r="V225" i="1" s="1"/>
  <c r="H217" i="1"/>
  <c r="I217" i="1" s="1"/>
  <c r="V217" i="1" s="1"/>
  <c r="H209" i="1"/>
  <c r="I209" i="1" s="1"/>
  <c r="V209" i="1" s="1"/>
  <c r="H201" i="1"/>
  <c r="I201" i="1" s="1"/>
  <c r="V201" i="1" s="1"/>
  <c r="H193" i="1"/>
  <c r="I193" i="1" s="1"/>
  <c r="V193" i="1" s="1"/>
  <c r="H185" i="1"/>
  <c r="I185" i="1" s="1"/>
  <c r="V185" i="1" s="1"/>
  <c r="H177" i="1"/>
  <c r="I177" i="1" s="1"/>
  <c r="V177" i="1" s="1"/>
  <c r="H169" i="1"/>
  <c r="I169" i="1" s="1"/>
  <c r="V169" i="1" s="1"/>
  <c r="H161" i="1"/>
  <c r="I161" i="1" s="1"/>
  <c r="V161" i="1" s="1"/>
  <c r="H153" i="1"/>
  <c r="I153" i="1" s="1"/>
  <c r="V153" i="1" s="1"/>
  <c r="H145" i="1"/>
  <c r="I145" i="1" s="1"/>
  <c r="V145" i="1" s="1"/>
  <c r="H137" i="1"/>
  <c r="I137" i="1" s="1"/>
  <c r="V137" i="1" s="1"/>
  <c r="H129" i="1"/>
  <c r="I129" i="1" s="1"/>
  <c r="V129" i="1" s="1"/>
  <c r="H121" i="1"/>
  <c r="I121" i="1" s="1"/>
  <c r="V121" i="1" s="1"/>
  <c r="H113" i="1"/>
  <c r="I113" i="1" s="1"/>
  <c r="V113" i="1" s="1"/>
  <c r="H105" i="1"/>
  <c r="I105" i="1" s="1"/>
  <c r="V105" i="1" s="1"/>
  <c r="H97" i="1"/>
  <c r="I97" i="1" s="1"/>
  <c r="V97" i="1" s="1"/>
  <c r="H89" i="1"/>
  <c r="I89" i="1" s="1"/>
  <c r="V89" i="1" s="1"/>
  <c r="H81" i="1"/>
  <c r="I81" i="1" s="1"/>
  <c r="V81" i="1" s="1"/>
  <c r="H73" i="1"/>
  <c r="I73" i="1" s="1"/>
  <c r="V73" i="1" s="1"/>
  <c r="H65" i="1"/>
  <c r="I65" i="1" s="1"/>
  <c r="V65" i="1" s="1"/>
  <c r="H57" i="1"/>
  <c r="I57" i="1" s="1"/>
  <c r="V57" i="1" s="1"/>
  <c r="H49" i="1"/>
  <c r="I49" i="1" s="1"/>
  <c r="V49" i="1" s="1"/>
  <c r="H41" i="1"/>
  <c r="I41" i="1" s="1"/>
  <c r="V41" i="1" s="1"/>
  <c r="H33" i="1"/>
  <c r="I33" i="1" s="1"/>
  <c r="V33" i="1" s="1"/>
  <c r="H25" i="1"/>
  <c r="I25" i="1" s="1"/>
  <c r="V25" i="1" s="1"/>
  <c r="H17" i="1"/>
  <c r="I17" i="1" s="1"/>
  <c r="V17" i="1" s="1"/>
  <c r="H9" i="1"/>
  <c r="I9" i="1" s="1"/>
  <c r="V9" i="1" s="1"/>
  <c r="H496" i="1"/>
  <c r="I496" i="1" s="1"/>
  <c r="V496" i="1" s="1"/>
  <c r="H488" i="1"/>
  <c r="I488" i="1" s="1"/>
  <c r="V488" i="1" s="1"/>
  <c r="H480" i="1"/>
  <c r="I480" i="1" s="1"/>
  <c r="V480" i="1" s="1"/>
  <c r="H472" i="1"/>
  <c r="I472" i="1" s="1"/>
  <c r="V472" i="1" s="1"/>
  <c r="H464" i="1"/>
  <c r="I464" i="1" s="1"/>
  <c r="V464" i="1" s="1"/>
  <c r="H456" i="1"/>
  <c r="I456" i="1" s="1"/>
  <c r="V456" i="1" s="1"/>
  <c r="H448" i="1"/>
  <c r="I448" i="1" s="1"/>
  <c r="V448" i="1" s="1"/>
  <c r="H440" i="1"/>
  <c r="I440" i="1" s="1"/>
  <c r="V440" i="1" s="1"/>
  <c r="H432" i="1"/>
  <c r="I432" i="1" s="1"/>
  <c r="V432" i="1" s="1"/>
  <c r="H424" i="1"/>
  <c r="I424" i="1" s="1"/>
  <c r="V424" i="1" s="1"/>
  <c r="H416" i="1"/>
  <c r="I416" i="1" s="1"/>
  <c r="V416" i="1" s="1"/>
  <c r="H408" i="1"/>
  <c r="I408" i="1" s="1"/>
  <c r="V408" i="1" s="1"/>
  <c r="H400" i="1"/>
  <c r="I400" i="1" s="1"/>
  <c r="V400" i="1" s="1"/>
  <c r="H392" i="1"/>
  <c r="I392" i="1" s="1"/>
  <c r="V392" i="1" s="1"/>
  <c r="H384" i="1"/>
  <c r="I384" i="1" s="1"/>
  <c r="V384" i="1" s="1"/>
  <c r="H376" i="1"/>
  <c r="I376" i="1" s="1"/>
  <c r="V376" i="1" s="1"/>
  <c r="H368" i="1"/>
  <c r="I368" i="1" s="1"/>
  <c r="V368" i="1" s="1"/>
  <c r="H360" i="1"/>
  <c r="I360" i="1" s="1"/>
  <c r="V360" i="1" s="1"/>
  <c r="H352" i="1"/>
  <c r="I352" i="1" s="1"/>
  <c r="V352" i="1" s="1"/>
  <c r="H344" i="1"/>
  <c r="I344" i="1" s="1"/>
  <c r="V344" i="1" s="1"/>
  <c r="H336" i="1"/>
  <c r="I336" i="1" s="1"/>
  <c r="V336" i="1" s="1"/>
  <c r="H328" i="1"/>
  <c r="I328" i="1" s="1"/>
  <c r="V328" i="1" s="1"/>
  <c r="H320" i="1"/>
  <c r="I320" i="1" s="1"/>
  <c r="V320" i="1" s="1"/>
  <c r="H312" i="1"/>
  <c r="I312" i="1" s="1"/>
  <c r="V312" i="1" s="1"/>
  <c r="H304" i="1"/>
  <c r="I304" i="1" s="1"/>
  <c r="V304" i="1" s="1"/>
  <c r="H296" i="1"/>
  <c r="I296" i="1" s="1"/>
  <c r="V296" i="1" s="1"/>
  <c r="H288" i="1"/>
  <c r="I288" i="1" s="1"/>
  <c r="V288" i="1" s="1"/>
  <c r="H280" i="1"/>
  <c r="I280" i="1" s="1"/>
  <c r="V280" i="1" s="1"/>
  <c r="H272" i="1"/>
  <c r="I272" i="1" s="1"/>
  <c r="V272" i="1" s="1"/>
  <c r="H264" i="1"/>
  <c r="I264" i="1" s="1"/>
  <c r="V264" i="1" s="1"/>
  <c r="H256" i="1"/>
  <c r="I256" i="1" s="1"/>
  <c r="V256" i="1" s="1"/>
  <c r="H248" i="1"/>
  <c r="I248" i="1" s="1"/>
  <c r="V248" i="1" s="1"/>
  <c r="H240" i="1"/>
  <c r="I240" i="1" s="1"/>
  <c r="V240" i="1" s="1"/>
  <c r="H232" i="1"/>
  <c r="I232" i="1" s="1"/>
  <c r="V232" i="1" s="1"/>
  <c r="H224" i="1"/>
  <c r="I224" i="1" s="1"/>
  <c r="V224" i="1" s="1"/>
  <c r="H216" i="1"/>
  <c r="I216" i="1" s="1"/>
  <c r="V216" i="1" s="1"/>
  <c r="H208" i="1"/>
  <c r="I208" i="1" s="1"/>
  <c r="V208" i="1" s="1"/>
  <c r="H200" i="1"/>
  <c r="I200" i="1" s="1"/>
  <c r="V200" i="1" s="1"/>
  <c r="H192" i="1"/>
  <c r="I192" i="1" s="1"/>
  <c r="V192" i="1" s="1"/>
  <c r="H184" i="1"/>
  <c r="I184" i="1" s="1"/>
  <c r="V184" i="1" s="1"/>
  <c r="H176" i="1"/>
  <c r="I176" i="1" s="1"/>
  <c r="V176" i="1" s="1"/>
  <c r="H168" i="1"/>
  <c r="I168" i="1" s="1"/>
  <c r="V168" i="1" s="1"/>
  <c r="H160" i="1"/>
  <c r="I160" i="1" s="1"/>
  <c r="V160" i="1" s="1"/>
  <c r="H152" i="1"/>
  <c r="I152" i="1" s="1"/>
  <c r="V152" i="1" s="1"/>
  <c r="H144" i="1"/>
  <c r="I144" i="1" s="1"/>
  <c r="V144" i="1" s="1"/>
  <c r="H136" i="1"/>
  <c r="I136" i="1" s="1"/>
  <c r="V136" i="1" s="1"/>
  <c r="H128" i="1"/>
  <c r="I128" i="1" s="1"/>
  <c r="V128" i="1" s="1"/>
  <c r="H120" i="1"/>
  <c r="I120" i="1" s="1"/>
  <c r="V120" i="1" s="1"/>
  <c r="H112" i="1"/>
  <c r="I112" i="1" s="1"/>
  <c r="V112" i="1" s="1"/>
  <c r="H104" i="1"/>
  <c r="I104" i="1" s="1"/>
  <c r="V104" i="1" s="1"/>
  <c r="H96" i="1"/>
  <c r="I96" i="1" s="1"/>
  <c r="V96" i="1" s="1"/>
  <c r="H88" i="1"/>
  <c r="I88" i="1" s="1"/>
  <c r="V88" i="1" s="1"/>
  <c r="H80" i="1"/>
  <c r="I80" i="1" s="1"/>
  <c r="V80" i="1" s="1"/>
  <c r="H72" i="1"/>
  <c r="I72" i="1" s="1"/>
  <c r="V72" i="1" s="1"/>
  <c r="H64" i="1"/>
  <c r="I64" i="1" s="1"/>
  <c r="V64" i="1" s="1"/>
  <c r="H56" i="1"/>
  <c r="I56" i="1" s="1"/>
  <c r="V56" i="1" s="1"/>
  <c r="H48" i="1"/>
  <c r="I48" i="1" s="1"/>
  <c r="V48" i="1" s="1"/>
  <c r="H40" i="1"/>
  <c r="I40" i="1" s="1"/>
  <c r="V40" i="1" s="1"/>
  <c r="H32" i="1"/>
  <c r="I32" i="1" s="1"/>
  <c r="V32" i="1" s="1"/>
  <c r="H24" i="1"/>
  <c r="I24" i="1" s="1"/>
  <c r="V24" i="1" s="1"/>
  <c r="H16" i="1"/>
  <c r="I16" i="1" s="1"/>
  <c r="V16" i="1" s="1"/>
  <c r="H8" i="1"/>
  <c r="I8" i="1" s="1"/>
  <c r="V8" i="1" s="1"/>
  <c r="H495" i="1"/>
  <c r="I495" i="1" s="1"/>
  <c r="V495" i="1" s="1"/>
  <c r="H487" i="1"/>
  <c r="I487" i="1" s="1"/>
  <c r="V487" i="1" s="1"/>
  <c r="H479" i="1"/>
  <c r="I479" i="1" s="1"/>
  <c r="V479" i="1" s="1"/>
  <c r="H471" i="1"/>
  <c r="I471" i="1" s="1"/>
  <c r="V471" i="1" s="1"/>
  <c r="H463" i="1"/>
  <c r="I463" i="1" s="1"/>
  <c r="V463" i="1" s="1"/>
  <c r="H455" i="1"/>
  <c r="I455" i="1" s="1"/>
  <c r="V455" i="1" s="1"/>
  <c r="H447" i="1"/>
  <c r="I447" i="1" s="1"/>
  <c r="V447" i="1" s="1"/>
  <c r="H439" i="1"/>
  <c r="I439" i="1" s="1"/>
  <c r="V439" i="1" s="1"/>
  <c r="H431" i="1"/>
  <c r="I431" i="1" s="1"/>
  <c r="V431" i="1" s="1"/>
  <c r="H423" i="1"/>
  <c r="I423" i="1" s="1"/>
  <c r="V423" i="1" s="1"/>
  <c r="H415" i="1"/>
  <c r="I415" i="1" s="1"/>
  <c r="V415" i="1" s="1"/>
  <c r="H407" i="1"/>
  <c r="I407" i="1" s="1"/>
  <c r="V407" i="1" s="1"/>
  <c r="H399" i="1"/>
  <c r="I399" i="1" s="1"/>
  <c r="V399" i="1" s="1"/>
  <c r="H391" i="1"/>
  <c r="I391" i="1" s="1"/>
  <c r="V391" i="1" s="1"/>
  <c r="H383" i="1"/>
  <c r="I383" i="1" s="1"/>
  <c r="V383" i="1" s="1"/>
  <c r="H375" i="1"/>
  <c r="I375" i="1" s="1"/>
  <c r="V375" i="1" s="1"/>
  <c r="H367" i="1"/>
  <c r="I367" i="1" s="1"/>
  <c r="V367" i="1" s="1"/>
  <c r="H359" i="1"/>
  <c r="I359" i="1" s="1"/>
  <c r="V359" i="1" s="1"/>
  <c r="H351" i="1"/>
  <c r="I351" i="1" s="1"/>
  <c r="V351" i="1" s="1"/>
  <c r="H343" i="1"/>
  <c r="I343" i="1" s="1"/>
  <c r="V343" i="1" s="1"/>
  <c r="H335" i="1"/>
  <c r="I335" i="1" s="1"/>
  <c r="V335" i="1" s="1"/>
  <c r="H327" i="1"/>
  <c r="I327" i="1" s="1"/>
  <c r="V327" i="1" s="1"/>
  <c r="H319" i="1"/>
  <c r="I319" i="1" s="1"/>
  <c r="V319" i="1" s="1"/>
  <c r="H311" i="1"/>
  <c r="I311" i="1" s="1"/>
  <c r="V311" i="1" s="1"/>
  <c r="H303" i="1"/>
  <c r="I303" i="1" s="1"/>
  <c r="V303" i="1" s="1"/>
  <c r="H295" i="1"/>
  <c r="I295" i="1" s="1"/>
  <c r="V295" i="1" s="1"/>
  <c r="H287" i="1"/>
  <c r="I287" i="1" s="1"/>
  <c r="V287" i="1" s="1"/>
  <c r="H279" i="1"/>
  <c r="I279" i="1" s="1"/>
  <c r="V279" i="1" s="1"/>
  <c r="H271" i="1"/>
  <c r="I271" i="1" s="1"/>
  <c r="V271" i="1" s="1"/>
  <c r="H263" i="1"/>
  <c r="I263" i="1" s="1"/>
  <c r="V263" i="1" s="1"/>
  <c r="H255" i="1"/>
  <c r="I255" i="1" s="1"/>
  <c r="V255" i="1" s="1"/>
  <c r="H247" i="1"/>
  <c r="I247" i="1" s="1"/>
  <c r="V247" i="1" s="1"/>
  <c r="H239" i="1"/>
  <c r="I239" i="1" s="1"/>
  <c r="V239" i="1" s="1"/>
  <c r="H231" i="1"/>
  <c r="I231" i="1" s="1"/>
  <c r="V231" i="1" s="1"/>
  <c r="H223" i="1"/>
  <c r="I223" i="1" s="1"/>
  <c r="V223" i="1" s="1"/>
  <c r="H215" i="1"/>
  <c r="I215" i="1" s="1"/>
  <c r="V215" i="1" s="1"/>
  <c r="H207" i="1"/>
  <c r="I207" i="1" s="1"/>
  <c r="V207" i="1" s="1"/>
  <c r="H199" i="1"/>
  <c r="I199" i="1" s="1"/>
  <c r="V199" i="1" s="1"/>
  <c r="H191" i="1"/>
  <c r="I191" i="1" s="1"/>
  <c r="V191" i="1" s="1"/>
  <c r="H183" i="1"/>
  <c r="I183" i="1" s="1"/>
  <c r="V183" i="1" s="1"/>
  <c r="H175" i="1"/>
  <c r="I175" i="1" s="1"/>
  <c r="V175" i="1" s="1"/>
  <c r="H167" i="1"/>
  <c r="I167" i="1" s="1"/>
  <c r="V167" i="1" s="1"/>
  <c r="H159" i="1"/>
  <c r="I159" i="1" s="1"/>
  <c r="V159" i="1" s="1"/>
  <c r="H151" i="1"/>
  <c r="I151" i="1" s="1"/>
  <c r="V151" i="1" s="1"/>
  <c r="H143" i="1"/>
  <c r="I143" i="1" s="1"/>
  <c r="V143" i="1" s="1"/>
  <c r="H135" i="1"/>
  <c r="I135" i="1" s="1"/>
  <c r="V135" i="1" s="1"/>
  <c r="H127" i="1"/>
  <c r="I127" i="1" s="1"/>
  <c r="V127" i="1" s="1"/>
  <c r="H119" i="1"/>
  <c r="I119" i="1" s="1"/>
  <c r="V119" i="1" s="1"/>
  <c r="H111" i="1"/>
  <c r="I111" i="1" s="1"/>
  <c r="V111" i="1" s="1"/>
  <c r="H103" i="1"/>
  <c r="I103" i="1" s="1"/>
  <c r="V103" i="1" s="1"/>
  <c r="H95" i="1"/>
  <c r="I95" i="1" s="1"/>
  <c r="V95" i="1" s="1"/>
  <c r="H87" i="1"/>
  <c r="I87" i="1" s="1"/>
  <c r="V87" i="1" s="1"/>
  <c r="H79" i="1"/>
  <c r="I79" i="1" s="1"/>
  <c r="V79" i="1" s="1"/>
  <c r="H71" i="1"/>
  <c r="I71" i="1" s="1"/>
  <c r="V71" i="1" s="1"/>
  <c r="H63" i="1"/>
  <c r="I63" i="1" s="1"/>
  <c r="V63" i="1" s="1"/>
  <c r="H55" i="1"/>
  <c r="I55" i="1" s="1"/>
  <c r="V55" i="1" s="1"/>
  <c r="H47" i="1"/>
  <c r="I47" i="1" s="1"/>
  <c r="V47" i="1" s="1"/>
  <c r="H39" i="1"/>
  <c r="I39" i="1" s="1"/>
  <c r="V39" i="1" s="1"/>
  <c r="H31" i="1"/>
  <c r="I31" i="1" s="1"/>
  <c r="V31" i="1" s="1"/>
  <c r="H23" i="1"/>
  <c r="I23" i="1" s="1"/>
  <c r="V23" i="1" s="1"/>
  <c r="H15" i="1"/>
  <c r="I15" i="1" s="1"/>
  <c r="V15" i="1" s="1"/>
  <c r="H7" i="1"/>
  <c r="I7" i="1" s="1"/>
  <c r="V7" i="1" s="1"/>
  <c r="H494" i="1"/>
  <c r="I494" i="1" s="1"/>
  <c r="V494" i="1" s="1"/>
  <c r="H486" i="1"/>
  <c r="I486" i="1" s="1"/>
  <c r="V486" i="1" s="1"/>
  <c r="H478" i="1"/>
  <c r="I478" i="1" s="1"/>
  <c r="V478" i="1" s="1"/>
  <c r="H470" i="1"/>
  <c r="I470" i="1" s="1"/>
  <c r="V470" i="1" s="1"/>
  <c r="H462" i="1"/>
  <c r="I462" i="1" s="1"/>
  <c r="V462" i="1" s="1"/>
  <c r="H454" i="1"/>
  <c r="I454" i="1" s="1"/>
  <c r="V454" i="1" s="1"/>
  <c r="H446" i="1"/>
  <c r="I446" i="1" s="1"/>
  <c r="V446" i="1" s="1"/>
  <c r="H438" i="1"/>
  <c r="I438" i="1" s="1"/>
  <c r="V438" i="1" s="1"/>
  <c r="H430" i="1"/>
  <c r="I430" i="1" s="1"/>
  <c r="V430" i="1" s="1"/>
  <c r="H422" i="1"/>
  <c r="I422" i="1" s="1"/>
  <c r="V422" i="1" s="1"/>
  <c r="H414" i="1"/>
  <c r="I414" i="1" s="1"/>
  <c r="V414" i="1" s="1"/>
  <c r="H406" i="1"/>
  <c r="I406" i="1" s="1"/>
  <c r="V406" i="1" s="1"/>
  <c r="H398" i="1"/>
  <c r="I398" i="1" s="1"/>
  <c r="V398" i="1" s="1"/>
  <c r="H390" i="1"/>
  <c r="I390" i="1" s="1"/>
  <c r="V390" i="1" s="1"/>
  <c r="H382" i="1"/>
  <c r="I382" i="1" s="1"/>
  <c r="V382" i="1" s="1"/>
  <c r="H374" i="1"/>
  <c r="I374" i="1" s="1"/>
  <c r="V374" i="1" s="1"/>
  <c r="H366" i="1"/>
  <c r="I366" i="1" s="1"/>
  <c r="V366" i="1" s="1"/>
  <c r="H358" i="1"/>
  <c r="I358" i="1" s="1"/>
  <c r="V358" i="1" s="1"/>
  <c r="H350" i="1"/>
  <c r="I350" i="1" s="1"/>
  <c r="V350" i="1" s="1"/>
  <c r="H342" i="1"/>
  <c r="I342" i="1" s="1"/>
  <c r="V342" i="1" s="1"/>
  <c r="H334" i="1"/>
  <c r="I334" i="1" s="1"/>
  <c r="V334" i="1" s="1"/>
  <c r="H326" i="1"/>
  <c r="I326" i="1" s="1"/>
  <c r="V326" i="1" s="1"/>
  <c r="H318" i="1"/>
  <c r="I318" i="1" s="1"/>
  <c r="V318" i="1" s="1"/>
  <c r="H310" i="1"/>
  <c r="I310" i="1" s="1"/>
  <c r="V310" i="1" s="1"/>
  <c r="H302" i="1"/>
  <c r="I302" i="1" s="1"/>
  <c r="V302" i="1" s="1"/>
  <c r="H294" i="1"/>
  <c r="I294" i="1" s="1"/>
  <c r="V294" i="1" s="1"/>
  <c r="H286" i="1"/>
  <c r="I286" i="1" s="1"/>
  <c r="V286" i="1" s="1"/>
  <c r="H278" i="1"/>
  <c r="I278" i="1" s="1"/>
  <c r="V278" i="1" s="1"/>
  <c r="H270" i="1"/>
  <c r="I270" i="1" s="1"/>
  <c r="V270" i="1" s="1"/>
  <c r="H262" i="1"/>
  <c r="I262" i="1" s="1"/>
  <c r="V262" i="1" s="1"/>
  <c r="H254" i="1"/>
  <c r="I254" i="1" s="1"/>
  <c r="V254" i="1" s="1"/>
  <c r="H246" i="1"/>
  <c r="I246" i="1" s="1"/>
  <c r="V246" i="1" s="1"/>
  <c r="H238" i="1"/>
  <c r="I238" i="1" s="1"/>
  <c r="V238" i="1" s="1"/>
  <c r="H230" i="1"/>
  <c r="I230" i="1" s="1"/>
  <c r="V230" i="1" s="1"/>
  <c r="H222" i="1"/>
  <c r="I222" i="1" s="1"/>
  <c r="V222" i="1" s="1"/>
  <c r="H214" i="1"/>
  <c r="I214" i="1" s="1"/>
  <c r="V214" i="1" s="1"/>
  <c r="H206" i="1"/>
  <c r="I206" i="1" s="1"/>
  <c r="V206" i="1" s="1"/>
  <c r="H198" i="1"/>
  <c r="I198" i="1" s="1"/>
  <c r="V198" i="1" s="1"/>
  <c r="H190" i="1"/>
  <c r="I190" i="1" s="1"/>
  <c r="V190" i="1" s="1"/>
  <c r="H182" i="1"/>
  <c r="I182" i="1" s="1"/>
  <c r="V182" i="1" s="1"/>
  <c r="H174" i="1"/>
  <c r="I174" i="1" s="1"/>
  <c r="V174" i="1" s="1"/>
  <c r="H166" i="1"/>
  <c r="I166" i="1" s="1"/>
  <c r="V166" i="1" s="1"/>
  <c r="H158" i="1"/>
  <c r="I158" i="1" s="1"/>
  <c r="V158" i="1" s="1"/>
  <c r="H150" i="1"/>
  <c r="I150" i="1" s="1"/>
  <c r="V150" i="1" s="1"/>
  <c r="H142" i="1"/>
  <c r="I142" i="1" s="1"/>
  <c r="V142" i="1" s="1"/>
  <c r="H134" i="1"/>
  <c r="I134" i="1" s="1"/>
  <c r="V134" i="1" s="1"/>
  <c r="H126" i="1"/>
  <c r="I126" i="1" s="1"/>
  <c r="V126" i="1" s="1"/>
  <c r="H118" i="1"/>
  <c r="I118" i="1" s="1"/>
  <c r="V118" i="1" s="1"/>
  <c r="H110" i="1"/>
  <c r="I110" i="1" s="1"/>
  <c r="V110" i="1" s="1"/>
  <c r="H102" i="1"/>
  <c r="I102" i="1" s="1"/>
  <c r="V102" i="1" s="1"/>
  <c r="H94" i="1"/>
  <c r="I94" i="1" s="1"/>
  <c r="V94" i="1" s="1"/>
  <c r="H86" i="1"/>
  <c r="I86" i="1" s="1"/>
  <c r="V86" i="1" s="1"/>
  <c r="H78" i="1"/>
  <c r="I78" i="1" s="1"/>
  <c r="V78" i="1" s="1"/>
  <c r="H70" i="1"/>
  <c r="I70" i="1" s="1"/>
  <c r="V70" i="1" s="1"/>
  <c r="H62" i="1"/>
  <c r="I62" i="1" s="1"/>
  <c r="V62" i="1" s="1"/>
  <c r="H54" i="1"/>
  <c r="I54" i="1" s="1"/>
  <c r="V54" i="1" s="1"/>
  <c r="H46" i="1"/>
  <c r="I46" i="1" s="1"/>
  <c r="V46" i="1" s="1"/>
  <c r="H38" i="1"/>
  <c r="I38" i="1" s="1"/>
  <c r="V38" i="1" s="1"/>
  <c r="H30" i="1"/>
  <c r="I30" i="1" s="1"/>
  <c r="V30" i="1" s="1"/>
  <c r="H22" i="1"/>
  <c r="I22" i="1" s="1"/>
  <c r="V22" i="1" s="1"/>
  <c r="H14" i="1"/>
  <c r="I14" i="1" s="1"/>
  <c r="V14" i="1" s="1"/>
  <c r="H6" i="1"/>
  <c r="I6" i="1" s="1"/>
  <c r="V6" i="1" s="1"/>
  <c r="H501" i="1"/>
  <c r="I501" i="1" s="1"/>
  <c r="V501" i="1" s="1"/>
  <c r="H493" i="1"/>
  <c r="I493" i="1" s="1"/>
  <c r="V493" i="1" s="1"/>
  <c r="H485" i="1"/>
  <c r="I485" i="1" s="1"/>
  <c r="V485" i="1" s="1"/>
  <c r="H477" i="1"/>
  <c r="I477" i="1" s="1"/>
  <c r="V477" i="1" s="1"/>
  <c r="H469" i="1"/>
  <c r="I469" i="1" s="1"/>
  <c r="V469" i="1" s="1"/>
  <c r="H461" i="1"/>
  <c r="I461" i="1" s="1"/>
  <c r="V461" i="1" s="1"/>
  <c r="H453" i="1"/>
  <c r="I453" i="1" s="1"/>
  <c r="V453" i="1" s="1"/>
  <c r="H445" i="1"/>
  <c r="I445" i="1" s="1"/>
  <c r="V445" i="1" s="1"/>
  <c r="H437" i="1"/>
  <c r="I437" i="1" s="1"/>
  <c r="V437" i="1" s="1"/>
  <c r="H429" i="1"/>
  <c r="I429" i="1" s="1"/>
  <c r="V429" i="1" s="1"/>
  <c r="H421" i="1"/>
  <c r="I421" i="1" s="1"/>
  <c r="V421" i="1" s="1"/>
  <c r="H413" i="1"/>
  <c r="I413" i="1" s="1"/>
  <c r="V413" i="1" s="1"/>
  <c r="H405" i="1"/>
  <c r="I405" i="1" s="1"/>
  <c r="V405" i="1" s="1"/>
  <c r="H397" i="1"/>
  <c r="I397" i="1" s="1"/>
  <c r="V397" i="1" s="1"/>
  <c r="H389" i="1"/>
  <c r="I389" i="1" s="1"/>
  <c r="V389" i="1" s="1"/>
  <c r="H381" i="1"/>
  <c r="I381" i="1" s="1"/>
  <c r="V381" i="1" s="1"/>
  <c r="H373" i="1"/>
  <c r="I373" i="1" s="1"/>
  <c r="V373" i="1" s="1"/>
  <c r="H365" i="1"/>
  <c r="I365" i="1" s="1"/>
  <c r="V365" i="1" s="1"/>
  <c r="H357" i="1"/>
  <c r="I357" i="1" s="1"/>
  <c r="V357" i="1" s="1"/>
  <c r="H349" i="1"/>
  <c r="I349" i="1" s="1"/>
  <c r="V349" i="1" s="1"/>
  <c r="H341" i="1"/>
  <c r="I341" i="1" s="1"/>
  <c r="V341" i="1" s="1"/>
  <c r="H333" i="1"/>
  <c r="I333" i="1" s="1"/>
  <c r="V333" i="1" s="1"/>
  <c r="H325" i="1"/>
  <c r="I325" i="1" s="1"/>
  <c r="V325" i="1" s="1"/>
  <c r="H317" i="1"/>
  <c r="I317" i="1" s="1"/>
  <c r="V317" i="1" s="1"/>
  <c r="H309" i="1"/>
  <c r="I309" i="1" s="1"/>
  <c r="V309" i="1" s="1"/>
  <c r="H301" i="1"/>
  <c r="I301" i="1" s="1"/>
  <c r="V301" i="1" s="1"/>
  <c r="H293" i="1"/>
  <c r="I293" i="1" s="1"/>
  <c r="V293" i="1" s="1"/>
  <c r="H285" i="1"/>
  <c r="I285" i="1" s="1"/>
  <c r="V285" i="1" s="1"/>
  <c r="H277" i="1"/>
  <c r="I277" i="1" s="1"/>
  <c r="V277" i="1" s="1"/>
  <c r="H269" i="1"/>
  <c r="I269" i="1" s="1"/>
  <c r="V269" i="1" s="1"/>
  <c r="H261" i="1"/>
  <c r="I261" i="1" s="1"/>
  <c r="V261" i="1" s="1"/>
  <c r="H253" i="1"/>
  <c r="I253" i="1" s="1"/>
  <c r="V253" i="1" s="1"/>
  <c r="H245" i="1"/>
  <c r="I245" i="1" s="1"/>
  <c r="V245" i="1" s="1"/>
  <c r="H237" i="1"/>
  <c r="I237" i="1" s="1"/>
  <c r="V237" i="1" s="1"/>
  <c r="H229" i="1"/>
  <c r="I229" i="1" s="1"/>
  <c r="V229" i="1" s="1"/>
  <c r="H221" i="1"/>
  <c r="I221" i="1" s="1"/>
  <c r="V221" i="1" s="1"/>
  <c r="H213" i="1"/>
  <c r="I213" i="1" s="1"/>
  <c r="V213" i="1" s="1"/>
  <c r="H205" i="1"/>
  <c r="I205" i="1" s="1"/>
  <c r="V205" i="1" s="1"/>
  <c r="H197" i="1"/>
  <c r="I197" i="1" s="1"/>
  <c r="V197" i="1" s="1"/>
  <c r="H189" i="1"/>
  <c r="I189" i="1" s="1"/>
  <c r="V189" i="1" s="1"/>
  <c r="H181" i="1"/>
  <c r="I181" i="1" s="1"/>
  <c r="V181" i="1" s="1"/>
  <c r="H173" i="1"/>
  <c r="I173" i="1" s="1"/>
  <c r="V173" i="1" s="1"/>
  <c r="H165" i="1"/>
  <c r="I165" i="1" s="1"/>
  <c r="V165" i="1" s="1"/>
  <c r="H157" i="1"/>
  <c r="I157" i="1" s="1"/>
  <c r="V157" i="1" s="1"/>
  <c r="H149" i="1"/>
  <c r="I149" i="1" s="1"/>
  <c r="V149" i="1" s="1"/>
  <c r="H141" i="1"/>
  <c r="I141" i="1" s="1"/>
  <c r="V141" i="1" s="1"/>
  <c r="H133" i="1"/>
  <c r="I133" i="1" s="1"/>
  <c r="V133" i="1" s="1"/>
  <c r="H125" i="1"/>
  <c r="I125" i="1" s="1"/>
  <c r="V125" i="1" s="1"/>
  <c r="H117" i="1"/>
  <c r="I117" i="1" s="1"/>
  <c r="V117" i="1" s="1"/>
  <c r="H109" i="1"/>
  <c r="I109" i="1" s="1"/>
  <c r="V109" i="1" s="1"/>
  <c r="H101" i="1"/>
  <c r="I101" i="1" s="1"/>
  <c r="V101" i="1" s="1"/>
  <c r="H93" i="1"/>
  <c r="I93" i="1" s="1"/>
  <c r="V93" i="1" s="1"/>
  <c r="H85" i="1"/>
  <c r="I85" i="1" s="1"/>
  <c r="V85" i="1" s="1"/>
  <c r="H77" i="1"/>
  <c r="I77" i="1" s="1"/>
  <c r="V77" i="1" s="1"/>
  <c r="H69" i="1"/>
  <c r="I69" i="1" s="1"/>
  <c r="V69" i="1" s="1"/>
  <c r="H61" i="1"/>
  <c r="I61" i="1" s="1"/>
  <c r="V61" i="1" s="1"/>
  <c r="H53" i="1"/>
  <c r="I53" i="1" s="1"/>
  <c r="V53" i="1" s="1"/>
  <c r="H45" i="1"/>
  <c r="I45" i="1" s="1"/>
  <c r="V45" i="1" s="1"/>
  <c r="H37" i="1"/>
  <c r="I37" i="1" s="1"/>
  <c r="V37" i="1" s="1"/>
  <c r="H29" i="1"/>
  <c r="I29" i="1" s="1"/>
  <c r="V29" i="1" s="1"/>
  <c r="H21" i="1"/>
  <c r="I21" i="1" s="1"/>
  <c r="V21" i="1" s="1"/>
  <c r="H13" i="1"/>
  <c r="I13" i="1" s="1"/>
  <c r="V13" i="1" s="1"/>
  <c r="H5" i="1"/>
  <c r="I5" i="1" s="1"/>
  <c r="V5" i="1" s="1"/>
  <c r="H500" i="1"/>
  <c r="I500" i="1" s="1"/>
  <c r="V500" i="1" s="1"/>
  <c r="H492" i="1"/>
  <c r="I492" i="1" s="1"/>
  <c r="V492" i="1" s="1"/>
  <c r="H484" i="1"/>
  <c r="I484" i="1" s="1"/>
  <c r="V484" i="1" s="1"/>
  <c r="H476" i="1"/>
  <c r="I476" i="1" s="1"/>
  <c r="V476" i="1" s="1"/>
  <c r="H468" i="1"/>
  <c r="I468" i="1" s="1"/>
  <c r="V468" i="1" s="1"/>
  <c r="H460" i="1"/>
  <c r="I460" i="1" s="1"/>
  <c r="V460" i="1" s="1"/>
  <c r="H452" i="1"/>
  <c r="I452" i="1" s="1"/>
  <c r="V452" i="1" s="1"/>
  <c r="H444" i="1"/>
  <c r="I444" i="1" s="1"/>
  <c r="V444" i="1" s="1"/>
  <c r="H436" i="1"/>
  <c r="I436" i="1" s="1"/>
  <c r="V436" i="1" s="1"/>
  <c r="H428" i="1"/>
  <c r="I428" i="1" s="1"/>
  <c r="V428" i="1" s="1"/>
  <c r="H420" i="1"/>
  <c r="I420" i="1" s="1"/>
  <c r="V420" i="1" s="1"/>
  <c r="H412" i="1"/>
  <c r="I412" i="1" s="1"/>
  <c r="V412" i="1" s="1"/>
  <c r="H404" i="1"/>
  <c r="I404" i="1" s="1"/>
  <c r="V404" i="1" s="1"/>
  <c r="H396" i="1"/>
  <c r="I396" i="1" s="1"/>
  <c r="V396" i="1" s="1"/>
  <c r="H388" i="1"/>
  <c r="I388" i="1" s="1"/>
  <c r="V388" i="1" s="1"/>
  <c r="H380" i="1"/>
  <c r="I380" i="1" s="1"/>
  <c r="V380" i="1" s="1"/>
  <c r="H372" i="1"/>
  <c r="I372" i="1" s="1"/>
  <c r="V372" i="1" s="1"/>
  <c r="H364" i="1"/>
  <c r="I364" i="1" s="1"/>
  <c r="V364" i="1" s="1"/>
  <c r="H356" i="1"/>
  <c r="I356" i="1" s="1"/>
  <c r="V356" i="1" s="1"/>
  <c r="H348" i="1"/>
  <c r="I348" i="1" s="1"/>
  <c r="V348" i="1" s="1"/>
  <c r="H340" i="1"/>
  <c r="I340" i="1" s="1"/>
  <c r="V340" i="1" s="1"/>
  <c r="H332" i="1"/>
  <c r="I332" i="1" s="1"/>
  <c r="V332" i="1" s="1"/>
  <c r="H324" i="1"/>
  <c r="I324" i="1" s="1"/>
  <c r="V324" i="1" s="1"/>
  <c r="H316" i="1"/>
  <c r="I316" i="1" s="1"/>
  <c r="V316" i="1" s="1"/>
  <c r="H308" i="1"/>
  <c r="I308" i="1" s="1"/>
  <c r="V308" i="1" s="1"/>
  <c r="H300" i="1"/>
  <c r="I300" i="1" s="1"/>
  <c r="V300" i="1" s="1"/>
  <c r="H292" i="1"/>
  <c r="I292" i="1" s="1"/>
  <c r="V292" i="1" s="1"/>
  <c r="H284" i="1"/>
  <c r="I284" i="1" s="1"/>
  <c r="V284" i="1" s="1"/>
  <c r="H276" i="1"/>
  <c r="I276" i="1" s="1"/>
  <c r="V276" i="1" s="1"/>
  <c r="H268" i="1"/>
  <c r="I268" i="1" s="1"/>
  <c r="V268" i="1" s="1"/>
  <c r="H260" i="1"/>
  <c r="I260" i="1" s="1"/>
  <c r="V260" i="1" s="1"/>
  <c r="H252" i="1"/>
  <c r="I252" i="1" s="1"/>
  <c r="V252" i="1" s="1"/>
  <c r="H244" i="1"/>
  <c r="I244" i="1" s="1"/>
  <c r="V244" i="1" s="1"/>
  <c r="H236" i="1"/>
  <c r="I236" i="1" s="1"/>
  <c r="V236" i="1" s="1"/>
  <c r="H228" i="1"/>
  <c r="I228" i="1" s="1"/>
  <c r="V228" i="1" s="1"/>
  <c r="H220" i="1"/>
  <c r="I220" i="1" s="1"/>
  <c r="V220" i="1" s="1"/>
  <c r="H212" i="1"/>
  <c r="I212" i="1" s="1"/>
  <c r="V212" i="1" s="1"/>
  <c r="H204" i="1"/>
  <c r="I204" i="1" s="1"/>
  <c r="V204" i="1" s="1"/>
  <c r="H196" i="1"/>
  <c r="I196" i="1" s="1"/>
  <c r="V196" i="1" s="1"/>
  <c r="H188" i="1"/>
  <c r="I188" i="1" s="1"/>
  <c r="V188" i="1" s="1"/>
  <c r="H180" i="1"/>
  <c r="I180" i="1" s="1"/>
  <c r="V180" i="1" s="1"/>
  <c r="H172" i="1"/>
  <c r="I172" i="1" s="1"/>
  <c r="V172" i="1" s="1"/>
  <c r="H164" i="1"/>
  <c r="I164" i="1" s="1"/>
  <c r="V164" i="1" s="1"/>
  <c r="H156" i="1"/>
  <c r="I156" i="1" s="1"/>
  <c r="V156" i="1" s="1"/>
  <c r="H148" i="1"/>
  <c r="I148" i="1" s="1"/>
  <c r="V148" i="1" s="1"/>
  <c r="H140" i="1"/>
  <c r="I140" i="1" s="1"/>
  <c r="V140" i="1" s="1"/>
  <c r="H132" i="1"/>
  <c r="I132" i="1" s="1"/>
  <c r="V132" i="1" s="1"/>
  <c r="H124" i="1"/>
  <c r="I124" i="1" s="1"/>
  <c r="V124" i="1" s="1"/>
  <c r="H116" i="1"/>
  <c r="I116" i="1" s="1"/>
  <c r="V116" i="1" s="1"/>
  <c r="H108" i="1"/>
  <c r="I108" i="1" s="1"/>
  <c r="V108" i="1" s="1"/>
  <c r="H100" i="1"/>
  <c r="I100" i="1" s="1"/>
  <c r="V100" i="1" s="1"/>
  <c r="H92" i="1"/>
  <c r="I92" i="1" s="1"/>
  <c r="V92" i="1" s="1"/>
  <c r="H84" i="1"/>
  <c r="I84" i="1" s="1"/>
  <c r="V84" i="1" s="1"/>
  <c r="H76" i="1"/>
  <c r="I76" i="1" s="1"/>
  <c r="V76" i="1" s="1"/>
  <c r="H68" i="1"/>
  <c r="I68" i="1" s="1"/>
  <c r="V68" i="1" s="1"/>
  <c r="H60" i="1"/>
  <c r="I60" i="1" s="1"/>
  <c r="V60" i="1" s="1"/>
  <c r="H52" i="1"/>
  <c r="I52" i="1" s="1"/>
  <c r="V52" i="1" s="1"/>
  <c r="H44" i="1"/>
  <c r="I44" i="1" s="1"/>
  <c r="V44" i="1" s="1"/>
  <c r="H36" i="1"/>
  <c r="I36" i="1" s="1"/>
  <c r="V36" i="1" s="1"/>
  <c r="H28" i="1"/>
  <c r="I28" i="1" s="1"/>
  <c r="V28" i="1" s="1"/>
  <c r="H20" i="1"/>
  <c r="I20" i="1" s="1"/>
  <c r="V20" i="1" s="1"/>
  <c r="H12" i="1"/>
  <c r="I12" i="1" s="1"/>
  <c r="V12" i="1" s="1"/>
  <c r="H4" i="1"/>
  <c r="I4" i="1" s="1"/>
  <c r="V4" i="1" s="1"/>
  <c r="H499" i="1"/>
  <c r="I499" i="1" s="1"/>
  <c r="V499" i="1" s="1"/>
  <c r="H491" i="1"/>
  <c r="I491" i="1" s="1"/>
  <c r="V491" i="1" s="1"/>
  <c r="H483" i="1"/>
  <c r="I483" i="1" s="1"/>
  <c r="V483" i="1" s="1"/>
  <c r="H475" i="1"/>
  <c r="I475" i="1" s="1"/>
  <c r="V475" i="1" s="1"/>
  <c r="H467" i="1"/>
  <c r="I467" i="1" s="1"/>
  <c r="V467" i="1" s="1"/>
  <c r="H459" i="1"/>
  <c r="I459" i="1" s="1"/>
  <c r="V459" i="1" s="1"/>
  <c r="H451" i="1"/>
  <c r="I451" i="1" s="1"/>
  <c r="V451" i="1" s="1"/>
  <c r="H443" i="1"/>
  <c r="I443" i="1" s="1"/>
  <c r="V443" i="1" s="1"/>
  <c r="H435" i="1"/>
  <c r="I435" i="1" s="1"/>
  <c r="V435" i="1" s="1"/>
  <c r="H427" i="1"/>
  <c r="I427" i="1" s="1"/>
  <c r="V427" i="1" s="1"/>
  <c r="H419" i="1"/>
  <c r="I419" i="1" s="1"/>
  <c r="V419" i="1" s="1"/>
  <c r="H411" i="1"/>
  <c r="I411" i="1" s="1"/>
  <c r="V411" i="1" s="1"/>
  <c r="H403" i="1"/>
  <c r="I403" i="1" s="1"/>
  <c r="V403" i="1" s="1"/>
  <c r="H395" i="1"/>
  <c r="I395" i="1" s="1"/>
  <c r="V395" i="1" s="1"/>
  <c r="H387" i="1"/>
  <c r="I387" i="1" s="1"/>
  <c r="V387" i="1" s="1"/>
  <c r="H379" i="1"/>
  <c r="I379" i="1" s="1"/>
  <c r="V379" i="1" s="1"/>
  <c r="H371" i="1"/>
  <c r="I371" i="1" s="1"/>
  <c r="V371" i="1" s="1"/>
  <c r="H363" i="1"/>
  <c r="I363" i="1" s="1"/>
  <c r="V363" i="1" s="1"/>
  <c r="H355" i="1"/>
  <c r="I355" i="1" s="1"/>
  <c r="V355" i="1" s="1"/>
  <c r="H347" i="1"/>
  <c r="I347" i="1" s="1"/>
  <c r="V347" i="1" s="1"/>
  <c r="H339" i="1"/>
  <c r="I339" i="1" s="1"/>
  <c r="V339" i="1" s="1"/>
  <c r="H331" i="1"/>
  <c r="I331" i="1" s="1"/>
  <c r="V331" i="1" s="1"/>
  <c r="H323" i="1"/>
  <c r="I323" i="1" s="1"/>
  <c r="V323" i="1" s="1"/>
  <c r="H315" i="1"/>
  <c r="I315" i="1" s="1"/>
  <c r="V315" i="1" s="1"/>
  <c r="H307" i="1"/>
  <c r="I307" i="1" s="1"/>
  <c r="V307" i="1" s="1"/>
  <c r="H299" i="1"/>
  <c r="I299" i="1" s="1"/>
  <c r="V299" i="1" s="1"/>
  <c r="H291" i="1"/>
  <c r="I291" i="1" s="1"/>
  <c r="V291" i="1" s="1"/>
  <c r="H283" i="1"/>
  <c r="I283" i="1" s="1"/>
  <c r="V283" i="1" s="1"/>
  <c r="H275" i="1"/>
  <c r="I275" i="1" s="1"/>
  <c r="V275" i="1" s="1"/>
  <c r="H267" i="1"/>
  <c r="I267" i="1" s="1"/>
  <c r="V267" i="1" s="1"/>
  <c r="H259" i="1"/>
  <c r="I259" i="1" s="1"/>
  <c r="V259" i="1" s="1"/>
  <c r="H251" i="1"/>
  <c r="I251" i="1" s="1"/>
  <c r="V251" i="1" s="1"/>
  <c r="H243" i="1"/>
  <c r="I243" i="1" s="1"/>
  <c r="V243" i="1" s="1"/>
  <c r="H235" i="1"/>
  <c r="I235" i="1" s="1"/>
  <c r="V235" i="1" s="1"/>
  <c r="H227" i="1"/>
  <c r="I227" i="1" s="1"/>
  <c r="V227" i="1" s="1"/>
  <c r="H219" i="1"/>
  <c r="I219" i="1" s="1"/>
  <c r="V219" i="1" s="1"/>
  <c r="H211" i="1"/>
  <c r="I211" i="1" s="1"/>
  <c r="V211" i="1" s="1"/>
  <c r="H203" i="1"/>
  <c r="I203" i="1" s="1"/>
  <c r="V203" i="1" s="1"/>
  <c r="H195" i="1"/>
  <c r="I195" i="1" s="1"/>
  <c r="V195" i="1" s="1"/>
  <c r="H187" i="1"/>
  <c r="I187" i="1" s="1"/>
  <c r="V187" i="1" s="1"/>
  <c r="H179" i="1"/>
  <c r="I179" i="1" s="1"/>
  <c r="V179" i="1" s="1"/>
  <c r="H171" i="1"/>
  <c r="I171" i="1" s="1"/>
  <c r="V171" i="1" s="1"/>
  <c r="H163" i="1"/>
  <c r="I163" i="1" s="1"/>
  <c r="V163" i="1" s="1"/>
  <c r="H155" i="1"/>
  <c r="I155" i="1" s="1"/>
  <c r="V155" i="1" s="1"/>
  <c r="H147" i="1"/>
  <c r="I147" i="1" s="1"/>
  <c r="V147" i="1" s="1"/>
  <c r="H139" i="1"/>
  <c r="I139" i="1" s="1"/>
  <c r="V139" i="1" s="1"/>
  <c r="H131" i="1"/>
  <c r="I131" i="1" s="1"/>
  <c r="V131" i="1" s="1"/>
  <c r="H123" i="1"/>
  <c r="I123" i="1" s="1"/>
  <c r="V123" i="1" s="1"/>
  <c r="H115" i="1"/>
  <c r="I115" i="1" s="1"/>
  <c r="V115" i="1" s="1"/>
  <c r="H107" i="1"/>
  <c r="I107" i="1" s="1"/>
  <c r="V107" i="1" s="1"/>
  <c r="H99" i="1"/>
  <c r="I99" i="1" s="1"/>
  <c r="V99" i="1" s="1"/>
  <c r="H91" i="1"/>
  <c r="I91" i="1" s="1"/>
  <c r="V91" i="1" s="1"/>
  <c r="H83" i="1"/>
  <c r="I83" i="1" s="1"/>
  <c r="V83" i="1" s="1"/>
  <c r="H75" i="1"/>
  <c r="I75" i="1" s="1"/>
  <c r="V75" i="1" s="1"/>
  <c r="H67" i="1"/>
  <c r="I67" i="1" s="1"/>
  <c r="V67" i="1" s="1"/>
  <c r="H59" i="1"/>
  <c r="I59" i="1" s="1"/>
  <c r="V59" i="1" s="1"/>
  <c r="H51" i="1"/>
  <c r="I51" i="1" s="1"/>
  <c r="V51" i="1" s="1"/>
  <c r="H43" i="1"/>
  <c r="I43" i="1" s="1"/>
  <c r="V43" i="1" s="1"/>
  <c r="H35" i="1"/>
  <c r="I35" i="1" s="1"/>
  <c r="V35" i="1" s="1"/>
  <c r="H27" i="1"/>
  <c r="I27" i="1" s="1"/>
  <c r="V27" i="1" s="1"/>
  <c r="H19" i="1"/>
  <c r="I19" i="1" s="1"/>
  <c r="V19" i="1" s="1"/>
  <c r="H11" i="1"/>
  <c r="I11" i="1" s="1"/>
  <c r="V11" i="1" s="1"/>
  <c r="H3" i="1"/>
  <c r="I3" i="1" s="1"/>
  <c r="V3" i="1" s="1"/>
  <c r="H498" i="1"/>
  <c r="I498" i="1" s="1"/>
  <c r="V498" i="1" s="1"/>
  <c r="H490" i="1"/>
  <c r="I490" i="1" s="1"/>
  <c r="V490" i="1" s="1"/>
  <c r="H482" i="1"/>
  <c r="I482" i="1" s="1"/>
  <c r="V482" i="1" s="1"/>
  <c r="H474" i="1"/>
  <c r="I474" i="1" s="1"/>
  <c r="V474" i="1" s="1"/>
  <c r="H466" i="1"/>
  <c r="I466" i="1" s="1"/>
  <c r="V466" i="1" s="1"/>
  <c r="H458" i="1"/>
  <c r="I458" i="1" s="1"/>
  <c r="V458" i="1" s="1"/>
  <c r="H450" i="1"/>
  <c r="I450" i="1" s="1"/>
  <c r="V450" i="1" s="1"/>
  <c r="H442" i="1"/>
  <c r="I442" i="1" s="1"/>
  <c r="V442" i="1" s="1"/>
  <c r="H434" i="1"/>
  <c r="I434" i="1" s="1"/>
  <c r="V434" i="1" s="1"/>
  <c r="H426" i="1"/>
  <c r="I426" i="1" s="1"/>
  <c r="V426" i="1" s="1"/>
  <c r="H418" i="1"/>
  <c r="I418" i="1" s="1"/>
  <c r="V418" i="1" s="1"/>
  <c r="H410" i="1"/>
  <c r="I410" i="1" s="1"/>
  <c r="V410" i="1" s="1"/>
  <c r="H402" i="1"/>
  <c r="I402" i="1" s="1"/>
  <c r="V402" i="1" s="1"/>
  <c r="H394" i="1"/>
  <c r="I394" i="1" s="1"/>
  <c r="V394" i="1" s="1"/>
  <c r="H386" i="1"/>
  <c r="I386" i="1" s="1"/>
  <c r="V386" i="1" s="1"/>
  <c r="H378" i="1"/>
  <c r="I378" i="1" s="1"/>
  <c r="V378" i="1" s="1"/>
  <c r="H370" i="1"/>
  <c r="I370" i="1" s="1"/>
  <c r="V370" i="1" s="1"/>
  <c r="H362" i="1"/>
  <c r="I362" i="1" s="1"/>
  <c r="V362" i="1" s="1"/>
  <c r="H354" i="1"/>
  <c r="I354" i="1" s="1"/>
  <c r="V354" i="1" s="1"/>
  <c r="H346" i="1"/>
  <c r="I346" i="1" s="1"/>
  <c r="V346" i="1" s="1"/>
  <c r="H338" i="1"/>
  <c r="I338" i="1" s="1"/>
  <c r="V338" i="1" s="1"/>
  <c r="H330" i="1"/>
  <c r="I330" i="1" s="1"/>
  <c r="V330" i="1" s="1"/>
  <c r="H322" i="1"/>
  <c r="I322" i="1" s="1"/>
  <c r="V322" i="1" s="1"/>
  <c r="H314" i="1"/>
  <c r="I314" i="1" s="1"/>
  <c r="V314" i="1" s="1"/>
  <c r="H306" i="1"/>
  <c r="I306" i="1" s="1"/>
  <c r="V306" i="1" s="1"/>
  <c r="H298" i="1"/>
  <c r="I298" i="1" s="1"/>
  <c r="V298" i="1" s="1"/>
  <c r="H290" i="1"/>
  <c r="I290" i="1" s="1"/>
  <c r="V290" i="1" s="1"/>
  <c r="H282" i="1"/>
  <c r="I282" i="1" s="1"/>
  <c r="V282" i="1" s="1"/>
  <c r="H274" i="1"/>
  <c r="I274" i="1" s="1"/>
  <c r="V274" i="1" s="1"/>
  <c r="H266" i="1"/>
  <c r="I266" i="1" s="1"/>
  <c r="V266" i="1" s="1"/>
  <c r="H258" i="1"/>
  <c r="I258" i="1" s="1"/>
  <c r="V258" i="1" s="1"/>
  <c r="H250" i="1"/>
  <c r="I250" i="1" s="1"/>
  <c r="V250" i="1" s="1"/>
  <c r="H242" i="1"/>
  <c r="I242" i="1" s="1"/>
  <c r="V242" i="1" s="1"/>
  <c r="H234" i="1"/>
  <c r="I234" i="1" s="1"/>
  <c r="V234" i="1" s="1"/>
  <c r="H226" i="1"/>
  <c r="I226" i="1" s="1"/>
  <c r="V226" i="1" s="1"/>
  <c r="H218" i="1"/>
  <c r="I218" i="1" s="1"/>
  <c r="V218" i="1" s="1"/>
  <c r="H210" i="1"/>
  <c r="I210" i="1" s="1"/>
  <c r="V210" i="1" s="1"/>
  <c r="H202" i="1"/>
  <c r="I202" i="1" s="1"/>
  <c r="V202" i="1" s="1"/>
  <c r="H194" i="1"/>
  <c r="I194" i="1" s="1"/>
  <c r="V194" i="1" s="1"/>
  <c r="H186" i="1"/>
  <c r="I186" i="1" s="1"/>
  <c r="V186" i="1" s="1"/>
  <c r="H178" i="1"/>
  <c r="I178" i="1" s="1"/>
  <c r="V178" i="1" s="1"/>
  <c r="H170" i="1"/>
  <c r="I170" i="1" s="1"/>
  <c r="V170" i="1" s="1"/>
  <c r="H162" i="1"/>
  <c r="I162" i="1" s="1"/>
  <c r="V162" i="1" s="1"/>
  <c r="H154" i="1"/>
  <c r="I154" i="1" s="1"/>
  <c r="V154" i="1" s="1"/>
  <c r="H146" i="1"/>
  <c r="I146" i="1" s="1"/>
  <c r="V146" i="1" s="1"/>
  <c r="H138" i="1"/>
  <c r="I138" i="1" s="1"/>
  <c r="V138" i="1" s="1"/>
  <c r="H130" i="1"/>
  <c r="I130" i="1" s="1"/>
  <c r="V130" i="1" s="1"/>
  <c r="H122" i="1"/>
  <c r="I122" i="1" s="1"/>
  <c r="V122" i="1" s="1"/>
  <c r="H114" i="1"/>
  <c r="I114" i="1" s="1"/>
  <c r="V114" i="1" s="1"/>
  <c r="H106" i="1"/>
  <c r="I106" i="1" s="1"/>
  <c r="V106" i="1" s="1"/>
  <c r="H98" i="1"/>
  <c r="I98" i="1" s="1"/>
  <c r="V98" i="1" s="1"/>
  <c r="H90" i="1"/>
  <c r="I90" i="1" s="1"/>
  <c r="V90" i="1" s="1"/>
  <c r="H82" i="1"/>
  <c r="I82" i="1" s="1"/>
  <c r="V82" i="1" s="1"/>
  <c r="H74" i="1"/>
  <c r="I74" i="1" s="1"/>
  <c r="V74" i="1" s="1"/>
  <c r="H66" i="1"/>
  <c r="I66" i="1" s="1"/>
  <c r="V66" i="1" s="1"/>
  <c r="H58" i="1"/>
  <c r="I58" i="1" s="1"/>
  <c r="V58" i="1" s="1"/>
  <c r="H50" i="1"/>
  <c r="I50" i="1" s="1"/>
  <c r="V50" i="1" s="1"/>
  <c r="H42" i="1"/>
  <c r="I42" i="1" s="1"/>
  <c r="V42" i="1" s="1"/>
  <c r="H34" i="1"/>
  <c r="I34" i="1" s="1"/>
  <c r="V34" i="1" s="1"/>
  <c r="H26" i="1"/>
  <c r="I26" i="1" s="1"/>
  <c r="V26" i="1" s="1"/>
  <c r="H18" i="1"/>
  <c r="I18" i="1" s="1"/>
  <c r="V18" i="1" s="1"/>
  <c r="H10" i="1"/>
  <c r="I10" i="1" s="1"/>
  <c r="V10" i="1" s="1"/>
  <c r="H2" i="1"/>
  <c r="I2" i="1" s="1"/>
  <c r="V2" i="1" s="1"/>
</calcChain>
</file>

<file path=xl/sharedStrings.xml><?xml version="1.0" encoding="utf-8"?>
<sst xmlns="http://schemas.openxmlformats.org/spreadsheetml/2006/main" count="4288" uniqueCount="2238">
  <si>
    <t>first_name</t>
  </si>
  <si>
    <t>last_name</t>
  </si>
  <si>
    <t>address</t>
  </si>
  <si>
    <t>city</t>
  </si>
  <si>
    <t>state</t>
  </si>
  <si>
    <t>zip</t>
  </si>
  <si>
    <t>James</t>
  </si>
  <si>
    <t>Butt</t>
  </si>
  <si>
    <t>6649 N Blue Gum St</t>
  </si>
  <si>
    <t>New Orleans</t>
  </si>
  <si>
    <t>LA</t>
  </si>
  <si>
    <t>Josephine</t>
  </si>
  <si>
    <t>Darakjy</t>
  </si>
  <si>
    <t>4 B Blue Ridge Blvd</t>
  </si>
  <si>
    <t>Brighton</t>
  </si>
  <si>
    <t>Livingston</t>
  </si>
  <si>
    <t>MI</t>
  </si>
  <si>
    <t>Art</t>
  </si>
  <si>
    <t>Venere</t>
  </si>
  <si>
    <t>8 W Cerritos Ave #54</t>
  </si>
  <si>
    <t>Bridgeport</t>
  </si>
  <si>
    <t>NJ</t>
  </si>
  <si>
    <t>Lenna</t>
  </si>
  <si>
    <t>Paprocki</t>
  </si>
  <si>
    <t>639 Main St</t>
  </si>
  <si>
    <t>Anchorage</t>
  </si>
  <si>
    <t>AK</t>
  </si>
  <si>
    <t>Donette</t>
  </si>
  <si>
    <t>Foller</t>
  </si>
  <si>
    <t>34 Center St</t>
  </si>
  <si>
    <t>Hamilton</t>
  </si>
  <si>
    <t>OH</t>
  </si>
  <si>
    <t>Simona</t>
  </si>
  <si>
    <t>Morasca</t>
  </si>
  <si>
    <t>3 Mcauley Dr</t>
  </si>
  <si>
    <t>Ashland</t>
  </si>
  <si>
    <t>Mitsue</t>
  </si>
  <si>
    <t>Tollner</t>
  </si>
  <si>
    <t>7 Eads St</t>
  </si>
  <si>
    <t>Chicago</t>
  </si>
  <si>
    <t>IL</t>
  </si>
  <si>
    <t>Leota</t>
  </si>
  <si>
    <t>Dilliard</t>
  </si>
  <si>
    <t>7 W Jackson Blvd</t>
  </si>
  <si>
    <t>San Jose</t>
  </si>
  <si>
    <t>Santa Clara</t>
  </si>
  <si>
    <t>CA</t>
  </si>
  <si>
    <t>Sage</t>
  </si>
  <si>
    <t>Wieser</t>
  </si>
  <si>
    <t>5 Boston Ave #88</t>
  </si>
  <si>
    <t>Sioux Falls</t>
  </si>
  <si>
    <t>SD</t>
  </si>
  <si>
    <t>Kris</t>
  </si>
  <si>
    <t>Marrier</t>
  </si>
  <si>
    <t>228 Runamuck Pl #2808</t>
  </si>
  <si>
    <t>Baltimore</t>
  </si>
  <si>
    <t>MD</t>
  </si>
  <si>
    <t>Minna</t>
  </si>
  <si>
    <t>Amigon</t>
  </si>
  <si>
    <t>2371 Jerrold Ave</t>
  </si>
  <si>
    <t>Kulpsville</t>
  </si>
  <si>
    <t>PA</t>
  </si>
  <si>
    <t>Abel</t>
  </si>
  <si>
    <t>Maclead</t>
  </si>
  <si>
    <t>37275 St  Rt 17m M</t>
  </si>
  <si>
    <t>Middle Island</t>
  </si>
  <si>
    <t>NY</t>
  </si>
  <si>
    <t>Kiley</t>
  </si>
  <si>
    <t>Caldarera</t>
  </si>
  <si>
    <t>25 E 75th St #69</t>
  </si>
  <si>
    <t>Los Angeles</t>
  </si>
  <si>
    <t>Graciela</t>
  </si>
  <si>
    <t>Ruta</t>
  </si>
  <si>
    <t>98 Connecticut Ave Nw</t>
  </si>
  <si>
    <t>Chagrin Falls</t>
  </si>
  <si>
    <t>Cammy</t>
  </si>
  <si>
    <t>Albares</t>
  </si>
  <si>
    <t>56 E Morehead St</t>
  </si>
  <si>
    <t>Laredo</t>
  </si>
  <si>
    <t>TX</t>
  </si>
  <si>
    <t>Mattie</t>
  </si>
  <si>
    <t>Poquette</t>
  </si>
  <si>
    <t>73 State Road 434 E</t>
  </si>
  <si>
    <t>Phoenix</t>
  </si>
  <si>
    <t>AZ</t>
  </si>
  <si>
    <t>Meaghan</t>
  </si>
  <si>
    <t>Garufi</t>
  </si>
  <si>
    <t>69734 E Carrillo St</t>
  </si>
  <si>
    <t>Mc Minnville</t>
  </si>
  <si>
    <t>Warren</t>
  </si>
  <si>
    <t>TN</t>
  </si>
  <si>
    <t>Gladys</t>
  </si>
  <si>
    <t>Rim</t>
  </si>
  <si>
    <t>322 New Horizon Blvd</t>
  </si>
  <si>
    <t>Milwaukee</t>
  </si>
  <si>
    <t>WI</t>
  </si>
  <si>
    <t>Yuki</t>
  </si>
  <si>
    <t>Whobrey</t>
  </si>
  <si>
    <t>1 State Route 27</t>
  </si>
  <si>
    <t>Taylor</t>
  </si>
  <si>
    <t>Wayne</t>
  </si>
  <si>
    <t>Fletcher</t>
  </si>
  <si>
    <t>Flosi</t>
  </si>
  <si>
    <t>394 Manchester Blvd</t>
  </si>
  <si>
    <t>Rockford</t>
  </si>
  <si>
    <t>Bette</t>
  </si>
  <si>
    <t>Nicka</t>
  </si>
  <si>
    <t>6 S 33rd St</t>
  </si>
  <si>
    <t>Aston</t>
  </si>
  <si>
    <t>Delaware</t>
  </si>
  <si>
    <t>Veronika</t>
  </si>
  <si>
    <t>Inouye</t>
  </si>
  <si>
    <t>6 Greenleaf Ave</t>
  </si>
  <si>
    <t>Willard</t>
  </si>
  <si>
    <t>Kolmetz</t>
  </si>
  <si>
    <t>618 W Yakima Ave</t>
  </si>
  <si>
    <t>Irving</t>
  </si>
  <si>
    <t>Dallas</t>
  </si>
  <si>
    <t>Maryann</t>
  </si>
  <si>
    <t>Royster</t>
  </si>
  <si>
    <t>74 S Westgate St</t>
  </si>
  <si>
    <t>Albany</t>
  </si>
  <si>
    <t>Alisha</t>
  </si>
  <si>
    <t>Slusarski</t>
  </si>
  <si>
    <t>3273 State St</t>
  </si>
  <si>
    <t>Middlesex</t>
  </si>
  <si>
    <t>Allene</t>
  </si>
  <si>
    <t>Iturbide</t>
  </si>
  <si>
    <t>1 Central Ave</t>
  </si>
  <si>
    <t>Stevens Point</t>
  </si>
  <si>
    <t>Chanel</t>
  </si>
  <si>
    <t>Caudy</t>
  </si>
  <si>
    <t>86 Nw 66th St #8673</t>
  </si>
  <si>
    <t>Shawnee</t>
  </si>
  <si>
    <t>KS</t>
  </si>
  <si>
    <t>Ezekiel</t>
  </si>
  <si>
    <t>Chui</t>
  </si>
  <si>
    <t>2 Cedar Ave #84</t>
  </si>
  <si>
    <t>Easton</t>
  </si>
  <si>
    <t>Willow</t>
  </si>
  <si>
    <t>Kusko</t>
  </si>
  <si>
    <t>90991 Thorburn Ave</t>
  </si>
  <si>
    <t>New York</t>
  </si>
  <si>
    <t>Bernardo</t>
  </si>
  <si>
    <t>Figeroa</t>
  </si>
  <si>
    <t>386 9th Ave N</t>
  </si>
  <si>
    <t>Conroe</t>
  </si>
  <si>
    <t>Ammie</t>
  </si>
  <si>
    <t>Corrio</t>
  </si>
  <si>
    <t>74874 Atlantic Ave</t>
  </si>
  <si>
    <t>Columbus</t>
  </si>
  <si>
    <t>Francine</t>
  </si>
  <si>
    <t>Vocelka</t>
  </si>
  <si>
    <t>366 South Dr</t>
  </si>
  <si>
    <t>Las Cruces</t>
  </si>
  <si>
    <t>NM</t>
  </si>
  <si>
    <t>Ernie</t>
  </si>
  <si>
    <t>Stenseth</t>
  </si>
  <si>
    <t>45 E Liberty St</t>
  </si>
  <si>
    <t>Ridgefield Park</t>
  </si>
  <si>
    <t>Albina</t>
  </si>
  <si>
    <t>Glick</t>
  </si>
  <si>
    <t>4 Ralph Ct</t>
  </si>
  <si>
    <t>Dunellen</t>
  </si>
  <si>
    <t>Alishia</t>
  </si>
  <si>
    <t>Sergi</t>
  </si>
  <si>
    <t>2742 Distribution Way</t>
  </si>
  <si>
    <t>Solange</t>
  </si>
  <si>
    <t>Shinko</t>
  </si>
  <si>
    <t>426 Wolf St</t>
  </si>
  <si>
    <t>Metairie</t>
  </si>
  <si>
    <t>Jose</t>
  </si>
  <si>
    <t>Stockham</t>
  </si>
  <si>
    <t>128 Bransten Rd</t>
  </si>
  <si>
    <t>Rozella</t>
  </si>
  <si>
    <t>Ostrosky</t>
  </si>
  <si>
    <t>17 Morena Blvd</t>
  </si>
  <si>
    <t>Camarillo</t>
  </si>
  <si>
    <t>Ventura</t>
  </si>
  <si>
    <t>Valentine</t>
  </si>
  <si>
    <t>Gillian</t>
  </si>
  <si>
    <t>775 W 17th St</t>
  </si>
  <si>
    <t>San Antonio</t>
  </si>
  <si>
    <t>Kati</t>
  </si>
  <si>
    <t>Rulapaugh</t>
  </si>
  <si>
    <t>6980 Dorsett Rd</t>
  </si>
  <si>
    <t>Abilene</t>
  </si>
  <si>
    <t>Youlanda</t>
  </si>
  <si>
    <t>Schemmer</t>
  </si>
  <si>
    <t>2881 Lewis Rd</t>
  </si>
  <si>
    <t>Prineville</t>
  </si>
  <si>
    <t>OR</t>
  </si>
  <si>
    <t>Dyan</t>
  </si>
  <si>
    <t>Oldroyd</t>
  </si>
  <si>
    <t>7219 Woodfield Rd</t>
  </si>
  <si>
    <t>Overland Park</t>
  </si>
  <si>
    <t>Roxane</t>
  </si>
  <si>
    <t>Campain</t>
  </si>
  <si>
    <t>1048 Main St</t>
  </si>
  <si>
    <t>Fairbanks</t>
  </si>
  <si>
    <t>Lavera</t>
  </si>
  <si>
    <t>Perin</t>
  </si>
  <si>
    <t>678 3rd Ave</t>
  </si>
  <si>
    <t>Miami</t>
  </si>
  <si>
    <t>FL</t>
  </si>
  <si>
    <t>Erick</t>
  </si>
  <si>
    <t>Ferencz</t>
  </si>
  <si>
    <t>20 S Babcock St</t>
  </si>
  <si>
    <t>Fatima</t>
  </si>
  <si>
    <t>Saylors</t>
  </si>
  <si>
    <t>2 Lighthouse Ave</t>
  </si>
  <si>
    <t>Hopkins</t>
  </si>
  <si>
    <t>MN</t>
  </si>
  <si>
    <t>Jina</t>
  </si>
  <si>
    <t>Briddick</t>
  </si>
  <si>
    <t>38938 Park Blvd</t>
  </si>
  <si>
    <t>Boston</t>
  </si>
  <si>
    <t>MA</t>
  </si>
  <si>
    <t>Kanisha</t>
  </si>
  <si>
    <t>Waycott</t>
  </si>
  <si>
    <t>5 Tomahawk Dr</t>
  </si>
  <si>
    <t>Emerson</t>
  </si>
  <si>
    <t>Bowley</t>
  </si>
  <si>
    <t>762 S Main St</t>
  </si>
  <si>
    <t>Madison</t>
  </si>
  <si>
    <t>Blair</t>
  </si>
  <si>
    <t>Malet</t>
  </si>
  <si>
    <t>209 Decker Dr</t>
  </si>
  <si>
    <t>Philadelphia</t>
  </si>
  <si>
    <t>Brock</t>
  </si>
  <si>
    <t>Bolognia</t>
  </si>
  <si>
    <t>4486 W O St #1</t>
  </si>
  <si>
    <t>Lorrie</t>
  </si>
  <si>
    <t>Nestle</t>
  </si>
  <si>
    <t>39 S 7th St</t>
  </si>
  <si>
    <t>Tullahoma</t>
  </si>
  <si>
    <t>Sabra</t>
  </si>
  <si>
    <t>Uyetake</t>
  </si>
  <si>
    <t>98839 Hawthorne Blvd #6101</t>
  </si>
  <si>
    <t>Columbia</t>
  </si>
  <si>
    <t>Richland</t>
  </si>
  <si>
    <t>SC</t>
  </si>
  <si>
    <t>Marjory</t>
  </si>
  <si>
    <t>Mastella</t>
  </si>
  <si>
    <t>71 San Mateo Ave</t>
  </si>
  <si>
    <t>Karl</t>
  </si>
  <si>
    <t>Klonowski</t>
  </si>
  <si>
    <t>76 Brooks St #9</t>
  </si>
  <si>
    <t>Flemington</t>
  </si>
  <si>
    <t>Tonette</t>
  </si>
  <si>
    <t>Wenner</t>
  </si>
  <si>
    <t>4545 Courthouse Rd</t>
  </si>
  <si>
    <t>Westbury</t>
  </si>
  <si>
    <t>Amber</t>
  </si>
  <si>
    <t>Monarrez</t>
  </si>
  <si>
    <t>14288 Foster Ave #4121</t>
  </si>
  <si>
    <t>Jenkintown</t>
  </si>
  <si>
    <t>Shenika</t>
  </si>
  <si>
    <t>Seewald</t>
  </si>
  <si>
    <t>4 Otis St</t>
  </si>
  <si>
    <t>Van Nuys</t>
  </si>
  <si>
    <t>Delmy</t>
  </si>
  <si>
    <t>Ahle</t>
  </si>
  <si>
    <t>65895 S 16th St</t>
  </si>
  <si>
    <t>Providence</t>
  </si>
  <si>
    <t>RI</t>
  </si>
  <si>
    <t>Deeanna</t>
  </si>
  <si>
    <t>Juhas</t>
  </si>
  <si>
    <t>14302 Pennsylvania Ave</t>
  </si>
  <si>
    <t>Huntingdon Valley</t>
  </si>
  <si>
    <t>Blondell</t>
  </si>
  <si>
    <t>Pugh</t>
  </si>
  <si>
    <t>201 Hawk Ct</t>
  </si>
  <si>
    <t>Jamal</t>
  </si>
  <si>
    <t>Vanausdal</t>
  </si>
  <si>
    <t>53075 Sw 152nd Ter #615</t>
  </si>
  <si>
    <t>Monroe Township</t>
  </si>
  <si>
    <t>Cecily</t>
  </si>
  <si>
    <t>Hollack</t>
  </si>
  <si>
    <t>59 N Groesbeck Hwy</t>
  </si>
  <si>
    <t>Austin</t>
  </si>
  <si>
    <t>Carmelina</t>
  </si>
  <si>
    <t>Lindall</t>
  </si>
  <si>
    <t>2664 Lewis Rd</t>
  </si>
  <si>
    <t>Littleton</t>
  </si>
  <si>
    <t>CO</t>
  </si>
  <si>
    <t>Maurine</t>
  </si>
  <si>
    <t>Yglesias</t>
  </si>
  <si>
    <t>59 Shady Ln #53</t>
  </si>
  <si>
    <t>Tawna</t>
  </si>
  <si>
    <t>Buvens</t>
  </si>
  <si>
    <t>3305 Nabell Ave #679</t>
  </si>
  <si>
    <t>Penney</t>
  </si>
  <si>
    <t>Weight</t>
  </si>
  <si>
    <t>18 Fountain St</t>
  </si>
  <si>
    <t>Elly</t>
  </si>
  <si>
    <t>Morocco</t>
  </si>
  <si>
    <t>7 W 32nd St</t>
  </si>
  <si>
    <t>Erie</t>
  </si>
  <si>
    <t>Ilene</t>
  </si>
  <si>
    <t>Eroman</t>
  </si>
  <si>
    <t>2853 S Central Expy</t>
  </si>
  <si>
    <t>Glen Burnie</t>
  </si>
  <si>
    <t>Vallie</t>
  </si>
  <si>
    <t>Mondella</t>
  </si>
  <si>
    <t>74 W College St</t>
  </si>
  <si>
    <t>Boise</t>
  </si>
  <si>
    <t>ID</t>
  </si>
  <si>
    <t>Kallie</t>
  </si>
  <si>
    <t>Blackwood</t>
  </si>
  <si>
    <t>701 S Harrison Rd</t>
  </si>
  <si>
    <t>San Francisco</t>
  </si>
  <si>
    <t>Johnetta</t>
  </si>
  <si>
    <t>Abdallah</t>
  </si>
  <si>
    <t>1088 Pinehurst St</t>
  </si>
  <si>
    <t>Chapel Hill</t>
  </si>
  <si>
    <t>Orange</t>
  </si>
  <si>
    <t>NC</t>
  </si>
  <si>
    <t>Bobbye</t>
  </si>
  <si>
    <t>Rhym</t>
  </si>
  <si>
    <t>30 W 80th St #1995</t>
  </si>
  <si>
    <t>San Carlos</t>
  </si>
  <si>
    <t>San Mateo</t>
  </si>
  <si>
    <t>Micaela</t>
  </si>
  <si>
    <t>Rhymes</t>
  </si>
  <si>
    <t>20932 Hedley St</t>
  </si>
  <si>
    <t>Concord</t>
  </si>
  <si>
    <t>Tamar</t>
  </si>
  <si>
    <t>Hoogland</t>
  </si>
  <si>
    <t>2737 Pistorio Rd #9230</t>
  </si>
  <si>
    <t>London</t>
  </si>
  <si>
    <t>Moon</t>
  </si>
  <si>
    <t>Parlato</t>
  </si>
  <si>
    <t>74989 Brandon St</t>
  </si>
  <si>
    <t>Wellsville</t>
  </si>
  <si>
    <t>Laurel</t>
  </si>
  <si>
    <t>Reitler</t>
  </si>
  <si>
    <t>6 Kains Ave</t>
  </si>
  <si>
    <t>Delisa</t>
  </si>
  <si>
    <t>Crupi</t>
  </si>
  <si>
    <t>47565 W Grand Ave</t>
  </si>
  <si>
    <t>Newark</t>
  </si>
  <si>
    <t>Viva</t>
  </si>
  <si>
    <t>Toelkes</t>
  </si>
  <si>
    <t>4284 Dorigo Ln</t>
  </si>
  <si>
    <t>Elza</t>
  </si>
  <si>
    <t>Lipke</t>
  </si>
  <si>
    <t>6794 Lake Dr E</t>
  </si>
  <si>
    <t>Devorah</t>
  </si>
  <si>
    <t>Chickering</t>
  </si>
  <si>
    <t>31 Douglas Blvd #950</t>
  </si>
  <si>
    <t>Clovis</t>
  </si>
  <si>
    <t>Timothy</t>
  </si>
  <si>
    <t>Mulqueen</t>
  </si>
  <si>
    <t>44 W 4th St</t>
  </si>
  <si>
    <t>Staten Island</t>
  </si>
  <si>
    <t>Richmond</t>
  </si>
  <si>
    <t>Arlette</t>
  </si>
  <si>
    <t>Honeywell</t>
  </si>
  <si>
    <t>11279 Loytan St</t>
  </si>
  <si>
    <t>Jacksonville</t>
  </si>
  <si>
    <t>Dominque</t>
  </si>
  <si>
    <t>Dickerson</t>
  </si>
  <si>
    <t>69 Marquette Ave</t>
  </si>
  <si>
    <t>Hayward</t>
  </si>
  <si>
    <t>Lettie</t>
  </si>
  <si>
    <t>Isenhower</t>
  </si>
  <si>
    <t>70 W Main St</t>
  </si>
  <si>
    <t>Beachwood</t>
  </si>
  <si>
    <t>Myra</t>
  </si>
  <si>
    <t>Munns</t>
  </si>
  <si>
    <t>461 Prospect Pl #316</t>
  </si>
  <si>
    <t>Euless</t>
  </si>
  <si>
    <t>Stephaine</t>
  </si>
  <si>
    <t>Barfield</t>
  </si>
  <si>
    <t>47154 Whipple Ave Nw</t>
  </si>
  <si>
    <t>Gardena</t>
  </si>
  <si>
    <t>Lai</t>
  </si>
  <si>
    <t>Gato</t>
  </si>
  <si>
    <t>37 Alabama Ave</t>
  </si>
  <si>
    <t>Evanston</t>
  </si>
  <si>
    <t>Stephen</t>
  </si>
  <si>
    <t>Emigh</t>
  </si>
  <si>
    <t>3777 E Richmond St #900</t>
  </si>
  <si>
    <t>Akron</t>
  </si>
  <si>
    <t>Tyra</t>
  </si>
  <si>
    <t>Shields</t>
  </si>
  <si>
    <t>3 Fort Worth Ave</t>
  </si>
  <si>
    <t>Tammara</t>
  </si>
  <si>
    <t>Wardrip</t>
  </si>
  <si>
    <t>4800 Black Horse Pike</t>
  </si>
  <si>
    <t>Burlingame</t>
  </si>
  <si>
    <t>Cory</t>
  </si>
  <si>
    <t>Gibes</t>
  </si>
  <si>
    <t>83649 W Belmont Ave</t>
  </si>
  <si>
    <t>San Gabriel</t>
  </si>
  <si>
    <t>Danica</t>
  </si>
  <si>
    <t>Bruschke</t>
  </si>
  <si>
    <t>840 15th Ave</t>
  </si>
  <si>
    <t>Waco</t>
  </si>
  <si>
    <t>Wilda</t>
  </si>
  <si>
    <t>Giguere</t>
  </si>
  <si>
    <t>1747 Calle Amanecer #2</t>
  </si>
  <si>
    <t>Elvera</t>
  </si>
  <si>
    <t>Benimadho</t>
  </si>
  <si>
    <t>99385 Charity St #840</t>
  </si>
  <si>
    <t>Carma</t>
  </si>
  <si>
    <t>Vanheusen</t>
  </si>
  <si>
    <t>68556 Central Hwy</t>
  </si>
  <si>
    <t>San Leandro</t>
  </si>
  <si>
    <t>Malinda</t>
  </si>
  <si>
    <t>Hochard</t>
  </si>
  <si>
    <t>55 Riverside Ave</t>
  </si>
  <si>
    <t>Indianapolis</t>
  </si>
  <si>
    <t>IN</t>
  </si>
  <si>
    <t>Natalie</t>
  </si>
  <si>
    <t>Fern</t>
  </si>
  <si>
    <t>7140 University Ave</t>
  </si>
  <si>
    <t>Rock Springs</t>
  </si>
  <si>
    <t>WY</t>
  </si>
  <si>
    <t>Lisha</t>
  </si>
  <si>
    <t>Centini</t>
  </si>
  <si>
    <t>64 5th Ave #1153</t>
  </si>
  <si>
    <t>Mc Lean</t>
  </si>
  <si>
    <t>Fairfax</t>
  </si>
  <si>
    <t>VA</t>
  </si>
  <si>
    <t>Arlene</t>
  </si>
  <si>
    <t>Klusman</t>
  </si>
  <si>
    <t>3 Secor Rd</t>
  </si>
  <si>
    <t>Alease</t>
  </si>
  <si>
    <t>Buemi</t>
  </si>
  <si>
    <t>4 Webbs Chapel Rd</t>
  </si>
  <si>
    <t>Boulder</t>
  </si>
  <si>
    <t>Louisa</t>
  </si>
  <si>
    <t>Cronauer</t>
  </si>
  <si>
    <t>524 Louisiana Ave Nw</t>
  </si>
  <si>
    <t>Angella</t>
  </si>
  <si>
    <t>Cetta</t>
  </si>
  <si>
    <t>185 Blackstone Bldge</t>
  </si>
  <si>
    <t>Honolulu</t>
  </si>
  <si>
    <t>HI</t>
  </si>
  <si>
    <t>Cyndy</t>
  </si>
  <si>
    <t>Goldammer</t>
  </si>
  <si>
    <t>170 Wyoming Ave</t>
  </si>
  <si>
    <t>Burnsville</t>
  </si>
  <si>
    <t>Rosio</t>
  </si>
  <si>
    <t>Cork</t>
  </si>
  <si>
    <t>4 10th St W</t>
  </si>
  <si>
    <t>High Point</t>
  </si>
  <si>
    <t>Celeste</t>
  </si>
  <si>
    <t>Korando</t>
  </si>
  <si>
    <t>7 W Pinhook Rd</t>
  </si>
  <si>
    <t>Lynbrook</t>
  </si>
  <si>
    <t>Twana</t>
  </si>
  <si>
    <t>Felger</t>
  </si>
  <si>
    <t>1 Commerce Way</t>
  </si>
  <si>
    <t>Portland</t>
  </si>
  <si>
    <t>Washington</t>
  </si>
  <si>
    <t>Estrella</t>
  </si>
  <si>
    <t>Samu</t>
  </si>
  <si>
    <t>64 Lakeview Ave</t>
  </si>
  <si>
    <t>Beloit</t>
  </si>
  <si>
    <t>Donte</t>
  </si>
  <si>
    <t>Kines</t>
  </si>
  <si>
    <t>3 Aspen St</t>
  </si>
  <si>
    <t>Worcester</t>
  </si>
  <si>
    <t>Tiffiny</t>
  </si>
  <si>
    <t>Steffensmeier</t>
  </si>
  <si>
    <t>32860 Sierra Rd</t>
  </si>
  <si>
    <t>Edna</t>
  </si>
  <si>
    <t>Miceli</t>
  </si>
  <si>
    <t>555 Main St</t>
  </si>
  <si>
    <t>Sue</t>
  </si>
  <si>
    <t>Kownacki</t>
  </si>
  <si>
    <t>2 Se 3rd Ave</t>
  </si>
  <si>
    <t>Mesquite</t>
  </si>
  <si>
    <t>Jesusa</t>
  </si>
  <si>
    <t>Shin</t>
  </si>
  <si>
    <t>2239 Shawnee Mission Pky</t>
  </si>
  <si>
    <t>Rolland</t>
  </si>
  <si>
    <t>Francescon</t>
  </si>
  <si>
    <t>2726 Charcot Ave</t>
  </si>
  <si>
    <t>Paterson</t>
  </si>
  <si>
    <t>Passaic</t>
  </si>
  <si>
    <t>Pamella</t>
  </si>
  <si>
    <t>Schmierer</t>
  </si>
  <si>
    <t>5161 Dorsett Rd</t>
  </si>
  <si>
    <t>Homestead</t>
  </si>
  <si>
    <t>Glory</t>
  </si>
  <si>
    <t>Kulzer</t>
  </si>
  <si>
    <t>55892 Jacksonville Rd</t>
  </si>
  <si>
    <t>Owings Mills</t>
  </si>
  <si>
    <t>Shawna</t>
  </si>
  <si>
    <t>Palaspas</t>
  </si>
  <si>
    <t>5 N Cleveland Massillon Rd</t>
  </si>
  <si>
    <t>Thousand Oaks</t>
  </si>
  <si>
    <t>Brandon</t>
  </si>
  <si>
    <t>Callaro</t>
  </si>
  <si>
    <t>7 Benton Dr</t>
  </si>
  <si>
    <t>Scarlet</t>
  </si>
  <si>
    <t>Cartan</t>
  </si>
  <si>
    <t>9390 S Howell Ave</t>
  </si>
  <si>
    <t>GA</t>
  </si>
  <si>
    <t>Oretha</t>
  </si>
  <si>
    <t>Menter</t>
  </si>
  <si>
    <t>8 County Center Dr #647</t>
  </si>
  <si>
    <t>Ty</t>
  </si>
  <si>
    <t>Smith</t>
  </si>
  <si>
    <t>4646 Kaahumanu St</t>
  </si>
  <si>
    <t>Hackensack</t>
  </si>
  <si>
    <t>Xuan</t>
  </si>
  <si>
    <t>Rochin</t>
  </si>
  <si>
    <t>2 Monroe St</t>
  </si>
  <si>
    <t>Lindsey</t>
  </si>
  <si>
    <t>Dilello</t>
  </si>
  <si>
    <t>52777 Leaders Heights Rd</t>
  </si>
  <si>
    <t>Ontario</t>
  </si>
  <si>
    <t>San Bernardino</t>
  </si>
  <si>
    <t>Devora</t>
  </si>
  <si>
    <t>Perez</t>
  </si>
  <si>
    <t>72868 Blackington Ave</t>
  </si>
  <si>
    <t>Oakland</t>
  </si>
  <si>
    <t>Herman</t>
  </si>
  <si>
    <t>Demesa</t>
  </si>
  <si>
    <t>9 Norristown Rd</t>
  </si>
  <si>
    <t>Troy</t>
  </si>
  <si>
    <t>Rory</t>
  </si>
  <si>
    <t>Papasergi</t>
  </si>
  <si>
    <t>83 County Road 437 #8581</t>
  </si>
  <si>
    <t>Clarks Summit</t>
  </si>
  <si>
    <t>Talia</t>
  </si>
  <si>
    <t>Riopelle</t>
  </si>
  <si>
    <t>1 N Harlem Ave #9</t>
  </si>
  <si>
    <t>Van</t>
  </si>
  <si>
    <t>Shire</t>
  </si>
  <si>
    <t>90131 J St</t>
  </si>
  <si>
    <t>Pittstown</t>
  </si>
  <si>
    <t>Lucina</t>
  </si>
  <si>
    <t>Lary</t>
  </si>
  <si>
    <t>8597 W National Ave</t>
  </si>
  <si>
    <t>Cocoa</t>
  </si>
  <si>
    <t>Bok</t>
  </si>
  <si>
    <t>Isaacs</t>
  </si>
  <si>
    <t>6 Gilson St</t>
  </si>
  <si>
    <t>Bronx</t>
  </si>
  <si>
    <t>Rolande</t>
  </si>
  <si>
    <t>Spickerman</t>
  </si>
  <si>
    <t>65 W Maple Ave</t>
  </si>
  <si>
    <t>Pearl City</t>
  </si>
  <si>
    <t>Howard</t>
  </si>
  <si>
    <t>Paulas</t>
  </si>
  <si>
    <t>866 34th Ave</t>
  </si>
  <si>
    <t>Denver</t>
  </si>
  <si>
    <t>Kimbery</t>
  </si>
  <si>
    <t>Madarang</t>
  </si>
  <si>
    <t>798 Lund Farm Way</t>
  </si>
  <si>
    <t>Rockaway</t>
  </si>
  <si>
    <t>Thurman</t>
  </si>
  <si>
    <t>Manno</t>
  </si>
  <si>
    <t>9387 Charcot Ave</t>
  </si>
  <si>
    <t>Absecon</t>
  </si>
  <si>
    <t>Becky</t>
  </si>
  <si>
    <t>Mirafuentes</t>
  </si>
  <si>
    <t>30553 Washington Rd</t>
  </si>
  <si>
    <t>Plainfield</t>
  </si>
  <si>
    <t>Beatriz</t>
  </si>
  <si>
    <t>Corrington</t>
  </si>
  <si>
    <t>481 W Lemon St</t>
  </si>
  <si>
    <t>Middleboro</t>
  </si>
  <si>
    <t>Marti</t>
  </si>
  <si>
    <t>Maybury</t>
  </si>
  <si>
    <t>4 Warehouse Point Rd #7</t>
  </si>
  <si>
    <t>Nieves</t>
  </si>
  <si>
    <t>Gotter</t>
  </si>
  <si>
    <t>4940 Pulaski Park Dr</t>
  </si>
  <si>
    <t>Leatha</t>
  </si>
  <si>
    <t>Hagele</t>
  </si>
  <si>
    <t>627 Walford Ave</t>
  </si>
  <si>
    <t>Valentin</t>
  </si>
  <si>
    <t>Klimek</t>
  </si>
  <si>
    <t>137 Pioneer Way</t>
  </si>
  <si>
    <t>Melissa</t>
  </si>
  <si>
    <t>Wiklund</t>
  </si>
  <si>
    <t>61 13 Stoneridge #835</t>
  </si>
  <si>
    <t>Findlay</t>
  </si>
  <si>
    <t>Sheridan</t>
  </si>
  <si>
    <t>Zane</t>
  </si>
  <si>
    <t>2409 Alabama Rd</t>
  </si>
  <si>
    <t>Riverside</t>
  </si>
  <si>
    <t>Bulah</t>
  </si>
  <si>
    <t>Padilla</t>
  </si>
  <si>
    <t>8927 Vandever Ave</t>
  </si>
  <si>
    <t>Audra</t>
  </si>
  <si>
    <t>Kohnert</t>
  </si>
  <si>
    <t>134 Lewis Rd</t>
  </si>
  <si>
    <t>Nashville</t>
  </si>
  <si>
    <t>Daren</t>
  </si>
  <si>
    <t>Weirather</t>
  </si>
  <si>
    <t>9 N College Ave #3</t>
  </si>
  <si>
    <t>Fernanda</t>
  </si>
  <si>
    <t>Jillson</t>
  </si>
  <si>
    <t>60480 Old Us Highway 51</t>
  </si>
  <si>
    <t>Preston</t>
  </si>
  <si>
    <t>Gearldine</t>
  </si>
  <si>
    <t>Gellinger</t>
  </si>
  <si>
    <t>4 Bloomfield Ave</t>
  </si>
  <si>
    <t>Chau</t>
  </si>
  <si>
    <t>Kitzman</t>
  </si>
  <si>
    <t>429 Tiger Ln</t>
  </si>
  <si>
    <t>Beverly Hills</t>
  </si>
  <si>
    <t>Theola</t>
  </si>
  <si>
    <t>Frey</t>
  </si>
  <si>
    <t>54169 N Main St</t>
  </si>
  <si>
    <t>Massapequa</t>
  </si>
  <si>
    <t>Cheryl</t>
  </si>
  <si>
    <t>Haroldson</t>
  </si>
  <si>
    <t>92 Main St</t>
  </si>
  <si>
    <t>Atlantic City</t>
  </si>
  <si>
    <t>Laticia</t>
  </si>
  <si>
    <t>Merced</t>
  </si>
  <si>
    <t>72 Mannix Dr</t>
  </si>
  <si>
    <t>Cincinnati</t>
  </si>
  <si>
    <t>Carissa</t>
  </si>
  <si>
    <t>Batman</t>
  </si>
  <si>
    <t>12270 Caton Center Dr</t>
  </si>
  <si>
    <t>Eugene</t>
  </si>
  <si>
    <t>Lezlie</t>
  </si>
  <si>
    <t>Craghead</t>
  </si>
  <si>
    <t>749 W 18th St #45</t>
  </si>
  <si>
    <t>Smithfield</t>
  </si>
  <si>
    <t>Johnston</t>
  </si>
  <si>
    <t>Ozell</t>
  </si>
  <si>
    <t>Shealy</t>
  </si>
  <si>
    <t>8 Industry Ln</t>
  </si>
  <si>
    <t>Arminda</t>
  </si>
  <si>
    <t>Parvis</t>
  </si>
  <si>
    <t>1 Huntwood Ave</t>
  </si>
  <si>
    <t>Reita</t>
  </si>
  <si>
    <t>Leto</t>
  </si>
  <si>
    <t>55262 N French Rd</t>
  </si>
  <si>
    <t>Yolando</t>
  </si>
  <si>
    <t>Luczki</t>
  </si>
  <si>
    <t>422 E 21st St</t>
  </si>
  <si>
    <t>Syracuse</t>
  </si>
  <si>
    <t>Lizette</t>
  </si>
  <si>
    <t>Stem</t>
  </si>
  <si>
    <t>501 N 19th Ave</t>
  </si>
  <si>
    <t>Cherry Hill</t>
  </si>
  <si>
    <t>Gregoria</t>
  </si>
  <si>
    <t>Pawlowicz</t>
  </si>
  <si>
    <t>455 N Main Ave</t>
  </si>
  <si>
    <t>Garden City</t>
  </si>
  <si>
    <t>Carin</t>
  </si>
  <si>
    <t>Deleo</t>
  </si>
  <si>
    <t>1844 Southern Blvd</t>
  </si>
  <si>
    <t>Little Rock</t>
  </si>
  <si>
    <t>AR</t>
  </si>
  <si>
    <t>Chantell</t>
  </si>
  <si>
    <t>Maynerich</t>
  </si>
  <si>
    <t>2023 Greg St</t>
  </si>
  <si>
    <t>Saint Paul</t>
  </si>
  <si>
    <t>Ramsey</t>
  </si>
  <si>
    <t>Dierdre</t>
  </si>
  <si>
    <t>Yum</t>
  </si>
  <si>
    <t>63381 Jenks Ave</t>
  </si>
  <si>
    <t>Larae</t>
  </si>
  <si>
    <t>Gudroe</t>
  </si>
  <si>
    <t>6651 Municipal Rd</t>
  </si>
  <si>
    <t>Houma</t>
  </si>
  <si>
    <t>Latrice</t>
  </si>
  <si>
    <t>Tolfree</t>
  </si>
  <si>
    <t>81 Norris Ave #525</t>
  </si>
  <si>
    <t>Ronkonkoma</t>
  </si>
  <si>
    <t>Kerry</t>
  </si>
  <si>
    <t>Theodorov</t>
  </si>
  <si>
    <t>6916 W Main St</t>
  </si>
  <si>
    <t>Sacramento</t>
  </si>
  <si>
    <t>Dorthy</t>
  </si>
  <si>
    <t>Hidvegi</t>
  </si>
  <si>
    <t>9635 S Main St</t>
  </si>
  <si>
    <t>Fannie</t>
  </si>
  <si>
    <t>Lungren</t>
  </si>
  <si>
    <t>17 Us Highway 111</t>
  </si>
  <si>
    <t>Round Rock</t>
  </si>
  <si>
    <t>Evangelina</t>
  </si>
  <si>
    <t>Radde</t>
  </si>
  <si>
    <t>992 Civic Center Dr</t>
  </si>
  <si>
    <t>Novella</t>
  </si>
  <si>
    <t>Degroot</t>
  </si>
  <si>
    <t>303 N Radcliffe St</t>
  </si>
  <si>
    <t>Hilo</t>
  </si>
  <si>
    <t>Hawaii</t>
  </si>
  <si>
    <t>Clay</t>
  </si>
  <si>
    <t>Hoa</t>
  </si>
  <si>
    <t>73 Saint Ann St #86</t>
  </si>
  <si>
    <t>Reno</t>
  </si>
  <si>
    <t>NV</t>
  </si>
  <si>
    <t>Jennifer</t>
  </si>
  <si>
    <t>Fallick</t>
  </si>
  <si>
    <t>44 58th St</t>
  </si>
  <si>
    <t>Wheeling</t>
  </si>
  <si>
    <t>Irma</t>
  </si>
  <si>
    <t>Wolfgramm</t>
  </si>
  <si>
    <t>9745 W Main St</t>
  </si>
  <si>
    <t>Randolph</t>
  </si>
  <si>
    <t>Eun</t>
  </si>
  <si>
    <t>Coody</t>
  </si>
  <si>
    <t>84 Bloomfield Ave</t>
  </si>
  <si>
    <t>Spartanburg</t>
  </si>
  <si>
    <t>Sylvia</t>
  </si>
  <si>
    <t>Cousey</t>
  </si>
  <si>
    <t>287 Youngstown Warren Rd</t>
  </si>
  <si>
    <t>Hampstead</t>
  </si>
  <si>
    <t>Nana</t>
  </si>
  <si>
    <t>Wrinkles</t>
  </si>
  <si>
    <t>6 Van Buren St</t>
  </si>
  <si>
    <t>Mount Vernon</t>
  </si>
  <si>
    <t>Layla</t>
  </si>
  <si>
    <t>Springe</t>
  </si>
  <si>
    <t>229 N Forty Driv</t>
  </si>
  <si>
    <t>Joesph</t>
  </si>
  <si>
    <t>Degonia</t>
  </si>
  <si>
    <t>2887 Knowlton St #5435</t>
  </si>
  <si>
    <t>Berkeley</t>
  </si>
  <si>
    <t>Annabelle</t>
  </si>
  <si>
    <t>Boord</t>
  </si>
  <si>
    <t>523 Marquette Ave</t>
  </si>
  <si>
    <t>Vinning</t>
  </si>
  <si>
    <t>3717 Hamann Industrial Pky</t>
  </si>
  <si>
    <t>Nelida</t>
  </si>
  <si>
    <t>Sawchuk</t>
  </si>
  <si>
    <t>3 State Route 35 S</t>
  </si>
  <si>
    <t>Paramus</t>
  </si>
  <si>
    <t>Marguerita</t>
  </si>
  <si>
    <t>Hiatt</t>
  </si>
  <si>
    <t>82 N Highway 67</t>
  </si>
  <si>
    <t>Oakley</t>
  </si>
  <si>
    <t>Carmela</t>
  </si>
  <si>
    <t>Cookey</t>
  </si>
  <si>
    <t>9 Murfreesboro Rd</t>
  </si>
  <si>
    <t>Junita</t>
  </si>
  <si>
    <t>Brideau</t>
  </si>
  <si>
    <t>6 S Broadway St</t>
  </si>
  <si>
    <t>Cedar Grove</t>
  </si>
  <si>
    <t>Claribel</t>
  </si>
  <si>
    <t>Varriano</t>
  </si>
  <si>
    <t>6 Harry L Dr #6327</t>
  </si>
  <si>
    <t>Perrysburg</t>
  </si>
  <si>
    <t>Benton</t>
  </si>
  <si>
    <t>Skursky</t>
  </si>
  <si>
    <t>47939 Porter Ave</t>
  </si>
  <si>
    <t>Hillary</t>
  </si>
  <si>
    <t>Skulski</t>
  </si>
  <si>
    <t>9 Wales Rd Ne #914</t>
  </si>
  <si>
    <t>Homosassa</t>
  </si>
  <si>
    <t>Merilyn</t>
  </si>
  <si>
    <t>Bayless</t>
  </si>
  <si>
    <t>195 13n N</t>
  </si>
  <si>
    <t>Teri</t>
  </si>
  <si>
    <t>Ennaco</t>
  </si>
  <si>
    <t>99 Tank Farm Rd</t>
  </si>
  <si>
    <t>Hazleton</t>
  </si>
  <si>
    <t>Merlyn</t>
  </si>
  <si>
    <t>Lawler</t>
  </si>
  <si>
    <t>4671 Alemany Blvd</t>
  </si>
  <si>
    <t>Jersey City</t>
  </si>
  <si>
    <t>Georgene</t>
  </si>
  <si>
    <t>Montezuma</t>
  </si>
  <si>
    <t>98 University Dr</t>
  </si>
  <si>
    <t>San Ramon</t>
  </si>
  <si>
    <t>Jettie</t>
  </si>
  <si>
    <t>Mconnell</t>
  </si>
  <si>
    <t>50 E Wacker Dr</t>
  </si>
  <si>
    <t>Bridgewater</t>
  </si>
  <si>
    <t>Somerset</t>
  </si>
  <si>
    <t>Lemuel</t>
  </si>
  <si>
    <t>Latzke</t>
  </si>
  <si>
    <t>70 Euclid Ave #722</t>
  </si>
  <si>
    <t>Bohemia</t>
  </si>
  <si>
    <t>Melodie</t>
  </si>
  <si>
    <t>Knipp</t>
  </si>
  <si>
    <t>326 E Main St #6496</t>
  </si>
  <si>
    <t>Candida</t>
  </si>
  <si>
    <t>Corbley</t>
  </si>
  <si>
    <t>406 Main St</t>
  </si>
  <si>
    <t>Somerville</t>
  </si>
  <si>
    <t>Karan</t>
  </si>
  <si>
    <t>Karpin</t>
  </si>
  <si>
    <t>3 Elmwood Dr</t>
  </si>
  <si>
    <t>Beaverton</t>
  </si>
  <si>
    <t>Andra</t>
  </si>
  <si>
    <t>Scheyer</t>
  </si>
  <si>
    <t>9 Church St</t>
  </si>
  <si>
    <t>Salem</t>
  </si>
  <si>
    <t>Felicidad</t>
  </si>
  <si>
    <t>Poullion</t>
  </si>
  <si>
    <t>9939 N 14th St</t>
  </si>
  <si>
    <t>Riverton</t>
  </si>
  <si>
    <t>Burlington</t>
  </si>
  <si>
    <t>Belen</t>
  </si>
  <si>
    <t>Strassner</t>
  </si>
  <si>
    <t>5384 Southwyck Blvd</t>
  </si>
  <si>
    <t>Douglasville</t>
  </si>
  <si>
    <t>Gracia</t>
  </si>
  <si>
    <t>Melnyk</t>
  </si>
  <si>
    <t>97 Airport Loop Dr</t>
  </si>
  <si>
    <t>Jolanda</t>
  </si>
  <si>
    <t>Hanafan</t>
  </si>
  <si>
    <t>37855 Nolan Rd</t>
  </si>
  <si>
    <t>Bangor</t>
  </si>
  <si>
    <t>ME</t>
  </si>
  <si>
    <t>Barrett</t>
  </si>
  <si>
    <t>Toyama</t>
  </si>
  <si>
    <t>4252 N Washington Ave #9</t>
  </si>
  <si>
    <t>Kennedale</t>
  </si>
  <si>
    <t>Helga</t>
  </si>
  <si>
    <t>Fredicks</t>
  </si>
  <si>
    <t>42754 S Ash Ave</t>
  </si>
  <si>
    <t>Buffalo</t>
  </si>
  <si>
    <t>Ashlyn</t>
  </si>
  <si>
    <t>Pinilla</t>
  </si>
  <si>
    <t>703 Beville Rd</t>
  </si>
  <si>
    <t>Opa Locka</t>
  </si>
  <si>
    <t>Fausto</t>
  </si>
  <si>
    <t>Agramonte</t>
  </si>
  <si>
    <t>5 Harrison Rd</t>
  </si>
  <si>
    <t>Ronny</t>
  </si>
  <si>
    <t>Caiafa</t>
  </si>
  <si>
    <t>73 Southern Blvd</t>
  </si>
  <si>
    <t>Marge</t>
  </si>
  <si>
    <t>Limmel</t>
  </si>
  <si>
    <t>189 Village Park Rd</t>
  </si>
  <si>
    <t>Crestview</t>
  </si>
  <si>
    <t>Norah</t>
  </si>
  <si>
    <t>Waymire</t>
  </si>
  <si>
    <t>6 Middlegate Rd #106</t>
  </si>
  <si>
    <t>Aliza</t>
  </si>
  <si>
    <t>1128 Delaware St</t>
  </si>
  <si>
    <t>Mozell</t>
  </si>
  <si>
    <t>Pelkowski</t>
  </si>
  <si>
    <t>577 Parade St</t>
  </si>
  <si>
    <t>South San Francisco</t>
  </si>
  <si>
    <t>Viola</t>
  </si>
  <si>
    <t>Bitsuie</t>
  </si>
  <si>
    <t>70 Mechanic St</t>
  </si>
  <si>
    <t>Northridge</t>
  </si>
  <si>
    <t>Franklyn</t>
  </si>
  <si>
    <t>Emard</t>
  </si>
  <si>
    <t>4379 Highway 116</t>
  </si>
  <si>
    <t>Willodean</t>
  </si>
  <si>
    <t>Konopacki</t>
  </si>
  <si>
    <t>55 Hawthorne Blvd</t>
  </si>
  <si>
    <t>Lafayette</t>
  </si>
  <si>
    <t>Beckie</t>
  </si>
  <si>
    <t>Silvestrini</t>
  </si>
  <si>
    <t>7116 Western Ave</t>
  </si>
  <si>
    <t>Dearborn</t>
  </si>
  <si>
    <t>Rebecka</t>
  </si>
  <si>
    <t>Gesick</t>
  </si>
  <si>
    <t>2026 N Plankinton Ave #3</t>
  </si>
  <si>
    <t>Frederica</t>
  </si>
  <si>
    <t>Blunk</t>
  </si>
  <si>
    <t>99586 Main St</t>
  </si>
  <si>
    <t>Glen</t>
  </si>
  <si>
    <t>Bartolet</t>
  </si>
  <si>
    <t>8739 Hudson St</t>
  </si>
  <si>
    <t>Vashon</t>
  </si>
  <si>
    <t>WA</t>
  </si>
  <si>
    <t>Freeman</t>
  </si>
  <si>
    <t>Gochal</t>
  </si>
  <si>
    <t>383 Gunderman Rd #197</t>
  </si>
  <si>
    <t>Coatesville</t>
  </si>
  <si>
    <t>Vincent</t>
  </si>
  <si>
    <t>Meinerding</t>
  </si>
  <si>
    <t>4441 Point Term Mkt</t>
  </si>
  <si>
    <t>Rima</t>
  </si>
  <si>
    <t>Bevelacqua</t>
  </si>
  <si>
    <t>2972 Lafayette Ave</t>
  </si>
  <si>
    <t>Glendora</t>
  </si>
  <si>
    <t>Sarbacher</t>
  </si>
  <si>
    <t>2140 Diamond Blvd</t>
  </si>
  <si>
    <t>Rohnert Park</t>
  </si>
  <si>
    <t>Avery</t>
  </si>
  <si>
    <t>Steier</t>
  </si>
  <si>
    <t>93 Redmond Rd #492</t>
  </si>
  <si>
    <t>Orlando</t>
  </si>
  <si>
    <t>Cristy</t>
  </si>
  <si>
    <t>Lother</t>
  </si>
  <si>
    <t>3989 Portage Tr</t>
  </si>
  <si>
    <t>Escondido</t>
  </si>
  <si>
    <t>San Diego</t>
  </si>
  <si>
    <t>Nicolette</t>
  </si>
  <si>
    <t>Brossart</t>
  </si>
  <si>
    <t>1 Midway Rd</t>
  </si>
  <si>
    <t>Westborough</t>
  </si>
  <si>
    <t>Tracey</t>
  </si>
  <si>
    <t>Modzelewski</t>
  </si>
  <si>
    <t>77132 Coon Rapids Blvd Nw</t>
  </si>
  <si>
    <t>Virgina</t>
  </si>
  <si>
    <t>Tegarden</t>
  </si>
  <si>
    <t>755 Harbor Way</t>
  </si>
  <si>
    <t>Tiera</t>
  </si>
  <si>
    <t>Frankel</t>
  </si>
  <si>
    <t>87 Sierra Rd</t>
  </si>
  <si>
    <t>El Monte</t>
  </si>
  <si>
    <t>Alaine</t>
  </si>
  <si>
    <t>Bergesen</t>
  </si>
  <si>
    <t>7667 S Hulen St #42</t>
  </si>
  <si>
    <t>Yonkers</t>
  </si>
  <si>
    <t>Earleen</t>
  </si>
  <si>
    <t>Mai</t>
  </si>
  <si>
    <t>75684 S Withlapopka Dr #32</t>
  </si>
  <si>
    <t>Leonida</t>
  </si>
  <si>
    <t>Gobern</t>
  </si>
  <si>
    <t>5 Elmwood Park Blvd</t>
  </si>
  <si>
    <t>Biloxi</t>
  </si>
  <si>
    <t>Harrison</t>
  </si>
  <si>
    <t>MS</t>
  </si>
  <si>
    <t>Ressie</t>
  </si>
  <si>
    <t>Auffrey</t>
  </si>
  <si>
    <t>23 Palo Alto Sq</t>
  </si>
  <si>
    <t>Justine</t>
  </si>
  <si>
    <t>Mugnolo</t>
  </si>
  <si>
    <t>38062 E Main St</t>
  </si>
  <si>
    <t>Eladia</t>
  </si>
  <si>
    <t>Saulter</t>
  </si>
  <si>
    <t>3958 S Dupont Hwy #7</t>
  </si>
  <si>
    <t>Chaya</t>
  </si>
  <si>
    <t>Malvin</t>
  </si>
  <si>
    <t>560 Civic Center Dr</t>
  </si>
  <si>
    <t>Ann Arbor</t>
  </si>
  <si>
    <t>Gwenn</t>
  </si>
  <si>
    <t>Suffield</t>
  </si>
  <si>
    <t>3270 Dequindre Rd</t>
  </si>
  <si>
    <t>Deer Park</t>
  </si>
  <si>
    <t>Salena</t>
  </si>
  <si>
    <t>Karpel</t>
  </si>
  <si>
    <t>1 Garfield Ave #7</t>
  </si>
  <si>
    <t>Canton</t>
  </si>
  <si>
    <t>Yoko</t>
  </si>
  <si>
    <t>Fishburne</t>
  </si>
  <si>
    <t>9122 Carpenter Ave</t>
  </si>
  <si>
    <t>New Haven</t>
  </si>
  <si>
    <t>CT</t>
  </si>
  <si>
    <t>Taryn</t>
  </si>
  <si>
    <t>Moyd</t>
  </si>
  <si>
    <t>48 Lenox St</t>
  </si>
  <si>
    <t>Katina</t>
  </si>
  <si>
    <t>Polidori</t>
  </si>
  <si>
    <t>5 Little River Tpke</t>
  </si>
  <si>
    <t>Wilmington</t>
  </si>
  <si>
    <t>Rickie</t>
  </si>
  <si>
    <t>Plumer</t>
  </si>
  <si>
    <t>3 N Groesbeck Hwy</t>
  </si>
  <si>
    <t>Toledo</t>
  </si>
  <si>
    <t>Alex</t>
  </si>
  <si>
    <t>Loader</t>
  </si>
  <si>
    <t>37 N Elm St #916</t>
  </si>
  <si>
    <t>Tacoma</t>
  </si>
  <si>
    <t>Lashon</t>
  </si>
  <si>
    <t>Vizarro</t>
  </si>
  <si>
    <t>433 Westminster Blvd #590</t>
  </si>
  <si>
    <t>Roseville</t>
  </si>
  <si>
    <t>Lauran</t>
  </si>
  <si>
    <t>Burnard</t>
  </si>
  <si>
    <t>66697 Park Pl #3224</t>
  </si>
  <si>
    <t>Ceola</t>
  </si>
  <si>
    <t>Setter</t>
  </si>
  <si>
    <t>96263 Greenwood Pl</t>
  </si>
  <si>
    <t>My</t>
  </si>
  <si>
    <t>Rantanen</t>
  </si>
  <si>
    <t>8 Mcarthur Ln</t>
  </si>
  <si>
    <t>Richboro</t>
  </si>
  <si>
    <t>Lorrine</t>
  </si>
  <si>
    <t>Worlds</t>
  </si>
  <si>
    <t>8 Fair Lawn Ave</t>
  </si>
  <si>
    <t>Tampa</t>
  </si>
  <si>
    <t>Peggie</t>
  </si>
  <si>
    <t>Sturiale</t>
  </si>
  <si>
    <t>9 N 14th St</t>
  </si>
  <si>
    <t>El Cajon</t>
  </si>
  <si>
    <t>Marvel</t>
  </si>
  <si>
    <t>Raymo</t>
  </si>
  <si>
    <t>9 Vanowen St</t>
  </si>
  <si>
    <t>College Station</t>
  </si>
  <si>
    <t>Daron</t>
  </si>
  <si>
    <t>Dinos</t>
  </si>
  <si>
    <t>18 Waterloo Geneva Rd</t>
  </si>
  <si>
    <t>Highland Park</t>
  </si>
  <si>
    <t>An</t>
  </si>
  <si>
    <t>Fritz</t>
  </si>
  <si>
    <t>506 S Hacienda Dr</t>
  </si>
  <si>
    <t>Portia</t>
  </si>
  <si>
    <t>Stimmel</t>
  </si>
  <si>
    <t>3732 Sherman Ave</t>
  </si>
  <si>
    <t>Rhea</t>
  </si>
  <si>
    <t>Aredondo</t>
  </si>
  <si>
    <t>25657 Live Oak St</t>
  </si>
  <si>
    <t>Brooklyn</t>
  </si>
  <si>
    <t>Benedict</t>
  </si>
  <si>
    <t>Sama</t>
  </si>
  <si>
    <t>4923 Carey Ave</t>
  </si>
  <si>
    <t>Saint Louis</t>
  </si>
  <si>
    <t>MO</t>
  </si>
  <si>
    <t>Alyce</t>
  </si>
  <si>
    <t>Arias</t>
  </si>
  <si>
    <t>3196 S Rider Trl</t>
  </si>
  <si>
    <t>Stockton</t>
  </si>
  <si>
    <t>Heike</t>
  </si>
  <si>
    <t>Berganza</t>
  </si>
  <si>
    <t>3 Railway Ave #75</t>
  </si>
  <si>
    <t>Little Falls</t>
  </si>
  <si>
    <t>Carey</t>
  </si>
  <si>
    <t>Dopico</t>
  </si>
  <si>
    <t>87393 E Highland Rd</t>
  </si>
  <si>
    <t>Dottie</t>
  </si>
  <si>
    <t>Hellickson</t>
  </si>
  <si>
    <t>67 E Chestnut Hill Rd</t>
  </si>
  <si>
    <t>Seattle</t>
  </si>
  <si>
    <t>Deandrea</t>
  </si>
  <si>
    <t>Hughey</t>
  </si>
  <si>
    <t>33 Lewis Rd #46</t>
  </si>
  <si>
    <t>Kimberlie</t>
  </si>
  <si>
    <t>Duenas</t>
  </si>
  <si>
    <t>8100 Jacksonville Rd #7</t>
  </si>
  <si>
    <t>Hays</t>
  </si>
  <si>
    <t>Martina</t>
  </si>
  <si>
    <t>Staback</t>
  </si>
  <si>
    <t>7 W Wabansia Ave #227</t>
  </si>
  <si>
    <t>Skye</t>
  </si>
  <si>
    <t>Fillingim</t>
  </si>
  <si>
    <t>25 Minters Chapel Rd #9</t>
  </si>
  <si>
    <t>Minneapolis</t>
  </si>
  <si>
    <t>Jade</t>
  </si>
  <si>
    <t>Farrar</t>
  </si>
  <si>
    <t>6882 Torresdale Ave</t>
  </si>
  <si>
    <t>Charlene</t>
  </si>
  <si>
    <t>985 E 6th Ave</t>
  </si>
  <si>
    <t>Santa Rosa</t>
  </si>
  <si>
    <t>Geoffrey</t>
  </si>
  <si>
    <t>Acey</t>
  </si>
  <si>
    <t>7 West Ave #1</t>
  </si>
  <si>
    <t>Palatine</t>
  </si>
  <si>
    <t>Stevie</t>
  </si>
  <si>
    <t>Westerbeck</t>
  </si>
  <si>
    <t>26659 N 13th St</t>
  </si>
  <si>
    <t>Costa Mesa</t>
  </si>
  <si>
    <t>Fortino</t>
  </si>
  <si>
    <t>669 Packerland Dr #1438</t>
  </si>
  <si>
    <t>Haufler</t>
  </si>
  <si>
    <t>759 Eldora St</t>
  </si>
  <si>
    <t>Johnna</t>
  </si>
  <si>
    <t>Engelberg</t>
  </si>
  <si>
    <t>5 S Colorado Blvd #449</t>
  </si>
  <si>
    <t>Bothell</t>
  </si>
  <si>
    <t>Buddy</t>
  </si>
  <si>
    <t>Cloney</t>
  </si>
  <si>
    <t>944 Gaither Dr</t>
  </si>
  <si>
    <t>Strongsville</t>
  </si>
  <si>
    <t>Dalene</t>
  </si>
  <si>
    <t>Riden</t>
  </si>
  <si>
    <t>66552 Malone Rd</t>
  </si>
  <si>
    <t>Plaistow</t>
  </si>
  <si>
    <t>NH</t>
  </si>
  <si>
    <t>Jerry</t>
  </si>
  <si>
    <t>Zurcher</t>
  </si>
  <si>
    <t>77 Massillon Rd #822</t>
  </si>
  <si>
    <t>Satellite Beach</t>
  </si>
  <si>
    <t>Haydee</t>
  </si>
  <si>
    <t>Denooyer</t>
  </si>
  <si>
    <t>25346 New Rd</t>
  </si>
  <si>
    <t>Joseph</t>
  </si>
  <si>
    <t>Cryer</t>
  </si>
  <si>
    <t>60 Fillmore Ave</t>
  </si>
  <si>
    <t>Huntington Beach</t>
  </si>
  <si>
    <t>Deonna</t>
  </si>
  <si>
    <t>Kippley</t>
  </si>
  <si>
    <t>57 Haven Ave #90</t>
  </si>
  <si>
    <t>Southfield</t>
  </si>
  <si>
    <t>Raymon</t>
  </si>
  <si>
    <t>Calvaresi</t>
  </si>
  <si>
    <t>6538 E Pomona St #60</t>
  </si>
  <si>
    <t>Alecia</t>
  </si>
  <si>
    <t>Bubash</t>
  </si>
  <si>
    <t>6535 Joyce St</t>
  </si>
  <si>
    <t>Wichita Falls</t>
  </si>
  <si>
    <t>Ma</t>
  </si>
  <si>
    <t>Layous</t>
  </si>
  <si>
    <t>78112 Morris Ave</t>
  </si>
  <si>
    <t>North Haven</t>
  </si>
  <si>
    <t>Detra</t>
  </si>
  <si>
    <t>Coyier</t>
  </si>
  <si>
    <t>96950 Hidden Ln</t>
  </si>
  <si>
    <t>Aberdeen</t>
  </si>
  <si>
    <t>Terrilyn</t>
  </si>
  <si>
    <t>Rodeigues</t>
  </si>
  <si>
    <t>3718 S Main St</t>
  </si>
  <si>
    <t>Salome</t>
  </si>
  <si>
    <t>Lacovara</t>
  </si>
  <si>
    <t>9677 Commerce Dr</t>
  </si>
  <si>
    <t>Garry</t>
  </si>
  <si>
    <t>Keetch</t>
  </si>
  <si>
    <t>5 Green Pond Rd #4</t>
  </si>
  <si>
    <t>Southampton</t>
  </si>
  <si>
    <t>Matthew</t>
  </si>
  <si>
    <t>Neither</t>
  </si>
  <si>
    <t>636 Commerce Dr #42</t>
  </si>
  <si>
    <t>Shakopee</t>
  </si>
  <si>
    <t>Theodora</t>
  </si>
  <si>
    <t>Restrepo</t>
  </si>
  <si>
    <t>42744 Hamann Industrial Pky #82</t>
  </si>
  <si>
    <t>Noah</t>
  </si>
  <si>
    <t>Kalafatis</t>
  </si>
  <si>
    <t>1950 5th Ave</t>
  </si>
  <si>
    <t>Carmen</t>
  </si>
  <si>
    <t>Sweigard</t>
  </si>
  <si>
    <t>61304 N French Rd</t>
  </si>
  <si>
    <t>Lavonda</t>
  </si>
  <si>
    <t>Hengel</t>
  </si>
  <si>
    <t>87 Imperial Ct #79</t>
  </si>
  <si>
    <t>Fargo</t>
  </si>
  <si>
    <t>ND</t>
  </si>
  <si>
    <t>Stoltzman</t>
  </si>
  <si>
    <t>94 W Dodge Rd</t>
  </si>
  <si>
    <t>Carson City</t>
  </si>
  <si>
    <t>Herminia</t>
  </si>
  <si>
    <t>Nicolozakes</t>
  </si>
  <si>
    <t>4 58th St #3519</t>
  </si>
  <si>
    <t>Scottsdale</t>
  </si>
  <si>
    <t>Casie</t>
  </si>
  <si>
    <t>Good</t>
  </si>
  <si>
    <t>5221 Bear Valley Rd</t>
  </si>
  <si>
    <t>Reena</t>
  </si>
  <si>
    <t>Maisto</t>
  </si>
  <si>
    <t>9648 S Main</t>
  </si>
  <si>
    <t>Salisbury</t>
  </si>
  <si>
    <t>Mirta</t>
  </si>
  <si>
    <t>Mallett</t>
  </si>
  <si>
    <t>7 S San Marcos Rd</t>
  </si>
  <si>
    <t>Cathrine</t>
  </si>
  <si>
    <t>Pontoriero</t>
  </si>
  <si>
    <t>812 S Haven St</t>
  </si>
  <si>
    <t>Amarillo</t>
  </si>
  <si>
    <t>Filiberto</t>
  </si>
  <si>
    <t>Tawil</t>
  </si>
  <si>
    <t>3882 W Congress St #799</t>
  </si>
  <si>
    <t>Raul</t>
  </si>
  <si>
    <t>Upthegrove</t>
  </si>
  <si>
    <t>4 E Colonial Dr</t>
  </si>
  <si>
    <t>La Mesa</t>
  </si>
  <si>
    <t>Sarah</t>
  </si>
  <si>
    <t>Candlish</t>
  </si>
  <si>
    <t>45 2nd Ave #9759</t>
  </si>
  <si>
    <t>Atlanta</t>
  </si>
  <si>
    <t>Lucy</t>
  </si>
  <si>
    <t>Treston</t>
  </si>
  <si>
    <t>57254 Brickell Ave #372</t>
  </si>
  <si>
    <t>Judy</t>
  </si>
  <si>
    <t>Aquas</t>
  </si>
  <si>
    <t>8977 Connecticut Ave Nw #3</t>
  </si>
  <si>
    <t>Niles</t>
  </si>
  <si>
    <t>Yvonne</t>
  </si>
  <si>
    <t>Tjepkema</t>
  </si>
  <si>
    <t>9 Waydell St</t>
  </si>
  <si>
    <t>Fairfield</t>
  </si>
  <si>
    <t>Kayleigh</t>
  </si>
  <si>
    <t>Lace</t>
  </si>
  <si>
    <t>43 Huey P Long Ave</t>
  </si>
  <si>
    <t>Felix</t>
  </si>
  <si>
    <t>Hirpara</t>
  </si>
  <si>
    <t>7563 Cornwall Rd #4462</t>
  </si>
  <si>
    <t>Lancaster</t>
  </si>
  <si>
    <t>Tresa</t>
  </si>
  <si>
    <t>Sweely</t>
  </si>
  <si>
    <t>22 Bridle Ln</t>
  </si>
  <si>
    <t>Valley Park</t>
  </si>
  <si>
    <t>Kristeen</t>
  </si>
  <si>
    <t>Turinetti</t>
  </si>
  <si>
    <t>70099 E North Ave</t>
  </si>
  <si>
    <t>Arlington</t>
  </si>
  <si>
    <t>Jenelle</t>
  </si>
  <si>
    <t>Regusters</t>
  </si>
  <si>
    <t>3211 E Northeast Loop</t>
  </si>
  <si>
    <t>Renea</t>
  </si>
  <si>
    <t>Monterrubio</t>
  </si>
  <si>
    <t>26 Montgomery St</t>
  </si>
  <si>
    <t>Olive</t>
  </si>
  <si>
    <t>Matuszak</t>
  </si>
  <si>
    <t>13252 Lighthouse Ave</t>
  </si>
  <si>
    <t>Cathedral City</t>
  </si>
  <si>
    <t>Ligia</t>
  </si>
  <si>
    <t>Reiber</t>
  </si>
  <si>
    <t>206 Main St #2804</t>
  </si>
  <si>
    <t>Lansing</t>
  </si>
  <si>
    <t>Christiane</t>
  </si>
  <si>
    <t>Eschberger</t>
  </si>
  <si>
    <t>96541 W Central Blvd</t>
  </si>
  <si>
    <t>Goldie</t>
  </si>
  <si>
    <t>Schirpke</t>
  </si>
  <si>
    <t>34 Saint George Ave #2</t>
  </si>
  <si>
    <t>Loreta</t>
  </si>
  <si>
    <t>Timenez</t>
  </si>
  <si>
    <t>47857 Coney Island Ave</t>
  </si>
  <si>
    <t>Clinton</t>
  </si>
  <si>
    <t>Fabiola</t>
  </si>
  <si>
    <t>Hauenstein</t>
  </si>
  <si>
    <t>8573 Lincoln Blvd</t>
  </si>
  <si>
    <t>York</t>
  </si>
  <si>
    <t>Amie</t>
  </si>
  <si>
    <t>Perigo</t>
  </si>
  <si>
    <t>596 Santa Maria Ave #7913</t>
  </si>
  <si>
    <t>Raina</t>
  </si>
  <si>
    <t>Brachle</t>
  </si>
  <si>
    <t>3829 Ventura Blvd</t>
  </si>
  <si>
    <t>Butte</t>
  </si>
  <si>
    <t>MT</t>
  </si>
  <si>
    <t>Erinn</t>
  </si>
  <si>
    <t>Canlas</t>
  </si>
  <si>
    <t>13 S Hacienda Dr</t>
  </si>
  <si>
    <t>Cherry</t>
  </si>
  <si>
    <t>Lietz</t>
  </si>
  <si>
    <t>40 9th Ave Sw #91</t>
  </si>
  <si>
    <t>Waterford</t>
  </si>
  <si>
    <t>Kattie</t>
  </si>
  <si>
    <t>Vonasek</t>
  </si>
  <si>
    <t>2845 Boulder Crescent St</t>
  </si>
  <si>
    <t>Cleveland</t>
  </si>
  <si>
    <t>Lilli</t>
  </si>
  <si>
    <t>Scriven</t>
  </si>
  <si>
    <t>33 State St</t>
  </si>
  <si>
    <t>Whitley</t>
  </si>
  <si>
    <t>Tomasulo</t>
  </si>
  <si>
    <t>2 S 15th St</t>
  </si>
  <si>
    <t>Fort Worth</t>
  </si>
  <si>
    <t>Barbra</t>
  </si>
  <si>
    <t>Adkin</t>
  </si>
  <si>
    <t>4 Kohler Memorial Dr</t>
  </si>
  <si>
    <t>Hermila</t>
  </si>
  <si>
    <t>Thyberg</t>
  </si>
  <si>
    <t>1 Rancho Del Mar Shopping C</t>
  </si>
  <si>
    <t>Jesusita</t>
  </si>
  <si>
    <t>Flister</t>
  </si>
  <si>
    <t>3943 N Highland Ave</t>
  </si>
  <si>
    <t>Caitlin</t>
  </si>
  <si>
    <t>Julia</t>
  </si>
  <si>
    <t>5 Williams St</t>
  </si>
  <si>
    <t>Roosevelt</t>
  </si>
  <si>
    <t>Hoffis</t>
  </si>
  <si>
    <t>60 Old Dover Rd</t>
  </si>
  <si>
    <t>Hialeah</t>
  </si>
  <si>
    <t>Helaine</t>
  </si>
  <si>
    <t>Halter</t>
  </si>
  <si>
    <t>8 Sheridan Rd</t>
  </si>
  <si>
    <t>Lorean</t>
  </si>
  <si>
    <t>Martabano</t>
  </si>
  <si>
    <t>85092 Southern Blvd</t>
  </si>
  <si>
    <t>France</t>
  </si>
  <si>
    <t>Buzick</t>
  </si>
  <si>
    <t>64 Newman Springs Rd E</t>
  </si>
  <si>
    <t>Ferrario</t>
  </si>
  <si>
    <t>48 Stratford Ave</t>
  </si>
  <si>
    <t>Pomona</t>
  </si>
  <si>
    <t>Adelina</t>
  </si>
  <si>
    <t>Nabours</t>
  </si>
  <si>
    <t>80 Pittsford Victor Rd #9</t>
  </si>
  <si>
    <t>Derick</t>
  </si>
  <si>
    <t>Dhamer</t>
  </si>
  <si>
    <t>87163 N Main Ave</t>
  </si>
  <si>
    <t>Dallen</t>
  </si>
  <si>
    <t>393 Lafayette Ave</t>
  </si>
  <si>
    <t>Ragel</t>
  </si>
  <si>
    <t>99 5th Ave #33</t>
  </si>
  <si>
    <t>Trion</t>
  </si>
  <si>
    <t>Jutta</t>
  </si>
  <si>
    <t>Amyot</t>
  </si>
  <si>
    <t>49 N Mays St</t>
  </si>
  <si>
    <t>Broussard</t>
  </si>
  <si>
    <t>Aja</t>
  </si>
  <si>
    <t>Gehrett</t>
  </si>
  <si>
    <t>993 Washington Ave</t>
  </si>
  <si>
    <t>Nutley</t>
  </si>
  <si>
    <t>Kirk</t>
  </si>
  <si>
    <t>Herritt</t>
  </si>
  <si>
    <t>88 15th Ave Ne</t>
  </si>
  <si>
    <t>Vestal</t>
  </si>
  <si>
    <t>Leonora</t>
  </si>
  <si>
    <t>Mauson</t>
  </si>
  <si>
    <t>3381 E 40th Ave</t>
  </si>
  <si>
    <t>Winfred</t>
  </si>
  <si>
    <t>Brucato</t>
  </si>
  <si>
    <t>201 Ridgewood Rd</t>
  </si>
  <si>
    <t>Moscow</t>
  </si>
  <si>
    <t>Tarra</t>
  </si>
  <si>
    <t>Nachor</t>
  </si>
  <si>
    <t>39 Moccasin Dr</t>
  </si>
  <si>
    <t>Corinne</t>
  </si>
  <si>
    <t>Loder</t>
  </si>
  <si>
    <t>4 Carroll St</t>
  </si>
  <si>
    <t>North Attleboro</t>
  </si>
  <si>
    <t>Dulce</t>
  </si>
  <si>
    <t>Labreche</t>
  </si>
  <si>
    <t>9581 E Arapahoe Rd</t>
  </si>
  <si>
    <t>Rochester</t>
  </si>
  <si>
    <t>Kate</t>
  </si>
  <si>
    <t>Keneipp</t>
  </si>
  <si>
    <t>33 N Michigan Ave</t>
  </si>
  <si>
    <t>Green Bay</t>
  </si>
  <si>
    <t>Kaitlyn</t>
  </si>
  <si>
    <t>Ogg</t>
  </si>
  <si>
    <t>2 S Biscayne Blvd</t>
  </si>
  <si>
    <t>Sherita</t>
  </si>
  <si>
    <t>Saras</t>
  </si>
  <si>
    <t>8 Us Highway 22</t>
  </si>
  <si>
    <t>Colorado Springs</t>
  </si>
  <si>
    <t>El Paso</t>
  </si>
  <si>
    <t>Lashawnda</t>
  </si>
  <si>
    <t>Stuer</t>
  </si>
  <si>
    <t>7422 Martin Ave #8</t>
  </si>
  <si>
    <t>Ernest</t>
  </si>
  <si>
    <t>Syrop</t>
  </si>
  <si>
    <t>94 Chase Rd</t>
  </si>
  <si>
    <t>Hyattsville</t>
  </si>
  <si>
    <t>Nobuko</t>
  </si>
  <si>
    <t>Halsey</t>
  </si>
  <si>
    <t>8139 I Hwy 10 #92</t>
  </si>
  <si>
    <t>New Bedford</t>
  </si>
  <si>
    <t>Lavonna</t>
  </si>
  <si>
    <t>Wolny</t>
  </si>
  <si>
    <t>5 Cabot Rd</t>
  </si>
  <si>
    <t>Lashaunda</t>
  </si>
  <si>
    <t>Lizama</t>
  </si>
  <si>
    <t>3387 Ryan Dr</t>
  </si>
  <si>
    <t>Hanover</t>
  </si>
  <si>
    <t>Mariann</t>
  </si>
  <si>
    <t>Bilden</t>
  </si>
  <si>
    <t>3125 Packer Ave #9851</t>
  </si>
  <si>
    <t>Helene</t>
  </si>
  <si>
    <t>Rodenberger</t>
  </si>
  <si>
    <t>347 Chestnut St</t>
  </si>
  <si>
    <t>Peoria</t>
  </si>
  <si>
    <t>Roselle</t>
  </si>
  <si>
    <t>Estell</t>
  </si>
  <si>
    <t>8116 Mount Vernon Ave</t>
  </si>
  <si>
    <t>Bucyrus</t>
  </si>
  <si>
    <t>Samira</t>
  </si>
  <si>
    <t>Heintzman</t>
  </si>
  <si>
    <t>8772 Old County Rd #5410</t>
  </si>
  <si>
    <t>Kent</t>
  </si>
  <si>
    <t>Margart</t>
  </si>
  <si>
    <t>Meisel</t>
  </si>
  <si>
    <t>868 State St #38</t>
  </si>
  <si>
    <t>Kristofer</t>
  </si>
  <si>
    <t>Bennick</t>
  </si>
  <si>
    <t>772 W River Dr</t>
  </si>
  <si>
    <t>Bloomington</t>
  </si>
  <si>
    <t>Weldon</t>
  </si>
  <si>
    <t>Acuff</t>
  </si>
  <si>
    <t>73 W Barstow Ave</t>
  </si>
  <si>
    <t>Arlington Heights</t>
  </si>
  <si>
    <t>Shalon</t>
  </si>
  <si>
    <t>Shadrick</t>
  </si>
  <si>
    <t>61047 Mayfield Ave</t>
  </si>
  <si>
    <t>Denise</t>
  </si>
  <si>
    <t>Patak</t>
  </si>
  <si>
    <t>2139 Santa Rosa Ave</t>
  </si>
  <si>
    <t>Louvenia</t>
  </si>
  <si>
    <t>Beech</t>
  </si>
  <si>
    <t>598 43rd St</t>
  </si>
  <si>
    <t>Audry</t>
  </si>
  <si>
    <t>Yaw</t>
  </si>
  <si>
    <t>70295 Pioneer Ct</t>
  </si>
  <si>
    <t>Kristel</t>
  </si>
  <si>
    <t>Ehmann</t>
  </si>
  <si>
    <t>92899 Kalakaua Ave</t>
  </si>
  <si>
    <t>Vincenza</t>
  </si>
  <si>
    <t>Zepp</t>
  </si>
  <si>
    <t>395 S 6th St #2</t>
  </si>
  <si>
    <t>Elouise</t>
  </si>
  <si>
    <t>Gwalthney</t>
  </si>
  <si>
    <t>9506 Edgemore Ave</t>
  </si>
  <si>
    <t>Bladensburg</t>
  </si>
  <si>
    <t>Venita</t>
  </si>
  <si>
    <t>Maillard</t>
  </si>
  <si>
    <t>72119 S Walker Ave #63</t>
  </si>
  <si>
    <t>Anaheim</t>
  </si>
  <si>
    <t>Kasandra</t>
  </si>
  <si>
    <t>Semidey</t>
  </si>
  <si>
    <t>369 Latham St #500</t>
  </si>
  <si>
    <t>Xochitl</t>
  </si>
  <si>
    <t>Discipio</t>
  </si>
  <si>
    <t>3158 Runamuck Pl</t>
  </si>
  <si>
    <t>Maile</t>
  </si>
  <si>
    <t>Linahan</t>
  </si>
  <si>
    <t>9 Plainsboro Rd #598</t>
  </si>
  <si>
    <t>Greensboro</t>
  </si>
  <si>
    <t>Krissy</t>
  </si>
  <si>
    <t>Rauser</t>
  </si>
  <si>
    <t>8728 S Broad St</t>
  </si>
  <si>
    <t>Coram</t>
  </si>
  <si>
    <t>Pete</t>
  </si>
  <si>
    <t>Dubaldi</t>
  </si>
  <si>
    <t>2215 Prosperity Dr</t>
  </si>
  <si>
    <t>Lyndhurst</t>
  </si>
  <si>
    <t>Linn</t>
  </si>
  <si>
    <t>Paa</t>
  </si>
  <si>
    <t>1 S Pine St</t>
  </si>
  <si>
    <t>Memphis</t>
  </si>
  <si>
    <t>Paris</t>
  </si>
  <si>
    <t>Wide</t>
  </si>
  <si>
    <t>187 Market St</t>
  </si>
  <si>
    <t>Wynell</t>
  </si>
  <si>
    <t>Dorshorst</t>
  </si>
  <si>
    <t>94290 S Buchanan St</t>
  </si>
  <si>
    <t>Pacifica</t>
  </si>
  <si>
    <t>Quentin</t>
  </si>
  <si>
    <t>Birkner</t>
  </si>
  <si>
    <t>7061 N 2nd St</t>
  </si>
  <si>
    <t>Regenia</t>
  </si>
  <si>
    <t>Kannady</t>
  </si>
  <si>
    <t>10759 Main St</t>
  </si>
  <si>
    <t>Sheron</t>
  </si>
  <si>
    <t>Louissant</t>
  </si>
  <si>
    <t>97 E 3rd St #9</t>
  </si>
  <si>
    <t>Long Island City</t>
  </si>
  <si>
    <t>Izetta</t>
  </si>
  <si>
    <t>Funnell</t>
  </si>
  <si>
    <t>82 Winsor St #54</t>
  </si>
  <si>
    <t>Rodolfo</t>
  </si>
  <si>
    <t>Butzen</t>
  </si>
  <si>
    <t>41 Steel Ct</t>
  </si>
  <si>
    <t>Northfield</t>
  </si>
  <si>
    <t>Zona</t>
  </si>
  <si>
    <t>Colla</t>
  </si>
  <si>
    <t>49440 Dearborn St</t>
  </si>
  <si>
    <t>Norwalk</t>
  </si>
  <si>
    <t>Serina</t>
  </si>
  <si>
    <t>Zagen</t>
  </si>
  <si>
    <t>7 S Beverly Dr</t>
  </si>
  <si>
    <t>Fort Wayne</t>
  </si>
  <si>
    <t>Paz</t>
  </si>
  <si>
    <t>Sahagun</t>
  </si>
  <si>
    <t>919 Wall Blvd</t>
  </si>
  <si>
    <t>Meridian</t>
  </si>
  <si>
    <t>Markus</t>
  </si>
  <si>
    <t>Lukasik</t>
  </si>
  <si>
    <t>89 20th St E #779</t>
  </si>
  <si>
    <t>Sterling Heights</t>
  </si>
  <si>
    <t>Jaclyn</t>
  </si>
  <si>
    <t>Bachman</t>
  </si>
  <si>
    <t>721 Interstate 45 S</t>
  </si>
  <si>
    <t>Cyril</t>
  </si>
  <si>
    <t>Daufeldt</t>
  </si>
  <si>
    <t>3 Lawton St</t>
  </si>
  <si>
    <t>Gayla</t>
  </si>
  <si>
    <t>Schnitzler</t>
  </si>
  <si>
    <t>38 Pleasant Hill Rd</t>
  </si>
  <si>
    <t>Nievas</t>
  </si>
  <si>
    <t>45 E Acacia Ct</t>
  </si>
  <si>
    <t>Jennie</t>
  </si>
  <si>
    <t>Drymon</t>
  </si>
  <si>
    <t>63728 Poway Rd #1</t>
  </si>
  <si>
    <t>Scranton</t>
  </si>
  <si>
    <t>Scipione</t>
  </si>
  <si>
    <t>77 222 Dr</t>
  </si>
  <si>
    <t>Oroville</t>
  </si>
  <si>
    <t>Ciara</t>
  </si>
  <si>
    <t>53 W Carey St</t>
  </si>
  <si>
    <t>Port Jervis</t>
  </si>
  <si>
    <t>Galen</t>
  </si>
  <si>
    <t>Cantres</t>
  </si>
  <si>
    <t>617 Nw 36th Ave</t>
  </si>
  <si>
    <t>Brook Park</t>
  </si>
  <si>
    <t>Truman</t>
  </si>
  <si>
    <t>Feichtner</t>
  </si>
  <si>
    <t>539 Coldwater Canyon Ave</t>
  </si>
  <si>
    <t>Bloomfield</t>
  </si>
  <si>
    <t>Gail</t>
  </si>
  <si>
    <t>Kitty</t>
  </si>
  <si>
    <t>735 Crawford Dr</t>
  </si>
  <si>
    <t>Schoeneck</t>
  </si>
  <si>
    <t>910 Rahway Ave</t>
  </si>
  <si>
    <t>Gertude</t>
  </si>
  <si>
    <t>Witten</t>
  </si>
  <si>
    <t>7 Tarrytown Rd</t>
  </si>
  <si>
    <t>Lizbeth</t>
  </si>
  <si>
    <t>Kohl</t>
  </si>
  <si>
    <t>35433 Blake St #588</t>
  </si>
  <si>
    <t>Glenn</t>
  </si>
  <si>
    <t>Berray</t>
  </si>
  <si>
    <t>29 Cherry St #7073</t>
  </si>
  <si>
    <t>Des Moines</t>
  </si>
  <si>
    <t>IA</t>
  </si>
  <si>
    <t>Lashandra</t>
  </si>
  <si>
    <t>Klang</t>
  </si>
  <si>
    <t>810 N La Brea Ave</t>
  </si>
  <si>
    <t>King of Prussia</t>
  </si>
  <si>
    <t>Newville</t>
  </si>
  <si>
    <t>987 Main St</t>
  </si>
  <si>
    <t>Raleigh</t>
  </si>
  <si>
    <t>Pagliuca</t>
  </si>
  <si>
    <t>36 Enterprise St Se</t>
  </si>
  <si>
    <t>Mireya</t>
  </si>
  <si>
    <t>Frerking</t>
  </si>
  <si>
    <t>8429 Miller Rd</t>
  </si>
  <si>
    <t>Pelham</t>
  </si>
  <si>
    <t>Annelle</t>
  </si>
  <si>
    <t>Tagala</t>
  </si>
  <si>
    <t>5 W 7th St</t>
  </si>
  <si>
    <t>Parkville</t>
  </si>
  <si>
    <t>Dean</t>
  </si>
  <si>
    <t>Ketelsen</t>
  </si>
  <si>
    <t>2 Flynn Rd</t>
  </si>
  <si>
    <t>Hicksville</t>
  </si>
  <si>
    <t>Levi</t>
  </si>
  <si>
    <t>Munis</t>
  </si>
  <si>
    <t>2094 Ne 36th Ave</t>
  </si>
  <si>
    <t>Sylvie</t>
  </si>
  <si>
    <t>Ryser</t>
  </si>
  <si>
    <t>649 Tulane Ave</t>
  </si>
  <si>
    <t>Tulsa</t>
  </si>
  <si>
    <t>OK</t>
  </si>
  <si>
    <t>Sharee</t>
  </si>
  <si>
    <t>2094 Montour Blvd</t>
  </si>
  <si>
    <t>Muskegon</t>
  </si>
  <si>
    <t>Cordelia</t>
  </si>
  <si>
    <t>Storment</t>
  </si>
  <si>
    <t>393 Hammond Dr</t>
  </si>
  <si>
    <t>Mollie</t>
  </si>
  <si>
    <t>Mcdoniel</t>
  </si>
  <si>
    <t>8590 Lake Lizzie Dr</t>
  </si>
  <si>
    <t>Bowling Green</t>
  </si>
  <si>
    <t>Brett</t>
  </si>
  <si>
    <t>Mccullan</t>
  </si>
  <si>
    <t>87895 Concord Rd</t>
  </si>
  <si>
    <t>Teddy</t>
  </si>
  <si>
    <t>Pedrozo</t>
  </si>
  <si>
    <t>46314 Route 130</t>
  </si>
  <si>
    <t>Tasia</t>
  </si>
  <si>
    <t>Andreason</t>
  </si>
  <si>
    <t>4 Cowesett Ave</t>
  </si>
  <si>
    <t>Kearny</t>
  </si>
  <si>
    <t>Hubert</t>
  </si>
  <si>
    <t>Walthall</t>
  </si>
  <si>
    <t>95 Main Ave #2</t>
  </si>
  <si>
    <t>Barberton</t>
  </si>
  <si>
    <t>Arthur</t>
  </si>
  <si>
    <t>Farrow</t>
  </si>
  <si>
    <t>28 S 7th St #2824</t>
  </si>
  <si>
    <t>Englewood</t>
  </si>
  <si>
    <t>Vilma</t>
  </si>
  <si>
    <t>Berlanga</t>
  </si>
  <si>
    <t>79 S Howell Ave</t>
  </si>
  <si>
    <t>Grand Rapids</t>
  </si>
  <si>
    <t>Billye</t>
  </si>
  <si>
    <t>Miro</t>
  </si>
  <si>
    <t>36 Lancaster Dr Se</t>
  </si>
  <si>
    <t>Pearl</t>
  </si>
  <si>
    <t>Glenna</t>
  </si>
  <si>
    <t>Slayton</t>
  </si>
  <si>
    <t>2759 Livingston Ave</t>
  </si>
  <si>
    <t>Mitzie</t>
  </si>
  <si>
    <t>Hudnall</t>
  </si>
  <si>
    <t>17 Jersey Ave</t>
  </si>
  <si>
    <t>Bernardine</t>
  </si>
  <si>
    <t>Rodefer</t>
  </si>
  <si>
    <t>2 W Grand Ave</t>
  </si>
  <si>
    <t>Staci</t>
  </si>
  <si>
    <t>Schmaltz</t>
  </si>
  <si>
    <t>18 Coronado Ave #563</t>
  </si>
  <si>
    <t>Pasadena</t>
  </si>
  <si>
    <t>Nichelle</t>
  </si>
  <si>
    <t>Meteer</t>
  </si>
  <si>
    <t>72 Beechwood Ter</t>
  </si>
  <si>
    <t>Janine</t>
  </si>
  <si>
    <t>Rhoden</t>
  </si>
  <si>
    <t>92 Broadway</t>
  </si>
  <si>
    <t>Astoria</t>
  </si>
  <si>
    <t>Ettie</t>
  </si>
  <si>
    <t>Hoopengardner</t>
  </si>
  <si>
    <t>39 Franklin Ave</t>
  </si>
  <si>
    <t>Eden</t>
  </si>
  <si>
    <t>Jayson</t>
  </si>
  <si>
    <t>4 Iwaena St</t>
  </si>
  <si>
    <t>Lynelle</t>
  </si>
  <si>
    <t>Auber</t>
  </si>
  <si>
    <t>32820 Corkwood Rd</t>
  </si>
  <si>
    <t>Merissa</t>
  </si>
  <si>
    <t>Tomblin</t>
  </si>
  <si>
    <t>34 Raritan Center Pky</t>
  </si>
  <si>
    <t>Bellflower</t>
  </si>
  <si>
    <t>Golda</t>
  </si>
  <si>
    <t>Kaniecki</t>
  </si>
  <si>
    <t>6201 S Nevada Ave</t>
  </si>
  <si>
    <t>Toms River</t>
  </si>
  <si>
    <t>Catarina</t>
  </si>
  <si>
    <t>Gleich</t>
  </si>
  <si>
    <t>78 Maryland Dr #146</t>
  </si>
  <si>
    <t>Denville</t>
  </si>
  <si>
    <t>Virgie</t>
  </si>
  <si>
    <t>Kiel</t>
  </si>
  <si>
    <t>76598 Rd  I 95 #1</t>
  </si>
  <si>
    <t>Jolene</t>
  </si>
  <si>
    <t>Ostolaza</t>
  </si>
  <si>
    <t>1610 14th St Nw</t>
  </si>
  <si>
    <t>Newport News</t>
  </si>
  <si>
    <t>Keneth</t>
  </si>
  <si>
    <t>Borgman</t>
  </si>
  <si>
    <t>86350 Roszel Rd</t>
  </si>
  <si>
    <t>Rikki</t>
  </si>
  <si>
    <t>Nayar</t>
  </si>
  <si>
    <t>1644 Clove Rd</t>
  </si>
  <si>
    <t>Elke</t>
  </si>
  <si>
    <t>Sengbusch</t>
  </si>
  <si>
    <t>9 W Central Ave</t>
  </si>
  <si>
    <t>Sarao</t>
  </si>
  <si>
    <t>27846 Lafayette Ave</t>
  </si>
  <si>
    <t>Oak Hill</t>
  </si>
  <si>
    <t>Trinidad</t>
  </si>
  <si>
    <t>Mcrae</t>
  </si>
  <si>
    <t>10276 Brooks St</t>
  </si>
  <si>
    <t>Mari</t>
  </si>
  <si>
    <t>Lueckenbach</t>
  </si>
  <si>
    <t>1 Century Park E</t>
  </si>
  <si>
    <t>Selma</t>
  </si>
  <si>
    <t>Husser</t>
  </si>
  <si>
    <t>9 State Highway 57 #22</t>
  </si>
  <si>
    <t>Antione</t>
  </si>
  <si>
    <t>Onofrio</t>
  </si>
  <si>
    <t>4 S Washington Ave</t>
  </si>
  <si>
    <t>Luisa</t>
  </si>
  <si>
    <t>Jurney</t>
  </si>
  <si>
    <t>25 Se 176th Pl</t>
  </si>
  <si>
    <t>Cambridge</t>
  </si>
  <si>
    <t>Clorinda</t>
  </si>
  <si>
    <t>Heimann</t>
  </si>
  <si>
    <t>105 Richmond Valley Rd</t>
  </si>
  <si>
    <t>Dick</t>
  </si>
  <si>
    <t>Wenzinger</t>
  </si>
  <si>
    <t>22 Spruce St #595</t>
  </si>
  <si>
    <t>Ahmed</t>
  </si>
  <si>
    <t>Angalich</t>
  </si>
  <si>
    <t>2 W Beverly Blvd</t>
  </si>
  <si>
    <t>Harrisburg</t>
  </si>
  <si>
    <t>Iluminada</t>
  </si>
  <si>
    <t>Ohms</t>
  </si>
  <si>
    <t>72 Southern Blvd</t>
  </si>
  <si>
    <t>Mesa</t>
  </si>
  <si>
    <t>Joanna</t>
  </si>
  <si>
    <t>Leinenbach</t>
  </si>
  <si>
    <t>1 Washington St</t>
  </si>
  <si>
    <t>Lake Worth</t>
  </si>
  <si>
    <t>Caprice</t>
  </si>
  <si>
    <t>Suell</t>
  </si>
  <si>
    <t>90177 N 55th Ave</t>
  </si>
  <si>
    <t>Stephane</t>
  </si>
  <si>
    <t>Myricks</t>
  </si>
  <si>
    <t>9 Tower Ave</t>
  </si>
  <si>
    <t>KY</t>
  </si>
  <si>
    <t>Swayze</t>
  </si>
  <si>
    <t>278 Bayview Ave</t>
  </si>
  <si>
    <t>Milan</t>
  </si>
  <si>
    <t>Annmarie</t>
  </si>
  <si>
    <t>Castros</t>
  </si>
  <si>
    <t>80312 W 32nd St</t>
  </si>
  <si>
    <t>Shonda</t>
  </si>
  <si>
    <t>Greenbush</t>
  </si>
  <si>
    <t>82 Us Highway 46</t>
  </si>
  <si>
    <t>Clifton</t>
  </si>
  <si>
    <t>Cecil</t>
  </si>
  <si>
    <t>Lapage</t>
  </si>
  <si>
    <t>4 Stovall St #72</t>
  </si>
  <si>
    <t>Union City</t>
  </si>
  <si>
    <t>Jeanice</t>
  </si>
  <si>
    <t>Claucherty</t>
  </si>
  <si>
    <t>19 Amboy Ave</t>
  </si>
  <si>
    <t>Josphine</t>
  </si>
  <si>
    <t>Villanueva</t>
  </si>
  <si>
    <t>63 Smith Ln #8343</t>
  </si>
  <si>
    <t>Moss</t>
  </si>
  <si>
    <t>Daniel</t>
  </si>
  <si>
    <t>Perruzza</t>
  </si>
  <si>
    <t>11360 S Halsted St</t>
  </si>
  <si>
    <t>Santa Ana</t>
  </si>
  <si>
    <t>Cassi</t>
  </si>
  <si>
    <t>Wildfong</t>
  </si>
  <si>
    <t>26849 Jefferson Hwy</t>
  </si>
  <si>
    <t>Rolling Meadows</t>
  </si>
  <si>
    <t>Britt</t>
  </si>
  <si>
    <t>Galam</t>
  </si>
  <si>
    <t>2500 Pringle Rd Se #508</t>
  </si>
  <si>
    <t>Hatfield</t>
  </si>
  <si>
    <t>Adell</t>
  </si>
  <si>
    <t>Lipkin</t>
  </si>
  <si>
    <t>65 Mountain View Dr</t>
  </si>
  <si>
    <t>Whippany</t>
  </si>
  <si>
    <t>Jacqueline</t>
  </si>
  <si>
    <t>Rowling</t>
  </si>
  <si>
    <t>1 N San Saba</t>
  </si>
  <si>
    <t>Lonny</t>
  </si>
  <si>
    <t>Weglarz</t>
  </si>
  <si>
    <t>51120 State Route 18</t>
  </si>
  <si>
    <t>Salt Lake City</t>
  </si>
  <si>
    <t>UT</t>
  </si>
  <si>
    <t>Lonna</t>
  </si>
  <si>
    <t>Diestel</t>
  </si>
  <si>
    <t>1482 College Ave</t>
  </si>
  <si>
    <t>Fayetteville</t>
  </si>
  <si>
    <t>Cristal</t>
  </si>
  <si>
    <t>Samara</t>
  </si>
  <si>
    <t>4119 Metropolitan Dr</t>
  </si>
  <si>
    <t>Kenneth</t>
  </si>
  <si>
    <t>Grenet</t>
  </si>
  <si>
    <t>2167 Sierra Rd</t>
  </si>
  <si>
    <t>East Lansing</t>
  </si>
  <si>
    <t>Elli</t>
  </si>
  <si>
    <t>Mclaird</t>
  </si>
  <si>
    <t>6 Sunrise Ave</t>
  </si>
  <si>
    <t>Utica</t>
  </si>
  <si>
    <t>Alline</t>
  </si>
  <si>
    <t>Jeanty</t>
  </si>
  <si>
    <t>55713 Lake City Hwy</t>
  </si>
  <si>
    <t>South Bend</t>
  </si>
  <si>
    <t>Sharika</t>
  </si>
  <si>
    <t>Eanes</t>
  </si>
  <si>
    <t>75698 N Fiesta Blvd</t>
  </si>
  <si>
    <t>Nu</t>
  </si>
  <si>
    <t>Mcnease</t>
  </si>
  <si>
    <t>88 Sw 28th Ter</t>
  </si>
  <si>
    <t>Daniela</t>
  </si>
  <si>
    <t>Comnick</t>
  </si>
  <si>
    <t>7 Flowers Rd #403</t>
  </si>
  <si>
    <t>Trenton</t>
  </si>
  <si>
    <t>Cecilia</t>
  </si>
  <si>
    <t>Colaizzo</t>
  </si>
  <si>
    <t>4 Nw 12th St #3849</t>
  </si>
  <si>
    <t>Leslie</t>
  </si>
  <si>
    <t>Threets</t>
  </si>
  <si>
    <t>2 A Kelley Dr</t>
  </si>
  <si>
    <t>Katonah</t>
  </si>
  <si>
    <t>Nan</t>
  </si>
  <si>
    <t>Koppinger</t>
  </si>
  <si>
    <t>88827 Frankford Ave</t>
  </si>
  <si>
    <t>Dewar</t>
  </si>
  <si>
    <t>2 W Scyene Rd #3</t>
  </si>
  <si>
    <t>Tegan</t>
  </si>
  <si>
    <t>Arceo</t>
  </si>
  <si>
    <t>62260 Park Stre</t>
  </si>
  <si>
    <t>Ruthann</t>
  </si>
  <si>
    <t>Keener</t>
  </si>
  <si>
    <t>3424 29th St Se</t>
  </si>
  <si>
    <t>Kerrville</t>
  </si>
  <si>
    <t>Joni</t>
  </si>
  <si>
    <t>Breland</t>
  </si>
  <si>
    <t>35 E Main St #43</t>
  </si>
  <si>
    <t>Elk Grove Village</t>
  </si>
  <si>
    <t>Vi</t>
  </si>
  <si>
    <t>Rentfro</t>
  </si>
  <si>
    <t>7163 W Clark Rd</t>
  </si>
  <si>
    <t>Freehold</t>
  </si>
  <si>
    <t>Colette</t>
  </si>
  <si>
    <t>Kardas</t>
  </si>
  <si>
    <t>21575 S Apple Creek Rd</t>
  </si>
  <si>
    <t>Omaha</t>
  </si>
  <si>
    <t>NE</t>
  </si>
  <si>
    <t>Malcolm</t>
  </si>
  <si>
    <t>Tromblay</t>
  </si>
  <si>
    <t>747 Leonis Blvd</t>
  </si>
  <si>
    <t>Annandale</t>
  </si>
  <si>
    <t>Ryan</t>
  </si>
  <si>
    <t>Harnos</t>
  </si>
  <si>
    <t>13 Gunnison St</t>
  </si>
  <si>
    <t>Plano</t>
  </si>
  <si>
    <t>Jess</t>
  </si>
  <si>
    <t>Chaffins</t>
  </si>
  <si>
    <t>18 3rd Ave</t>
  </si>
  <si>
    <t>Sharen</t>
  </si>
  <si>
    <t>Bourbon</t>
  </si>
  <si>
    <t>62 W Austin St</t>
  </si>
  <si>
    <t>Syosset</t>
  </si>
  <si>
    <t>Nickolas</t>
  </si>
  <si>
    <t>Juvera</t>
  </si>
  <si>
    <t>177 S Rider Trl #52</t>
  </si>
  <si>
    <t>Crystal River</t>
  </si>
  <si>
    <t>Gary</t>
  </si>
  <si>
    <t>Nunlee</t>
  </si>
  <si>
    <t>2 W Mount Royal Ave</t>
  </si>
  <si>
    <t>Fortville</t>
  </si>
  <si>
    <t>Diane</t>
  </si>
  <si>
    <t>Devreese</t>
  </si>
  <si>
    <t>1953 Telegraph Rd</t>
  </si>
  <si>
    <t>Saint Joseph</t>
  </si>
  <si>
    <t>Roslyn</t>
  </si>
  <si>
    <t>Chavous</t>
  </si>
  <si>
    <t>63517 Dupont St</t>
  </si>
  <si>
    <t>Jackson</t>
  </si>
  <si>
    <t>Schieler</t>
  </si>
  <si>
    <t>5 E Truman Rd</t>
  </si>
  <si>
    <t>Rasheeda</t>
  </si>
  <si>
    <t>Sayaphon</t>
  </si>
  <si>
    <t>251 Park Ave #979</t>
  </si>
  <si>
    <t>Saratoga</t>
  </si>
  <si>
    <t>Alpha</t>
  </si>
  <si>
    <t>Palaia</t>
  </si>
  <si>
    <t>43496 Commercial Dr #29</t>
  </si>
  <si>
    <t>Refugia</t>
  </si>
  <si>
    <t>Jacobos</t>
  </si>
  <si>
    <t>2184 Worth St</t>
  </si>
  <si>
    <t>Shawnda</t>
  </si>
  <si>
    <t>Yori</t>
  </si>
  <si>
    <t>50126 N Plankinton Ave</t>
  </si>
  <si>
    <t>Longwood</t>
  </si>
  <si>
    <t>Mona</t>
  </si>
  <si>
    <t>Delasancha</t>
  </si>
  <si>
    <t>38773 Gravois Ave</t>
  </si>
  <si>
    <t>Cheyenne</t>
  </si>
  <si>
    <t>Gilma</t>
  </si>
  <si>
    <t>Liukko</t>
  </si>
  <si>
    <t>16452 Greenwich St</t>
  </si>
  <si>
    <t>Janey</t>
  </si>
  <si>
    <t>Gabisi</t>
  </si>
  <si>
    <t>40 Cambridge Ave</t>
  </si>
  <si>
    <t>Lili</t>
  </si>
  <si>
    <t>Paskin</t>
  </si>
  <si>
    <t>20113 4th Ave E</t>
  </si>
  <si>
    <t>Loren</t>
  </si>
  <si>
    <t>Asar</t>
  </si>
  <si>
    <t>6 Ridgewood Center Dr</t>
  </si>
  <si>
    <t>Old Forge</t>
  </si>
  <si>
    <t>Dorothy</t>
  </si>
  <si>
    <t>Chesterfield</t>
  </si>
  <si>
    <t>469 Outwater Ln</t>
  </si>
  <si>
    <t>Similton</t>
  </si>
  <si>
    <t>62 Monroe St</t>
  </si>
  <si>
    <t>Thousand Palms</t>
  </si>
  <si>
    <t>Catalina</t>
  </si>
  <si>
    <t>Tillotson</t>
  </si>
  <si>
    <t>3338 A Lockport Pl #6</t>
  </si>
  <si>
    <t>Margate City</t>
  </si>
  <si>
    <t>Lawrence</t>
  </si>
  <si>
    <t>Lorens</t>
  </si>
  <si>
    <t>9 Hwy</t>
  </si>
  <si>
    <t>Carlee</t>
  </si>
  <si>
    <t>Boulter</t>
  </si>
  <si>
    <t>8284 Hart St</t>
  </si>
  <si>
    <t>Thaddeus</t>
  </si>
  <si>
    <t>Ankeny</t>
  </si>
  <si>
    <t>5 Washington St #1</t>
  </si>
  <si>
    <t>Jovita</t>
  </si>
  <si>
    <t>Oles</t>
  </si>
  <si>
    <t>8 S Haven St</t>
  </si>
  <si>
    <t>Daytona Beach</t>
  </si>
  <si>
    <t>Alesia</t>
  </si>
  <si>
    <t>Hixenbaugh</t>
  </si>
  <si>
    <t>9 Front St</t>
  </si>
  <si>
    <t>DC</t>
  </si>
  <si>
    <t>Harabedian</t>
  </si>
  <si>
    <t>1933 Packer Ave #2</t>
  </si>
  <si>
    <t>Novato</t>
  </si>
  <si>
    <t>Brittni</t>
  </si>
  <si>
    <t>Gillaspie</t>
  </si>
  <si>
    <t>67 Rv Cent</t>
  </si>
  <si>
    <t>Raylene</t>
  </si>
  <si>
    <t>Kampa</t>
  </si>
  <si>
    <t>2 Sw Nyberg Rd</t>
  </si>
  <si>
    <t>Elkhart</t>
  </si>
  <si>
    <t>Flo</t>
  </si>
  <si>
    <t>Bookamer</t>
  </si>
  <si>
    <t>89992 E 15th St</t>
  </si>
  <si>
    <t>Alliance</t>
  </si>
  <si>
    <t>Jani</t>
  </si>
  <si>
    <t>Biddy</t>
  </si>
  <si>
    <t>61556 W 20th Ave</t>
  </si>
  <si>
    <t>Chauncey</t>
  </si>
  <si>
    <t>Motley</t>
  </si>
  <si>
    <t>63 E Aurora Dr</t>
  </si>
  <si>
    <t>For Alaska, the following Postal Codes are Zone 46 for Ground, Zone 126 for Next Day Air and Zone 226 for 2nd Day Air.</t>
  </si>
  <si>
    <t>[3] For Alaska,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</si>
  <si>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</si>
  <si>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[2] For Hawaii, the following Postal Codes are Zone 44 for Ground, Zone 124 for Next Day Air and Zone 224 for 2nd Day Air:</t>
  </si>
  <si>
    <t>[1] For Virgin Islands, Guam, Marshall Islands, etc., please refer to the Worldwide Rate and Zone information.</t>
  </si>
  <si>
    <t>108</t>
  </si>
  <si>
    <t>138</t>
  </si>
  <si>
    <t>248</t>
  </si>
  <si>
    <t>208</t>
  </si>
  <si>
    <t>308</t>
  </si>
  <si>
    <t>008</t>
  </si>
  <si>
    <t>988-994</t>
  </si>
  <si>
    <t>970-986</t>
  </si>
  <si>
    <t>885-961</t>
  </si>
  <si>
    <t>107</t>
  </si>
  <si>
    <t>137</t>
  </si>
  <si>
    <t>247</t>
  </si>
  <si>
    <t>207</t>
  </si>
  <si>
    <t>307</t>
  </si>
  <si>
    <t>007</t>
  </si>
  <si>
    <t>881-884</t>
  </si>
  <si>
    <t>878-880</t>
  </si>
  <si>
    <t>875-877</t>
  </si>
  <si>
    <t>829-874</t>
  </si>
  <si>
    <t>822-828</t>
  </si>
  <si>
    <t>821</t>
  </si>
  <si>
    <t>816-820</t>
  </si>
  <si>
    <t>815</t>
  </si>
  <si>
    <t>814</t>
  </si>
  <si>
    <t>813</t>
  </si>
  <si>
    <t>800-812</t>
  </si>
  <si>
    <t>798-799</t>
  </si>
  <si>
    <t>778-797</t>
  </si>
  <si>
    <t>106</t>
  </si>
  <si>
    <t>136</t>
  </si>
  <si>
    <t>246</t>
  </si>
  <si>
    <t>206</t>
  </si>
  <si>
    <t>306</t>
  </si>
  <si>
    <t>006</t>
  </si>
  <si>
    <t>776-777</t>
  </si>
  <si>
    <t>774-775</t>
  </si>
  <si>
    <t>773</t>
  </si>
  <si>
    <t>765-772</t>
  </si>
  <si>
    <t>764</t>
  </si>
  <si>
    <t>763</t>
  </si>
  <si>
    <t>740-762</t>
  </si>
  <si>
    <t>739</t>
  </si>
  <si>
    <t>734-738</t>
  </si>
  <si>
    <t>733</t>
  </si>
  <si>
    <t>725-732</t>
  </si>
  <si>
    <t>105</t>
  </si>
  <si>
    <t>135</t>
  </si>
  <si>
    <t>245</t>
  </si>
  <si>
    <t>205</t>
  </si>
  <si>
    <t>305</t>
  </si>
  <si>
    <t>005</t>
  </si>
  <si>
    <t>723-724</t>
  </si>
  <si>
    <t>700-722</t>
  </si>
  <si>
    <t>693</t>
  </si>
  <si>
    <t>691-692</t>
  </si>
  <si>
    <t>690</t>
  </si>
  <si>
    <t>680-689</t>
  </si>
  <si>
    <t>677-679</t>
  </si>
  <si>
    <t>656-676</t>
  </si>
  <si>
    <t>654-655</t>
  </si>
  <si>
    <t>653</t>
  </si>
  <si>
    <t>650-652</t>
  </si>
  <si>
    <t>640-649</t>
  </si>
  <si>
    <t>600-639</t>
  </si>
  <si>
    <t>594-599</t>
  </si>
  <si>
    <t>586-593</t>
  </si>
  <si>
    <t>580-585</t>
  </si>
  <si>
    <t>577</t>
  </si>
  <si>
    <t>560-576</t>
  </si>
  <si>
    <t>556-559</t>
  </si>
  <si>
    <t>550-555</t>
  </si>
  <si>
    <t>541-549</t>
  </si>
  <si>
    <t>540</t>
  </si>
  <si>
    <t>520-539</t>
  </si>
  <si>
    <t>508-516</t>
  </si>
  <si>
    <t>506-507</t>
  </si>
  <si>
    <t>505</t>
  </si>
  <si>
    <t>504</t>
  </si>
  <si>
    <t>500-503</t>
  </si>
  <si>
    <t>493-499</t>
  </si>
  <si>
    <t>104</t>
  </si>
  <si>
    <t>134</t>
  </si>
  <si>
    <t>244</t>
  </si>
  <si>
    <t>204</t>
  </si>
  <si>
    <t>304</t>
  </si>
  <si>
    <t>004</t>
  </si>
  <si>
    <t>492</t>
  </si>
  <si>
    <t>490-491</t>
  </si>
  <si>
    <t>480-489</t>
  </si>
  <si>
    <t>474-479</t>
  </si>
  <si>
    <t>473</t>
  </si>
  <si>
    <t>471-472</t>
  </si>
  <si>
    <t>470</t>
  </si>
  <si>
    <t>469</t>
  </si>
  <si>
    <t>467-468</t>
  </si>
  <si>
    <t>460-466</t>
  </si>
  <si>
    <t>430-459</t>
  </si>
  <si>
    <t>420-427</t>
  </si>
  <si>
    <t>410-418</t>
  </si>
  <si>
    <t>407-409</t>
  </si>
  <si>
    <t>403-406</t>
  </si>
  <si>
    <t>397-402</t>
  </si>
  <si>
    <t>394-396</t>
  </si>
  <si>
    <t>393</t>
  </si>
  <si>
    <t>390-392</t>
  </si>
  <si>
    <t>388-389</t>
  </si>
  <si>
    <t>387</t>
  </si>
  <si>
    <t>377-386</t>
  </si>
  <si>
    <t>376</t>
  </si>
  <si>
    <t>367-375</t>
  </si>
  <si>
    <t>365-366</t>
  </si>
  <si>
    <t>350-364</t>
  </si>
  <si>
    <t>349</t>
  </si>
  <si>
    <t>342-347</t>
  </si>
  <si>
    <t>341</t>
  </si>
  <si>
    <t>339</t>
  </si>
  <si>
    <t>338</t>
  </si>
  <si>
    <t>337</t>
  </si>
  <si>
    <t>335-336</t>
  </si>
  <si>
    <t>330-334</t>
  </si>
  <si>
    <t>326-329</t>
  </si>
  <si>
    <t>325</t>
  </si>
  <si>
    <t>298-324</t>
  </si>
  <si>
    <t>295-297</t>
  </si>
  <si>
    <t>294</t>
  </si>
  <si>
    <t>293</t>
  </si>
  <si>
    <t>289-292</t>
  </si>
  <si>
    <t>268-288</t>
  </si>
  <si>
    <t>103</t>
  </si>
  <si>
    <t>133</t>
  </si>
  <si>
    <t>243</t>
  </si>
  <si>
    <t>203</t>
  </si>
  <si>
    <t>303</t>
  </si>
  <si>
    <t>003</t>
  </si>
  <si>
    <t>267</t>
  </si>
  <si>
    <t>255-266</t>
  </si>
  <si>
    <t>254</t>
  </si>
  <si>
    <t>239-253</t>
  </si>
  <si>
    <t>220-238</t>
  </si>
  <si>
    <t>102</t>
  </si>
  <si>
    <t>132</t>
  </si>
  <si>
    <t>242</t>
  </si>
  <si>
    <t>202</t>
  </si>
  <si>
    <t>302</t>
  </si>
  <si>
    <t>002</t>
  </si>
  <si>
    <t>219</t>
  </si>
  <si>
    <t>200-218</t>
  </si>
  <si>
    <t>178-199</t>
  </si>
  <si>
    <t>177</t>
  </si>
  <si>
    <t>175-176</t>
  </si>
  <si>
    <t>173-174</t>
  </si>
  <si>
    <t>170-172</t>
  </si>
  <si>
    <t>166-169</t>
  </si>
  <si>
    <t>164-165</t>
  </si>
  <si>
    <t>163</t>
  </si>
  <si>
    <t>160-162</t>
  </si>
  <si>
    <t>157-159</t>
  </si>
  <si>
    <t>156</t>
  </si>
  <si>
    <t>155</t>
  </si>
  <si>
    <t>150-154</t>
  </si>
  <si>
    <t>144-149</t>
  </si>
  <si>
    <t>143</t>
  </si>
  <si>
    <t>140-142</t>
  </si>
  <si>
    <t>137-139</t>
  </si>
  <si>
    <t>128-136</t>
  </si>
  <si>
    <t>100-127</t>
  </si>
  <si>
    <t>060-089</t>
  </si>
  <si>
    <t>056-059</t>
  </si>
  <si>
    <t>055</t>
  </si>
  <si>
    <t>054</t>
  </si>
  <si>
    <t>052-053</t>
  </si>
  <si>
    <t>050-051</t>
  </si>
  <si>
    <t>046-049</t>
  </si>
  <si>
    <t>045</t>
  </si>
  <si>
    <t>044</t>
  </si>
  <si>
    <t>035-043</t>
  </si>
  <si>
    <t>034</t>
  </si>
  <si>
    <t>030-033</t>
  </si>
  <si>
    <t>027-029</t>
  </si>
  <si>
    <t>025-026</t>
  </si>
  <si>
    <t>020-024</t>
  </si>
  <si>
    <t>019</t>
  </si>
  <si>
    <t>015-018</t>
  </si>
  <si>
    <t>014</t>
  </si>
  <si>
    <t>010-013</t>
  </si>
  <si>
    <t>125</t>
  </si>
  <si>
    <t>-</t>
  </si>
  <si>
    <t>225</t>
  </si>
  <si>
    <t>009</t>
  </si>
  <si>
    <t>006-007</t>
  </si>
  <si>
    <t>004-005</t>
  </si>
  <si>
    <t>Next Day Air</t>
  </si>
  <si>
    <t>Next Day Air Saver</t>
  </si>
  <si>
    <t>2nd Day Air A.M.</t>
  </si>
  <si>
    <t>2nd Day Air</t>
  </si>
  <si>
    <t>3 Day Select</t>
  </si>
  <si>
    <t>Ground</t>
  </si>
  <si>
    <t>Dest. ZIP</t>
  </si>
  <si>
    <t>ZONES</t>
  </si>
  <si>
    <t>take the first three digits of the receiver's ZIP Code and refer to the chart below:</t>
  </si>
  <si>
    <t>For shipments originating in ZIP Codes 114-01 to 115-99. To determine zone</t>
  </si>
  <si>
    <t>UPS Ground/UPS 3 Day Select/UPS 2nd Day Air/UPS 2nd Day Air A.M./UPS Next Day Air Saver/UPS Next Day Air</t>
  </si>
  <si>
    <t>ZONE CHART</t>
  </si>
  <si>
    <t>995-999</t>
  </si>
  <si>
    <t>046</t>
  </si>
  <si>
    <t>*** Some codes are in zone 44</t>
  </si>
  <si>
    <t>967-968</t>
  </si>
  <si>
    <t>Zone</t>
  </si>
  <si>
    <t>Dest. ZIP Range</t>
  </si>
  <si>
    <t>Comments</t>
  </si>
  <si>
    <t>Lookup</t>
  </si>
  <si>
    <t>zip_num</t>
  </si>
  <si>
    <t>2016 Rates</t>
  </si>
  <si>
    <t>Domestic</t>
  </si>
  <si>
    <t>UPS Ground</t>
  </si>
  <si>
    <t>Zones</t>
  </si>
  <si>
    <t>1 Lbs.</t>
  </si>
  <si>
    <t>DAILY RATES</t>
  </si>
  <si>
    <t>36 Lbs.</t>
  </si>
  <si>
    <t>76 Lbs.</t>
  </si>
  <si>
    <t>116 Lbs.</t>
  </si>
  <si>
    <t>Dimensional Weight of More Than 150 Lbs.</t>
  </si>
  <si>
    <t>Price Per Pound</t>
  </si>
  <si>
    <t>Sport</t>
  </si>
  <si>
    <t>Size</t>
  </si>
  <si>
    <t>Type</t>
  </si>
  <si>
    <t>Case</t>
  </si>
  <si>
    <t>Band</t>
  </si>
  <si>
    <t>38mm</t>
  </si>
  <si>
    <t>42mm</t>
  </si>
  <si>
    <t xml:space="preserve">Silver Aluminum </t>
  </si>
  <si>
    <t>Space Gray Aluminum</t>
  </si>
  <si>
    <t>Yellow Sport</t>
  </si>
  <si>
    <t>Black Sport</t>
  </si>
  <si>
    <t>Apricot Sport</t>
  </si>
  <si>
    <t>Royal Blue</t>
  </si>
  <si>
    <t>White</t>
  </si>
  <si>
    <t>Gold Aluminum</t>
  </si>
  <si>
    <t>Antique White</t>
  </si>
  <si>
    <t>Midnight Blue</t>
  </si>
  <si>
    <t>Lavendar</t>
  </si>
  <si>
    <t>Pink Woven Nylon</t>
  </si>
  <si>
    <t>Scuba Blue Woven Nylon</t>
  </si>
  <si>
    <t>Royal Blue Woven Nylon</t>
  </si>
  <si>
    <t>Rose Gold Aluminum</t>
  </si>
  <si>
    <t>Gold/Red Woven Nylon</t>
  </si>
  <si>
    <t>Gold/Royal Blue Woven Nylon</t>
  </si>
  <si>
    <t>Black Woven Nylon</t>
  </si>
  <si>
    <t>Watch</t>
  </si>
  <si>
    <t>Stainless Steel</t>
  </si>
  <si>
    <t>Saddle Brown Classic Buckle</t>
  </si>
  <si>
    <t>Red Classic Buckle</t>
  </si>
  <si>
    <t>Marine Blue Classic Buckle</t>
  </si>
  <si>
    <t>Marigold Modern Buckle</t>
  </si>
  <si>
    <t>White Leather Loop</t>
  </si>
  <si>
    <t>Blue Jay Modern Buckle</t>
  </si>
  <si>
    <t>Storm Gray Leather Loop</t>
  </si>
  <si>
    <t>Pearl Woven Nylon</t>
  </si>
  <si>
    <t>Milanese Loop</t>
  </si>
  <si>
    <t>Link Bracelet</t>
  </si>
  <si>
    <t>Space Black Stainless Steel</t>
  </si>
  <si>
    <t>Space Black Milanese Loop</t>
  </si>
  <si>
    <t>Space Black Link Bracelet</t>
  </si>
  <si>
    <t>Apple Care</t>
  </si>
  <si>
    <t>Watch Price</t>
  </si>
  <si>
    <t>Weight (lbs)</t>
  </si>
  <si>
    <t>2 lbs</t>
  </si>
  <si>
    <t>Watch Type</t>
  </si>
  <si>
    <t>Watch Case</t>
  </si>
  <si>
    <t>Watch Band</t>
  </si>
  <si>
    <t>Watch Random</t>
  </si>
  <si>
    <t>Apple Care Random</t>
  </si>
  <si>
    <t>Watch Size</t>
  </si>
  <si>
    <t>State and Local Sales Tax Rates as of January 1, 2015</t>
  </si>
  <si>
    <t>State</t>
  </si>
  <si>
    <t>State Tax Rate</t>
  </si>
  <si>
    <t>Rank</t>
  </si>
  <si>
    <t>Avg. Local Tax Rate (a)</t>
  </si>
  <si>
    <t>Combined Tax Rate</t>
  </si>
  <si>
    <t>Maximum Local Rate</t>
  </si>
  <si>
    <t>Alabama</t>
  </si>
  <si>
    <t>Alaska</t>
  </si>
  <si>
    <t>Arizona</t>
  </si>
  <si>
    <t>Arkansas</t>
  </si>
  <si>
    <t>California (b)</t>
  </si>
  <si>
    <t>Colorado</t>
  </si>
  <si>
    <t>Connecticut</t>
  </si>
  <si>
    <t>Florida</t>
  </si>
  <si>
    <t>Georgia</t>
  </si>
  <si>
    <t>Hawaii (c)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</si>
  <si>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</si>
  <si>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</si>
  <si>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</si>
  <si>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</si>
  <si>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</si>
  <si>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</si>
  <si>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</si>
  <si>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</si>
  <si>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</si>
  <si>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</si>
  <si>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</si>
  <si>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</si>
  <si>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</si>
  <si>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</si>
  <si>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 (d)</t>
  </si>
  <si>
    <t>Nebraska</t>
  </si>
  <si>
    <t>Nevada</t>
  </si>
  <si>
    <t>New Hampshire</t>
  </si>
  <si>
    <t>New Jersey (e)</t>
  </si>
  <si>
    <t>New Mexico (c)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</si>
  <si>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</si>
  <si>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</si>
  <si>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</si>
  <si>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</si>
  <si>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</si>
  <si>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</si>
  <si>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</si>
  <si>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</si>
  <si>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 (c)</t>
  </si>
  <si>
    <t>Tennessee</t>
  </si>
  <si>
    <t>Texas</t>
  </si>
  <si>
    <t>Utah (b)</t>
  </si>
  <si>
    <t>Vermont</t>
  </si>
  <si>
    <t>Virginia (b)</t>
  </si>
  <si>
    <t>West Virginia</t>
  </si>
  <si>
    <t>Wisconsin</t>
  </si>
  <si>
    <t>Wyoming</t>
  </si>
  <si>
    <t>D.C.</t>
  </si>
  <si>
    <t>(a) City, county, and municipal rates vary. These rates are weighted by population to compute an average local tax rate.</t>
  </si>
  <si>
    <t>(b) Three states levy mandatory, statewide, local add-on sales taxes: California (1%), Utah (1.25%), Virginia (1%). We include these in their state sales taxes.</t>
  </si>
  <si>
    <t>(c) The sales taxes in Hawaii, New Mexico, and South Dakota have broad bases that include many services.</t>
  </si>
  <si>
    <t>(d) Due to data limitations, this table does not include sales taxes in local resort areas in Montana.</t>
  </si>
  <si>
    <t>(e) Salem County is not subject to the statewide sales tax rate and collects a total rate of 3.5%. New Jersey's average local rate is represented as a negative.</t>
  </si>
  <si>
    <t>Sources: Sales Tax Clearinghouse, Tax Foundation calculations, State Revenue Department websites.</t>
  </si>
  <si>
    <t>California</t>
  </si>
  <si>
    <t>Utah</t>
  </si>
  <si>
    <t>Virginia</t>
  </si>
  <si>
    <t>New Mexico</t>
  </si>
  <si>
    <t>South Dakota</t>
  </si>
  <si>
    <t>Montana</t>
  </si>
  <si>
    <t>New Jersey</t>
  </si>
  <si>
    <t>http://taxfoundation.org/article/state-and-local-sales-tax-rates-2015</t>
  </si>
  <si>
    <t>AL</t>
  </si>
  <si>
    <t>DE</t>
  </si>
  <si>
    <t>VT</t>
  </si>
  <si>
    <t>WV</t>
  </si>
  <si>
    <t>State Abbreviation</t>
  </si>
  <si>
    <t>Tax Rate</t>
  </si>
  <si>
    <t>Subtotal</t>
  </si>
  <si>
    <t>Total w Ship</t>
  </si>
  <si>
    <t>First 3 Zip</t>
  </si>
  <si>
    <t>Tax Amount</t>
  </si>
  <si>
    <t>Shipping Amount</t>
  </si>
  <si>
    <t>Row Labels</t>
  </si>
  <si>
    <t>Grand Total</t>
  </si>
  <si>
    <t>Number of Students</t>
  </si>
  <si>
    <t>No Apple Care</t>
  </si>
  <si>
    <t>Opted for Apple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</si>
</sst>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0_);\(0\)"/>
    <numFmt numFmtId="166" formatCode="&quot;$&quot;#,##0.00"/>
    <numFmt numFmtId="167" formatCode="_(&quot;$&quot;\ * #,##0.00_);_(&quot;$&quot;\ * \(#,##0.00\);_(&quot;$&quot;\ * &quot;-&quot;??_);_(@_)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UPS Sans Italic"/>
    </font>
    <font>
      <b/>
      <i/>
      <sz val="10"/>
      <name val="UPS Sans Italic"/>
    </font>
    <font>
      <sz val="16"/>
      <color indexed="8"/>
      <name val="UPS Sans Bold Condensed"/>
    </font>
    <font>
      <sz val="20"/>
      <color indexed="8"/>
      <name val="UPS Sans Bold Condensed"/>
    </font>
    <font>
      <sz val="22"/>
      <name val="UPS Sans Medium Condensed"/>
    </font>
    <font>
      <sz val="10"/>
      <name val="UPS Sans Medium Condensed"/>
    </font>
    <font>
      <sz val="26"/>
      <name val="UPS Sans Medium Condensed"/>
    </font>
    <font>
      <sz val="10"/>
      <color indexed="8"/>
      <name val="UPS Sans Bold Condensed"/>
    </font>
    <font>
      <b/>
      <sz val="8"/>
      <color indexed="9"/>
      <name val="UPS Sans Medium Condensed"/>
    </font>
    <font>
      <sz val="8"/>
      <name val="UPS Sans Condensed"/>
    </font>
    <font>
      <sz val="10"/>
      <name val="UPS Sans Condensed"/>
    </font>
    <font>
      <b/>
      <sz val="10"/>
      <color indexed="8"/>
      <name val="UPS Sans Bold"/>
    </font>
    <font>
      <sz val="7"/>
      <name val="UPS Sans Condensed"/>
    </font>
    <font>
      <sz val="7"/>
      <name val="Arial"/>
      <family val="2"/>
    </font>
    <font>
      <sz val="8"/>
      <color indexed="9"/>
      <name val="UPS Sans Medium Condensed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113">
    <xf numFmtId="0" fontId="0" fillId="0" borderId="0" xfId="0"/>
    <xf numFmtId="0" fontId="3" fillId="0" borderId="0" xfId="3" applyFont="1"/>
    <xf numFmtId="0" fontId="3" fillId="0" borderId="0" xfId="3"/>
    <xf numFmtId="0" fontId="3" fillId="0" borderId="1" xfId="3" applyFont="1" applyBorder="1"/>
    <xf numFmtId="0" fontId="3" fillId="0" borderId="2" xfId="3" applyFont="1" applyBorder="1"/>
    <xf numFmtId="49" fontId="3" fillId="0" borderId="3" xfId="3" applyNumberFormat="1" applyFont="1" applyBorder="1" applyAlignment="1">
      <alignment wrapText="1"/>
    </xf>
    <xf numFmtId="49" fontId="3" fillId="0" borderId="4" xfId="3" applyNumberFormat="1" applyFont="1" applyBorder="1" applyAlignment="1">
      <alignment wrapText="1"/>
    </xf>
    <xf numFmtId="0" fontId="4" fillId="0" borderId="5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3" fillId="0" borderId="9" xfId="3" applyFont="1" applyBorder="1"/>
    <xf numFmtId="0" fontId="3" fillId="0" borderId="10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 applyAlignment="1"/>
    <xf numFmtId="0" fontId="8" fillId="0" borderId="0" xfId="3" applyFont="1" applyAlignment="1"/>
    <xf numFmtId="0" fontId="9" fillId="0" borderId="0" xfId="3" applyFont="1" applyFill="1" applyBorder="1" applyAlignment="1">
      <alignment horizontal="left"/>
    </xf>
    <xf numFmtId="0" fontId="10" fillId="0" borderId="0" xfId="3" applyFont="1" applyAlignment="1">
      <alignment horizontal="left"/>
    </xf>
    <xf numFmtId="0" fontId="11" fillId="0" borderId="0" xfId="3" applyFont="1" applyFill="1" applyBorder="1" applyAlignment="1">
      <alignment horizontal="left"/>
    </xf>
    <xf numFmtId="0" fontId="12" fillId="0" borderId="0" xfId="3" applyFont="1" applyFill="1" applyBorder="1" applyAlignment="1">
      <alignment vertical="center"/>
    </xf>
    <xf numFmtId="0" fontId="13" fillId="3" borderId="0" xfId="3" applyFont="1" applyFill="1" applyAlignment="1">
      <alignment horizontal="left"/>
    </xf>
    <xf numFmtId="165" fontId="13" fillId="3" borderId="0" xfId="3" quotePrefix="1" applyNumberFormat="1" applyFont="1" applyFill="1" applyAlignment="1">
      <alignment horizontal="right"/>
    </xf>
    <xf numFmtId="0" fontId="14" fillId="4" borderId="11" xfId="3" applyFont="1" applyFill="1" applyBorder="1" applyAlignment="1">
      <alignment horizontal="left"/>
    </xf>
    <xf numFmtId="7" fontId="14" fillId="4" borderId="12" xfId="4" applyNumberFormat="1" applyFont="1" applyFill="1" applyBorder="1"/>
    <xf numFmtId="7" fontId="14" fillId="4" borderId="13" xfId="4" applyNumberFormat="1" applyFont="1" applyFill="1" applyBorder="1"/>
    <xf numFmtId="0" fontId="10" fillId="0" borderId="0" xfId="3" applyFont="1" applyAlignment="1">
      <alignment horizontal="right"/>
    </xf>
    <xf numFmtId="0" fontId="14" fillId="4" borderId="14" xfId="3" applyFont="1" applyFill="1" applyBorder="1" applyAlignment="1">
      <alignment horizontal="left"/>
    </xf>
    <xf numFmtId="40" fontId="14" fillId="4" borderId="15" xfId="3" applyNumberFormat="1" applyFont="1" applyFill="1" applyBorder="1"/>
    <xf numFmtId="40" fontId="14" fillId="4" borderId="16" xfId="3" applyNumberFormat="1" applyFont="1" applyFill="1" applyBorder="1"/>
    <xf numFmtId="40" fontId="14" fillId="4" borderId="17" xfId="3" applyNumberFormat="1" applyFont="1" applyFill="1" applyBorder="1"/>
    <xf numFmtId="0" fontId="15" fillId="0" borderId="0" xfId="3" applyFont="1" applyFill="1"/>
    <xf numFmtId="0" fontId="14" fillId="4" borderId="0" xfId="3" applyFont="1" applyFill="1" applyAlignment="1">
      <alignment horizontal="left"/>
    </xf>
    <xf numFmtId="40" fontId="14" fillId="4" borderId="18" xfId="3" applyNumberFormat="1" applyFont="1" applyFill="1" applyBorder="1"/>
    <xf numFmtId="40" fontId="14" fillId="4" borderId="19" xfId="3" applyNumberFormat="1" applyFont="1" applyFill="1" applyBorder="1"/>
    <xf numFmtId="40" fontId="14" fillId="4" borderId="0" xfId="3" applyNumberFormat="1" applyFont="1" applyFill="1" applyBorder="1"/>
    <xf numFmtId="0" fontId="15" fillId="0" borderId="0" xfId="3" applyFont="1"/>
    <xf numFmtId="0" fontId="14" fillId="4" borderId="20" xfId="3" applyFont="1" applyFill="1" applyBorder="1" applyAlignment="1">
      <alignment horizontal="left"/>
    </xf>
    <xf numFmtId="40" fontId="14" fillId="4" borderId="21" xfId="3" applyNumberFormat="1" applyFont="1" applyFill="1" applyBorder="1"/>
    <xf numFmtId="40" fontId="14" fillId="4" borderId="22" xfId="3" applyNumberFormat="1" applyFont="1" applyFill="1" applyBorder="1"/>
    <xf numFmtId="40" fontId="14" fillId="4" borderId="23" xfId="3" applyNumberFormat="1" applyFont="1" applyFill="1" applyBorder="1"/>
    <xf numFmtId="0" fontId="14" fillId="5" borderId="0" xfId="3" applyFont="1" applyFill="1" applyAlignment="1">
      <alignment horizontal="left"/>
    </xf>
    <xf numFmtId="40" fontId="14" fillId="0" borderId="15" xfId="3" applyNumberFormat="1" applyFont="1" applyFill="1" applyBorder="1"/>
    <xf numFmtId="40" fontId="14" fillId="5" borderId="15" xfId="3" applyNumberFormat="1" applyFont="1" applyFill="1" applyBorder="1"/>
    <xf numFmtId="40" fontId="14" fillId="5" borderId="14" xfId="3" applyNumberFormat="1" applyFont="1" applyFill="1" applyBorder="1"/>
    <xf numFmtId="40" fontId="14" fillId="5" borderId="16" xfId="3" applyNumberFormat="1" applyFont="1" applyFill="1" applyBorder="1"/>
    <xf numFmtId="0" fontId="14" fillId="5" borderId="24" xfId="3" applyFont="1" applyFill="1" applyBorder="1" applyAlignment="1">
      <alignment horizontal="left"/>
    </xf>
    <xf numFmtId="40" fontId="14" fillId="0" borderId="18" xfId="3" applyNumberFormat="1" applyFont="1" applyFill="1" applyBorder="1"/>
    <xf numFmtId="40" fontId="14" fillId="5" borderId="18" xfId="3" applyNumberFormat="1" applyFont="1" applyFill="1" applyBorder="1"/>
    <xf numFmtId="40" fontId="14" fillId="5" borderId="24" xfId="3" applyNumberFormat="1" applyFont="1" applyFill="1" applyBorder="1"/>
    <xf numFmtId="40" fontId="14" fillId="5" borderId="19" xfId="3" applyNumberFormat="1" applyFont="1" applyFill="1" applyBorder="1"/>
    <xf numFmtId="0" fontId="14" fillId="5" borderId="20" xfId="3" applyFont="1" applyFill="1" applyBorder="1" applyAlignment="1">
      <alignment horizontal="left"/>
    </xf>
    <xf numFmtId="40" fontId="14" fillId="0" borderId="21" xfId="3" applyNumberFormat="1" applyFont="1" applyFill="1" applyBorder="1"/>
    <xf numFmtId="40" fontId="14" fillId="5" borderId="21" xfId="3" applyNumberFormat="1" applyFont="1" applyFill="1" applyBorder="1"/>
    <xf numFmtId="40" fontId="14" fillId="5" borderId="20" xfId="3" applyNumberFormat="1" applyFont="1" applyFill="1" applyBorder="1"/>
    <xf numFmtId="40" fontId="14" fillId="5" borderId="22" xfId="3" applyNumberFormat="1" applyFont="1" applyFill="1" applyBorder="1"/>
    <xf numFmtId="40" fontId="14" fillId="4" borderId="24" xfId="3" applyNumberFormat="1" applyFont="1" applyFill="1" applyBorder="1"/>
    <xf numFmtId="0" fontId="14" fillId="4" borderId="0" xfId="3" applyFont="1" applyFill="1" applyBorder="1" applyAlignment="1">
      <alignment horizontal="left"/>
    </xf>
    <xf numFmtId="40" fontId="14" fillId="4" borderId="20" xfId="3" applyNumberFormat="1" applyFont="1" applyFill="1" applyBorder="1"/>
    <xf numFmtId="0" fontId="14" fillId="5" borderId="17" xfId="3" applyFont="1" applyFill="1" applyBorder="1" applyAlignment="1">
      <alignment horizontal="left"/>
    </xf>
    <xf numFmtId="0" fontId="14" fillId="5" borderId="0" xfId="3" applyFont="1" applyFill="1" applyBorder="1" applyAlignment="1">
      <alignment horizontal="left"/>
    </xf>
    <xf numFmtId="0" fontId="14" fillId="4" borderId="17" xfId="3" applyFont="1" applyFill="1" applyBorder="1" applyAlignment="1">
      <alignment horizontal="left"/>
    </xf>
    <xf numFmtId="0" fontId="14" fillId="4" borderId="24" xfId="3" applyFont="1" applyFill="1" applyBorder="1" applyAlignment="1">
      <alignment horizontal="left"/>
    </xf>
    <xf numFmtId="0" fontId="16" fillId="0" borderId="0" xfId="3" applyFont="1" applyAlignment="1">
      <alignment horizontal="left"/>
    </xf>
    <xf numFmtId="0" fontId="17" fillId="0" borderId="0" xfId="3" applyFont="1" applyFill="1"/>
    <xf numFmtId="0" fontId="18" fillId="0" borderId="0" xfId="3" applyFont="1"/>
    <xf numFmtId="0" fontId="14" fillId="5" borderId="14" xfId="3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9" fontId="3" fillId="0" borderId="0" xfId="3" applyNumberFormat="1" applyFont="1" applyBorder="1" applyAlignment="1">
      <alignment wrapText="1"/>
    </xf>
    <xf numFmtId="0" fontId="0" fillId="0" borderId="0" xfId="0" applyBorder="1"/>
    <xf numFmtId="0" fontId="3" fillId="0" borderId="0" xfId="3" applyNumberFormat="1" applyFont="1" applyBorder="1" applyAlignment="1">
      <alignment horizontal="center" wrapText="1"/>
    </xf>
    <xf numFmtId="49" fontId="3" fillId="0" borderId="0" xfId="3" applyNumberFormat="1" applyFont="1" applyBorder="1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2" applyNumberFormat="1" applyFont="1"/>
    <xf numFmtId="0" fontId="2" fillId="7" borderId="0" xfId="0" applyFont="1" applyFill="1" applyAlignment="1">
      <alignment horizontal="center"/>
    </xf>
    <xf numFmtId="44" fontId="2" fillId="7" borderId="0" xfId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7" borderId="0" xfId="2" applyNumberFormat="1" applyFont="1" applyFill="1" applyAlignment="1">
      <alignment horizontal="center"/>
    </xf>
    <xf numFmtId="0" fontId="4" fillId="7" borderId="0" xfId="3" applyNumberFormat="1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 vertical="center" wrapText="1"/>
    </xf>
    <xf numFmtId="0" fontId="0" fillId="0" borderId="25" xfId="0" applyBorder="1"/>
    <xf numFmtId="44" fontId="0" fillId="2" borderId="25" xfId="0" applyNumberFormat="1" applyFill="1" applyBorder="1"/>
    <xf numFmtId="0" fontId="2" fillId="0" borderId="25" xfId="0" applyFont="1" applyBorder="1"/>
    <xf numFmtId="164" fontId="2" fillId="0" borderId="25" xfId="0" applyNumberFormat="1" applyFont="1" applyBorder="1"/>
    <xf numFmtId="164" fontId="0" fillId="0" borderId="25" xfId="0" applyNumberFormat="1" applyBorder="1"/>
    <xf numFmtId="164" fontId="2" fillId="8" borderId="25" xfId="0" applyNumberFormat="1" applyFont="1" applyFill="1" applyBorder="1"/>
    <xf numFmtId="0" fontId="2" fillId="2" borderId="25" xfId="0" applyFont="1" applyFill="1" applyBorder="1"/>
    <xf numFmtId="44" fontId="2" fillId="2" borderId="25" xfId="1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8" borderId="25" xfId="0" applyFont="1" applyFill="1" applyBorder="1"/>
    <xf numFmtId="10" fontId="2" fillId="2" borderId="25" xfId="2" applyNumberFormat="1" applyFont="1" applyFill="1" applyBorder="1" applyAlignment="1">
      <alignment horizontal="center"/>
    </xf>
    <xf numFmtId="164" fontId="0" fillId="8" borderId="25" xfId="0" applyNumberFormat="1" applyFill="1" applyBorder="1"/>
    <xf numFmtId="0" fontId="0" fillId="2" borderId="25" xfId="0" applyFill="1" applyBorder="1"/>
    <xf numFmtId="44" fontId="0" fillId="2" borderId="25" xfId="1" applyFont="1" applyFill="1" applyBorder="1"/>
    <xf numFmtId="0" fontId="0" fillId="8" borderId="25" xfId="0" applyFill="1" applyBorder="1"/>
    <xf numFmtId="10" fontId="0" fillId="2" borderId="25" xfId="2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4" fillId="0" borderId="15" xfId="3" applyNumberFormat="1" applyFont="1" applyFill="1" applyBorder="1" applyAlignment="1">
      <alignment horizontal="right" vertical="center"/>
    </xf>
    <xf numFmtId="166" fontId="14" fillId="0" borderId="21" xfId="3" applyNumberFormat="1" applyFont="1" applyFill="1" applyBorder="1" applyAlignment="1">
      <alignment horizontal="right" vertical="center"/>
    </xf>
    <xf numFmtId="166" fontId="14" fillId="0" borderId="16" xfId="3" applyNumberFormat="1" applyFont="1" applyFill="1" applyBorder="1" applyAlignment="1">
      <alignment horizontal="right" vertical="center"/>
    </xf>
    <xf numFmtId="166" fontId="14" fillId="0" borderId="22" xfId="3" applyNumberFormat="1" applyFont="1" applyFill="1" applyBorder="1" applyAlignment="1">
      <alignment horizontal="right" vertical="center"/>
    </xf>
    <xf numFmtId="0" fontId="19" fillId="6" borderId="11" xfId="3" applyFont="1" applyFill="1" applyBorder="1" applyAlignment="1">
      <alignment horizontal="center"/>
    </xf>
    <xf numFmtId="0" fontId="17" fillId="5" borderId="14" xfId="3" applyFont="1" applyFill="1" applyBorder="1" applyAlignment="1">
      <alignment horizontal="left" wrapText="1"/>
    </xf>
    <xf numFmtId="0" fontId="17" fillId="5" borderId="20" xfId="3" applyFont="1" applyFill="1" applyBorder="1" applyAlignment="1">
      <alignment horizontal="left" wrapText="1"/>
    </xf>
    <xf numFmtId="0" fontId="3" fillId="0" borderId="8" xfId="3" applyFont="1" applyBorder="1" applyAlignment="1">
      <alignment wrapText="1"/>
    </xf>
    <xf numFmtId="0" fontId="3" fillId="0" borderId="7" xfId="3" applyFont="1" applyBorder="1" applyAlignment="1">
      <alignment wrapText="1"/>
    </xf>
    <xf numFmtId="0" fontId="3" fillId="0" borderId="5" xfId="3" applyFont="1" applyBorder="1" applyAlignment="1">
      <alignment wrapText="1"/>
    </xf>
  </cellXfs>
  <cellStyles count="10">
    <cellStyle name="Comma 2" xfId="5" xr:uid="{00000000-0005-0000-0000-000000000000}"/>
    <cellStyle name="Comma 3" xfId="6" xr:uid="{00000000-0005-0000-0000-000001000000}"/>
    <cellStyle name="Currency" xfId="1" builtinId="4"/>
    <cellStyle name="Currency 2" xfId="7" xr:uid="{00000000-0005-0000-0000-000003000000}"/>
    <cellStyle name="Currency 3" xfId="8" xr:uid="{00000000-0005-0000-0000-000004000000}"/>
    <cellStyle name="Currency 4" xfId="4" xr:uid="{00000000-0005-0000-0000-000005000000}"/>
    <cellStyle name="gs]_x000d__x000d_Window=-3,49,640,407, , ,3_x000d__x000d_dir1=0,0,640,209,-1,-1,1,30,201,1808,254,C:\MSOFFICE\EXCEL\1997RATE\*.*_x000d__x000d_dir9" xfId="9" xr:uid="{00000000-0005-0000-0000-000006000000}"/>
    <cellStyle name="Normal" xfId="0" builtinId="0"/>
    <cellStyle name="Normal 2" xfId="3" xr:uid="{00000000-0005-0000-0000-000008000000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[Jaden Obi Project - VLOOKUPs and Pivot Tables.xlsx]Pivot Tables!PivotTable1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Tables'!$A$4:$A$10</c:f>
              <c:strCache>
                <c:ptCount val="6"/>
                <c:pt idx="0">
                  <c:v>Gold Aluminum</c:v>
                </c:pt>
                <c:pt idx="1">
                  <c:v>Rose Gold Aluminum</c:v>
                </c:pt>
                <c:pt idx="2">
                  <c:v>Silver Aluminum </c:v>
                </c:pt>
                <c:pt idx="3">
                  <c:v>Space Black Stainless Steel</c:v>
                </c:pt>
                <c:pt idx="4">
                  <c:v>Space Gray Aluminum</c:v>
                </c:pt>
                <c:pt idx="5">
                  <c:v>Stainless Steel</c:v>
                </c:pt>
              </c:strCache>
            </c:strRef>
          </c:cat>
          <c:val>
            <c:numRef>
              <c:f>'Pivot Tables'!$B$4:$B$10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110</c:v>
                </c:pt>
                <c:pt idx="3">
                  <c:v>68</c:v>
                </c:pt>
                <c:pt idx="4">
                  <c:v>45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5-4FF4-9B39-5FC039C7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586192"/>
        <c:axId val="1360081584"/>
      </c:barChart>
      <c:catAx>
        <c:axId val="13575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81584"/>
        <c:crosses val="autoZero"/>
        <c:auto val="1"/>
        <c:lblAlgn val="ctr"/>
        <c:lblOffset val="100"/>
        <c:noMultiLvlLbl val="0"/>
      </c:catAx>
      <c:valAx>
        <c:axId val="1360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[Jaden Obi Project - VLOOKUPs and Pivot Tables.xlsx]Pivot Tables!PivotTable2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Tables'!$D$13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Tables'!$C$14:$C$40</c:f>
              <c:strCache>
                <c:ptCount val="26"/>
                <c:pt idx="0">
                  <c:v>Antique White</c:v>
                </c:pt>
                <c:pt idx="1">
                  <c:v>Apricot Sport</c:v>
                </c:pt>
                <c:pt idx="2">
                  <c:v>Black Sport</c:v>
                </c:pt>
                <c:pt idx="3">
                  <c:v>Black Woven Nylon</c:v>
                </c:pt>
                <c:pt idx="4">
                  <c:v>Blue Jay Modern Buckle</c:v>
                </c:pt>
                <c:pt idx="5">
                  <c:v>Gold/Red Woven Nylon</c:v>
                </c:pt>
                <c:pt idx="6">
                  <c:v>Gold/Royal Blue Woven Nylon</c:v>
                </c:pt>
                <c:pt idx="7">
                  <c:v>Lavendar</c:v>
                </c:pt>
                <c:pt idx="8">
                  <c:v>Link Bracelet</c:v>
                </c:pt>
                <c:pt idx="9">
                  <c:v>Marigold Modern Buckle</c:v>
                </c:pt>
                <c:pt idx="10">
                  <c:v>Marine Blue Classic Buckle</c:v>
                </c:pt>
                <c:pt idx="11">
                  <c:v>Midnight Blue</c:v>
                </c:pt>
                <c:pt idx="12">
                  <c:v>Milanese Loop</c:v>
                </c:pt>
                <c:pt idx="13">
                  <c:v>Pearl Woven Nylon</c:v>
                </c:pt>
                <c:pt idx="14">
                  <c:v>Pink Woven Nylon</c:v>
                </c:pt>
                <c:pt idx="15">
                  <c:v>Red Classic Buckle</c:v>
                </c:pt>
                <c:pt idx="16">
                  <c:v>Royal Blue</c:v>
                </c:pt>
                <c:pt idx="17">
                  <c:v>Royal Blue Woven Nylon</c:v>
                </c:pt>
                <c:pt idx="18">
                  <c:v>Saddle Brown Classic Buckle</c:v>
                </c:pt>
                <c:pt idx="19">
                  <c:v>Scuba Blue Woven Nylon</c:v>
                </c:pt>
                <c:pt idx="20">
                  <c:v>Space Black Link Bracelet</c:v>
                </c:pt>
                <c:pt idx="21">
                  <c:v>Space Black Milanese Loop</c:v>
                </c:pt>
                <c:pt idx="22">
                  <c:v>Storm Gray Leather Loop</c:v>
                </c:pt>
                <c:pt idx="23">
                  <c:v>White</c:v>
                </c:pt>
                <c:pt idx="24">
                  <c:v>White Leather Loop</c:v>
                </c:pt>
                <c:pt idx="25">
                  <c:v>Yellow Sport</c:v>
                </c:pt>
              </c:strCache>
            </c:strRef>
          </c:cat>
          <c:val>
            <c:numRef>
              <c:f>'Pivot Tables'!$D$14:$D$40</c:f>
              <c:numCache>
                <c:formatCode>General</c:formatCode>
                <c:ptCount val="26"/>
                <c:pt idx="0">
                  <c:v>12</c:v>
                </c:pt>
                <c:pt idx="1">
                  <c:v>15</c:v>
                </c:pt>
                <c:pt idx="2">
                  <c:v>44</c:v>
                </c:pt>
                <c:pt idx="3">
                  <c:v>22</c:v>
                </c:pt>
                <c:pt idx="4">
                  <c:v>17</c:v>
                </c:pt>
                <c:pt idx="5">
                  <c:v>12</c:v>
                </c:pt>
                <c:pt idx="6">
                  <c:v>4</c:v>
                </c:pt>
                <c:pt idx="7">
                  <c:v>28</c:v>
                </c:pt>
                <c:pt idx="8">
                  <c:v>17</c:v>
                </c:pt>
                <c:pt idx="9">
                  <c:v>10</c:v>
                </c:pt>
                <c:pt idx="10">
                  <c:v>10</c:v>
                </c:pt>
                <c:pt idx="11">
                  <c:v>22</c:v>
                </c:pt>
                <c:pt idx="12">
                  <c:v>30</c:v>
                </c:pt>
                <c:pt idx="13">
                  <c:v>27</c:v>
                </c:pt>
                <c:pt idx="14">
                  <c:v>11</c:v>
                </c:pt>
                <c:pt idx="15">
                  <c:v>10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9</c:v>
                </c:pt>
                <c:pt idx="20">
                  <c:v>25</c:v>
                </c:pt>
                <c:pt idx="21">
                  <c:v>22</c:v>
                </c:pt>
                <c:pt idx="22">
                  <c:v>12</c:v>
                </c:pt>
                <c:pt idx="23">
                  <c:v>19</c:v>
                </c:pt>
                <c:pt idx="24">
                  <c:v>11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4C43-B82B-227B86FC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5811680"/>
        <c:axId val="1861753648"/>
      </c:barChart>
      <c:catAx>
        <c:axId val="186581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53648"/>
        <c:crosses val="autoZero"/>
        <c:auto val="1"/>
        <c:lblAlgn val="ctr"/>
        <c:lblOffset val="100"/>
        <c:noMultiLvlLbl val="0"/>
      </c:catAx>
      <c:valAx>
        <c:axId val="18617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[Jaden Obi Project - VLOOKUPs and Pivot Tables.xlsx]Pivot Tables!PivotTable3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5-44ED-AC3B-686CA9D27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5-44ED-AC3B-686CA9D273E0}"/>
              </c:ext>
            </c:extLst>
          </c:dPt>
          <c:cat>
            <c:strRef>
              <c:f>'Pivot Tables'!$E$4:$E$6</c:f>
              <c:strCache>
                <c:ptCount val="2"/>
                <c:pt idx="0">
                  <c:v>No Apple Care</c:v>
                </c:pt>
                <c:pt idx="1">
                  <c:v>Opted for Apple Care</c:v>
                </c:pt>
              </c:strCache>
            </c:strRef>
          </c:cat>
          <c:val>
            <c:numRef>
              <c:f>'Pivot Tables'!$F$4:$F$6</c:f>
              <c:numCache>
                <c:formatCode>General</c:formatCode>
                <c:ptCount val="2"/>
                <c:pt idx="0">
                  <c:v>245</c:v>
                </c:pt>
                <c:pt idx="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5-44ED-AC3B-686CA9D2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5D9268-8AA2-4F51-945F-601D118A342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1AB08B-1ABF-4B2B-8BED-4F0A04B065B3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A9933E-6477-4355-A815-2C9A76585BF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877D2-B468-4E47-8809-34B608B61D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61B0-ECB4-445A-906A-705952B91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80F68-0811-467C-9410-81AD02FCF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UTERA/RATES/UPS/RATE98/ZONE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ress"/>
      <sheetName val="Expedited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348_stjohns" refreshedDate="44620.616662962966" createdVersion="6" refreshedVersion="6" minRefreshableVersion="3" recordCount="500" xr:uid="{090C29C8-851B-4648-8FE1-085B5BE404E8}">
  <cacheSource type="worksheet">
    <worksheetSource ref="A1:V501" sheet="Incoming Students"/>
  </cacheSource>
  <cacheFields count="22">
    <cacheField name="first_name" numFmtId="0">
      <sharedItems count="484">
        <s v="James"/>
        <s v="Josephine"/>
        <s v="Art"/>
        <s v="Lenna"/>
        <s v="Donette"/>
        <s v="Simona"/>
        <s v="Mitsue"/>
        <s v="Leota"/>
        <s v="Sage"/>
        <s v="Kris"/>
        <s v="Minna"/>
        <s v="Abel"/>
        <s v="Kiley"/>
        <s v="Graciela"/>
        <s v="Cammy"/>
        <s v="Mattie"/>
        <s v="Meaghan"/>
        <s v="Gladys"/>
        <s v="Yuki"/>
        <s v="Fletcher"/>
        <s v="Bette"/>
        <s v="Veronika"/>
        <s v="Willard"/>
        <s v="Maryann"/>
        <s v="Alisha"/>
        <s v="Allene"/>
        <s v="Chanel"/>
        <s v="Ezekiel"/>
        <s v="Willow"/>
        <s v="Bernardo"/>
        <s v="Ammie"/>
        <s v="Francine"/>
        <s v="Ernie"/>
        <s v="Albina"/>
        <s v="Alishia"/>
        <s v="Solange"/>
        <s v="Jose"/>
        <s v="Rozella"/>
        <s v="Valentine"/>
        <s v="Kati"/>
        <s v="Youlanda"/>
        <s v="Dyan"/>
        <s v="Roxane"/>
        <s v="Lavera"/>
        <s v="Erick"/>
        <s v="Fatima"/>
        <s v="Jina"/>
        <s v="Kanisha"/>
        <s v="Emerson"/>
        <s v="Blair"/>
        <s v="Brock"/>
        <s v="Lorrie"/>
        <s v="Sabra"/>
        <s v="Marjory"/>
        <s v="Karl"/>
        <s v="Tonette"/>
        <s v="Amber"/>
        <s v="Shenika"/>
        <s v="Delmy"/>
        <s v="Deeanna"/>
        <s v="Blondell"/>
        <s v="Jamal"/>
        <s v="Cecily"/>
        <s v="Carmelina"/>
        <s v="Maurine"/>
        <s v="Tawna"/>
        <s v="Penney"/>
        <s v="Elly"/>
        <s v="Ilene"/>
        <s v="Vallie"/>
        <s v="Kallie"/>
        <s v="Johnetta"/>
        <s v="Bobbye"/>
        <s v="Micaela"/>
        <s v="Tamar"/>
        <s v="Moon"/>
        <s v="Laurel"/>
        <s v="Delisa"/>
        <s v="Viva"/>
        <s v="Elza"/>
        <s v="Devorah"/>
        <s v="Timothy"/>
        <s v="Arlette"/>
        <s v="Dominque"/>
        <s v="Lettie"/>
        <s v="Myra"/>
        <s v="Stephaine"/>
        <s v="Lai"/>
        <s v="Stephen"/>
        <s v="Tyra"/>
        <s v="Tammara"/>
        <s v="Cory"/>
        <s v="Danica"/>
        <s v="Wilda"/>
        <s v="Elvera"/>
        <s v="Carma"/>
        <s v="Malinda"/>
        <s v="Natalie"/>
        <s v="Lisha"/>
        <s v="Arlene"/>
        <s v="Alease"/>
        <s v="Louisa"/>
        <s v="Angella"/>
        <s v="Cyndy"/>
        <s v="Rosio"/>
        <s v="Celeste"/>
        <s v="Twana"/>
        <s v="Estrella"/>
        <s v="Donte"/>
        <s v="Tiffiny"/>
        <s v="Edna"/>
        <s v="Sue"/>
        <s v="Jesusa"/>
        <s v="Rolland"/>
        <s v="Pamella"/>
        <s v="Glory"/>
        <s v="Shawna"/>
        <s v="Brandon"/>
        <s v="Scarlet"/>
        <s v="Oretha"/>
        <s v="Ty"/>
        <s v="Xuan"/>
        <s v="Lindsey"/>
        <s v="Devora"/>
        <s v="Herman"/>
        <s v="Rory"/>
        <s v="Talia"/>
        <s v="Van"/>
        <s v="Lucina"/>
        <s v="Bok"/>
        <s v="Rolande"/>
        <s v="Howard"/>
        <s v="Kimbery"/>
        <s v="Thurman"/>
        <s v="Becky"/>
        <s v="Beatriz"/>
        <s v="Marti"/>
        <s v="Nieves"/>
        <s v="Leatha"/>
        <s v="Valentin"/>
        <s v="Melissa"/>
        <s v="Sheridan"/>
        <s v="Bulah"/>
        <s v="Audra"/>
        <s v="Daren"/>
        <s v="Fernanda"/>
        <s v="Gearldine"/>
        <s v="Chau"/>
        <s v="Theola"/>
        <s v="Cheryl"/>
        <s v="Laticia"/>
        <s v="Carissa"/>
        <s v="Lezlie"/>
        <s v="Ozell"/>
        <s v="Arminda"/>
        <s v="Reita"/>
        <s v="Yolando"/>
        <s v="Lizette"/>
        <s v="Gregoria"/>
        <s v="Carin"/>
        <s v="Chantell"/>
        <s v="Dierdre"/>
        <s v="Larae"/>
        <s v="Latrice"/>
        <s v="Kerry"/>
        <s v="Dorthy"/>
        <s v="Fannie"/>
        <s v="Evangelina"/>
        <s v="Novella"/>
        <s v="Clay"/>
        <s v="Jennifer"/>
        <s v="Irma"/>
        <s v="Eun"/>
        <s v="Sylvia"/>
        <s v="Nana"/>
        <s v="Layla"/>
        <s v="Joesph"/>
        <s v="Annabelle"/>
        <s v="Nelida"/>
        <s v="Marguerita"/>
        <s v="Carmela"/>
        <s v="Junita"/>
        <s v="Claribel"/>
        <s v="Benton"/>
        <s v="Hillary"/>
        <s v="Merilyn"/>
        <s v="Teri"/>
        <s v="Merlyn"/>
        <s v="Georgene"/>
        <s v="Jettie"/>
        <s v="Lemuel"/>
        <s v="Melodie"/>
        <s v="Candida"/>
        <s v="Karan"/>
        <s v="Andra"/>
        <s v="Felicidad"/>
        <s v="Belen"/>
        <s v="Gracia"/>
        <s v="Jolanda"/>
        <s v="Barrett"/>
        <s v="Helga"/>
        <s v="Ashlyn"/>
        <s v="Fausto"/>
        <s v="Ronny"/>
        <s v="Marge"/>
        <s v="Norah"/>
        <s v="Aliza"/>
        <s v="Mozell"/>
        <s v="Viola"/>
        <s v="Franklyn"/>
        <s v="Willodean"/>
        <s v="Beckie"/>
        <s v="Rebecka"/>
        <s v="Frederica"/>
        <s v="Glen"/>
        <s v="Freeman"/>
        <s v="Vincent"/>
        <s v="Rima"/>
        <s v="Glendora"/>
        <s v="Avery"/>
        <s v="Cristy"/>
        <s v="Nicolette"/>
        <s v="Tracey"/>
        <s v="Virgina"/>
        <s v="Tiera"/>
        <s v="Alaine"/>
        <s v="Earleen"/>
        <s v="Leonida"/>
        <s v="Ressie"/>
        <s v="Justine"/>
        <s v="Eladia"/>
        <s v="Chaya"/>
        <s v="Gwenn"/>
        <s v="Salena"/>
        <s v="Yoko"/>
        <s v="Taryn"/>
        <s v="Katina"/>
        <s v="Rickie"/>
        <s v="Alex"/>
        <s v="Lashon"/>
        <s v="Lauran"/>
        <s v="Ceola"/>
        <s v="My"/>
        <s v="Lorrine"/>
        <s v="Peggie"/>
        <s v="Marvel"/>
        <s v="Daron"/>
        <s v="An"/>
        <s v="Portia"/>
        <s v="Rhea"/>
        <s v="Benedict"/>
        <s v="Alyce"/>
        <s v="Heike"/>
        <s v="Carey"/>
        <s v="Dottie"/>
        <s v="Deandrea"/>
        <s v="Kimberlie"/>
        <s v="Martina"/>
        <s v="Skye"/>
        <s v="Jade"/>
        <s v="Charlene"/>
        <s v="Geoffrey"/>
        <s v="Stevie"/>
        <s v="Harrison"/>
        <s v="Johnna"/>
        <s v="Buddy"/>
        <s v="Dalene"/>
        <s v="Jerry"/>
        <s v="Haydee"/>
        <s v="Joseph"/>
        <s v="Deonna"/>
        <s v="Raymon"/>
        <s v="Alecia"/>
        <s v="Ma"/>
        <s v="Detra"/>
        <s v="Terrilyn"/>
        <s v="Salome"/>
        <s v="Garry"/>
        <s v="Matthew"/>
        <s v="Theodora"/>
        <s v="Noah"/>
        <s v="Carmen"/>
        <s v="Lavonda"/>
        <s v="Herminia"/>
        <s v="Casie"/>
        <s v="Reena"/>
        <s v="Mirta"/>
        <s v="Cathrine"/>
        <s v="Filiberto"/>
        <s v="Raul"/>
        <s v="Sarah"/>
        <s v="Lucy"/>
        <s v="Judy"/>
        <s v="Yvonne"/>
        <s v="Kayleigh"/>
        <s v="Felix"/>
        <s v="Tresa"/>
        <s v="Kristeen"/>
        <s v="Jenelle"/>
        <s v="Renea"/>
        <s v="Olive"/>
        <s v="Ligia"/>
        <s v="Christiane"/>
        <s v="Goldie"/>
        <s v="Loreta"/>
        <s v="Fabiola"/>
        <s v="Amie"/>
        <s v="Raina"/>
        <s v="Erinn"/>
        <s v="Cherry"/>
        <s v="Kattie"/>
        <s v="Lilli"/>
        <s v="Whitley"/>
        <s v="Barbra"/>
        <s v="Hermila"/>
        <s v="Jesusita"/>
        <s v="Caitlin"/>
        <s v="Roosevelt"/>
        <s v="Helaine"/>
        <s v="Lorean"/>
        <s v="France"/>
        <s v="Adelina"/>
        <s v="Derick"/>
        <s v="Jutta"/>
        <s v="Aja"/>
        <s v="Kirk"/>
        <s v="Leonora"/>
        <s v="Winfred"/>
        <s v="Tarra"/>
        <s v="Corinne"/>
        <s v="Dulce"/>
        <s v="Kate"/>
        <s v="Kaitlyn"/>
        <s v="Sherita"/>
        <s v="Lashawnda"/>
        <s v="Ernest"/>
        <s v="Nobuko"/>
        <s v="Lavonna"/>
        <s v="Lashaunda"/>
        <s v="Mariann"/>
        <s v="Helene"/>
        <s v="Roselle"/>
        <s v="Samira"/>
        <s v="Margart"/>
        <s v="Kristofer"/>
        <s v="Weldon"/>
        <s v="Shalon"/>
        <s v="Denise"/>
        <s v="Louvenia"/>
        <s v="Audry"/>
        <s v="Kristel"/>
        <s v="Vincenza"/>
        <s v="Elouise"/>
        <s v="Venita"/>
        <s v="Kasandra"/>
        <s v="Xochitl"/>
        <s v="Maile"/>
        <s v="Krissy"/>
        <s v="Pete"/>
        <s v="Linn"/>
        <s v="Paris"/>
        <s v="Wynell"/>
        <s v="Quentin"/>
        <s v="Regenia"/>
        <s v="Sheron"/>
        <s v="Izetta"/>
        <s v="Rodolfo"/>
        <s v="Zona"/>
        <s v="Serina"/>
        <s v="Paz"/>
        <s v="Markus"/>
        <s v="Jaclyn"/>
        <s v="Cyril"/>
        <s v="Gayla"/>
        <s v="Jennie"/>
        <s v="Ciara"/>
        <s v="Galen"/>
        <s v="Truman"/>
        <s v="Gail"/>
        <s v="Gertude"/>
        <s v="Lizbeth"/>
        <s v="Glenn"/>
        <s v="Lashandra"/>
        <s v="Mireya"/>
        <s v="Annelle"/>
        <s v="Dean"/>
        <s v="Levi"/>
        <s v="Sylvie"/>
        <s v="Sharee"/>
        <s v="Cordelia"/>
        <s v="Mollie"/>
        <s v="Brett"/>
        <s v="Teddy"/>
        <s v="Tasia"/>
        <s v="Hubert"/>
        <s v="Arthur"/>
        <s v="Vilma"/>
        <s v="Billye"/>
        <s v="Glenna"/>
        <s v="Mitzie"/>
        <s v="Bernardine"/>
        <s v="Staci"/>
        <s v="Nichelle"/>
        <s v="Janine"/>
        <s v="Ettie"/>
        <s v="Eden"/>
        <s v="Lynelle"/>
        <s v="Merissa"/>
        <s v="Golda"/>
        <s v="Catarina"/>
        <s v="Virgie"/>
        <s v="Jolene"/>
        <s v="Keneth"/>
        <s v="Rikki"/>
        <s v="Elke"/>
        <s v="Hoa"/>
        <s v="Trinidad"/>
        <s v="Mari"/>
        <s v="Selma"/>
        <s v="Antione"/>
        <s v="Luisa"/>
        <s v="Clorinda"/>
        <s v="Dick"/>
        <s v="Ahmed"/>
        <s v="Iluminada"/>
        <s v="Joanna"/>
        <s v="Caprice"/>
        <s v="Stephane"/>
        <s v="Annmarie"/>
        <s v="Shonda"/>
        <s v="Cecil"/>
        <s v="Jeanice"/>
        <s v="Josphine"/>
        <s v="Daniel"/>
        <s v="Cassi"/>
        <s v="Britt"/>
        <s v="Adell"/>
        <s v="Jacqueline"/>
        <s v="Lonny"/>
        <s v="Lonna"/>
        <s v="Cristal"/>
        <s v="Kenneth"/>
        <s v="Elli"/>
        <s v="Alline"/>
        <s v="Sharika"/>
        <s v="Nu"/>
        <s v="Daniela"/>
        <s v="Cecilia"/>
        <s v="Leslie"/>
        <s v="Nan"/>
        <s v="Tegan"/>
        <s v="Ruthann"/>
        <s v="Joni"/>
        <s v="Vi"/>
        <s v="Colette"/>
        <s v="Malcolm"/>
        <s v="Ryan"/>
        <s v="Jess"/>
        <s v="Sharen"/>
        <s v="Nickolas"/>
        <s v="Gary"/>
        <s v="Diane"/>
        <s v="Roslyn"/>
        <s v="Rasheeda"/>
        <s v="Alpha"/>
        <s v="Refugia"/>
        <s v="Shawnda"/>
        <s v="Mona"/>
        <s v="Gilma"/>
        <s v="Janey"/>
        <s v="Lili"/>
        <s v="Loren"/>
        <s v="Dorothy"/>
        <s v="Catalina"/>
        <s v="Lawrence"/>
        <s v="Carlee"/>
        <s v="Thaddeus"/>
        <s v="Jovita"/>
        <s v="Alesia"/>
        <s v="Brittni"/>
        <s v="Raylene"/>
        <s v="Flo"/>
        <s v="Jani"/>
        <s v="Chauncey"/>
      </sharedItems>
    </cacheField>
    <cacheField name="last_name" numFmtId="0">
      <sharedItems count="500">
        <s v="Butt"/>
        <s v="Darakjy"/>
        <s v="Venere"/>
        <s v="Paprocki"/>
        <s v="Foller"/>
        <s v="Morasca"/>
        <s v="Tollner"/>
        <s v="Dilliard"/>
        <s v="Wieser"/>
        <s v="Marrier"/>
        <s v="Amigon"/>
        <s v="Maclead"/>
        <s v="Caldarera"/>
        <s v="Ruta"/>
        <s v="Albares"/>
        <s v="Poquette"/>
        <s v="Garufi"/>
        <s v="Rim"/>
        <s v="Whobrey"/>
        <s v="Flosi"/>
        <s v="Nicka"/>
        <s v="Inouye"/>
        <s v="Kolmetz"/>
        <s v="Royster"/>
        <s v="Slusarski"/>
        <s v="Iturbide"/>
        <s v="Caudy"/>
        <s v="Chui"/>
        <s v="Kusko"/>
        <s v="Figeroa"/>
        <s v="Corrio"/>
        <s v="Vocelka"/>
        <s v="Stenseth"/>
        <s v="Glick"/>
        <s v="Sergi"/>
        <s v="Shinko"/>
        <s v="Stockham"/>
        <s v="Ostrosky"/>
        <s v="Gillian"/>
        <s v="Rulapaugh"/>
        <s v="Schemmer"/>
        <s v="Oldroyd"/>
        <s v="Campain"/>
        <s v="Perin"/>
        <s v="Ferencz"/>
        <s v="Saylors"/>
        <s v="Briddick"/>
        <s v="Waycott"/>
        <s v="Bowley"/>
        <s v="Malet"/>
        <s v="Bolognia"/>
        <s v="Nestle"/>
        <s v="Uyetake"/>
        <s v="Mastella"/>
        <s v="Klonowski"/>
        <s v="Wenner"/>
        <s v="Monarrez"/>
        <s v="Seewald"/>
        <s v="Ahle"/>
        <s v="Juhas"/>
        <s v="Pugh"/>
        <s v="Vanausdal"/>
        <s v="Hollack"/>
        <s v="Lindall"/>
        <s v="Yglesias"/>
        <s v="Buvens"/>
        <s v="Weight"/>
        <s v="Morocco"/>
        <s v="Eroman"/>
        <s v="Mondella"/>
        <s v="Blackwood"/>
        <s v="Abdallah"/>
        <s v="Rhym"/>
        <s v="Rhymes"/>
        <s v="Hoogland"/>
        <s v="Parlato"/>
        <s v="Reitler"/>
        <s v="Crupi"/>
        <s v="Toelkes"/>
        <s v="Lipke"/>
        <s v="Chickering"/>
        <s v="Mulqueen"/>
        <s v="Honeywell"/>
        <s v="Dickerson"/>
        <s v="Isenhower"/>
        <s v="Munns"/>
        <s v="Barfield"/>
        <s v="Gato"/>
        <s v="Emigh"/>
        <s v="Shields"/>
        <s v="Wardrip"/>
        <s v="Gibes"/>
        <s v="Bruschke"/>
        <s v="Giguere"/>
        <s v="Benimadho"/>
        <s v="Vanheusen"/>
        <s v="Hochard"/>
        <s v="Fern"/>
        <s v="Centini"/>
        <s v="Klusman"/>
        <s v="Buemi"/>
        <s v="Cronauer"/>
        <s v="Cetta"/>
        <s v="Goldammer"/>
        <s v="Cork"/>
        <s v="Korando"/>
        <s v="Felger"/>
        <s v="Samu"/>
        <s v="Kines"/>
        <s v="Steffensmeier"/>
        <s v="Miceli"/>
        <s v="Kownacki"/>
        <s v="Shin"/>
        <s v="Francescon"/>
        <s v="Schmierer"/>
        <s v="Kulzer"/>
        <s v="Palaspas"/>
        <s v="Callaro"/>
        <s v="Cartan"/>
        <s v="Menter"/>
        <s v="Smith"/>
        <s v="Rochin"/>
        <s v="Dilello"/>
        <s v="Perez"/>
        <s v="Demesa"/>
        <s v="Papasergi"/>
        <s v="Riopelle"/>
        <s v="Shire"/>
        <s v="Lary"/>
        <s v="Isaacs"/>
        <s v="Spickerman"/>
        <s v="Paulas"/>
        <s v="Madarang"/>
        <s v="Manno"/>
        <s v="Mirafuentes"/>
        <s v="Corrington"/>
        <s v="Maybury"/>
        <s v="Gotter"/>
        <s v="Hagele"/>
        <s v="Klimek"/>
        <s v="Wiklund"/>
        <s v="Zane"/>
        <s v="Padilla"/>
        <s v="Kohnert"/>
        <s v="Weirather"/>
        <s v="Jillson"/>
        <s v="Gellinger"/>
        <s v="Kitzman"/>
        <s v="Frey"/>
        <s v="Haroldson"/>
        <s v="Merced"/>
        <s v="Batman"/>
        <s v="Craghead"/>
        <s v="Shealy"/>
        <s v="Parvis"/>
        <s v="Leto"/>
        <s v="Luczki"/>
        <s v="Stem"/>
        <s v="Pawlowicz"/>
        <s v="Deleo"/>
        <s v="Maynerich"/>
        <s v="Yum"/>
        <s v="Gudroe"/>
        <s v="Tolfree"/>
        <s v="Theodorov"/>
        <s v="Hidvegi"/>
        <s v="Lungren"/>
        <s v="Radde"/>
        <s v="Degroot"/>
        <s v="Hoa"/>
        <s v="Fallick"/>
        <s v="Wolfgramm"/>
        <s v="Coody"/>
        <s v="Cousey"/>
        <s v="Wrinkles"/>
        <s v="Springe"/>
        <s v="Degonia"/>
        <s v="Boord"/>
        <s v="Vinning"/>
        <s v="Sawchuk"/>
        <s v="Hiatt"/>
        <s v="Cookey"/>
        <s v="Brideau"/>
        <s v="Varriano"/>
        <s v="Skursky"/>
        <s v="Skulski"/>
        <s v="Bayless"/>
        <s v="Ennaco"/>
        <s v="Lawler"/>
        <s v="Montezuma"/>
        <s v="Mconnell"/>
        <s v="Latzke"/>
        <s v="Knipp"/>
        <s v="Corbley"/>
        <s v="Karpin"/>
        <s v="Scheyer"/>
        <s v="Poullion"/>
        <s v="Strassner"/>
        <s v="Melnyk"/>
        <s v="Hanafan"/>
        <s v="Toyama"/>
        <s v="Fredicks"/>
        <s v="Pinilla"/>
        <s v="Agramonte"/>
        <s v="Caiafa"/>
        <s v="Limmel"/>
        <s v="Waymire"/>
        <s v="Baltimore"/>
        <s v="Pelkowski"/>
        <s v="Bitsuie"/>
        <s v="Emard"/>
        <s v="Konopacki"/>
        <s v="Silvestrini"/>
        <s v="Gesick"/>
        <s v="Blunk"/>
        <s v="Bartolet"/>
        <s v="Gochal"/>
        <s v="Meinerding"/>
        <s v="Bevelacqua"/>
        <s v="Sarbacher"/>
        <s v="Steier"/>
        <s v="Lother"/>
        <s v="Brossart"/>
        <s v="Modzelewski"/>
        <s v="Tegarden"/>
        <s v="Frankel"/>
        <s v="Bergesen"/>
        <s v="Mai"/>
        <s v="Gobern"/>
        <s v="Auffrey"/>
        <s v="Mugnolo"/>
        <s v="Saulter"/>
        <s v="Malvin"/>
        <s v="Suffield"/>
        <s v="Karpel"/>
        <s v="Fishburne"/>
        <s v="Moyd"/>
        <s v="Polidori"/>
        <s v="Plumer"/>
        <s v="Loader"/>
        <s v="Vizarro"/>
        <s v="Burnard"/>
        <s v="Setter"/>
        <s v="Rantanen"/>
        <s v="Worlds"/>
        <s v="Sturiale"/>
        <s v="Raymo"/>
        <s v="Dinos"/>
        <s v="Fritz"/>
        <s v="Stimmel"/>
        <s v="Aredondo"/>
        <s v="Sama"/>
        <s v="Arias"/>
        <s v="Berganza"/>
        <s v="Dopico"/>
        <s v="Hellickson"/>
        <s v="Hughey"/>
        <s v="Duenas"/>
        <s v="Staback"/>
        <s v="Fillingim"/>
        <s v="Farrar"/>
        <s v="Hamilton"/>
        <s v="Acey"/>
        <s v="Westerbeck"/>
        <s v="Fortino"/>
        <s v="Haufler"/>
        <s v="Engelberg"/>
        <s v="Cloney"/>
        <s v="Riden"/>
        <s v="Zurcher"/>
        <s v="Denooyer"/>
        <s v="Cryer"/>
        <s v="Kippley"/>
        <s v="Calvaresi"/>
        <s v="Bubash"/>
        <s v="Layous"/>
        <s v="Coyier"/>
        <s v="Rodeigues"/>
        <s v="Lacovara"/>
        <s v="Keetch"/>
        <s v="Neither"/>
        <s v="Restrepo"/>
        <s v="Kalafatis"/>
        <s v="Sweigard"/>
        <s v="Hengel"/>
        <s v="Stoltzman"/>
        <s v="Nicolozakes"/>
        <s v="Good"/>
        <s v="Maisto"/>
        <s v="Mallett"/>
        <s v="Pontoriero"/>
        <s v="Tawil"/>
        <s v="Upthegrove"/>
        <s v="Candlish"/>
        <s v="Treston"/>
        <s v="Aquas"/>
        <s v="Tjepkema"/>
        <s v="Lace"/>
        <s v="Hirpara"/>
        <s v="Sweely"/>
        <s v="Turinetti"/>
        <s v="Regusters"/>
        <s v="Monterrubio"/>
        <s v="Matuszak"/>
        <s v="Reiber"/>
        <s v="Eschberger"/>
        <s v="Schirpke"/>
        <s v="Timenez"/>
        <s v="Hauenstein"/>
        <s v="Perigo"/>
        <s v="Brachle"/>
        <s v="Canlas"/>
        <s v="Lietz"/>
        <s v="Vonasek"/>
        <s v="Scriven"/>
        <s v="Tomasulo"/>
        <s v="Adkin"/>
        <s v="Thyberg"/>
        <s v="Flister"/>
        <s v="Julia"/>
        <s v="Hoffis"/>
        <s v="Halter"/>
        <s v="Martabano"/>
        <s v="Buzick"/>
        <s v="Ferrario"/>
        <s v="Nabours"/>
        <s v="Dhamer"/>
        <s v="Dallen"/>
        <s v="Ragel"/>
        <s v="Amyot"/>
        <s v="Gehrett"/>
        <s v="Herritt"/>
        <s v="Mauson"/>
        <s v="Brucato"/>
        <s v="Nachor"/>
        <s v="Loder"/>
        <s v="Labreche"/>
        <s v="Keneipp"/>
        <s v="Ogg"/>
        <s v="Saras"/>
        <s v="Stuer"/>
        <s v="Syrop"/>
        <s v="Halsey"/>
        <s v="Wolny"/>
        <s v="Lizama"/>
        <s v="Bilden"/>
        <s v="Rodenberger"/>
        <s v="Estell"/>
        <s v="Heintzman"/>
        <s v="Meisel"/>
        <s v="Bennick"/>
        <s v="Acuff"/>
        <s v="Shadrick"/>
        <s v="Patak"/>
        <s v="Beech"/>
        <s v="Yaw"/>
        <s v="Ehmann"/>
        <s v="Zepp"/>
        <s v="Gwalthney"/>
        <s v="Maillard"/>
        <s v="Semidey"/>
        <s v="Discipio"/>
        <s v="Linahan"/>
        <s v="Rauser"/>
        <s v="Dubaldi"/>
        <s v="Paa"/>
        <s v="Wide"/>
        <s v="Dorshorst"/>
        <s v="Birkner"/>
        <s v="Kannady"/>
        <s v="Louissant"/>
        <s v="Funnell"/>
        <s v="Butzen"/>
        <s v="Colla"/>
        <s v="Zagen"/>
        <s v="Sahagun"/>
        <s v="Lukasik"/>
        <s v="Bachman"/>
        <s v="Daufeldt"/>
        <s v="Schnitzler"/>
        <s v="Nievas"/>
        <s v="Drymon"/>
        <s v="Scipione"/>
        <s v="Ventura"/>
        <s v="Cantres"/>
        <s v="Feichtner"/>
        <s v="Kitty"/>
        <s v="Schoeneck"/>
        <s v="Witten"/>
        <s v="Kohl"/>
        <s v="Berray"/>
        <s v="Klang"/>
        <s v="Newville"/>
        <s v="Pagliuca"/>
        <s v="Frerking"/>
        <s v="Tagala"/>
        <s v="Ketelsen"/>
        <s v="Munis"/>
        <s v="Ryser"/>
        <s v="Maile"/>
        <s v="Storment"/>
        <s v="Mcdoniel"/>
        <s v="Mccullan"/>
        <s v="Pedrozo"/>
        <s v="Andreason"/>
        <s v="Walthall"/>
        <s v="Farrow"/>
        <s v="Berlanga"/>
        <s v="Miro"/>
        <s v="Slayton"/>
        <s v="Hudnall"/>
        <s v="Rodefer"/>
        <s v="Schmaltz"/>
        <s v="Meteer"/>
        <s v="Rhoden"/>
        <s v="Hoopengardner"/>
        <s v="Jayson"/>
        <s v="Auber"/>
        <s v="Tomblin"/>
        <s v="Kaniecki"/>
        <s v="Gleich"/>
        <s v="Kiel"/>
        <s v="Ostolaza"/>
        <s v="Borgman"/>
        <s v="Nayar"/>
        <s v="Sengbusch"/>
        <s v="Sarao"/>
        <s v="Mcrae"/>
        <s v="Lueckenbach"/>
        <s v="Husser"/>
        <s v="Onofrio"/>
        <s v="Jurney"/>
        <s v="Heimann"/>
        <s v="Wenzinger"/>
        <s v="Angalich"/>
        <s v="Ohms"/>
        <s v="Leinenbach"/>
        <s v="Suell"/>
        <s v="Myricks"/>
        <s v="Swayze"/>
        <s v="Castros"/>
        <s v="Greenbush"/>
        <s v="Lapage"/>
        <s v="Claucherty"/>
        <s v="Villanueva"/>
        <s v="Perruzza"/>
        <s v="Wildfong"/>
        <s v="Galam"/>
        <s v="Lipkin"/>
        <s v="Rowling"/>
        <s v="Weglarz"/>
        <s v="Diestel"/>
        <s v="Samara"/>
        <s v="Grenet"/>
        <s v="Mclaird"/>
        <s v="Jeanty"/>
        <s v="Eanes"/>
        <s v="Mcnease"/>
        <s v="Comnick"/>
        <s v="Colaizzo"/>
        <s v="Threets"/>
        <s v="Koppinger"/>
        <s v="Dewar"/>
        <s v="Arceo"/>
        <s v="Keener"/>
        <s v="Breland"/>
        <s v="Rentfro"/>
        <s v="Kardas"/>
        <s v="Tromblay"/>
        <s v="Harnos"/>
        <s v="Chaffins"/>
        <s v="Bourbon"/>
        <s v="Juvera"/>
        <s v="Nunlee"/>
        <s v="Devreese"/>
        <s v="Chavous"/>
        <s v="Schieler"/>
        <s v="Sayaphon"/>
        <s v="Palaia"/>
        <s v="Jacobos"/>
        <s v="Yori"/>
        <s v="Delasancha"/>
        <s v="Liukko"/>
        <s v="Gabisi"/>
        <s v="Paskin"/>
        <s v="Asar"/>
        <s v="Chesterfield"/>
        <s v="Similton"/>
        <s v="Tillotson"/>
        <s v="Lorens"/>
        <s v="Boulter"/>
        <s v="Ankeny"/>
        <s v="Oles"/>
        <s v="Hixenbaugh"/>
        <s v="Harabedian"/>
        <s v="Gillaspie"/>
        <s v="Kampa"/>
        <s v="Bookamer"/>
        <s v="Biddy"/>
        <s v="Motley"/>
      </sharedItems>
    </cacheField>
    <cacheField name="address" numFmtId="0">
      <sharedItems/>
    </cacheField>
    <cacheField name="city" numFmtId="0">
      <sharedItems/>
    </cacheField>
    <cacheField name="zip_num" numFmtId="164">
      <sharedItems containsSemiMixedTypes="0" containsString="0" containsNumber="1" containsInteger="1" minValue="1581" maxValue="99712"/>
    </cacheField>
    <cacheField name="zip" numFmtId="164">
      <sharedItems/>
    </cacheField>
    <cacheField name="First 3 Zip" numFmtId="0">
      <sharedItems/>
    </cacheField>
    <cacheField name="Zone" numFmtId="0">
      <sharedItems/>
    </cacheField>
    <cacheField name="Shipping Amount" numFmtId="44">
      <sharedItems containsSemiMixedTypes="0" containsString="0" containsNumber="1" minValue="7.66" maxValue="37.880000000000003"/>
    </cacheField>
    <cacheField name="Watch Random" numFmtId="0">
      <sharedItems containsSemiMixedTypes="0" containsString="0" containsNumber="1" containsInteger="1" minValue="1" maxValue="42"/>
    </cacheField>
    <cacheField name="Watch Size" numFmtId="0">
      <sharedItems/>
    </cacheField>
    <cacheField name="Watch Type" numFmtId="0">
      <sharedItems/>
    </cacheField>
    <cacheField name="Watch Case" numFmtId="0">
      <sharedItems count="6">
        <s v="Stainless Steel"/>
        <s v="Space Gray Aluminum"/>
        <s v="Silver Aluminum "/>
        <s v="Gold Aluminum"/>
        <s v="Rose Gold Aluminum"/>
        <s v="Space Black Stainless Steel"/>
      </sharedItems>
    </cacheField>
    <cacheField name="Watch Band" numFmtId="0">
      <sharedItems count="26">
        <s v="White Leather Loop"/>
        <s v="Red Classic Buckle"/>
        <s v="Marine Blue Classic Buckle"/>
        <s v="Black Woven Nylon"/>
        <s v="Royal Blue"/>
        <s v="Gold/Royal Blue Woven Nylon"/>
        <s v="Saddle Brown Classic Buckle"/>
        <s v="Lavendar"/>
        <s v="Milanese Loop"/>
        <s v="Link Bracelet"/>
        <s v="Space Black Link Bracelet"/>
        <s v="Royal Blue Woven Nylon"/>
        <s v="Apricot Sport"/>
        <s v="Pearl Woven Nylon"/>
        <s v="Blue Jay Modern Buckle"/>
        <s v="Marigold Modern Buckle"/>
        <s v="Yellow Sport"/>
        <s v="Space Black Milanese Loop"/>
        <s v="Storm Gray Leather Loop"/>
        <s v="Black Sport"/>
        <s v="Midnight Blue"/>
        <s v="Pink Woven Nylon"/>
        <s v="White"/>
        <s v="Antique White"/>
        <s v="Scuba Blue Woven Nylon"/>
        <s v="Gold/Red Woven Nylon"/>
      </sharedItems>
    </cacheField>
    <cacheField name="Watch Price" numFmtId="44">
      <sharedItems containsSemiMixedTypes="0" containsString="0" containsNumber="1" containsInteger="1" minValue="299" maxValue="1099"/>
    </cacheField>
    <cacheField name="Apple Care Random" numFmtId="0">
      <sharedItems containsSemiMixedTypes="0" containsString="0" containsNumber="1" containsInteger="1" minValue="0" maxValue="1" count="2">
        <n v="1"/>
        <n v="0"/>
      </sharedItems>
    </cacheField>
    <cacheField name="Apple Care" numFmtId="44">
      <sharedItems containsSemiMixedTypes="0" containsString="0" containsNumber="1" containsInteger="1" minValue="0" maxValue="69" count="2">
        <n v="69"/>
        <n v="0"/>
      </sharedItems>
    </cacheField>
    <cacheField name="state" numFmtId="0">
      <sharedItems/>
    </cacheField>
    <cacheField name="Subtotal" numFmtId="44">
      <sharedItems containsSemiMixedTypes="0" containsString="0" containsNumber="1" containsInteger="1" minValue="299" maxValue="1168"/>
    </cacheField>
    <cacheField name="Tax Rate" numFmtId="10">
      <sharedItems containsSemiMixedTypes="0" containsString="0" containsNumber="1" minValue="0" maxValue="9.4500000000000001E-2"/>
    </cacheField>
    <cacheField name="Tax Amount" numFmtId="44">
      <sharedItems containsSemiMixedTypes="0" containsString="0" containsNumber="1" minValue="0" maxValue="99.046400000000006"/>
    </cacheField>
    <cacheField name="Total w Ship" numFmtId="44">
      <sharedItems containsMixedTypes="1" containsNumber="1" minValue="307.25" maxValue="1276.5391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6649 N Blue Gum St"/>
    <s v="New Orleans"/>
    <n v="70116"/>
    <s v="70116"/>
    <s v="701"/>
    <s v="006"/>
    <n v="9.49"/>
    <n v="28"/>
    <s v="42mm"/>
    <s v="Watch"/>
    <x v="0"/>
    <x v="0"/>
    <n v="699"/>
    <x v="0"/>
    <x v="0"/>
    <s v="LA"/>
    <n v="768"/>
    <n v="8.9099999999999999E-2"/>
    <n v="68.428799999999995"/>
    <n v="845.91880000000003"/>
  </r>
  <r>
    <x v="1"/>
    <x v="1"/>
    <s v="4 B Blue Ridge Blvd"/>
    <s v="Brighton"/>
    <n v="48116"/>
    <s v="48116"/>
    <s v="481"/>
    <s v="004"/>
    <n v="8.91"/>
    <n v="25"/>
    <s v="38mm"/>
    <s v="Watch"/>
    <x v="0"/>
    <x v="1"/>
    <n v="649"/>
    <x v="1"/>
    <x v="1"/>
    <s v="MI"/>
    <n v="649"/>
    <n v="0.06"/>
    <n v="38.94"/>
    <n v="696.84999999999991"/>
  </r>
  <r>
    <x v="2"/>
    <x v="2"/>
    <s v="8 W Cerritos Ave #54"/>
    <s v="Bridgeport"/>
    <n v="8014"/>
    <s v="08014"/>
    <s v="080"/>
    <s v="002"/>
    <n v="7.66"/>
    <n v="25"/>
    <s v="38mm"/>
    <s v="Watch"/>
    <x v="0"/>
    <x v="1"/>
    <n v="649"/>
    <x v="1"/>
    <x v="1"/>
    <s v="NJ"/>
    <n v="649"/>
    <n v="6.9699999999999998E-2"/>
    <n v="45.235300000000002"/>
    <n v="701.89530000000002"/>
  </r>
  <r>
    <x v="3"/>
    <x v="3"/>
    <s v="639 Main St"/>
    <s v="Anchorage"/>
    <n v="99501"/>
    <s v="99501"/>
    <s v="995"/>
    <s v="046"/>
    <n v="37.880000000000003"/>
    <n v="26"/>
    <s v="42mm"/>
    <s v="Watch"/>
    <x v="0"/>
    <x v="2"/>
    <n v="699"/>
    <x v="1"/>
    <x v="1"/>
    <s v="AK"/>
    <n v="699"/>
    <n v="1.7600000000000001E-2"/>
    <n v="12.3024"/>
    <n v="749.18240000000003"/>
  </r>
  <r>
    <x v="4"/>
    <x v="4"/>
    <s v="34 Center St"/>
    <s v="Hamilton"/>
    <n v="45011"/>
    <s v="45011"/>
    <s v="450"/>
    <s v="004"/>
    <n v="8.91"/>
    <n v="21"/>
    <s v="38mm"/>
    <s v="Sport"/>
    <x v="1"/>
    <x v="3"/>
    <n v="299"/>
    <x v="1"/>
    <x v="1"/>
    <s v="OH"/>
    <n v="299"/>
    <n v="7.0999999999999994E-2"/>
    <n v="21.228999999999999"/>
    <n v="329.13900000000001"/>
  </r>
  <r>
    <x v="5"/>
    <x v="5"/>
    <s v="3 Mcauley Dr"/>
    <s v="Ashland"/>
    <n v="44805"/>
    <s v="44805"/>
    <s v="448"/>
    <s v="004"/>
    <n v="8.91"/>
    <n v="8"/>
    <s v="42mm"/>
    <s v="Sport"/>
    <x v="2"/>
    <x v="4"/>
    <n v="349"/>
    <x v="1"/>
    <x v="1"/>
    <s v="OH"/>
    <n v="349"/>
    <n v="7.0999999999999994E-2"/>
    <n v="24.778999999999996"/>
    <n v="382.68900000000002"/>
  </r>
  <r>
    <x v="6"/>
    <x v="6"/>
    <s v="7 Eads St"/>
    <s v="Chicago"/>
    <n v="60632"/>
    <s v="60632"/>
    <s v="606"/>
    <s v="005"/>
    <n v="9.1"/>
    <n v="20"/>
    <s v="42mm"/>
    <s v="Sport"/>
    <x v="3"/>
    <x v="5"/>
    <n v="349"/>
    <x v="1"/>
    <x v="1"/>
    <s v="IL"/>
    <n v="349"/>
    <n v="8.1900000000000001E-2"/>
    <n v="28.583100000000002"/>
    <n v="386.68310000000002"/>
  </r>
  <r>
    <x v="7"/>
    <x v="7"/>
    <s v="7 W Jackson Blvd"/>
    <s v="San Jose"/>
    <n v="95111"/>
    <s v="95111"/>
    <s v="951"/>
    <s v="008"/>
    <n v="9.9600000000000009"/>
    <n v="24"/>
    <s v="42mm"/>
    <s v="Watch"/>
    <x v="0"/>
    <x v="6"/>
    <n v="699"/>
    <x v="1"/>
    <x v="1"/>
    <s v="CA"/>
    <n v="699"/>
    <n v="8.4400000000000003E-2"/>
    <n v="58.995600000000003"/>
    <s v="ssss"/>
  </r>
  <r>
    <x v="8"/>
    <x v="8"/>
    <s v="5 Boston Ave #88"/>
    <s v="Sioux Falls"/>
    <n v="57105"/>
    <s v="57105"/>
    <s v="571"/>
    <s v="006"/>
    <n v="9.49"/>
    <n v="13"/>
    <s v="38mm"/>
    <s v="Sport"/>
    <x v="4"/>
    <x v="7"/>
    <n v="299"/>
    <x v="0"/>
    <x v="0"/>
    <s v="SD"/>
    <n v="368"/>
    <n v="5.8299999999999998E-2"/>
    <n v="21.4544"/>
    <n v="398.94440000000003"/>
  </r>
  <r>
    <x v="9"/>
    <x v="9"/>
    <s v="228 Runamuck Pl #2808"/>
    <s v="Baltimore"/>
    <n v="21224"/>
    <s v="21224"/>
    <s v="212"/>
    <s v="003"/>
    <n v="8.25"/>
    <n v="24"/>
    <s v="42mm"/>
    <s v="Watch"/>
    <x v="0"/>
    <x v="6"/>
    <n v="699"/>
    <x v="0"/>
    <x v="0"/>
    <s v="MD"/>
    <n v="768"/>
    <n v="0.06"/>
    <n v="46.08"/>
    <n v="822.33"/>
  </r>
  <r>
    <x v="10"/>
    <x v="10"/>
    <s v="2371 Jerrold Ave"/>
    <s v="Kulpsville"/>
    <n v="19443"/>
    <s v="19443"/>
    <s v="194"/>
    <s v="002"/>
    <n v="7.66"/>
    <n v="34"/>
    <s v="42mm"/>
    <s v="Watch"/>
    <x v="0"/>
    <x v="8"/>
    <n v="699"/>
    <x v="1"/>
    <x v="1"/>
    <s v="PA"/>
    <n v="699"/>
    <n v="6.3399999999999998E-2"/>
    <n v="44.316600000000001"/>
    <n v="750.97659999999996"/>
  </r>
  <r>
    <x v="11"/>
    <x v="11"/>
    <s v="37275 St  Rt 17m M"/>
    <s v="Middle Island"/>
    <n v="11953"/>
    <s v="11953"/>
    <s v="119"/>
    <s v="002"/>
    <n v="7.66"/>
    <n v="7"/>
    <s v="38mm"/>
    <s v="Sport"/>
    <x v="2"/>
    <x v="4"/>
    <n v="299"/>
    <x v="0"/>
    <x v="0"/>
    <s v="NY"/>
    <n v="368"/>
    <n v="8.48E-2"/>
    <n v="31.206399999999999"/>
    <n v="406.8664"/>
  </r>
  <r>
    <x v="12"/>
    <x v="12"/>
    <s v="25 E 75th St #69"/>
    <s v="Los Angeles"/>
    <n v="90034"/>
    <s v="90034"/>
    <s v="900"/>
    <s v="008"/>
    <n v="9.9600000000000009"/>
    <n v="34"/>
    <s v="42mm"/>
    <s v="Watch"/>
    <x v="0"/>
    <x v="8"/>
    <n v="699"/>
    <x v="1"/>
    <x v="1"/>
    <s v="CA"/>
    <n v="699"/>
    <n v="8.4400000000000003E-2"/>
    <n v="58.995600000000003"/>
    <n v="767.9556"/>
  </r>
  <r>
    <x v="13"/>
    <x v="13"/>
    <s v="98 Connecticut Ave Nw"/>
    <s v="Chagrin Falls"/>
    <n v="44023"/>
    <s v="44023"/>
    <s v="440"/>
    <s v="004"/>
    <n v="8.91"/>
    <n v="35"/>
    <s v="38mm"/>
    <s v="Watch"/>
    <x v="0"/>
    <x v="9"/>
    <n v="949"/>
    <x v="0"/>
    <x v="0"/>
    <s v="OH"/>
    <n v="1018"/>
    <n v="7.0999999999999994E-2"/>
    <n v="72.277999999999992"/>
    <n v="1099.1880000000001"/>
  </r>
  <r>
    <x v="14"/>
    <x v="14"/>
    <s v="56 E Morehead St"/>
    <s v="Laredo"/>
    <n v="78045"/>
    <s v="78045"/>
    <s v="780"/>
    <s v="007"/>
    <n v="9.69"/>
    <n v="41"/>
    <s v="38mm"/>
    <s v="Watch"/>
    <x v="5"/>
    <x v="10"/>
    <n v="1049"/>
    <x v="1"/>
    <x v="1"/>
    <s v="TX"/>
    <n v="1049"/>
    <n v="8.0500000000000002E-2"/>
    <n v="84.444500000000005"/>
    <n v="1143.1345000000001"/>
  </r>
  <r>
    <x v="15"/>
    <x v="15"/>
    <s v="73 State Road 434 E"/>
    <s v="Phoenix"/>
    <n v="85013"/>
    <s v="85013"/>
    <s v="850"/>
    <s v="008"/>
    <n v="9.9600000000000009"/>
    <n v="42"/>
    <s v="42mm"/>
    <s v="Watch"/>
    <x v="5"/>
    <x v="10"/>
    <n v="1099"/>
    <x v="1"/>
    <x v="1"/>
    <s v="AZ"/>
    <n v="1099"/>
    <n v="8.1699999999999995E-2"/>
    <n v="89.788299999999992"/>
    <n v="1198.7483"/>
  </r>
  <r>
    <x v="16"/>
    <x v="16"/>
    <s v="69734 E Carrillo St"/>
    <s v="Mc Minnville"/>
    <n v="37110"/>
    <s v="37110"/>
    <s v="371"/>
    <s v="005"/>
    <n v="9.1"/>
    <n v="18"/>
    <s v="42mm"/>
    <s v="Sport"/>
    <x v="4"/>
    <x v="11"/>
    <n v="349"/>
    <x v="0"/>
    <x v="0"/>
    <s v="TN"/>
    <n v="418"/>
    <n v="9.4500000000000001E-2"/>
    <n v="39.500999999999998"/>
    <n v="466.601"/>
  </r>
  <r>
    <x v="17"/>
    <x v="17"/>
    <s v="322 New Horizon Blvd"/>
    <s v="Milwaukee"/>
    <n v="53207"/>
    <s v="53207"/>
    <s v="532"/>
    <s v="005"/>
    <n v="9.1"/>
    <n v="6"/>
    <s v="42mm"/>
    <s v="Sport"/>
    <x v="2"/>
    <x v="12"/>
    <n v="349"/>
    <x v="0"/>
    <x v="0"/>
    <s v="WI"/>
    <n v="418"/>
    <n v="5.4300000000000001E-2"/>
    <n v="22.697400000000002"/>
    <n v="449.79740000000004"/>
  </r>
  <r>
    <x v="18"/>
    <x v="18"/>
    <s v="1 State Route 27"/>
    <s v="Taylor"/>
    <n v="48180"/>
    <s v="48180"/>
    <s v="481"/>
    <s v="004"/>
    <n v="8.91"/>
    <n v="32"/>
    <s v="42mm"/>
    <s v="Watch"/>
    <x v="0"/>
    <x v="13"/>
    <n v="599"/>
    <x v="0"/>
    <x v="0"/>
    <s v="MI"/>
    <n v="668"/>
    <n v="0.06"/>
    <n v="40.08"/>
    <n v="716.99"/>
  </r>
  <r>
    <x v="19"/>
    <x v="19"/>
    <s v="394 Manchester Blvd"/>
    <s v="Rockford"/>
    <n v="61109"/>
    <s v="61109"/>
    <s v="611"/>
    <s v="005"/>
    <n v="9.1"/>
    <n v="36"/>
    <s v="42mm"/>
    <s v="Watch"/>
    <x v="0"/>
    <x v="9"/>
    <n v="999"/>
    <x v="1"/>
    <x v="1"/>
    <s v="IL"/>
    <n v="999"/>
    <n v="8.1900000000000001E-2"/>
    <n v="81.818100000000001"/>
    <n v="1089.9181000000001"/>
  </r>
  <r>
    <x v="20"/>
    <x v="20"/>
    <s v="6 S 33rd St"/>
    <s v="Aston"/>
    <n v="19014"/>
    <s v="19014"/>
    <s v="190"/>
    <s v="002"/>
    <n v="7.66"/>
    <n v="29"/>
    <s v="38mm"/>
    <s v="Watch"/>
    <x v="0"/>
    <x v="14"/>
    <n v="749"/>
    <x v="1"/>
    <x v="1"/>
    <s v="PA"/>
    <n v="749"/>
    <n v="6.3399999999999998E-2"/>
    <n v="47.486599999999996"/>
    <n v="804.14659999999992"/>
  </r>
  <r>
    <x v="21"/>
    <x v="21"/>
    <s v="6 Greenleaf Ave"/>
    <s v="San Jose"/>
    <n v="95111"/>
    <s v="95111"/>
    <s v="951"/>
    <s v="008"/>
    <n v="9.9600000000000009"/>
    <n v="34"/>
    <s v="42mm"/>
    <s v="Watch"/>
    <x v="0"/>
    <x v="8"/>
    <n v="699"/>
    <x v="0"/>
    <x v="0"/>
    <s v="CA"/>
    <n v="768"/>
    <n v="8.4400000000000003E-2"/>
    <n v="64.819199999999995"/>
    <n v="842.77920000000006"/>
  </r>
  <r>
    <x v="22"/>
    <x v="22"/>
    <s v="618 W Yakima Ave"/>
    <s v="Irving"/>
    <n v="75062"/>
    <s v="75062"/>
    <s v="750"/>
    <s v="006"/>
    <n v="9.49"/>
    <n v="27"/>
    <s v="38mm"/>
    <s v="Watch"/>
    <x v="0"/>
    <x v="15"/>
    <n v="749"/>
    <x v="1"/>
    <x v="1"/>
    <s v="TX"/>
    <n v="749"/>
    <n v="8.0500000000000002E-2"/>
    <n v="60.294499999999999"/>
    <n v="818.78449999999998"/>
  </r>
  <r>
    <x v="23"/>
    <x v="23"/>
    <s v="74 S Westgate St"/>
    <s v="Albany"/>
    <n v="12204"/>
    <s v="12204"/>
    <s v="122"/>
    <s v="002"/>
    <n v="7.66"/>
    <n v="4"/>
    <s v="42mm"/>
    <s v="Sport"/>
    <x v="2"/>
    <x v="16"/>
    <n v="349"/>
    <x v="1"/>
    <x v="1"/>
    <s v="NY"/>
    <n v="349"/>
    <n v="8.48E-2"/>
    <n v="29.595199999999998"/>
    <n v="386.2552"/>
  </r>
  <r>
    <x v="24"/>
    <x v="24"/>
    <s v="3273 State St"/>
    <s v="Middlesex"/>
    <n v="8846"/>
    <s v="08846"/>
    <s v="088"/>
    <s v="002"/>
    <n v="7.66"/>
    <n v="39"/>
    <s v="38mm"/>
    <s v="Watch"/>
    <x v="5"/>
    <x v="17"/>
    <n v="699"/>
    <x v="0"/>
    <x v="0"/>
    <s v="NJ"/>
    <n v="768"/>
    <n v="6.9699999999999998E-2"/>
    <n v="53.529600000000002"/>
    <n v="829.18959999999993"/>
  </r>
  <r>
    <x v="25"/>
    <x v="25"/>
    <s v="1 Central Ave"/>
    <s v="Stevens Point"/>
    <n v="54481"/>
    <s v="54481"/>
    <s v="544"/>
    <s v="005"/>
    <n v="9.1"/>
    <n v="30"/>
    <s v="42mm"/>
    <s v="Watch"/>
    <x v="0"/>
    <x v="18"/>
    <n v="699"/>
    <x v="0"/>
    <x v="0"/>
    <s v="WI"/>
    <n v="768"/>
    <n v="5.4300000000000001E-2"/>
    <n v="41.702399999999997"/>
    <n v="818.80240000000003"/>
  </r>
  <r>
    <x v="26"/>
    <x v="26"/>
    <s v="86 Nw 66th St #8673"/>
    <s v="Shawnee"/>
    <n v="66218"/>
    <s v="66218"/>
    <s v="662"/>
    <s v="006"/>
    <n v="9.49"/>
    <n v="38"/>
    <s v="42mm"/>
    <s v="Watch"/>
    <x v="5"/>
    <x v="19"/>
    <n v="599"/>
    <x v="1"/>
    <x v="1"/>
    <s v="KS"/>
    <n v="599"/>
    <n v="8.2000000000000003E-2"/>
    <n v="49.118000000000002"/>
    <n v="657.60800000000006"/>
  </r>
  <r>
    <x v="27"/>
    <x v="27"/>
    <s v="2 Cedar Ave #84"/>
    <s v="Easton"/>
    <n v="21601"/>
    <s v="21601"/>
    <s v="216"/>
    <s v="003"/>
    <n v="8.25"/>
    <n v="17"/>
    <s v="38mm"/>
    <s v="Sport"/>
    <x v="4"/>
    <x v="11"/>
    <n v="299"/>
    <x v="0"/>
    <x v="0"/>
    <s v="MD"/>
    <n v="368"/>
    <n v="0.06"/>
    <n v="22.08"/>
    <n v="398.33"/>
  </r>
  <r>
    <x v="28"/>
    <x v="28"/>
    <s v="90991 Thorburn Ave"/>
    <s v="New York"/>
    <n v="10011"/>
    <s v="10011"/>
    <s v="100"/>
    <s v="002"/>
    <n v="7.66"/>
    <n v="23"/>
    <s v="38mm"/>
    <s v="Watch"/>
    <x v="0"/>
    <x v="6"/>
    <n v="649"/>
    <x v="1"/>
    <x v="1"/>
    <s v="NY"/>
    <n v="649"/>
    <n v="8.48E-2"/>
    <n v="55.035200000000003"/>
    <n v="711.6952"/>
  </r>
  <r>
    <x v="29"/>
    <x v="29"/>
    <s v="386 9th Ave N"/>
    <s v="Conroe"/>
    <n v="77301"/>
    <s v="77301"/>
    <s v="773"/>
    <s v="006"/>
    <n v="9.49"/>
    <n v="40"/>
    <s v="42mm"/>
    <s v="Watch"/>
    <x v="5"/>
    <x v="17"/>
    <n v="749"/>
    <x v="1"/>
    <x v="1"/>
    <s v="TX"/>
    <n v="749"/>
    <n v="8.0500000000000002E-2"/>
    <n v="60.294499999999999"/>
    <n v="818.78449999999998"/>
  </r>
  <r>
    <x v="30"/>
    <x v="30"/>
    <s v="74874 Atlantic Ave"/>
    <s v="Columbus"/>
    <n v="43215"/>
    <s v="43215"/>
    <s v="432"/>
    <s v="004"/>
    <n v="8.91"/>
    <n v="1"/>
    <s v="38mm"/>
    <s v="Sport"/>
    <x v="1"/>
    <x v="19"/>
    <n v="299"/>
    <x v="0"/>
    <x v="0"/>
    <s v="OH"/>
    <n v="368"/>
    <n v="7.0999999999999994E-2"/>
    <n v="26.127999999999997"/>
    <n v="403.03800000000001"/>
  </r>
  <r>
    <x v="31"/>
    <x v="31"/>
    <s v="366 South Dr"/>
    <s v="Las Cruces"/>
    <n v="88011"/>
    <s v="88011"/>
    <s v="880"/>
    <s v="008"/>
    <n v="9.9600000000000009"/>
    <n v="14"/>
    <s v="42mm"/>
    <s v="Sport"/>
    <x v="4"/>
    <x v="7"/>
    <n v="349"/>
    <x v="0"/>
    <x v="0"/>
    <s v="NM"/>
    <n v="418"/>
    <n v="7.3499999999999996E-2"/>
    <n v="30.722999999999999"/>
    <n v="458.68299999999999"/>
  </r>
  <r>
    <x v="32"/>
    <x v="32"/>
    <s v="45 E Liberty St"/>
    <s v="Ridgefield Park"/>
    <n v="7660"/>
    <s v="07660"/>
    <s v="076"/>
    <s v="002"/>
    <n v="7.66"/>
    <n v="4"/>
    <s v="42mm"/>
    <s v="Sport"/>
    <x v="2"/>
    <x v="16"/>
    <n v="349"/>
    <x v="1"/>
    <x v="1"/>
    <s v="NJ"/>
    <n v="349"/>
    <n v="6.9699999999999998E-2"/>
    <n v="24.325299999999999"/>
    <n v="380.98530000000005"/>
  </r>
  <r>
    <x v="33"/>
    <x v="33"/>
    <s v="4 Ralph Ct"/>
    <s v="Dunellen"/>
    <n v="8812"/>
    <s v="08812"/>
    <s v="088"/>
    <s v="002"/>
    <n v="7.66"/>
    <n v="26"/>
    <s v="42mm"/>
    <s v="Watch"/>
    <x v="0"/>
    <x v="2"/>
    <n v="699"/>
    <x v="1"/>
    <x v="1"/>
    <s v="NJ"/>
    <n v="699"/>
    <n v="6.9699999999999998E-2"/>
    <n v="48.720300000000002"/>
    <n v="755.38029999999992"/>
  </r>
  <r>
    <x v="34"/>
    <x v="34"/>
    <s v="2742 Distribution Way"/>
    <s v="New York"/>
    <n v="10025"/>
    <s v="10025"/>
    <s v="100"/>
    <s v="002"/>
    <n v="7.66"/>
    <n v="31"/>
    <s v="38mm"/>
    <s v="Watch"/>
    <x v="0"/>
    <x v="13"/>
    <n v="549"/>
    <x v="0"/>
    <x v="0"/>
    <s v="NY"/>
    <n v="618"/>
    <n v="8.48E-2"/>
    <n v="52.406399999999998"/>
    <n v="678.06639999999993"/>
  </r>
  <r>
    <x v="35"/>
    <x v="35"/>
    <s v="426 Wolf St"/>
    <s v="Metairie"/>
    <n v="70002"/>
    <s v="70002"/>
    <s v="700"/>
    <s v="006"/>
    <n v="9.49"/>
    <n v="38"/>
    <s v="42mm"/>
    <s v="Watch"/>
    <x v="5"/>
    <x v="19"/>
    <n v="599"/>
    <x v="0"/>
    <x v="0"/>
    <s v="LA"/>
    <n v="668"/>
    <n v="8.9099999999999999E-2"/>
    <n v="59.518799999999999"/>
    <n v="737.00880000000006"/>
  </r>
  <r>
    <x v="36"/>
    <x v="36"/>
    <s v="128 Bransten Rd"/>
    <s v="New York"/>
    <n v="10011"/>
    <s v="10011"/>
    <s v="100"/>
    <s v="002"/>
    <n v="7.66"/>
    <n v="33"/>
    <s v="38mm"/>
    <s v="Watch"/>
    <x v="0"/>
    <x v="8"/>
    <n v="649"/>
    <x v="1"/>
    <x v="1"/>
    <s v="NY"/>
    <n v="649"/>
    <n v="8.48E-2"/>
    <n v="55.035200000000003"/>
    <n v="711.6952"/>
  </r>
  <r>
    <x v="37"/>
    <x v="37"/>
    <s v="17 Morena Blvd"/>
    <s v="Camarillo"/>
    <n v="93012"/>
    <s v="93012"/>
    <s v="930"/>
    <s v="008"/>
    <n v="9.9600000000000009"/>
    <n v="18"/>
    <s v="42mm"/>
    <s v="Sport"/>
    <x v="4"/>
    <x v="11"/>
    <n v="349"/>
    <x v="0"/>
    <x v="0"/>
    <s v="CA"/>
    <n v="418"/>
    <n v="8.4400000000000003E-2"/>
    <n v="35.279200000000003"/>
    <n v="463.23919999999998"/>
  </r>
  <r>
    <x v="38"/>
    <x v="38"/>
    <s v="775 W 17th St"/>
    <s v="San Antonio"/>
    <n v="78204"/>
    <s v="78204"/>
    <s v="782"/>
    <s v="007"/>
    <n v="9.69"/>
    <n v="12"/>
    <s v="42mm"/>
    <s v="Sport"/>
    <x v="3"/>
    <x v="20"/>
    <n v="349"/>
    <x v="1"/>
    <x v="1"/>
    <s v="TX"/>
    <n v="349"/>
    <n v="8.0500000000000002E-2"/>
    <n v="28.0945"/>
    <n v="386.78449999999998"/>
  </r>
  <r>
    <x v="39"/>
    <x v="39"/>
    <s v="6980 Dorsett Rd"/>
    <s v="Abilene"/>
    <n v="67410"/>
    <s v="67410"/>
    <s v="674"/>
    <s v="006"/>
    <n v="9.49"/>
    <n v="30"/>
    <s v="42mm"/>
    <s v="Watch"/>
    <x v="0"/>
    <x v="18"/>
    <n v="699"/>
    <x v="0"/>
    <x v="0"/>
    <s v="KS"/>
    <n v="768"/>
    <n v="8.2000000000000003E-2"/>
    <n v="62.975999999999999"/>
    <n v="840.46600000000001"/>
  </r>
  <r>
    <x v="40"/>
    <x v="40"/>
    <s v="2881 Lewis Rd"/>
    <s v="Prineville"/>
    <n v="97754"/>
    <s v="97754"/>
    <s v="977"/>
    <s v="008"/>
    <n v="9.9600000000000009"/>
    <n v="15"/>
    <s v="38mm"/>
    <s v="Sport"/>
    <x v="2"/>
    <x v="21"/>
    <n v="299"/>
    <x v="0"/>
    <x v="0"/>
    <s v="OR"/>
    <n v="368"/>
    <n v="0"/>
    <n v="0"/>
    <n v="377.96"/>
  </r>
  <r>
    <x v="41"/>
    <x v="41"/>
    <s v="7219 Woodfield Rd"/>
    <s v="Overland Park"/>
    <n v="66204"/>
    <s v="66204"/>
    <s v="662"/>
    <s v="006"/>
    <n v="9.49"/>
    <n v="18"/>
    <s v="42mm"/>
    <s v="Sport"/>
    <x v="4"/>
    <x v="11"/>
    <n v="349"/>
    <x v="0"/>
    <x v="0"/>
    <s v="KS"/>
    <n v="418"/>
    <n v="8.2000000000000003E-2"/>
    <n v="34.276000000000003"/>
    <n v="461.76600000000002"/>
  </r>
  <r>
    <x v="42"/>
    <x v="42"/>
    <s v="1048 Main St"/>
    <s v="Fairbanks"/>
    <n v="99708"/>
    <s v="99708"/>
    <s v="997"/>
    <s v="046"/>
    <n v="37.880000000000003"/>
    <n v="27"/>
    <s v="38mm"/>
    <s v="Watch"/>
    <x v="0"/>
    <x v="15"/>
    <n v="749"/>
    <x v="0"/>
    <x v="0"/>
    <s v="AK"/>
    <n v="818"/>
    <n v="1.7600000000000001E-2"/>
    <n v="14.396800000000001"/>
    <n v="870.27679999999998"/>
  </r>
  <r>
    <x v="43"/>
    <x v="43"/>
    <s v="678 3rd Ave"/>
    <s v="Miami"/>
    <n v="33196"/>
    <s v="33196"/>
    <s v="331"/>
    <s v="006"/>
    <n v="9.49"/>
    <n v="22"/>
    <s v="42mm"/>
    <s v="Sport"/>
    <x v="1"/>
    <x v="3"/>
    <n v="349"/>
    <x v="0"/>
    <x v="0"/>
    <s v="FL"/>
    <n v="418"/>
    <n v="6.6500000000000004E-2"/>
    <n v="27.797000000000001"/>
    <n v="455.28700000000003"/>
  </r>
  <r>
    <x v="44"/>
    <x v="44"/>
    <s v="20 S Babcock St"/>
    <s v="Fairbanks"/>
    <n v="99712"/>
    <s v="99712"/>
    <s v="997"/>
    <s v="046"/>
    <n v="37.880000000000003"/>
    <n v="27"/>
    <s v="38mm"/>
    <s v="Watch"/>
    <x v="0"/>
    <x v="15"/>
    <n v="749"/>
    <x v="0"/>
    <x v="0"/>
    <s v="AK"/>
    <n v="818"/>
    <n v="1.7600000000000001E-2"/>
    <n v="14.396800000000001"/>
    <n v="870.27679999999998"/>
  </r>
  <r>
    <x v="45"/>
    <x v="45"/>
    <s v="2 Lighthouse Ave"/>
    <s v="Hopkins"/>
    <n v="55343"/>
    <s v="55343"/>
    <s v="553"/>
    <s v="006"/>
    <n v="9.49"/>
    <n v="24"/>
    <s v="42mm"/>
    <s v="Watch"/>
    <x v="0"/>
    <x v="6"/>
    <n v="699"/>
    <x v="0"/>
    <x v="0"/>
    <s v="MN"/>
    <n v="768"/>
    <n v="7.1999999999999995E-2"/>
    <n v="55.295999999999992"/>
    <n v="832.78600000000006"/>
  </r>
  <r>
    <x v="46"/>
    <x v="46"/>
    <s v="38938 Park Blvd"/>
    <s v="Boston"/>
    <n v="2128"/>
    <s v="02128"/>
    <s v="021"/>
    <s v="002"/>
    <n v="7.66"/>
    <n v="23"/>
    <s v="38mm"/>
    <s v="Watch"/>
    <x v="0"/>
    <x v="6"/>
    <n v="649"/>
    <x v="1"/>
    <x v="1"/>
    <s v="MA"/>
    <n v="649"/>
    <n v="6.25E-2"/>
    <n v="40.5625"/>
    <n v="697.22249999999997"/>
  </r>
  <r>
    <x v="47"/>
    <x v="47"/>
    <s v="5 Tomahawk Dr"/>
    <s v="Los Angeles"/>
    <n v="90006"/>
    <s v="90006"/>
    <s v="900"/>
    <s v="008"/>
    <n v="9.9600000000000009"/>
    <n v="26"/>
    <s v="42mm"/>
    <s v="Watch"/>
    <x v="0"/>
    <x v="2"/>
    <n v="699"/>
    <x v="0"/>
    <x v="0"/>
    <s v="CA"/>
    <n v="768"/>
    <n v="8.4400000000000003E-2"/>
    <n v="64.819199999999995"/>
    <n v="842.77920000000006"/>
  </r>
  <r>
    <x v="48"/>
    <x v="48"/>
    <s v="762 S Main St"/>
    <s v="Madison"/>
    <n v="53711"/>
    <s v="53711"/>
    <s v="537"/>
    <s v="005"/>
    <n v="9.1"/>
    <n v="9"/>
    <s v="38mm"/>
    <s v="Sport"/>
    <x v="2"/>
    <x v="22"/>
    <n v="299"/>
    <x v="0"/>
    <x v="0"/>
    <s v="WI"/>
    <n v="368"/>
    <n v="5.4300000000000001E-2"/>
    <n v="19.982400000000002"/>
    <n v="397.08240000000001"/>
  </r>
  <r>
    <x v="49"/>
    <x v="49"/>
    <s v="209 Decker Dr"/>
    <s v="Philadelphia"/>
    <n v="19132"/>
    <s v="19132"/>
    <s v="191"/>
    <s v="002"/>
    <n v="7.66"/>
    <n v="11"/>
    <s v="38mm"/>
    <s v="Sport"/>
    <x v="3"/>
    <x v="23"/>
    <n v="299"/>
    <x v="0"/>
    <x v="0"/>
    <s v="PA"/>
    <n v="368"/>
    <n v="6.3399999999999998E-2"/>
    <n v="23.331199999999999"/>
    <n v="398.99120000000005"/>
  </r>
  <r>
    <x v="50"/>
    <x v="50"/>
    <s v="4486 W O St #1"/>
    <s v="New York"/>
    <n v="10003"/>
    <s v="10003"/>
    <s v="100"/>
    <s v="002"/>
    <n v="7.66"/>
    <n v="22"/>
    <s v="42mm"/>
    <s v="Sport"/>
    <x v="1"/>
    <x v="3"/>
    <n v="349"/>
    <x v="0"/>
    <x v="0"/>
    <s v="NY"/>
    <n v="418"/>
    <n v="8.48E-2"/>
    <n v="35.446399999999997"/>
    <n v="461.10640000000001"/>
  </r>
  <r>
    <x v="51"/>
    <x v="51"/>
    <s v="39 S 7th St"/>
    <s v="Tullahoma"/>
    <n v="37388"/>
    <s v="37388"/>
    <s v="373"/>
    <s v="005"/>
    <n v="9.1"/>
    <n v="21"/>
    <s v="38mm"/>
    <s v="Sport"/>
    <x v="1"/>
    <x v="3"/>
    <n v="299"/>
    <x v="0"/>
    <x v="0"/>
    <s v="TN"/>
    <n v="368"/>
    <n v="9.4500000000000001E-2"/>
    <n v="34.776000000000003"/>
    <n v="411.87600000000003"/>
  </r>
  <r>
    <x v="52"/>
    <x v="52"/>
    <s v="98839 Hawthorne Blvd #6101"/>
    <s v="Columbia"/>
    <n v="29201"/>
    <s v="29201"/>
    <s v="292"/>
    <s v="005"/>
    <n v="9.1"/>
    <n v="4"/>
    <s v="42mm"/>
    <s v="Sport"/>
    <x v="2"/>
    <x v="16"/>
    <n v="349"/>
    <x v="0"/>
    <x v="0"/>
    <s v="SC"/>
    <n v="418"/>
    <n v="7.1300000000000002E-2"/>
    <n v="29.8034"/>
    <n v="456.90340000000003"/>
  </r>
  <r>
    <x v="53"/>
    <x v="53"/>
    <s v="71 San Mateo Ave"/>
    <s v="Wayne"/>
    <n v="19087"/>
    <s v="19087"/>
    <s v="190"/>
    <s v="002"/>
    <n v="7.66"/>
    <n v="21"/>
    <s v="38mm"/>
    <s v="Sport"/>
    <x v="1"/>
    <x v="3"/>
    <n v="299"/>
    <x v="0"/>
    <x v="0"/>
    <s v="PA"/>
    <n v="368"/>
    <n v="6.3399999999999998E-2"/>
    <n v="23.331199999999999"/>
    <n v="398.99120000000005"/>
  </r>
  <r>
    <x v="54"/>
    <x v="54"/>
    <s v="76 Brooks St #9"/>
    <s v="Flemington"/>
    <n v="8822"/>
    <s v="08822"/>
    <s v="088"/>
    <s v="002"/>
    <n v="7.66"/>
    <n v="33"/>
    <s v="38mm"/>
    <s v="Watch"/>
    <x v="0"/>
    <x v="8"/>
    <n v="649"/>
    <x v="1"/>
    <x v="1"/>
    <s v="NJ"/>
    <n v="649"/>
    <n v="6.9699999999999998E-2"/>
    <n v="45.235300000000002"/>
    <n v="701.89530000000002"/>
  </r>
  <r>
    <x v="55"/>
    <x v="55"/>
    <s v="4545 Courthouse Rd"/>
    <s v="Westbury"/>
    <n v="11590"/>
    <s v="11590"/>
    <s v="115"/>
    <s v="002"/>
    <n v="7.66"/>
    <n v="4"/>
    <s v="42mm"/>
    <s v="Sport"/>
    <x v="2"/>
    <x v="16"/>
    <n v="349"/>
    <x v="0"/>
    <x v="0"/>
    <s v="NY"/>
    <n v="418"/>
    <n v="8.48E-2"/>
    <n v="35.446399999999997"/>
    <n v="461.10640000000001"/>
  </r>
  <r>
    <x v="56"/>
    <x v="56"/>
    <s v="14288 Foster Ave #4121"/>
    <s v="Jenkintown"/>
    <n v="19046"/>
    <s v="19046"/>
    <s v="190"/>
    <s v="002"/>
    <n v="7.66"/>
    <n v="9"/>
    <s v="38mm"/>
    <s v="Sport"/>
    <x v="2"/>
    <x v="22"/>
    <n v="299"/>
    <x v="0"/>
    <x v="0"/>
    <s v="PA"/>
    <n v="368"/>
    <n v="6.3399999999999998E-2"/>
    <n v="23.331199999999999"/>
    <n v="398.99120000000005"/>
  </r>
  <r>
    <x v="57"/>
    <x v="57"/>
    <s v="4 Otis St"/>
    <s v="Van Nuys"/>
    <n v="91405"/>
    <s v="91405"/>
    <s v="914"/>
    <s v="008"/>
    <n v="9.9600000000000009"/>
    <n v="10"/>
    <s v="42mm"/>
    <s v="Sport"/>
    <x v="2"/>
    <x v="22"/>
    <n v="349"/>
    <x v="1"/>
    <x v="1"/>
    <s v="CA"/>
    <n v="349"/>
    <n v="8.4400000000000003E-2"/>
    <n v="29.4556"/>
    <n v="388.41559999999998"/>
  </r>
  <r>
    <x v="58"/>
    <x v="58"/>
    <s v="65895 S 16th St"/>
    <s v="Providence"/>
    <n v="2909"/>
    <s v="02909"/>
    <s v="029"/>
    <s v="002"/>
    <n v="7.66"/>
    <n v="41"/>
    <s v="38mm"/>
    <s v="Watch"/>
    <x v="5"/>
    <x v="10"/>
    <n v="1049"/>
    <x v="0"/>
    <x v="0"/>
    <s v="RI"/>
    <n v="1118"/>
    <n v="7.0000000000000007E-2"/>
    <n v="78.260000000000005"/>
    <n v="1203.92"/>
  </r>
  <r>
    <x v="59"/>
    <x v="59"/>
    <s v="14302 Pennsylvania Ave"/>
    <s v="Huntingdon Valley"/>
    <n v="19006"/>
    <s v="19006"/>
    <s v="190"/>
    <s v="002"/>
    <n v="7.66"/>
    <n v="4"/>
    <s v="42mm"/>
    <s v="Sport"/>
    <x v="2"/>
    <x v="16"/>
    <n v="349"/>
    <x v="0"/>
    <x v="0"/>
    <s v="PA"/>
    <n v="418"/>
    <n v="6.3399999999999998E-2"/>
    <n v="26.501200000000001"/>
    <n v="452.16120000000001"/>
  </r>
  <r>
    <x v="60"/>
    <x v="60"/>
    <s v="201 Hawk Ct"/>
    <s v="Providence"/>
    <n v="2904"/>
    <s v="02904"/>
    <s v="029"/>
    <s v="002"/>
    <n v="7.66"/>
    <n v="27"/>
    <s v="38mm"/>
    <s v="Watch"/>
    <x v="0"/>
    <x v="15"/>
    <n v="749"/>
    <x v="1"/>
    <x v="1"/>
    <s v="RI"/>
    <n v="749"/>
    <n v="7.0000000000000007E-2"/>
    <n v="52.430000000000007"/>
    <n v="809.08999999999992"/>
  </r>
  <r>
    <x v="61"/>
    <x v="61"/>
    <s v="53075 Sw 152nd Ter #615"/>
    <s v="Monroe Township"/>
    <n v="8831"/>
    <s v="08831"/>
    <s v="088"/>
    <s v="002"/>
    <n v="7.66"/>
    <n v="15"/>
    <s v="38mm"/>
    <s v="Sport"/>
    <x v="2"/>
    <x v="21"/>
    <n v="299"/>
    <x v="0"/>
    <x v="0"/>
    <s v="NJ"/>
    <n v="368"/>
    <n v="6.9699999999999998E-2"/>
    <n v="25.6496"/>
    <n v="401.30960000000005"/>
  </r>
  <r>
    <x v="62"/>
    <x v="62"/>
    <s v="59 N Groesbeck Hwy"/>
    <s v="Austin"/>
    <n v="78731"/>
    <s v="78731"/>
    <s v="787"/>
    <s v="007"/>
    <n v="9.69"/>
    <n v="3"/>
    <s v="38mm"/>
    <s v="Sport"/>
    <x v="2"/>
    <x v="16"/>
    <n v="299"/>
    <x v="1"/>
    <x v="1"/>
    <s v="TX"/>
    <n v="299"/>
    <n v="8.0500000000000002E-2"/>
    <n v="24.069500000000001"/>
    <n v="332.7595"/>
  </r>
  <r>
    <x v="63"/>
    <x v="63"/>
    <s v="2664 Lewis Rd"/>
    <s v="Littleton"/>
    <n v="80126"/>
    <s v="80126"/>
    <s v="801"/>
    <s v="007"/>
    <n v="9.69"/>
    <n v="10"/>
    <s v="42mm"/>
    <s v="Sport"/>
    <x v="2"/>
    <x v="22"/>
    <n v="349"/>
    <x v="0"/>
    <x v="0"/>
    <s v="CO"/>
    <n v="418"/>
    <n v="7.4399999999999994E-2"/>
    <n v="31.099199999999996"/>
    <n v="458.78919999999999"/>
  </r>
  <r>
    <x v="64"/>
    <x v="64"/>
    <s v="59 Shady Ln #53"/>
    <s v="Milwaukee"/>
    <n v="53214"/>
    <s v="53214"/>
    <s v="532"/>
    <s v="005"/>
    <n v="9.1"/>
    <n v="23"/>
    <s v="38mm"/>
    <s v="Watch"/>
    <x v="0"/>
    <x v="6"/>
    <n v="649"/>
    <x v="0"/>
    <x v="0"/>
    <s v="WI"/>
    <n v="718"/>
    <n v="5.4300000000000001E-2"/>
    <n v="38.987400000000001"/>
    <n v="766.0874"/>
  </r>
  <r>
    <x v="65"/>
    <x v="65"/>
    <s v="3305 Nabell Ave #679"/>
    <s v="New York"/>
    <n v="10009"/>
    <s v="10009"/>
    <s v="100"/>
    <s v="002"/>
    <n v="7.66"/>
    <n v="33"/>
    <s v="38mm"/>
    <s v="Watch"/>
    <x v="0"/>
    <x v="8"/>
    <n v="649"/>
    <x v="0"/>
    <x v="0"/>
    <s v="NY"/>
    <n v="718"/>
    <n v="8.48E-2"/>
    <n v="60.886400000000002"/>
    <n v="786.54639999999995"/>
  </r>
  <r>
    <x v="66"/>
    <x v="66"/>
    <s v="18 Fountain St"/>
    <s v="Anchorage"/>
    <n v="99515"/>
    <s v="99515"/>
    <s v="995"/>
    <s v="046"/>
    <n v="37.880000000000003"/>
    <n v="41"/>
    <s v="38mm"/>
    <s v="Watch"/>
    <x v="5"/>
    <x v="10"/>
    <n v="1049"/>
    <x v="1"/>
    <x v="1"/>
    <s v="AK"/>
    <n v="1049"/>
    <n v="1.7600000000000001E-2"/>
    <n v="18.462400000000002"/>
    <n v="1105.3424"/>
  </r>
  <r>
    <x v="67"/>
    <x v="67"/>
    <s v="7 W 32nd St"/>
    <s v="Erie"/>
    <n v="16502"/>
    <s v="16502"/>
    <s v="165"/>
    <s v="004"/>
    <n v="8.91"/>
    <n v="3"/>
    <s v="38mm"/>
    <s v="Sport"/>
    <x v="2"/>
    <x v="16"/>
    <n v="299"/>
    <x v="0"/>
    <x v="0"/>
    <s v="PA"/>
    <n v="368"/>
    <n v="6.3399999999999998E-2"/>
    <n v="23.331199999999999"/>
    <n v="400.24120000000005"/>
  </r>
  <r>
    <x v="68"/>
    <x v="68"/>
    <s v="2853 S Central Expy"/>
    <s v="Glen Burnie"/>
    <n v="21061"/>
    <s v="21061"/>
    <s v="210"/>
    <s v="003"/>
    <n v="8.25"/>
    <n v="4"/>
    <s v="42mm"/>
    <s v="Sport"/>
    <x v="2"/>
    <x v="16"/>
    <n v="349"/>
    <x v="1"/>
    <x v="1"/>
    <s v="MD"/>
    <n v="349"/>
    <n v="0.06"/>
    <n v="20.939999999999998"/>
    <n v="378.19"/>
  </r>
  <r>
    <x v="69"/>
    <x v="69"/>
    <s v="74 W College St"/>
    <s v="Boise"/>
    <n v="83707"/>
    <s v="83707"/>
    <s v="837"/>
    <s v="008"/>
    <n v="9.9600000000000009"/>
    <n v="31"/>
    <s v="38mm"/>
    <s v="Watch"/>
    <x v="0"/>
    <x v="13"/>
    <n v="549"/>
    <x v="0"/>
    <x v="0"/>
    <s v="ID"/>
    <n v="618"/>
    <n v="6.0100000000000001E-2"/>
    <n v="37.141800000000003"/>
    <n v="665.10180000000003"/>
  </r>
  <r>
    <x v="70"/>
    <x v="70"/>
    <s v="701 S Harrison Rd"/>
    <s v="San Francisco"/>
    <n v="94104"/>
    <s v="94104"/>
    <s v="941"/>
    <s v="008"/>
    <n v="9.9600000000000009"/>
    <n v="4"/>
    <s v="42mm"/>
    <s v="Sport"/>
    <x v="2"/>
    <x v="16"/>
    <n v="349"/>
    <x v="0"/>
    <x v="0"/>
    <s v="CA"/>
    <n v="418"/>
    <n v="8.4400000000000003E-2"/>
    <n v="35.279200000000003"/>
    <n v="463.23919999999998"/>
  </r>
  <r>
    <x v="71"/>
    <x v="71"/>
    <s v="1088 Pinehurst St"/>
    <s v="Chapel Hill"/>
    <n v="27514"/>
    <s v="27514"/>
    <s v="275"/>
    <s v="004"/>
    <n v="8.91"/>
    <n v="17"/>
    <s v="38mm"/>
    <s v="Sport"/>
    <x v="4"/>
    <x v="11"/>
    <n v="299"/>
    <x v="1"/>
    <x v="1"/>
    <s v="NC"/>
    <n v="299"/>
    <n v="6.9000000000000006E-2"/>
    <n v="20.631"/>
    <n v="328.54100000000005"/>
  </r>
  <r>
    <x v="72"/>
    <x v="72"/>
    <s v="30 W 80th St #1995"/>
    <s v="San Carlos"/>
    <n v="94070"/>
    <s v="94070"/>
    <s v="940"/>
    <s v="008"/>
    <n v="9.9600000000000009"/>
    <n v="18"/>
    <s v="42mm"/>
    <s v="Sport"/>
    <x v="4"/>
    <x v="11"/>
    <n v="349"/>
    <x v="0"/>
    <x v="0"/>
    <s v="CA"/>
    <n v="418"/>
    <n v="8.4400000000000003E-2"/>
    <n v="35.279200000000003"/>
    <n v="463.23919999999998"/>
  </r>
  <r>
    <x v="73"/>
    <x v="73"/>
    <s v="20932 Hedley St"/>
    <s v="Concord"/>
    <n v="94520"/>
    <s v="94520"/>
    <s v="945"/>
    <s v="008"/>
    <n v="9.9600000000000009"/>
    <n v="5"/>
    <s v="38mm"/>
    <s v="Sport"/>
    <x v="2"/>
    <x v="12"/>
    <n v="299"/>
    <x v="1"/>
    <x v="1"/>
    <s v="CA"/>
    <n v="299"/>
    <n v="8.4400000000000003E-2"/>
    <n v="25.235600000000002"/>
    <n v="334.19559999999996"/>
  </r>
  <r>
    <x v="74"/>
    <x v="74"/>
    <s v="2737 Pistorio Rd #9230"/>
    <s v="London"/>
    <n v="43140"/>
    <s v="43140"/>
    <s v="431"/>
    <s v="004"/>
    <n v="8.91"/>
    <n v="12"/>
    <s v="42mm"/>
    <s v="Sport"/>
    <x v="3"/>
    <x v="20"/>
    <n v="349"/>
    <x v="0"/>
    <x v="0"/>
    <s v="OH"/>
    <n v="418"/>
    <n v="7.0999999999999994E-2"/>
    <n v="29.677999999999997"/>
    <n v="456.58800000000002"/>
  </r>
  <r>
    <x v="75"/>
    <x v="75"/>
    <s v="74989 Brandon St"/>
    <s v="Wellsville"/>
    <n v="14895"/>
    <s v="14895"/>
    <s v="148"/>
    <s v="003"/>
    <n v="8.25"/>
    <n v="28"/>
    <s v="42mm"/>
    <s v="Watch"/>
    <x v="0"/>
    <x v="0"/>
    <n v="699"/>
    <x v="1"/>
    <x v="1"/>
    <s v="NY"/>
    <n v="699"/>
    <n v="8.48E-2"/>
    <n v="59.275199999999998"/>
    <n v="766.52520000000004"/>
  </r>
  <r>
    <x v="76"/>
    <x v="76"/>
    <s v="6 Kains Ave"/>
    <s v="Baltimore"/>
    <n v="21215"/>
    <s v="21215"/>
    <s v="212"/>
    <s v="003"/>
    <n v="8.25"/>
    <n v="2"/>
    <s v="42mm"/>
    <s v="Sport"/>
    <x v="1"/>
    <x v="19"/>
    <n v="349"/>
    <x v="0"/>
    <x v="0"/>
    <s v="MD"/>
    <n v="418"/>
    <n v="0.06"/>
    <n v="25.08"/>
    <n v="451.33"/>
  </r>
  <r>
    <x v="77"/>
    <x v="77"/>
    <s v="47565 W Grand Ave"/>
    <s v="Newark"/>
    <n v="7105"/>
    <s v="07105"/>
    <s v="071"/>
    <s v="002"/>
    <n v="7.66"/>
    <n v="7"/>
    <s v="38mm"/>
    <s v="Sport"/>
    <x v="2"/>
    <x v="4"/>
    <n v="299"/>
    <x v="0"/>
    <x v="0"/>
    <s v="NJ"/>
    <n v="368"/>
    <n v="6.9699999999999998E-2"/>
    <n v="25.6496"/>
    <n v="401.30960000000005"/>
  </r>
  <r>
    <x v="78"/>
    <x v="78"/>
    <s v="4284 Dorigo Ln"/>
    <s v="Chicago"/>
    <n v="60647"/>
    <s v="60647"/>
    <s v="606"/>
    <s v="005"/>
    <n v="9.1"/>
    <n v="32"/>
    <s v="42mm"/>
    <s v="Watch"/>
    <x v="0"/>
    <x v="13"/>
    <n v="599"/>
    <x v="0"/>
    <x v="0"/>
    <s v="IL"/>
    <n v="668"/>
    <n v="8.1900000000000001E-2"/>
    <n v="54.709200000000003"/>
    <n v="731.80920000000003"/>
  </r>
  <r>
    <x v="79"/>
    <x v="79"/>
    <s v="6794 Lake Dr E"/>
    <s v="Newark"/>
    <n v="7104"/>
    <s v="07104"/>
    <s v="071"/>
    <s v="002"/>
    <n v="7.66"/>
    <n v="8"/>
    <s v="42mm"/>
    <s v="Sport"/>
    <x v="2"/>
    <x v="4"/>
    <n v="349"/>
    <x v="1"/>
    <x v="1"/>
    <s v="NJ"/>
    <n v="349"/>
    <n v="6.9699999999999998E-2"/>
    <n v="24.325299999999999"/>
    <n v="380.98530000000005"/>
  </r>
  <r>
    <x v="80"/>
    <x v="80"/>
    <s v="31 Douglas Blvd #950"/>
    <s v="Clovis"/>
    <n v="88101"/>
    <s v="88101"/>
    <s v="881"/>
    <s v="007"/>
    <n v="9.69"/>
    <n v="5"/>
    <s v="38mm"/>
    <s v="Sport"/>
    <x v="2"/>
    <x v="12"/>
    <n v="299"/>
    <x v="0"/>
    <x v="0"/>
    <s v="NM"/>
    <n v="368"/>
    <n v="7.3499999999999996E-2"/>
    <n v="27.047999999999998"/>
    <n v="404.738"/>
  </r>
  <r>
    <x v="81"/>
    <x v="81"/>
    <s v="44 W 4th St"/>
    <s v="Staten Island"/>
    <n v="10309"/>
    <s v="10309"/>
    <s v="103"/>
    <s v="002"/>
    <n v="7.66"/>
    <n v="34"/>
    <s v="42mm"/>
    <s v="Watch"/>
    <x v="0"/>
    <x v="8"/>
    <n v="699"/>
    <x v="0"/>
    <x v="0"/>
    <s v="NY"/>
    <n v="768"/>
    <n v="8.48E-2"/>
    <n v="65.126400000000004"/>
    <n v="840.78639999999996"/>
  </r>
  <r>
    <x v="82"/>
    <x v="82"/>
    <s v="11279 Loytan St"/>
    <s v="Jacksonville"/>
    <n v="32254"/>
    <s v="32254"/>
    <s v="322"/>
    <s v="005"/>
    <n v="9.1"/>
    <n v="16"/>
    <s v="42mm"/>
    <s v="Sport"/>
    <x v="2"/>
    <x v="24"/>
    <n v="349"/>
    <x v="1"/>
    <x v="1"/>
    <s v="FL"/>
    <n v="349"/>
    <n v="6.6500000000000004E-2"/>
    <n v="23.208500000000001"/>
    <n v="381.30850000000004"/>
  </r>
  <r>
    <x v="83"/>
    <x v="83"/>
    <s v="69 Marquette Ave"/>
    <s v="Hayward"/>
    <n v="94545"/>
    <s v="94545"/>
    <s v="945"/>
    <s v="008"/>
    <n v="9.9600000000000009"/>
    <n v="10"/>
    <s v="42mm"/>
    <s v="Sport"/>
    <x v="2"/>
    <x v="22"/>
    <n v="349"/>
    <x v="0"/>
    <x v="0"/>
    <s v="CA"/>
    <n v="418"/>
    <n v="8.4400000000000003E-2"/>
    <n v="35.279200000000003"/>
    <n v="463.23919999999998"/>
  </r>
  <r>
    <x v="84"/>
    <x v="84"/>
    <s v="70 W Main St"/>
    <s v="Beachwood"/>
    <n v="44122"/>
    <s v="44122"/>
    <s v="441"/>
    <s v="004"/>
    <n v="8.91"/>
    <n v="31"/>
    <s v="38mm"/>
    <s v="Watch"/>
    <x v="0"/>
    <x v="13"/>
    <n v="549"/>
    <x v="0"/>
    <x v="0"/>
    <s v="OH"/>
    <n v="618"/>
    <n v="7.0999999999999994E-2"/>
    <n v="43.877999999999993"/>
    <n v="670.78800000000001"/>
  </r>
  <r>
    <x v="85"/>
    <x v="85"/>
    <s v="461 Prospect Pl #316"/>
    <s v="Euless"/>
    <n v="76040"/>
    <s v="76040"/>
    <s v="760"/>
    <s v="006"/>
    <n v="9.49"/>
    <n v="30"/>
    <s v="42mm"/>
    <s v="Watch"/>
    <x v="0"/>
    <x v="18"/>
    <n v="699"/>
    <x v="0"/>
    <x v="0"/>
    <s v="TX"/>
    <n v="768"/>
    <n v="8.0500000000000002E-2"/>
    <n v="61.823999999999998"/>
    <n v="839.31399999999996"/>
  </r>
  <r>
    <x v="86"/>
    <x v="86"/>
    <s v="47154 Whipple Ave Nw"/>
    <s v="Gardena"/>
    <n v="90247"/>
    <s v="90247"/>
    <s v="902"/>
    <s v="008"/>
    <n v="9.9600000000000009"/>
    <n v="23"/>
    <s v="38mm"/>
    <s v="Watch"/>
    <x v="0"/>
    <x v="6"/>
    <n v="649"/>
    <x v="1"/>
    <x v="1"/>
    <s v="CA"/>
    <n v="649"/>
    <n v="8.4400000000000003E-2"/>
    <n v="54.775600000000004"/>
    <n v="713.73560000000009"/>
  </r>
  <r>
    <x v="87"/>
    <x v="87"/>
    <s v="37 Alabama Ave"/>
    <s v="Evanston"/>
    <n v="60201"/>
    <s v="60201"/>
    <s v="602"/>
    <s v="005"/>
    <n v="9.1"/>
    <n v="8"/>
    <s v="42mm"/>
    <s v="Sport"/>
    <x v="2"/>
    <x v="4"/>
    <n v="349"/>
    <x v="1"/>
    <x v="1"/>
    <s v="IL"/>
    <n v="349"/>
    <n v="8.1900000000000001E-2"/>
    <n v="28.583100000000002"/>
    <n v="386.68310000000002"/>
  </r>
  <r>
    <x v="88"/>
    <x v="88"/>
    <s v="3777 E Richmond St #900"/>
    <s v="Akron"/>
    <n v="44302"/>
    <s v="44302"/>
    <s v="443"/>
    <s v="004"/>
    <n v="8.91"/>
    <n v="15"/>
    <s v="38mm"/>
    <s v="Sport"/>
    <x v="2"/>
    <x v="21"/>
    <n v="299"/>
    <x v="0"/>
    <x v="0"/>
    <s v="OH"/>
    <n v="368"/>
    <n v="7.0999999999999994E-2"/>
    <n v="26.127999999999997"/>
    <n v="403.03800000000001"/>
  </r>
  <r>
    <x v="89"/>
    <x v="89"/>
    <s v="3 Fort Worth Ave"/>
    <s v="Philadelphia"/>
    <n v="19106"/>
    <s v="19106"/>
    <s v="191"/>
    <s v="002"/>
    <n v="7.66"/>
    <n v="23"/>
    <s v="38mm"/>
    <s v="Watch"/>
    <x v="0"/>
    <x v="6"/>
    <n v="649"/>
    <x v="1"/>
    <x v="1"/>
    <s v="PA"/>
    <n v="649"/>
    <n v="6.3399999999999998E-2"/>
    <n v="41.146599999999999"/>
    <n v="697.8066"/>
  </r>
  <r>
    <x v="90"/>
    <x v="90"/>
    <s v="4800 Black Horse Pike"/>
    <s v="Burlingame"/>
    <n v="94010"/>
    <s v="94010"/>
    <s v="940"/>
    <s v="008"/>
    <n v="9.9600000000000009"/>
    <n v="34"/>
    <s v="42mm"/>
    <s v="Watch"/>
    <x v="0"/>
    <x v="8"/>
    <n v="699"/>
    <x v="1"/>
    <x v="1"/>
    <s v="CA"/>
    <n v="699"/>
    <n v="8.4400000000000003E-2"/>
    <n v="58.995600000000003"/>
    <n v="767.9556"/>
  </r>
  <r>
    <x v="91"/>
    <x v="91"/>
    <s v="83649 W Belmont Ave"/>
    <s v="San Gabriel"/>
    <n v="91776"/>
    <s v="91776"/>
    <s v="917"/>
    <s v="008"/>
    <n v="9.9600000000000009"/>
    <n v="1"/>
    <s v="38mm"/>
    <s v="Sport"/>
    <x v="1"/>
    <x v="19"/>
    <n v="299"/>
    <x v="1"/>
    <x v="1"/>
    <s v="CA"/>
    <n v="299"/>
    <n v="8.4400000000000003E-2"/>
    <n v="25.235600000000002"/>
    <n v="334.19559999999996"/>
  </r>
  <r>
    <x v="92"/>
    <x v="92"/>
    <s v="840 15th Ave"/>
    <s v="Waco"/>
    <n v="76708"/>
    <s v="76708"/>
    <s v="767"/>
    <s v="007"/>
    <n v="9.69"/>
    <n v="14"/>
    <s v="42mm"/>
    <s v="Sport"/>
    <x v="4"/>
    <x v="7"/>
    <n v="349"/>
    <x v="0"/>
    <x v="0"/>
    <s v="TX"/>
    <n v="418"/>
    <n v="8.0500000000000002E-2"/>
    <n v="33.649000000000001"/>
    <n v="461.339"/>
  </r>
  <r>
    <x v="93"/>
    <x v="93"/>
    <s v="1747 Calle Amanecer #2"/>
    <s v="Anchorage"/>
    <n v="99501"/>
    <s v="99501"/>
    <s v="995"/>
    <s v="046"/>
    <n v="37.880000000000003"/>
    <n v="12"/>
    <s v="42mm"/>
    <s v="Sport"/>
    <x v="3"/>
    <x v="20"/>
    <n v="349"/>
    <x v="0"/>
    <x v="0"/>
    <s v="AK"/>
    <n v="418"/>
    <n v="1.7600000000000001E-2"/>
    <n v="7.3568000000000007"/>
    <n v="463.23680000000002"/>
  </r>
  <r>
    <x v="94"/>
    <x v="94"/>
    <s v="99385 Charity St #840"/>
    <s v="San Jose"/>
    <n v="95110"/>
    <s v="95110"/>
    <s v="951"/>
    <s v="008"/>
    <n v="9.9600000000000009"/>
    <n v="19"/>
    <s v="38mm"/>
    <s v="Sport"/>
    <x v="3"/>
    <x v="25"/>
    <n v="299"/>
    <x v="0"/>
    <x v="0"/>
    <s v="CA"/>
    <n v="368"/>
    <n v="8.4400000000000003E-2"/>
    <n v="31.059200000000001"/>
    <n v="409.01919999999996"/>
  </r>
  <r>
    <x v="95"/>
    <x v="95"/>
    <s v="68556 Central Hwy"/>
    <s v="San Leandro"/>
    <n v="94577"/>
    <s v="94577"/>
    <s v="945"/>
    <s v="008"/>
    <n v="9.9600000000000009"/>
    <n v="34"/>
    <s v="42mm"/>
    <s v="Watch"/>
    <x v="0"/>
    <x v="8"/>
    <n v="699"/>
    <x v="1"/>
    <x v="1"/>
    <s v="CA"/>
    <n v="699"/>
    <n v="8.4400000000000003E-2"/>
    <n v="58.995600000000003"/>
    <n v="767.9556"/>
  </r>
  <r>
    <x v="96"/>
    <x v="96"/>
    <s v="55 Riverside Ave"/>
    <s v="Indianapolis"/>
    <n v="46202"/>
    <s v="46202"/>
    <s v="462"/>
    <s v="005"/>
    <n v="9.1"/>
    <n v="10"/>
    <s v="42mm"/>
    <s v="Sport"/>
    <x v="2"/>
    <x v="22"/>
    <n v="349"/>
    <x v="0"/>
    <x v="0"/>
    <s v="IN"/>
    <n v="418"/>
    <n v="7.0000000000000007E-2"/>
    <n v="29.26"/>
    <n v="456.36"/>
  </r>
  <r>
    <x v="97"/>
    <x v="97"/>
    <s v="7140 University Ave"/>
    <s v="Rock Springs"/>
    <n v="82901"/>
    <s v="82901"/>
    <s v="829"/>
    <s v="008"/>
    <n v="9.9600000000000009"/>
    <n v="11"/>
    <s v="38mm"/>
    <s v="Sport"/>
    <x v="3"/>
    <x v="23"/>
    <n v="299"/>
    <x v="1"/>
    <x v="1"/>
    <s v="WY"/>
    <n v="299"/>
    <n v="5.4699999999999999E-2"/>
    <n v="16.3553"/>
    <n v="325.31529999999998"/>
  </r>
  <r>
    <x v="98"/>
    <x v="98"/>
    <s v="64 5th Ave #1153"/>
    <s v="Mc Lean"/>
    <n v="22102"/>
    <s v="22102"/>
    <s v="221"/>
    <s v="003"/>
    <n v="8.25"/>
    <n v="8"/>
    <s v="42mm"/>
    <s v="Sport"/>
    <x v="2"/>
    <x v="4"/>
    <n v="349"/>
    <x v="1"/>
    <x v="1"/>
    <s v="VA"/>
    <n v="349"/>
    <n v="5.6300000000000003E-2"/>
    <n v="19.648700000000002"/>
    <n v="376.89870000000002"/>
  </r>
  <r>
    <x v="99"/>
    <x v="99"/>
    <s v="3 Secor Rd"/>
    <s v="New Orleans"/>
    <n v="70112"/>
    <s v="70112"/>
    <s v="701"/>
    <s v="006"/>
    <n v="9.49"/>
    <n v="30"/>
    <s v="42mm"/>
    <s v="Watch"/>
    <x v="0"/>
    <x v="18"/>
    <n v="699"/>
    <x v="0"/>
    <x v="0"/>
    <s v="LA"/>
    <n v="768"/>
    <n v="8.9099999999999999E-2"/>
    <n v="68.428799999999995"/>
    <n v="845.91880000000003"/>
  </r>
  <r>
    <x v="100"/>
    <x v="100"/>
    <s v="4 Webbs Chapel Rd"/>
    <s v="Boulder"/>
    <n v="80303"/>
    <s v="80303"/>
    <s v="803"/>
    <s v="007"/>
    <n v="9.69"/>
    <n v="6"/>
    <s v="42mm"/>
    <s v="Sport"/>
    <x v="2"/>
    <x v="12"/>
    <n v="349"/>
    <x v="1"/>
    <x v="1"/>
    <s v="CO"/>
    <n v="349"/>
    <n v="7.4399999999999994E-2"/>
    <n v="25.965599999999998"/>
    <n v="384.65559999999999"/>
  </r>
  <r>
    <x v="101"/>
    <x v="101"/>
    <s v="524 Louisiana Ave Nw"/>
    <s v="San Leandro"/>
    <n v="94577"/>
    <s v="94577"/>
    <s v="945"/>
    <s v="008"/>
    <n v="9.9600000000000009"/>
    <n v="1"/>
    <s v="38mm"/>
    <s v="Sport"/>
    <x v="1"/>
    <x v="19"/>
    <n v="299"/>
    <x v="1"/>
    <x v="1"/>
    <s v="CA"/>
    <n v="299"/>
    <n v="8.4400000000000003E-2"/>
    <n v="25.235600000000002"/>
    <n v="334.19559999999996"/>
  </r>
  <r>
    <x v="102"/>
    <x v="102"/>
    <s v="185 Blackstone Bldge"/>
    <s v="Honolulu"/>
    <n v="96817"/>
    <s v="96817"/>
    <s v="968"/>
    <s v="046"/>
    <n v="37.880000000000003"/>
    <n v="15"/>
    <s v="38mm"/>
    <s v="Sport"/>
    <x v="2"/>
    <x v="21"/>
    <n v="299"/>
    <x v="0"/>
    <x v="0"/>
    <s v="HI"/>
    <n v="368"/>
    <n v="4.3499999999999997E-2"/>
    <n v="16.007999999999999"/>
    <n v="421.88799999999998"/>
  </r>
  <r>
    <x v="103"/>
    <x v="103"/>
    <s v="170 Wyoming Ave"/>
    <s v="Burnsville"/>
    <n v="55337"/>
    <s v="55337"/>
    <s v="553"/>
    <s v="006"/>
    <n v="9.49"/>
    <n v="30"/>
    <s v="42mm"/>
    <s v="Watch"/>
    <x v="0"/>
    <x v="18"/>
    <n v="699"/>
    <x v="0"/>
    <x v="0"/>
    <s v="MN"/>
    <n v="768"/>
    <n v="7.1999999999999995E-2"/>
    <n v="55.295999999999992"/>
    <n v="832.78600000000006"/>
  </r>
  <r>
    <x v="104"/>
    <x v="104"/>
    <s v="4 10th St W"/>
    <s v="High Point"/>
    <n v="27263"/>
    <s v="27263"/>
    <s v="272"/>
    <s v="004"/>
    <n v="8.91"/>
    <n v="39"/>
    <s v="38mm"/>
    <s v="Watch"/>
    <x v="5"/>
    <x v="17"/>
    <n v="699"/>
    <x v="1"/>
    <x v="1"/>
    <s v="NC"/>
    <n v="699"/>
    <n v="6.9000000000000006E-2"/>
    <n v="48.231000000000002"/>
    <n v="756.14099999999996"/>
  </r>
  <r>
    <x v="105"/>
    <x v="105"/>
    <s v="7 W Pinhook Rd"/>
    <s v="Lynbrook"/>
    <n v="11563"/>
    <s v="11563"/>
    <s v="115"/>
    <s v="002"/>
    <n v="7.66"/>
    <n v="1"/>
    <s v="38mm"/>
    <s v="Sport"/>
    <x v="1"/>
    <x v="19"/>
    <n v="299"/>
    <x v="1"/>
    <x v="1"/>
    <s v="NY"/>
    <n v="299"/>
    <n v="8.48E-2"/>
    <n v="25.3552"/>
    <n v="332.01520000000005"/>
  </r>
  <r>
    <x v="106"/>
    <x v="106"/>
    <s v="1 Commerce Way"/>
    <s v="Portland"/>
    <n v="97224"/>
    <s v="97224"/>
    <s v="972"/>
    <s v="008"/>
    <n v="9.9600000000000009"/>
    <n v="5"/>
    <s v="38mm"/>
    <s v="Sport"/>
    <x v="2"/>
    <x v="12"/>
    <n v="299"/>
    <x v="0"/>
    <x v="0"/>
    <s v="OR"/>
    <n v="368"/>
    <n v="0"/>
    <n v="0"/>
    <n v="377.96"/>
  </r>
  <r>
    <x v="107"/>
    <x v="107"/>
    <s v="64 Lakeview Ave"/>
    <s v="Beloit"/>
    <n v="53511"/>
    <s v="53511"/>
    <s v="535"/>
    <s v="005"/>
    <n v="9.1"/>
    <n v="29"/>
    <s v="38mm"/>
    <s v="Watch"/>
    <x v="0"/>
    <x v="14"/>
    <n v="749"/>
    <x v="0"/>
    <x v="0"/>
    <s v="WI"/>
    <n v="818"/>
    <n v="5.4300000000000001E-2"/>
    <n v="44.417400000000001"/>
    <n v="871.51740000000007"/>
  </r>
  <r>
    <x v="108"/>
    <x v="108"/>
    <s v="3 Aspen St"/>
    <s v="Worcester"/>
    <n v="1602"/>
    <s v="01602"/>
    <s v="016"/>
    <s v="002"/>
    <n v="7.66"/>
    <n v="40"/>
    <s v="42mm"/>
    <s v="Watch"/>
    <x v="5"/>
    <x v="17"/>
    <n v="749"/>
    <x v="0"/>
    <x v="0"/>
    <s v="MA"/>
    <n v="818"/>
    <n v="6.25E-2"/>
    <n v="51.125"/>
    <n v="876.78499999999997"/>
  </r>
  <r>
    <x v="109"/>
    <x v="109"/>
    <s v="32860 Sierra Rd"/>
    <s v="Miami"/>
    <n v="33133"/>
    <s v="33133"/>
    <s v="331"/>
    <s v="006"/>
    <n v="9.49"/>
    <n v="40"/>
    <s v="42mm"/>
    <s v="Watch"/>
    <x v="5"/>
    <x v="17"/>
    <n v="749"/>
    <x v="0"/>
    <x v="0"/>
    <s v="FL"/>
    <n v="818"/>
    <n v="6.6500000000000004E-2"/>
    <n v="54.397000000000006"/>
    <n v="881.88700000000006"/>
  </r>
  <r>
    <x v="110"/>
    <x v="110"/>
    <s v="555 Main St"/>
    <s v="Erie"/>
    <n v="16502"/>
    <s v="16502"/>
    <s v="165"/>
    <s v="004"/>
    <n v="8.91"/>
    <n v="33"/>
    <s v="38mm"/>
    <s v="Watch"/>
    <x v="0"/>
    <x v="8"/>
    <n v="649"/>
    <x v="1"/>
    <x v="1"/>
    <s v="PA"/>
    <n v="649"/>
    <n v="6.3399999999999998E-2"/>
    <n v="41.146599999999999"/>
    <n v="699.0566"/>
  </r>
  <r>
    <x v="111"/>
    <x v="111"/>
    <s v="2 Se 3rd Ave"/>
    <s v="Mesquite"/>
    <n v="75149"/>
    <s v="75149"/>
    <s v="751"/>
    <s v="006"/>
    <n v="9.49"/>
    <n v="11"/>
    <s v="38mm"/>
    <s v="Sport"/>
    <x v="3"/>
    <x v="23"/>
    <n v="299"/>
    <x v="0"/>
    <x v="0"/>
    <s v="TX"/>
    <n v="368"/>
    <n v="8.0500000000000002E-2"/>
    <n v="29.624000000000002"/>
    <n v="407.11400000000003"/>
  </r>
  <r>
    <x v="112"/>
    <x v="112"/>
    <s v="2239 Shawnee Mission Pky"/>
    <s v="Tullahoma"/>
    <n v="37388"/>
    <s v="37388"/>
    <s v="373"/>
    <s v="005"/>
    <n v="9.1"/>
    <n v="39"/>
    <s v="38mm"/>
    <s v="Watch"/>
    <x v="5"/>
    <x v="17"/>
    <n v="699"/>
    <x v="1"/>
    <x v="1"/>
    <s v="TN"/>
    <n v="699"/>
    <n v="9.4500000000000001E-2"/>
    <n v="66.055499999999995"/>
    <n v="774.15550000000007"/>
  </r>
  <r>
    <x v="113"/>
    <x v="113"/>
    <s v="2726 Charcot Ave"/>
    <s v="Paterson"/>
    <n v="7501"/>
    <s v="07501"/>
    <s v="075"/>
    <s v="002"/>
    <n v="7.66"/>
    <n v="29"/>
    <s v="38mm"/>
    <s v="Watch"/>
    <x v="0"/>
    <x v="14"/>
    <n v="749"/>
    <x v="0"/>
    <x v="0"/>
    <s v="NJ"/>
    <n v="818"/>
    <n v="6.9699999999999998E-2"/>
    <n v="57.014600000000002"/>
    <n v="882.67459999999994"/>
  </r>
  <r>
    <x v="114"/>
    <x v="114"/>
    <s v="5161 Dorsett Rd"/>
    <s v="Homestead"/>
    <n v="33030"/>
    <s v="33030"/>
    <s v="330"/>
    <s v="006"/>
    <n v="9.49"/>
    <n v="40"/>
    <s v="42mm"/>
    <s v="Watch"/>
    <x v="5"/>
    <x v="17"/>
    <n v="749"/>
    <x v="1"/>
    <x v="1"/>
    <s v="FL"/>
    <n v="749"/>
    <n v="6.6500000000000004E-2"/>
    <n v="49.808500000000002"/>
    <n v="808.29849999999999"/>
  </r>
  <r>
    <x v="115"/>
    <x v="115"/>
    <s v="55892 Jacksonville Rd"/>
    <s v="Owings Mills"/>
    <n v="21117"/>
    <s v="21117"/>
    <s v="211"/>
    <s v="003"/>
    <n v="8.25"/>
    <n v="35"/>
    <s v="38mm"/>
    <s v="Watch"/>
    <x v="0"/>
    <x v="9"/>
    <n v="949"/>
    <x v="0"/>
    <x v="0"/>
    <s v="MD"/>
    <n v="1018"/>
    <n v="0.06"/>
    <n v="61.08"/>
    <n v="1087.33"/>
  </r>
  <r>
    <x v="116"/>
    <x v="116"/>
    <s v="5 N Cleveland Massillon Rd"/>
    <s v="Thousand Oaks"/>
    <n v="91362"/>
    <s v="91362"/>
    <s v="913"/>
    <s v="008"/>
    <n v="9.9600000000000009"/>
    <n v="5"/>
    <s v="38mm"/>
    <s v="Sport"/>
    <x v="2"/>
    <x v="12"/>
    <n v="299"/>
    <x v="0"/>
    <x v="0"/>
    <s v="CA"/>
    <n v="368"/>
    <n v="8.4400000000000003E-2"/>
    <n v="31.059200000000001"/>
    <n v="409.01919999999996"/>
  </r>
  <r>
    <x v="117"/>
    <x v="117"/>
    <s v="7 Benton Dr"/>
    <s v="Honolulu"/>
    <n v="96819"/>
    <s v="96819"/>
    <s v="968"/>
    <s v="046"/>
    <n v="37.880000000000003"/>
    <n v="18"/>
    <s v="42mm"/>
    <s v="Sport"/>
    <x v="4"/>
    <x v="11"/>
    <n v="349"/>
    <x v="1"/>
    <x v="1"/>
    <s v="HI"/>
    <n v="349"/>
    <n v="4.3499999999999997E-2"/>
    <n v="15.1815"/>
    <n v="402.06150000000002"/>
  </r>
  <r>
    <x v="118"/>
    <x v="118"/>
    <s v="9390 S Howell Ave"/>
    <s v="Albany"/>
    <n v="31701"/>
    <s v="31701"/>
    <s v="317"/>
    <s v="005"/>
    <n v="9.1"/>
    <n v="33"/>
    <s v="38mm"/>
    <s v="Watch"/>
    <x v="0"/>
    <x v="8"/>
    <n v="649"/>
    <x v="1"/>
    <x v="1"/>
    <s v="GA"/>
    <n v="649"/>
    <n v="6.9599999999999995E-2"/>
    <n v="45.170399999999994"/>
    <n v="703.2704"/>
  </r>
  <r>
    <x v="119"/>
    <x v="119"/>
    <s v="8 County Center Dr #647"/>
    <s v="Boston"/>
    <n v="2210"/>
    <s v="02210"/>
    <s v="022"/>
    <s v="002"/>
    <n v="7.66"/>
    <n v="2"/>
    <s v="42mm"/>
    <s v="Sport"/>
    <x v="1"/>
    <x v="19"/>
    <n v="349"/>
    <x v="1"/>
    <x v="1"/>
    <s v="MA"/>
    <n v="349"/>
    <n v="6.25E-2"/>
    <n v="21.8125"/>
    <n v="378.47250000000003"/>
  </r>
  <r>
    <x v="120"/>
    <x v="120"/>
    <s v="4646 Kaahumanu St"/>
    <s v="Hackensack"/>
    <n v="7601"/>
    <s v="07601"/>
    <s v="076"/>
    <s v="002"/>
    <n v="7.66"/>
    <n v="24"/>
    <s v="42mm"/>
    <s v="Watch"/>
    <x v="0"/>
    <x v="6"/>
    <n v="699"/>
    <x v="0"/>
    <x v="0"/>
    <s v="NJ"/>
    <n v="768"/>
    <n v="6.9699999999999998E-2"/>
    <n v="53.529600000000002"/>
    <n v="829.18959999999993"/>
  </r>
  <r>
    <x v="121"/>
    <x v="121"/>
    <s v="2 Monroe St"/>
    <s v="San Mateo"/>
    <n v="94403"/>
    <s v="94403"/>
    <s v="944"/>
    <s v="008"/>
    <n v="9.9600000000000009"/>
    <n v="24"/>
    <s v="42mm"/>
    <s v="Watch"/>
    <x v="0"/>
    <x v="6"/>
    <n v="699"/>
    <x v="0"/>
    <x v="0"/>
    <s v="CA"/>
    <n v="768"/>
    <n v="8.4400000000000003E-2"/>
    <n v="64.819199999999995"/>
    <n v="842.77920000000006"/>
  </r>
  <r>
    <x v="122"/>
    <x v="122"/>
    <s v="52777 Leaders Heights Rd"/>
    <s v="Ontario"/>
    <n v="91761"/>
    <s v="91761"/>
    <s v="917"/>
    <s v="008"/>
    <n v="9.9600000000000009"/>
    <n v="19"/>
    <s v="38mm"/>
    <s v="Sport"/>
    <x v="3"/>
    <x v="25"/>
    <n v="299"/>
    <x v="1"/>
    <x v="1"/>
    <s v="CA"/>
    <n v="299"/>
    <n v="8.4400000000000003E-2"/>
    <n v="25.235600000000002"/>
    <n v="334.19559999999996"/>
  </r>
  <r>
    <x v="123"/>
    <x v="123"/>
    <s v="72868 Blackington Ave"/>
    <s v="Oakland"/>
    <n v="94606"/>
    <s v="94606"/>
    <s v="946"/>
    <s v="008"/>
    <n v="9.9600000000000009"/>
    <n v="24"/>
    <s v="42mm"/>
    <s v="Watch"/>
    <x v="0"/>
    <x v="6"/>
    <n v="699"/>
    <x v="1"/>
    <x v="1"/>
    <s v="CA"/>
    <n v="699"/>
    <n v="8.4400000000000003E-2"/>
    <n v="58.995600000000003"/>
    <n v="767.9556"/>
  </r>
  <r>
    <x v="124"/>
    <x v="124"/>
    <s v="9 Norristown Rd"/>
    <s v="Troy"/>
    <n v="12180"/>
    <s v="12180"/>
    <s v="121"/>
    <s v="002"/>
    <n v="7.66"/>
    <n v="4"/>
    <s v="42mm"/>
    <s v="Sport"/>
    <x v="2"/>
    <x v="16"/>
    <n v="349"/>
    <x v="1"/>
    <x v="1"/>
    <s v="NY"/>
    <n v="349"/>
    <n v="8.48E-2"/>
    <n v="29.595199999999998"/>
    <n v="386.2552"/>
  </r>
  <r>
    <x v="125"/>
    <x v="125"/>
    <s v="83 County Road 437 #8581"/>
    <s v="Clarks Summit"/>
    <n v="18411"/>
    <s v="18411"/>
    <s v="184"/>
    <s v="002"/>
    <n v="7.66"/>
    <n v="14"/>
    <s v="42mm"/>
    <s v="Sport"/>
    <x v="4"/>
    <x v="7"/>
    <n v="349"/>
    <x v="0"/>
    <x v="0"/>
    <s v="PA"/>
    <n v="418"/>
    <n v="6.3399999999999998E-2"/>
    <n v="26.501200000000001"/>
    <n v="452.16120000000001"/>
  </r>
  <r>
    <x v="126"/>
    <x v="126"/>
    <s v="1 N Harlem Ave #9"/>
    <s v="Orange"/>
    <n v="7050"/>
    <s v="07050"/>
    <s v="070"/>
    <s v="002"/>
    <n v="7.66"/>
    <n v="2"/>
    <s v="42mm"/>
    <s v="Sport"/>
    <x v="1"/>
    <x v="19"/>
    <n v="349"/>
    <x v="0"/>
    <x v="0"/>
    <s v="NJ"/>
    <n v="418"/>
    <n v="6.9699999999999998E-2"/>
    <n v="29.134599999999999"/>
    <n v="454.7946"/>
  </r>
  <r>
    <x v="127"/>
    <x v="127"/>
    <s v="90131 J St"/>
    <s v="Pittstown"/>
    <n v="8867"/>
    <s v="08867"/>
    <s v="088"/>
    <s v="002"/>
    <n v="7.66"/>
    <n v="30"/>
    <s v="42mm"/>
    <s v="Watch"/>
    <x v="0"/>
    <x v="18"/>
    <n v="699"/>
    <x v="1"/>
    <x v="1"/>
    <s v="NJ"/>
    <n v="699"/>
    <n v="6.9699999999999998E-2"/>
    <n v="48.720300000000002"/>
    <n v="755.38029999999992"/>
  </r>
  <r>
    <x v="128"/>
    <x v="128"/>
    <s v="8597 W National Ave"/>
    <s v="Cocoa"/>
    <n v="32922"/>
    <s v="32922"/>
    <s v="329"/>
    <s v="005"/>
    <n v="9.1"/>
    <n v="34"/>
    <s v="42mm"/>
    <s v="Watch"/>
    <x v="0"/>
    <x v="8"/>
    <n v="699"/>
    <x v="0"/>
    <x v="0"/>
    <s v="FL"/>
    <n v="768"/>
    <n v="6.6500000000000004E-2"/>
    <n v="51.072000000000003"/>
    <n v="828.17200000000003"/>
  </r>
  <r>
    <x v="129"/>
    <x v="129"/>
    <s v="6 Gilson St"/>
    <s v="Bronx"/>
    <n v="10468"/>
    <s v="10468"/>
    <s v="104"/>
    <s v="002"/>
    <n v="7.66"/>
    <n v="4"/>
    <s v="42mm"/>
    <s v="Sport"/>
    <x v="2"/>
    <x v="16"/>
    <n v="349"/>
    <x v="0"/>
    <x v="0"/>
    <s v="NY"/>
    <n v="418"/>
    <n v="8.48E-2"/>
    <n v="35.446399999999997"/>
    <n v="461.10640000000001"/>
  </r>
  <r>
    <x v="130"/>
    <x v="130"/>
    <s v="65 W Maple Ave"/>
    <s v="Pearl City"/>
    <n v="96782"/>
    <s v="96782"/>
    <s v="967"/>
    <s v="046"/>
    <n v="37.880000000000003"/>
    <n v="29"/>
    <s v="38mm"/>
    <s v="Watch"/>
    <x v="0"/>
    <x v="14"/>
    <n v="749"/>
    <x v="0"/>
    <x v="0"/>
    <s v="HI"/>
    <n v="818"/>
    <n v="4.3499999999999997E-2"/>
    <n v="35.582999999999998"/>
    <n v="891.46299999999997"/>
  </r>
  <r>
    <x v="131"/>
    <x v="131"/>
    <s v="866 34th Ave"/>
    <s v="Denver"/>
    <n v="80231"/>
    <s v="80231"/>
    <s v="802"/>
    <s v="007"/>
    <n v="9.69"/>
    <n v="38"/>
    <s v="42mm"/>
    <s v="Watch"/>
    <x v="5"/>
    <x v="19"/>
    <n v="599"/>
    <x v="1"/>
    <x v="1"/>
    <s v="CO"/>
    <n v="599"/>
    <n v="7.4399999999999994E-2"/>
    <n v="44.565599999999996"/>
    <n v="653.25560000000007"/>
  </r>
  <r>
    <x v="132"/>
    <x v="132"/>
    <s v="798 Lund Farm Way"/>
    <s v="Rockaway"/>
    <n v="7866"/>
    <s v="07866"/>
    <s v="078"/>
    <s v="002"/>
    <n v="7.66"/>
    <n v="15"/>
    <s v="38mm"/>
    <s v="Sport"/>
    <x v="2"/>
    <x v="21"/>
    <n v="299"/>
    <x v="1"/>
    <x v="1"/>
    <s v="NJ"/>
    <n v="299"/>
    <n v="6.9699999999999998E-2"/>
    <n v="20.840299999999999"/>
    <n v="327.50030000000004"/>
  </r>
  <r>
    <x v="133"/>
    <x v="133"/>
    <s v="9387 Charcot Ave"/>
    <s v="Absecon"/>
    <n v="8201"/>
    <s v="08201"/>
    <s v="082"/>
    <s v="002"/>
    <n v="7.66"/>
    <n v="16"/>
    <s v="42mm"/>
    <s v="Sport"/>
    <x v="2"/>
    <x v="24"/>
    <n v="349"/>
    <x v="0"/>
    <x v="0"/>
    <s v="NJ"/>
    <n v="418"/>
    <n v="6.9699999999999998E-2"/>
    <n v="29.134599999999999"/>
    <n v="454.7946"/>
  </r>
  <r>
    <x v="134"/>
    <x v="134"/>
    <s v="30553 Washington Rd"/>
    <s v="Plainfield"/>
    <n v="7062"/>
    <s v="07062"/>
    <s v="070"/>
    <s v="002"/>
    <n v="7.66"/>
    <n v="17"/>
    <s v="38mm"/>
    <s v="Sport"/>
    <x v="4"/>
    <x v="11"/>
    <n v="299"/>
    <x v="0"/>
    <x v="0"/>
    <s v="NJ"/>
    <n v="368"/>
    <n v="6.9699999999999998E-2"/>
    <n v="25.6496"/>
    <n v="401.30960000000005"/>
  </r>
  <r>
    <x v="135"/>
    <x v="135"/>
    <s v="481 W Lemon St"/>
    <s v="Middleboro"/>
    <n v="2346"/>
    <s v="02346"/>
    <s v="023"/>
    <s v="002"/>
    <n v="7.66"/>
    <n v="16"/>
    <s v="42mm"/>
    <s v="Sport"/>
    <x v="2"/>
    <x v="24"/>
    <n v="349"/>
    <x v="0"/>
    <x v="0"/>
    <s v="MA"/>
    <n v="418"/>
    <n v="6.25E-2"/>
    <n v="26.125"/>
    <n v="451.78500000000003"/>
  </r>
  <r>
    <x v="136"/>
    <x v="136"/>
    <s v="4 Warehouse Point Rd #7"/>
    <s v="Chicago"/>
    <n v="60638"/>
    <s v="60638"/>
    <s v="606"/>
    <s v="005"/>
    <n v="9.1"/>
    <n v="11"/>
    <s v="38mm"/>
    <s v="Sport"/>
    <x v="3"/>
    <x v="23"/>
    <n v="299"/>
    <x v="0"/>
    <x v="0"/>
    <s v="IL"/>
    <n v="368"/>
    <n v="8.1900000000000001E-2"/>
    <n v="30.139199999999999"/>
    <n v="407.23920000000004"/>
  </r>
  <r>
    <x v="137"/>
    <x v="137"/>
    <s v="4940 Pulaski Park Dr"/>
    <s v="Portland"/>
    <n v="97202"/>
    <s v="97202"/>
    <s v="972"/>
    <s v="008"/>
    <n v="9.9600000000000009"/>
    <n v="9"/>
    <s v="38mm"/>
    <s v="Sport"/>
    <x v="2"/>
    <x v="22"/>
    <n v="299"/>
    <x v="1"/>
    <x v="1"/>
    <s v="OR"/>
    <n v="299"/>
    <n v="0"/>
    <n v="0"/>
    <n v="308.95999999999998"/>
  </r>
  <r>
    <x v="138"/>
    <x v="138"/>
    <s v="627 Walford Ave"/>
    <s v="Dallas"/>
    <n v="75227"/>
    <s v="75227"/>
    <s v="752"/>
    <s v="006"/>
    <n v="9.49"/>
    <n v="40"/>
    <s v="42mm"/>
    <s v="Watch"/>
    <x v="5"/>
    <x v="17"/>
    <n v="749"/>
    <x v="0"/>
    <x v="0"/>
    <s v="TX"/>
    <n v="818"/>
    <n v="8.0500000000000002E-2"/>
    <n v="65.849000000000004"/>
    <n v="893.33900000000006"/>
  </r>
  <r>
    <x v="139"/>
    <x v="139"/>
    <s v="137 Pioneer Way"/>
    <s v="Chicago"/>
    <n v="60604"/>
    <s v="60604"/>
    <s v="606"/>
    <s v="005"/>
    <n v="9.1"/>
    <n v="7"/>
    <s v="38mm"/>
    <s v="Sport"/>
    <x v="2"/>
    <x v="4"/>
    <n v="299"/>
    <x v="0"/>
    <x v="0"/>
    <s v="IL"/>
    <n v="368"/>
    <n v="8.1900000000000001E-2"/>
    <n v="30.139199999999999"/>
    <n v="407.23920000000004"/>
  </r>
  <r>
    <x v="140"/>
    <x v="140"/>
    <s v="61 13 Stoneridge #835"/>
    <s v="Findlay"/>
    <n v="45840"/>
    <s v="45840"/>
    <s v="458"/>
    <s v="004"/>
    <n v="8.91"/>
    <n v="25"/>
    <s v="38mm"/>
    <s v="Watch"/>
    <x v="0"/>
    <x v="1"/>
    <n v="649"/>
    <x v="0"/>
    <x v="0"/>
    <s v="OH"/>
    <n v="718"/>
    <n v="7.0999999999999994E-2"/>
    <n v="50.977999999999994"/>
    <n v="777.88799999999992"/>
  </r>
  <r>
    <x v="141"/>
    <x v="141"/>
    <s v="2409 Alabama Rd"/>
    <s v="Riverside"/>
    <n v="92501"/>
    <s v="92501"/>
    <s v="925"/>
    <s v="008"/>
    <n v="9.9600000000000009"/>
    <n v="40"/>
    <s v="42mm"/>
    <s v="Watch"/>
    <x v="5"/>
    <x v="17"/>
    <n v="749"/>
    <x v="0"/>
    <x v="0"/>
    <s v="CA"/>
    <n v="818"/>
    <n v="8.4400000000000003E-2"/>
    <n v="69.039200000000008"/>
    <n v="896.99920000000009"/>
  </r>
  <r>
    <x v="142"/>
    <x v="142"/>
    <s v="8927 Vandever Ave"/>
    <s v="Waco"/>
    <n v="76707"/>
    <s v="76707"/>
    <s v="767"/>
    <s v="007"/>
    <n v="9.69"/>
    <n v="16"/>
    <s v="42mm"/>
    <s v="Sport"/>
    <x v="2"/>
    <x v="24"/>
    <n v="349"/>
    <x v="0"/>
    <x v="0"/>
    <s v="TX"/>
    <n v="418"/>
    <n v="8.0500000000000002E-2"/>
    <n v="33.649000000000001"/>
    <n v="461.339"/>
  </r>
  <r>
    <x v="143"/>
    <x v="143"/>
    <s v="134 Lewis Rd"/>
    <s v="Nashville"/>
    <n v="37211"/>
    <s v="37211"/>
    <s v="372"/>
    <s v="005"/>
    <n v="9.1"/>
    <n v="19"/>
    <s v="38mm"/>
    <s v="Sport"/>
    <x v="3"/>
    <x v="25"/>
    <n v="299"/>
    <x v="0"/>
    <x v="0"/>
    <s v="TN"/>
    <n v="368"/>
    <n v="9.4500000000000001E-2"/>
    <n v="34.776000000000003"/>
    <n v="411.87600000000003"/>
  </r>
  <r>
    <x v="144"/>
    <x v="144"/>
    <s v="9 N College Ave #3"/>
    <s v="Milwaukee"/>
    <n v="53216"/>
    <s v="53216"/>
    <s v="532"/>
    <s v="005"/>
    <n v="9.1"/>
    <n v="29"/>
    <s v="38mm"/>
    <s v="Watch"/>
    <x v="0"/>
    <x v="14"/>
    <n v="749"/>
    <x v="1"/>
    <x v="1"/>
    <s v="WI"/>
    <n v="749"/>
    <n v="5.4300000000000001E-2"/>
    <n v="40.670700000000004"/>
    <n v="798.77070000000003"/>
  </r>
  <r>
    <x v="145"/>
    <x v="145"/>
    <s v="60480 Old Us Highway 51"/>
    <s v="Preston"/>
    <n v="21655"/>
    <s v="21655"/>
    <s v="216"/>
    <s v="003"/>
    <n v="8.25"/>
    <n v="5"/>
    <s v="38mm"/>
    <s v="Sport"/>
    <x v="2"/>
    <x v="12"/>
    <n v="299"/>
    <x v="1"/>
    <x v="1"/>
    <s v="MD"/>
    <n v="299"/>
    <n v="0.06"/>
    <n v="17.939999999999998"/>
    <n v="325.19"/>
  </r>
  <r>
    <x v="146"/>
    <x v="146"/>
    <s v="4 Bloomfield Ave"/>
    <s v="Irving"/>
    <n v="75061"/>
    <s v="75061"/>
    <s v="750"/>
    <s v="006"/>
    <n v="9.49"/>
    <n v="34"/>
    <s v="42mm"/>
    <s v="Watch"/>
    <x v="0"/>
    <x v="8"/>
    <n v="699"/>
    <x v="0"/>
    <x v="0"/>
    <s v="TX"/>
    <n v="768"/>
    <n v="8.0500000000000002E-2"/>
    <n v="61.823999999999998"/>
    <n v="839.31399999999996"/>
  </r>
  <r>
    <x v="147"/>
    <x v="147"/>
    <s v="429 Tiger Ln"/>
    <s v="Beverly Hills"/>
    <n v="90212"/>
    <s v="90212"/>
    <s v="902"/>
    <s v="008"/>
    <n v="9.9600000000000009"/>
    <n v="27"/>
    <s v="38mm"/>
    <s v="Watch"/>
    <x v="0"/>
    <x v="15"/>
    <n v="749"/>
    <x v="0"/>
    <x v="0"/>
    <s v="CA"/>
    <n v="818"/>
    <n v="8.4400000000000003E-2"/>
    <n v="69.039200000000008"/>
    <n v="896.99920000000009"/>
  </r>
  <r>
    <x v="148"/>
    <x v="148"/>
    <s v="54169 N Main St"/>
    <s v="Massapequa"/>
    <n v="11758"/>
    <s v="11758"/>
    <s v="117"/>
    <s v="002"/>
    <n v="7.66"/>
    <n v="40"/>
    <s v="42mm"/>
    <s v="Watch"/>
    <x v="5"/>
    <x v="17"/>
    <n v="749"/>
    <x v="1"/>
    <x v="1"/>
    <s v="NY"/>
    <n v="749"/>
    <n v="8.48E-2"/>
    <n v="63.5152"/>
    <n v="820.17520000000002"/>
  </r>
  <r>
    <x v="149"/>
    <x v="149"/>
    <s v="92 Main St"/>
    <s v="Atlantic City"/>
    <n v="8401"/>
    <s v="08401"/>
    <s v="084"/>
    <s v="002"/>
    <n v="7.66"/>
    <n v="42"/>
    <s v="42mm"/>
    <s v="Watch"/>
    <x v="5"/>
    <x v="10"/>
    <n v="1099"/>
    <x v="1"/>
    <x v="1"/>
    <s v="NJ"/>
    <n v="1099"/>
    <n v="6.9699999999999998E-2"/>
    <n v="76.600300000000004"/>
    <n v="1183.2603000000001"/>
  </r>
  <r>
    <x v="150"/>
    <x v="150"/>
    <s v="72 Mannix Dr"/>
    <s v="Cincinnati"/>
    <n v="45203"/>
    <s v="45203"/>
    <s v="452"/>
    <s v="004"/>
    <n v="8.91"/>
    <n v="31"/>
    <s v="38mm"/>
    <s v="Watch"/>
    <x v="0"/>
    <x v="13"/>
    <n v="549"/>
    <x v="0"/>
    <x v="0"/>
    <s v="OH"/>
    <n v="618"/>
    <n v="7.0999999999999994E-2"/>
    <n v="43.877999999999993"/>
    <n v="670.78800000000001"/>
  </r>
  <r>
    <x v="151"/>
    <x v="151"/>
    <s v="12270 Caton Center Dr"/>
    <s v="Eugene"/>
    <n v="97401"/>
    <s v="97401"/>
    <s v="974"/>
    <s v="008"/>
    <n v="9.9600000000000009"/>
    <n v="36"/>
    <s v="42mm"/>
    <s v="Watch"/>
    <x v="0"/>
    <x v="9"/>
    <n v="999"/>
    <x v="1"/>
    <x v="1"/>
    <s v="OR"/>
    <n v="999"/>
    <n v="0"/>
    <n v="0"/>
    <n v="1008.96"/>
  </r>
  <r>
    <x v="152"/>
    <x v="152"/>
    <s v="749 W 18th St #45"/>
    <s v="Smithfield"/>
    <n v="27577"/>
    <s v="27577"/>
    <s v="275"/>
    <s v="004"/>
    <n v="8.91"/>
    <n v="9"/>
    <s v="38mm"/>
    <s v="Sport"/>
    <x v="2"/>
    <x v="22"/>
    <n v="299"/>
    <x v="0"/>
    <x v="0"/>
    <s v="NC"/>
    <n v="368"/>
    <n v="6.9000000000000006E-2"/>
    <n v="25.392000000000003"/>
    <n v="402.30200000000002"/>
  </r>
  <r>
    <x v="153"/>
    <x v="153"/>
    <s v="8 Industry Ln"/>
    <s v="New York"/>
    <n v="10002"/>
    <s v="10002"/>
    <s v="100"/>
    <s v="002"/>
    <n v="7.66"/>
    <n v="12"/>
    <s v="42mm"/>
    <s v="Sport"/>
    <x v="3"/>
    <x v="20"/>
    <n v="349"/>
    <x v="1"/>
    <x v="1"/>
    <s v="NY"/>
    <n v="349"/>
    <n v="8.48E-2"/>
    <n v="29.595199999999998"/>
    <n v="386.2552"/>
  </r>
  <r>
    <x v="154"/>
    <x v="154"/>
    <s v="1 Huntwood Ave"/>
    <s v="Phoenix"/>
    <n v="85017"/>
    <s v="85017"/>
    <s v="850"/>
    <s v="008"/>
    <n v="9.9600000000000009"/>
    <n v="7"/>
    <s v="38mm"/>
    <s v="Sport"/>
    <x v="2"/>
    <x v="4"/>
    <n v="299"/>
    <x v="1"/>
    <x v="1"/>
    <s v="AZ"/>
    <n v="299"/>
    <n v="8.1699999999999995E-2"/>
    <n v="24.4283"/>
    <n v="333.38829999999996"/>
  </r>
  <r>
    <x v="155"/>
    <x v="155"/>
    <s v="55262 N French Rd"/>
    <s v="Indianapolis"/>
    <n v="46240"/>
    <s v="46240"/>
    <s v="462"/>
    <s v="005"/>
    <n v="9.1"/>
    <n v="7"/>
    <s v="38mm"/>
    <s v="Sport"/>
    <x v="2"/>
    <x v="4"/>
    <n v="299"/>
    <x v="1"/>
    <x v="1"/>
    <s v="IN"/>
    <n v="299"/>
    <n v="7.0000000000000007E-2"/>
    <n v="20.930000000000003"/>
    <n v="329.03000000000003"/>
  </r>
  <r>
    <x v="156"/>
    <x v="156"/>
    <s v="422 E 21st St"/>
    <s v="Syracuse"/>
    <n v="13214"/>
    <s v="13214"/>
    <s v="132"/>
    <s v="003"/>
    <n v="8.25"/>
    <n v="1"/>
    <s v="38mm"/>
    <s v="Sport"/>
    <x v="1"/>
    <x v="19"/>
    <n v="299"/>
    <x v="0"/>
    <x v="0"/>
    <s v="NY"/>
    <n v="368"/>
    <n v="8.48E-2"/>
    <n v="31.206399999999999"/>
    <n v="407.45639999999997"/>
  </r>
  <r>
    <x v="157"/>
    <x v="157"/>
    <s v="501 N 19th Ave"/>
    <s v="Cherry Hill"/>
    <n v="8002"/>
    <s v="08002"/>
    <s v="080"/>
    <s v="002"/>
    <n v="7.66"/>
    <n v="23"/>
    <s v="38mm"/>
    <s v="Watch"/>
    <x v="0"/>
    <x v="6"/>
    <n v="649"/>
    <x v="0"/>
    <x v="0"/>
    <s v="NJ"/>
    <n v="718"/>
    <n v="6.9699999999999998E-2"/>
    <n v="50.044599999999996"/>
    <n v="775.70459999999991"/>
  </r>
  <r>
    <x v="158"/>
    <x v="158"/>
    <s v="455 N Main Ave"/>
    <s v="Garden City"/>
    <n v="11530"/>
    <s v="11530"/>
    <s v="115"/>
    <s v="002"/>
    <n v="7.66"/>
    <n v="17"/>
    <s v="38mm"/>
    <s v="Sport"/>
    <x v="4"/>
    <x v="11"/>
    <n v="299"/>
    <x v="1"/>
    <x v="1"/>
    <s v="NY"/>
    <n v="299"/>
    <n v="8.48E-2"/>
    <n v="25.3552"/>
    <n v="332.01520000000005"/>
  </r>
  <r>
    <x v="159"/>
    <x v="159"/>
    <s v="1844 Southern Blvd"/>
    <s v="Little Rock"/>
    <n v="72202"/>
    <s v="72202"/>
    <s v="722"/>
    <s v="006"/>
    <n v="9.49"/>
    <n v="13"/>
    <s v="38mm"/>
    <s v="Sport"/>
    <x v="4"/>
    <x v="7"/>
    <n v="299"/>
    <x v="1"/>
    <x v="1"/>
    <s v="AR"/>
    <n v="299"/>
    <n v="9.2600000000000002E-2"/>
    <n v="27.6874"/>
    <n v="336.17740000000003"/>
  </r>
  <r>
    <x v="160"/>
    <x v="160"/>
    <s v="2023 Greg St"/>
    <s v="Saint Paul"/>
    <n v="55101"/>
    <s v="55101"/>
    <s v="551"/>
    <s v="006"/>
    <n v="9.49"/>
    <n v="27"/>
    <s v="38mm"/>
    <s v="Watch"/>
    <x v="0"/>
    <x v="15"/>
    <n v="749"/>
    <x v="0"/>
    <x v="0"/>
    <s v="MN"/>
    <n v="818"/>
    <n v="7.1999999999999995E-2"/>
    <n v="58.895999999999994"/>
    <n v="886.38599999999997"/>
  </r>
  <r>
    <x v="161"/>
    <x v="161"/>
    <s v="63381 Jenks Ave"/>
    <s v="Philadelphia"/>
    <n v="19134"/>
    <s v="19134"/>
    <s v="191"/>
    <s v="002"/>
    <n v="7.66"/>
    <n v="39"/>
    <s v="38mm"/>
    <s v="Watch"/>
    <x v="5"/>
    <x v="17"/>
    <n v="699"/>
    <x v="1"/>
    <x v="1"/>
    <s v="PA"/>
    <n v="699"/>
    <n v="6.3399999999999998E-2"/>
    <n v="44.316600000000001"/>
    <n v="750.97659999999996"/>
  </r>
  <r>
    <x v="162"/>
    <x v="162"/>
    <s v="6651 Municipal Rd"/>
    <s v="Houma"/>
    <n v="70360"/>
    <s v="70360"/>
    <s v="703"/>
    <s v="006"/>
    <n v="9.49"/>
    <n v="30"/>
    <s v="42mm"/>
    <s v="Watch"/>
    <x v="0"/>
    <x v="18"/>
    <n v="699"/>
    <x v="0"/>
    <x v="0"/>
    <s v="LA"/>
    <n v="768"/>
    <n v="8.9099999999999999E-2"/>
    <n v="68.428799999999995"/>
    <n v="845.91880000000003"/>
  </r>
  <r>
    <x v="163"/>
    <x v="163"/>
    <s v="81 Norris Ave #525"/>
    <s v="Ronkonkoma"/>
    <n v="11779"/>
    <s v="11779"/>
    <s v="117"/>
    <s v="002"/>
    <n v="7.66"/>
    <n v="38"/>
    <s v="42mm"/>
    <s v="Watch"/>
    <x v="5"/>
    <x v="19"/>
    <n v="599"/>
    <x v="1"/>
    <x v="1"/>
    <s v="NY"/>
    <n v="599"/>
    <n v="8.48E-2"/>
    <n v="50.795200000000001"/>
    <n v="657.45519999999999"/>
  </r>
  <r>
    <x v="164"/>
    <x v="164"/>
    <s v="6916 W Main St"/>
    <s v="Sacramento"/>
    <n v="95827"/>
    <s v="95827"/>
    <s v="958"/>
    <s v="008"/>
    <n v="9.9600000000000009"/>
    <n v="31"/>
    <s v="38mm"/>
    <s v="Watch"/>
    <x v="0"/>
    <x v="13"/>
    <n v="549"/>
    <x v="1"/>
    <x v="1"/>
    <s v="CA"/>
    <n v="549"/>
    <n v="8.4400000000000003E-2"/>
    <n v="46.335599999999999"/>
    <n v="605.29560000000004"/>
  </r>
  <r>
    <x v="165"/>
    <x v="165"/>
    <s v="9635 S Main St"/>
    <s v="Boise"/>
    <n v="83704"/>
    <s v="83704"/>
    <s v="837"/>
    <s v="008"/>
    <n v="9.9600000000000009"/>
    <n v="32"/>
    <s v="42mm"/>
    <s v="Watch"/>
    <x v="0"/>
    <x v="13"/>
    <n v="599"/>
    <x v="0"/>
    <x v="0"/>
    <s v="ID"/>
    <n v="668"/>
    <n v="6.0100000000000001E-2"/>
    <n v="40.146799999999999"/>
    <n v="718.10680000000002"/>
  </r>
  <r>
    <x v="166"/>
    <x v="166"/>
    <s v="17 Us Highway 111"/>
    <s v="Round Rock"/>
    <n v="78664"/>
    <s v="78664"/>
    <s v="786"/>
    <s v="007"/>
    <n v="9.69"/>
    <n v="32"/>
    <s v="42mm"/>
    <s v="Watch"/>
    <x v="0"/>
    <x v="13"/>
    <n v="599"/>
    <x v="0"/>
    <x v="0"/>
    <s v="TX"/>
    <n v="668"/>
    <n v="8.0500000000000002E-2"/>
    <n v="53.774000000000001"/>
    <n v="731.46400000000006"/>
  </r>
  <r>
    <x v="167"/>
    <x v="167"/>
    <s v="992 Civic Center Dr"/>
    <s v="Philadelphia"/>
    <n v="19123"/>
    <s v="19123"/>
    <s v="191"/>
    <s v="002"/>
    <n v="7.66"/>
    <n v="2"/>
    <s v="42mm"/>
    <s v="Sport"/>
    <x v="1"/>
    <x v="19"/>
    <n v="349"/>
    <x v="0"/>
    <x v="0"/>
    <s v="PA"/>
    <n v="418"/>
    <n v="6.3399999999999998E-2"/>
    <n v="26.501200000000001"/>
    <n v="452.16120000000001"/>
  </r>
  <r>
    <x v="168"/>
    <x v="168"/>
    <s v="303 N Radcliffe St"/>
    <s v="Hilo"/>
    <n v="96720"/>
    <s v="96720"/>
    <s v="967"/>
    <s v="046"/>
    <n v="37.880000000000003"/>
    <n v="26"/>
    <s v="42mm"/>
    <s v="Watch"/>
    <x v="0"/>
    <x v="2"/>
    <n v="699"/>
    <x v="1"/>
    <x v="1"/>
    <s v="HI"/>
    <n v="699"/>
    <n v="4.3499999999999997E-2"/>
    <n v="30.406499999999998"/>
    <n v="767.28650000000005"/>
  </r>
  <r>
    <x v="169"/>
    <x v="169"/>
    <s v="73 Saint Ann St #86"/>
    <s v="Reno"/>
    <n v="89502"/>
    <s v="89502"/>
    <s v="895"/>
    <s v="008"/>
    <n v="9.9600000000000009"/>
    <n v="20"/>
    <s v="42mm"/>
    <s v="Sport"/>
    <x v="3"/>
    <x v="5"/>
    <n v="349"/>
    <x v="1"/>
    <x v="1"/>
    <s v="NV"/>
    <n v="349"/>
    <n v="7.9399999999999998E-2"/>
    <n v="27.710599999999999"/>
    <n v="386.67059999999998"/>
  </r>
  <r>
    <x v="170"/>
    <x v="170"/>
    <s v="44 58th St"/>
    <s v="Wheeling"/>
    <n v="60090"/>
    <s v="60090"/>
    <s v="600"/>
    <s v="005"/>
    <n v="9.1"/>
    <n v="23"/>
    <s v="38mm"/>
    <s v="Watch"/>
    <x v="0"/>
    <x v="6"/>
    <n v="649"/>
    <x v="0"/>
    <x v="0"/>
    <s v="IL"/>
    <n v="718"/>
    <n v="8.1900000000000001E-2"/>
    <n v="58.804200000000002"/>
    <n v="785.90420000000006"/>
  </r>
  <r>
    <x v="171"/>
    <x v="171"/>
    <s v="9745 W Main St"/>
    <s v="Randolph"/>
    <n v="7869"/>
    <s v="07869"/>
    <s v="078"/>
    <s v="002"/>
    <n v="7.66"/>
    <n v="6"/>
    <s v="42mm"/>
    <s v="Sport"/>
    <x v="2"/>
    <x v="12"/>
    <n v="349"/>
    <x v="1"/>
    <x v="1"/>
    <s v="NJ"/>
    <n v="349"/>
    <n v="6.9699999999999998E-2"/>
    <n v="24.325299999999999"/>
    <n v="380.98530000000005"/>
  </r>
  <r>
    <x v="172"/>
    <x v="172"/>
    <s v="84 Bloomfield Ave"/>
    <s v="Spartanburg"/>
    <n v="29301"/>
    <s v="29301"/>
    <s v="293"/>
    <s v="004"/>
    <n v="8.91"/>
    <n v="14"/>
    <s v="42mm"/>
    <s v="Sport"/>
    <x v="4"/>
    <x v="7"/>
    <n v="349"/>
    <x v="1"/>
    <x v="1"/>
    <s v="SC"/>
    <n v="349"/>
    <n v="7.1300000000000002E-2"/>
    <n v="24.883700000000001"/>
    <n v="382.7937"/>
  </r>
  <r>
    <x v="173"/>
    <x v="173"/>
    <s v="287 Youngstown Warren Rd"/>
    <s v="Hampstead"/>
    <n v="21074"/>
    <s v="21074"/>
    <s v="210"/>
    <s v="003"/>
    <n v="8.25"/>
    <n v="5"/>
    <s v="38mm"/>
    <s v="Sport"/>
    <x v="2"/>
    <x v="12"/>
    <n v="299"/>
    <x v="0"/>
    <x v="0"/>
    <s v="MD"/>
    <n v="368"/>
    <n v="0.06"/>
    <n v="22.08"/>
    <n v="398.33"/>
  </r>
  <r>
    <x v="174"/>
    <x v="174"/>
    <s v="6 Van Buren St"/>
    <s v="Mount Vernon"/>
    <n v="10553"/>
    <s v="10553"/>
    <s v="105"/>
    <s v="002"/>
    <n v="7.66"/>
    <n v="3"/>
    <s v="38mm"/>
    <s v="Sport"/>
    <x v="2"/>
    <x v="16"/>
    <n v="299"/>
    <x v="0"/>
    <x v="0"/>
    <s v="NY"/>
    <n v="368"/>
    <n v="8.48E-2"/>
    <n v="31.206399999999999"/>
    <n v="406.8664"/>
  </r>
  <r>
    <x v="175"/>
    <x v="175"/>
    <s v="229 N Forty Driv"/>
    <s v="New York"/>
    <n v="10011"/>
    <s v="10011"/>
    <s v="100"/>
    <s v="002"/>
    <n v="7.66"/>
    <n v="42"/>
    <s v="42mm"/>
    <s v="Watch"/>
    <x v="5"/>
    <x v="10"/>
    <n v="1099"/>
    <x v="1"/>
    <x v="1"/>
    <s v="NY"/>
    <n v="1099"/>
    <n v="8.48E-2"/>
    <n v="93.1952"/>
    <n v="1199.8552"/>
  </r>
  <r>
    <x v="176"/>
    <x v="176"/>
    <s v="2887 Knowlton St #5435"/>
    <s v="Berkeley"/>
    <n v="94710"/>
    <s v="94710"/>
    <s v="947"/>
    <s v="008"/>
    <n v="9.9600000000000009"/>
    <n v="4"/>
    <s v="42mm"/>
    <s v="Sport"/>
    <x v="2"/>
    <x v="16"/>
    <n v="349"/>
    <x v="0"/>
    <x v="0"/>
    <s v="CA"/>
    <n v="418"/>
    <n v="8.4400000000000003E-2"/>
    <n v="35.279200000000003"/>
    <n v="463.23919999999998"/>
  </r>
  <r>
    <x v="177"/>
    <x v="177"/>
    <s v="523 Marquette Ave"/>
    <s v="Concord"/>
    <n v="1742"/>
    <s v="01742"/>
    <s v="017"/>
    <s v="002"/>
    <n v="7.66"/>
    <n v="32"/>
    <s v="42mm"/>
    <s v="Watch"/>
    <x v="0"/>
    <x v="13"/>
    <n v="599"/>
    <x v="1"/>
    <x v="1"/>
    <s v="MA"/>
    <n v="599"/>
    <n v="6.25E-2"/>
    <n v="37.4375"/>
    <n v="644.09749999999997"/>
  </r>
  <r>
    <x v="86"/>
    <x v="178"/>
    <s v="3717 Hamann Industrial Pky"/>
    <s v="San Francisco"/>
    <n v="94104"/>
    <s v="94104"/>
    <s v="941"/>
    <s v="008"/>
    <n v="9.9600000000000009"/>
    <n v="3"/>
    <s v="38mm"/>
    <s v="Sport"/>
    <x v="2"/>
    <x v="16"/>
    <n v="299"/>
    <x v="1"/>
    <x v="1"/>
    <s v="CA"/>
    <n v="299"/>
    <n v="8.4400000000000003E-2"/>
    <n v="25.235600000000002"/>
    <n v="334.19559999999996"/>
  </r>
  <r>
    <x v="178"/>
    <x v="179"/>
    <s v="3 State Route 35 S"/>
    <s v="Paramus"/>
    <n v="7652"/>
    <s v="07652"/>
    <s v="076"/>
    <s v="002"/>
    <n v="7.66"/>
    <n v="25"/>
    <s v="38mm"/>
    <s v="Watch"/>
    <x v="0"/>
    <x v="1"/>
    <n v="649"/>
    <x v="0"/>
    <x v="0"/>
    <s v="NJ"/>
    <n v="718"/>
    <n v="6.9699999999999998E-2"/>
    <n v="50.044599999999996"/>
    <n v="775.70459999999991"/>
  </r>
  <r>
    <x v="179"/>
    <x v="180"/>
    <s v="82 N Highway 67"/>
    <s v="Oakley"/>
    <n v="94561"/>
    <s v="94561"/>
    <s v="945"/>
    <s v="008"/>
    <n v="9.9600000000000009"/>
    <n v="21"/>
    <s v="38mm"/>
    <s v="Sport"/>
    <x v="1"/>
    <x v="3"/>
    <n v="299"/>
    <x v="1"/>
    <x v="1"/>
    <s v="CA"/>
    <n v="299"/>
    <n v="8.4400000000000003E-2"/>
    <n v="25.235600000000002"/>
    <n v="334.19559999999996"/>
  </r>
  <r>
    <x v="180"/>
    <x v="181"/>
    <s v="9 Murfreesboro Rd"/>
    <s v="Chicago"/>
    <n v="60623"/>
    <s v="60623"/>
    <s v="606"/>
    <s v="005"/>
    <n v="9.1"/>
    <n v="40"/>
    <s v="42mm"/>
    <s v="Watch"/>
    <x v="5"/>
    <x v="17"/>
    <n v="749"/>
    <x v="1"/>
    <x v="1"/>
    <s v="IL"/>
    <n v="749"/>
    <n v="8.1900000000000001E-2"/>
    <n v="61.3431"/>
    <n v="819.44310000000007"/>
  </r>
  <r>
    <x v="181"/>
    <x v="182"/>
    <s v="6 S Broadway St"/>
    <s v="Cedar Grove"/>
    <n v="7009"/>
    <s v="07009"/>
    <s v="070"/>
    <s v="002"/>
    <n v="7.66"/>
    <n v="40"/>
    <s v="42mm"/>
    <s v="Watch"/>
    <x v="5"/>
    <x v="17"/>
    <n v="749"/>
    <x v="0"/>
    <x v="0"/>
    <s v="NJ"/>
    <n v="818"/>
    <n v="6.9699999999999998E-2"/>
    <n v="57.014600000000002"/>
    <n v="882.67459999999994"/>
  </r>
  <r>
    <x v="182"/>
    <x v="183"/>
    <s v="6 Harry L Dr #6327"/>
    <s v="Perrysburg"/>
    <n v="43551"/>
    <s v="43551"/>
    <s v="435"/>
    <s v="004"/>
    <n v="8.91"/>
    <n v="17"/>
    <s v="38mm"/>
    <s v="Sport"/>
    <x v="4"/>
    <x v="11"/>
    <n v="299"/>
    <x v="1"/>
    <x v="1"/>
    <s v="OH"/>
    <n v="299"/>
    <n v="7.0999999999999994E-2"/>
    <n v="21.228999999999999"/>
    <n v="329.13900000000001"/>
  </r>
  <r>
    <x v="183"/>
    <x v="184"/>
    <s v="47939 Porter Ave"/>
    <s v="Gardena"/>
    <n v="90248"/>
    <s v="90248"/>
    <s v="902"/>
    <s v="008"/>
    <n v="9.9600000000000009"/>
    <n v="6"/>
    <s v="42mm"/>
    <s v="Sport"/>
    <x v="2"/>
    <x v="12"/>
    <n v="349"/>
    <x v="0"/>
    <x v="0"/>
    <s v="CA"/>
    <n v="418"/>
    <n v="8.4400000000000003E-2"/>
    <n v="35.279200000000003"/>
    <n v="463.23919999999998"/>
  </r>
  <r>
    <x v="184"/>
    <x v="185"/>
    <s v="9 Wales Rd Ne #914"/>
    <s v="Homosassa"/>
    <n v="34448"/>
    <s v="34448"/>
    <s v="344"/>
    <s v="005"/>
    <n v="9.1"/>
    <n v="12"/>
    <s v="42mm"/>
    <s v="Sport"/>
    <x v="3"/>
    <x v="20"/>
    <n v="349"/>
    <x v="1"/>
    <x v="1"/>
    <s v="FL"/>
    <n v="349"/>
    <n v="6.6500000000000004E-2"/>
    <n v="23.208500000000001"/>
    <n v="381.30850000000004"/>
  </r>
  <r>
    <x v="185"/>
    <x v="186"/>
    <s v="195 13n N"/>
    <s v="Santa Clara"/>
    <n v="95054"/>
    <s v="95054"/>
    <s v="950"/>
    <s v="008"/>
    <n v="9.9600000000000009"/>
    <n v="42"/>
    <s v="42mm"/>
    <s v="Watch"/>
    <x v="5"/>
    <x v="10"/>
    <n v="1099"/>
    <x v="0"/>
    <x v="0"/>
    <s v="CA"/>
    <n v="1168"/>
    <n v="8.4400000000000003E-2"/>
    <n v="98.5792"/>
    <n v="1276.5391999999999"/>
  </r>
  <r>
    <x v="186"/>
    <x v="187"/>
    <s v="99 Tank Farm Rd"/>
    <s v="Hazleton"/>
    <n v="18201"/>
    <s v="18201"/>
    <s v="182"/>
    <s v="002"/>
    <n v="7.66"/>
    <n v="1"/>
    <s v="38mm"/>
    <s v="Sport"/>
    <x v="1"/>
    <x v="19"/>
    <n v="299"/>
    <x v="1"/>
    <x v="1"/>
    <s v="PA"/>
    <n v="299"/>
    <n v="6.3399999999999998E-2"/>
    <n v="18.956599999999998"/>
    <n v="325.61660000000001"/>
  </r>
  <r>
    <x v="187"/>
    <x v="188"/>
    <s v="4671 Alemany Blvd"/>
    <s v="Jersey City"/>
    <n v="7304"/>
    <s v="07304"/>
    <s v="073"/>
    <s v="002"/>
    <n v="7.66"/>
    <n v="41"/>
    <s v="38mm"/>
    <s v="Watch"/>
    <x v="5"/>
    <x v="10"/>
    <n v="1049"/>
    <x v="1"/>
    <x v="1"/>
    <s v="NJ"/>
    <n v="1049"/>
    <n v="6.9699999999999998E-2"/>
    <n v="73.115300000000005"/>
    <n v="1129.7753"/>
  </r>
  <r>
    <x v="188"/>
    <x v="189"/>
    <s v="98 University Dr"/>
    <s v="San Ramon"/>
    <n v="94583"/>
    <s v="94583"/>
    <s v="945"/>
    <s v="008"/>
    <n v="9.9600000000000009"/>
    <n v="21"/>
    <s v="38mm"/>
    <s v="Sport"/>
    <x v="1"/>
    <x v="3"/>
    <n v="299"/>
    <x v="0"/>
    <x v="0"/>
    <s v="CA"/>
    <n v="368"/>
    <n v="8.4400000000000003E-2"/>
    <n v="31.059200000000001"/>
    <n v="409.01919999999996"/>
  </r>
  <r>
    <x v="189"/>
    <x v="190"/>
    <s v="50 E Wacker Dr"/>
    <s v="Bridgewater"/>
    <n v="8807"/>
    <s v="08807"/>
    <s v="088"/>
    <s v="002"/>
    <n v="7.66"/>
    <n v="3"/>
    <s v="38mm"/>
    <s v="Sport"/>
    <x v="2"/>
    <x v="16"/>
    <n v="299"/>
    <x v="0"/>
    <x v="0"/>
    <s v="NJ"/>
    <n v="368"/>
    <n v="6.9699999999999998E-2"/>
    <n v="25.6496"/>
    <n v="401.30960000000005"/>
  </r>
  <r>
    <x v="190"/>
    <x v="191"/>
    <s v="70 Euclid Ave #722"/>
    <s v="Bohemia"/>
    <n v="11716"/>
    <s v="11716"/>
    <s v="117"/>
    <s v="002"/>
    <n v="7.66"/>
    <n v="4"/>
    <s v="42mm"/>
    <s v="Sport"/>
    <x v="2"/>
    <x v="16"/>
    <n v="349"/>
    <x v="1"/>
    <x v="1"/>
    <s v="NY"/>
    <n v="349"/>
    <n v="8.48E-2"/>
    <n v="29.595199999999998"/>
    <n v="386.2552"/>
  </r>
  <r>
    <x v="191"/>
    <x v="192"/>
    <s v="326 E Main St #6496"/>
    <s v="Thousand Oaks"/>
    <n v="91362"/>
    <s v="91362"/>
    <s v="913"/>
    <s v="008"/>
    <n v="9.9600000000000009"/>
    <n v="18"/>
    <s v="42mm"/>
    <s v="Sport"/>
    <x v="4"/>
    <x v="11"/>
    <n v="349"/>
    <x v="0"/>
    <x v="0"/>
    <s v="CA"/>
    <n v="418"/>
    <n v="8.4400000000000003E-2"/>
    <n v="35.279200000000003"/>
    <n v="463.23919999999998"/>
  </r>
  <r>
    <x v="192"/>
    <x v="193"/>
    <s v="406 Main St"/>
    <s v="Somerville"/>
    <n v="8876"/>
    <s v="08876"/>
    <s v="088"/>
    <s v="002"/>
    <n v="7.66"/>
    <n v="4"/>
    <s v="42mm"/>
    <s v="Sport"/>
    <x v="2"/>
    <x v="16"/>
    <n v="349"/>
    <x v="0"/>
    <x v="0"/>
    <s v="NJ"/>
    <n v="418"/>
    <n v="6.9699999999999998E-2"/>
    <n v="29.134599999999999"/>
    <n v="454.7946"/>
  </r>
  <r>
    <x v="193"/>
    <x v="194"/>
    <s v="3 Elmwood Dr"/>
    <s v="Beaverton"/>
    <n v="97005"/>
    <s v="97005"/>
    <s v="970"/>
    <s v="008"/>
    <n v="9.9600000000000009"/>
    <n v="34"/>
    <s v="42mm"/>
    <s v="Watch"/>
    <x v="0"/>
    <x v="8"/>
    <n v="699"/>
    <x v="1"/>
    <x v="1"/>
    <s v="OR"/>
    <n v="699"/>
    <n v="0"/>
    <n v="0"/>
    <n v="708.96"/>
  </r>
  <r>
    <x v="194"/>
    <x v="195"/>
    <s v="9 Church St"/>
    <s v="Salem"/>
    <n v="97302"/>
    <s v="97302"/>
    <s v="973"/>
    <s v="008"/>
    <n v="9.9600000000000009"/>
    <n v="30"/>
    <s v="42mm"/>
    <s v="Watch"/>
    <x v="0"/>
    <x v="18"/>
    <n v="699"/>
    <x v="0"/>
    <x v="0"/>
    <s v="OR"/>
    <n v="768"/>
    <n v="0"/>
    <n v="0"/>
    <n v="777.96"/>
  </r>
  <r>
    <x v="195"/>
    <x v="196"/>
    <s v="9939 N 14th St"/>
    <s v="Riverton"/>
    <n v="8077"/>
    <s v="08077"/>
    <s v="080"/>
    <s v="002"/>
    <n v="7.66"/>
    <n v="32"/>
    <s v="42mm"/>
    <s v="Watch"/>
    <x v="0"/>
    <x v="13"/>
    <n v="599"/>
    <x v="1"/>
    <x v="1"/>
    <s v="NJ"/>
    <n v="599"/>
    <n v="6.9699999999999998E-2"/>
    <n v="41.750299999999996"/>
    <n v="648.41030000000001"/>
  </r>
  <r>
    <x v="196"/>
    <x v="197"/>
    <s v="5384 Southwyck Blvd"/>
    <s v="Douglasville"/>
    <n v="30135"/>
    <s v="30135"/>
    <s v="301"/>
    <s v="005"/>
    <n v="9.1"/>
    <n v="12"/>
    <s v="42mm"/>
    <s v="Sport"/>
    <x v="3"/>
    <x v="20"/>
    <n v="349"/>
    <x v="1"/>
    <x v="1"/>
    <s v="GA"/>
    <n v="349"/>
    <n v="6.9599999999999995E-2"/>
    <n v="24.290399999999998"/>
    <n v="382.3904"/>
  </r>
  <r>
    <x v="197"/>
    <x v="198"/>
    <s v="97 Airport Loop Dr"/>
    <s v="Jacksonville"/>
    <n v="32216"/>
    <s v="32216"/>
    <s v="322"/>
    <s v="005"/>
    <n v="9.1"/>
    <n v="11"/>
    <s v="38mm"/>
    <s v="Sport"/>
    <x v="3"/>
    <x v="23"/>
    <n v="299"/>
    <x v="0"/>
    <x v="0"/>
    <s v="FL"/>
    <n v="368"/>
    <n v="6.6500000000000004E-2"/>
    <n v="24.472000000000001"/>
    <n v="401.572"/>
  </r>
  <r>
    <x v="198"/>
    <x v="199"/>
    <s v="37855 Nolan Rd"/>
    <s v="Bangor"/>
    <n v="4401"/>
    <s v="04401"/>
    <s v="044"/>
    <s v="004"/>
    <n v="8.91"/>
    <n v="11"/>
    <s v="38mm"/>
    <s v="Sport"/>
    <x v="3"/>
    <x v="23"/>
    <n v="299"/>
    <x v="1"/>
    <x v="1"/>
    <s v="ME"/>
    <n v="299"/>
    <n v="5.5E-2"/>
    <n v="16.445"/>
    <n v="324.35500000000002"/>
  </r>
  <r>
    <x v="199"/>
    <x v="200"/>
    <s v="4252 N Washington Ave #9"/>
    <s v="Kennedale"/>
    <n v="76060"/>
    <s v="76060"/>
    <s v="760"/>
    <s v="006"/>
    <n v="9.49"/>
    <n v="41"/>
    <s v="38mm"/>
    <s v="Watch"/>
    <x v="5"/>
    <x v="10"/>
    <n v="1049"/>
    <x v="1"/>
    <x v="1"/>
    <s v="TX"/>
    <n v="1049"/>
    <n v="8.0500000000000002E-2"/>
    <n v="84.444500000000005"/>
    <n v="1142.9345000000001"/>
  </r>
  <r>
    <x v="200"/>
    <x v="201"/>
    <s v="42754 S Ash Ave"/>
    <s v="Buffalo"/>
    <n v="14228"/>
    <s v="14228"/>
    <s v="142"/>
    <s v="003"/>
    <n v="8.25"/>
    <n v="42"/>
    <s v="42mm"/>
    <s v="Watch"/>
    <x v="5"/>
    <x v="10"/>
    <n v="1099"/>
    <x v="1"/>
    <x v="1"/>
    <s v="NY"/>
    <n v="1099"/>
    <n v="8.48E-2"/>
    <n v="93.1952"/>
    <n v="1200.4452000000001"/>
  </r>
  <r>
    <x v="201"/>
    <x v="202"/>
    <s v="703 Beville Rd"/>
    <s v="Opa Locka"/>
    <n v="33054"/>
    <s v="33054"/>
    <s v="330"/>
    <s v="006"/>
    <n v="9.49"/>
    <n v="38"/>
    <s v="42mm"/>
    <s v="Watch"/>
    <x v="5"/>
    <x v="19"/>
    <n v="599"/>
    <x v="0"/>
    <x v="0"/>
    <s v="FL"/>
    <n v="668"/>
    <n v="6.6500000000000004E-2"/>
    <n v="44.422000000000004"/>
    <n v="721.91200000000003"/>
  </r>
  <r>
    <x v="202"/>
    <x v="203"/>
    <s v="5 Harrison Rd"/>
    <s v="New York"/>
    <n v="10038"/>
    <s v="10038"/>
    <s v="100"/>
    <s v="002"/>
    <n v="7.66"/>
    <n v="36"/>
    <s v="42mm"/>
    <s v="Watch"/>
    <x v="0"/>
    <x v="9"/>
    <n v="999"/>
    <x v="0"/>
    <x v="0"/>
    <s v="NY"/>
    <n v="1068"/>
    <n v="8.48E-2"/>
    <n v="90.566400000000002"/>
    <n v="1166.2264"/>
  </r>
  <r>
    <x v="203"/>
    <x v="204"/>
    <s v="73 Southern Blvd"/>
    <s v="Philadelphia"/>
    <n v="19103"/>
    <s v="19103"/>
    <s v="191"/>
    <s v="002"/>
    <n v="7.66"/>
    <n v="32"/>
    <s v="42mm"/>
    <s v="Watch"/>
    <x v="0"/>
    <x v="13"/>
    <n v="599"/>
    <x v="0"/>
    <x v="0"/>
    <s v="PA"/>
    <n v="668"/>
    <n v="6.3399999999999998E-2"/>
    <n v="42.351199999999999"/>
    <n v="718.01119999999992"/>
  </r>
  <r>
    <x v="204"/>
    <x v="205"/>
    <s v="189 Village Park Rd"/>
    <s v="Crestview"/>
    <n v="32536"/>
    <s v="32536"/>
    <s v="325"/>
    <s v="006"/>
    <n v="9.49"/>
    <n v="15"/>
    <s v="38mm"/>
    <s v="Sport"/>
    <x v="2"/>
    <x v="21"/>
    <n v="299"/>
    <x v="1"/>
    <x v="1"/>
    <s v="FL"/>
    <n v="299"/>
    <n v="6.6500000000000004E-2"/>
    <n v="19.883500000000002"/>
    <n v="328.37350000000004"/>
  </r>
  <r>
    <x v="205"/>
    <x v="206"/>
    <s v="6 Middlegate Rd #106"/>
    <s v="San Francisco"/>
    <n v="94107"/>
    <s v="94107"/>
    <s v="941"/>
    <s v="008"/>
    <n v="9.9600000000000009"/>
    <n v="17"/>
    <s v="38mm"/>
    <s v="Sport"/>
    <x v="4"/>
    <x v="11"/>
    <n v="299"/>
    <x v="1"/>
    <x v="1"/>
    <s v="CA"/>
    <n v="299"/>
    <n v="8.4400000000000003E-2"/>
    <n v="25.235600000000002"/>
    <n v="334.19559999999996"/>
  </r>
  <r>
    <x v="206"/>
    <x v="207"/>
    <s v="1128 Delaware St"/>
    <s v="San Jose"/>
    <n v="95132"/>
    <s v="95132"/>
    <s v="951"/>
    <s v="008"/>
    <n v="9.9600000000000009"/>
    <n v="26"/>
    <s v="42mm"/>
    <s v="Watch"/>
    <x v="0"/>
    <x v="2"/>
    <n v="699"/>
    <x v="1"/>
    <x v="1"/>
    <s v="CA"/>
    <n v="699"/>
    <n v="8.4400000000000003E-2"/>
    <n v="58.995600000000003"/>
    <n v="767.9556"/>
  </r>
  <r>
    <x v="207"/>
    <x v="208"/>
    <s v="577 Parade St"/>
    <s v="South San Francisco"/>
    <n v="94080"/>
    <s v="94080"/>
    <s v="940"/>
    <s v="008"/>
    <n v="9.9600000000000009"/>
    <n v="11"/>
    <s v="38mm"/>
    <s v="Sport"/>
    <x v="3"/>
    <x v="23"/>
    <n v="299"/>
    <x v="1"/>
    <x v="1"/>
    <s v="CA"/>
    <n v="299"/>
    <n v="8.4400000000000003E-2"/>
    <n v="25.235600000000002"/>
    <n v="334.19559999999996"/>
  </r>
  <r>
    <x v="208"/>
    <x v="209"/>
    <s v="70 Mechanic St"/>
    <s v="Northridge"/>
    <n v="91325"/>
    <s v="91325"/>
    <s v="913"/>
    <s v="008"/>
    <n v="9.9600000000000009"/>
    <n v="22"/>
    <s v="42mm"/>
    <s v="Sport"/>
    <x v="1"/>
    <x v="3"/>
    <n v="349"/>
    <x v="1"/>
    <x v="1"/>
    <s v="CA"/>
    <n v="349"/>
    <n v="8.4400000000000003E-2"/>
    <n v="29.4556"/>
    <n v="388.41559999999998"/>
  </r>
  <r>
    <x v="209"/>
    <x v="210"/>
    <s v="4379 Highway 116"/>
    <s v="Philadelphia"/>
    <n v="19103"/>
    <s v="19103"/>
    <s v="191"/>
    <s v="002"/>
    <n v="7.66"/>
    <n v="32"/>
    <s v="42mm"/>
    <s v="Watch"/>
    <x v="0"/>
    <x v="13"/>
    <n v="599"/>
    <x v="0"/>
    <x v="0"/>
    <s v="PA"/>
    <n v="668"/>
    <n v="6.3399999999999998E-2"/>
    <n v="42.351199999999999"/>
    <n v="718.01119999999992"/>
  </r>
  <r>
    <x v="210"/>
    <x v="211"/>
    <s v="55 Hawthorne Blvd"/>
    <s v="Lafayette"/>
    <n v="70506"/>
    <s v="70506"/>
    <s v="705"/>
    <s v="006"/>
    <n v="9.49"/>
    <n v="12"/>
    <s v="42mm"/>
    <s v="Sport"/>
    <x v="3"/>
    <x v="20"/>
    <n v="349"/>
    <x v="1"/>
    <x v="1"/>
    <s v="LA"/>
    <n v="349"/>
    <n v="8.9099999999999999E-2"/>
    <n v="31.0959"/>
    <n v="389.58590000000004"/>
  </r>
  <r>
    <x v="211"/>
    <x v="212"/>
    <s v="7116 Western Ave"/>
    <s v="Dearborn"/>
    <n v="48126"/>
    <s v="48126"/>
    <s v="481"/>
    <s v="004"/>
    <n v="8.91"/>
    <n v="29"/>
    <s v="38mm"/>
    <s v="Watch"/>
    <x v="0"/>
    <x v="14"/>
    <n v="749"/>
    <x v="1"/>
    <x v="1"/>
    <s v="MI"/>
    <n v="749"/>
    <n v="0.06"/>
    <n v="44.94"/>
    <n v="802.84999999999991"/>
  </r>
  <r>
    <x v="212"/>
    <x v="213"/>
    <s v="2026 N Plankinton Ave #3"/>
    <s v="Austin"/>
    <n v="78754"/>
    <s v="78754"/>
    <s v="787"/>
    <s v="007"/>
    <n v="9.69"/>
    <n v="38"/>
    <s v="42mm"/>
    <s v="Watch"/>
    <x v="5"/>
    <x v="19"/>
    <n v="599"/>
    <x v="0"/>
    <x v="0"/>
    <s v="TX"/>
    <n v="668"/>
    <n v="8.0500000000000002E-2"/>
    <n v="53.774000000000001"/>
    <n v="731.46400000000006"/>
  </r>
  <r>
    <x v="213"/>
    <x v="214"/>
    <s v="99586 Main St"/>
    <s v="Dallas"/>
    <n v="75207"/>
    <s v="75207"/>
    <s v="752"/>
    <s v="006"/>
    <n v="9.49"/>
    <n v="36"/>
    <s v="42mm"/>
    <s v="Watch"/>
    <x v="0"/>
    <x v="9"/>
    <n v="999"/>
    <x v="0"/>
    <x v="0"/>
    <s v="TX"/>
    <n v="1068"/>
    <n v="8.0500000000000002E-2"/>
    <n v="85.974000000000004"/>
    <n v="1163.4639999999999"/>
  </r>
  <r>
    <x v="214"/>
    <x v="215"/>
    <s v="8739 Hudson St"/>
    <s v="Vashon"/>
    <n v="98070"/>
    <s v="98070"/>
    <s v="980"/>
    <s v="008"/>
    <n v="9.9600000000000009"/>
    <n v="42"/>
    <s v="42mm"/>
    <s v="Watch"/>
    <x v="5"/>
    <x v="10"/>
    <n v="1099"/>
    <x v="1"/>
    <x v="1"/>
    <s v="WA"/>
    <n v="1099"/>
    <n v="8.8900000000000007E-2"/>
    <n v="97.701100000000011"/>
    <n v="1206.6611"/>
  </r>
  <r>
    <x v="215"/>
    <x v="216"/>
    <s v="383 Gunderman Rd #197"/>
    <s v="Coatesville"/>
    <n v="19320"/>
    <s v="19320"/>
    <s v="193"/>
    <s v="002"/>
    <n v="7.66"/>
    <n v="7"/>
    <s v="38mm"/>
    <s v="Sport"/>
    <x v="2"/>
    <x v="4"/>
    <n v="299"/>
    <x v="0"/>
    <x v="0"/>
    <s v="PA"/>
    <n v="368"/>
    <n v="6.3399999999999998E-2"/>
    <n v="23.331199999999999"/>
    <n v="398.99120000000005"/>
  </r>
  <r>
    <x v="216"/>
    <x v="217"/>
    <s v="4441 Point Term Mkt"/>
    <s v="Philadelphia"/>
    <n v="19143"/>
    <s v="19143"/>
    <s v="191"/>
    <s v="002"/>
    <n v="7.66"/>
    <n v="36"/>
    <s v="42mm"/>
    <s v="Watch"/>
    <x v="0"/>
    <x v="9"/>
    <n v="999"/>
    <x v="0"/>
    <x v="0"/>
    <s v="PA"/>
    <n v="1068"/>
    <n v="6.3399999999999998E-2"/>
    <n v="67.711199999999991"/>
    <n v="1143.3712"/>
  </r>
  <r>
    <x v="217"/>
    <x v="218"/>
    <s v="2972 Lafayette Ave"/>
    <s v="Gardena"/>
    <n v="90248"/>
    <s v="90248"/>
    <s v="902"/>
    <s v="008"/>
    <n v="9.9600000000000009"/>
    <n v="3"/>
    <s v="38mm"/>
    <s v="Sport"/>
    <x v="2"/>
    <x v="16"/>
    <n v="299"/>
    <x v="1"/>
    <x v="1"/>
    <s v="CA"/>
    <n v="299"/>
    <n v="8.4400000000000003E-2"/>
    <n v="25.235600000000002"/>
    <n v="334.19559999999996"/>
  </r>
  <r>
    <x v="218"/>
    <x v="219"/>
    <s v="2140 Diamond Blvd"/>
    <s v="Rohnert Park"/>
    <n v="94928"/>
    <s v="94928"/>
    <s v="949"/>
    <s v="008"/>
    <n v="9.9600000000000009"/>
    <n v="31"/>
    <s v="38mm"/>
    <s v="Watch"/>
    <x v="0"/>
    <x v="13"/>
    <n v="549"/>
    <x v="1"/>
    <x v="1"/>
    <s v="CA"/>
    <n v="549"/>
    <n v="8.4400000000000003E-2"/>
    <n v="46.335599999999999"/>
    <n v="605.29560000000004"/>
  </r>
  <r>
    <x v="219"/>
    <x v="220"/>
    <s v="93 Redmond Rd #492"/>
    <s v="Orlando"/>
    <n v="32803"/>
    <s v="32803"/>
    <s v="328"/>
    <s v="005"/>
    <n v="9.1"/>
    <n v="31"/>
    <s v="38mm"/>
    <s v="Watch"/>
    <x v="0"/>
    <x v="13"/>
    <n v="549"/>
    <x v="1"/>
    <x v="1"/>
    <s v="FL"/>
    <n v="549"/>
    <n v="6.6500000000000004E-2"/>
    <n v="36.508500000000005"/>
    <n v="594.60850000000005"/>
  </r>
  <r>
    <x v="220"/>
    <x v="221"/>
    <s v="3989 Portage Tr"/>
    <s v="Escondido"/>
    <n v="92025"/>
    <s v="92025"/>
    <s v="920"/>
    <s v="008"/>
    <n v="9.9600000000000009"/>
    <n v="9"/>
    <s v="38mm"/>
    <s v="Sport"/>
    <x v="2"/>
    <x v="22"/>
    <n v="299"/>
    <x v="0"/>
    <x v="0"/>
    <s v="CA"/>
    <n v="368"/>
    <n v="8.4400000000000003E-2"/>
    <n v="31.059200000000001"/>
    <n v="409.01919999999996"/>
  </r>
  <r>
    <x v="221"/>
    <x v="222"/>
    <s v="1 Midway Rd"/>
    <s v="Westborough"/>
    <n v="1581"/>
    <s v="01581"/>
    <s v="015"/>
    <s v="002"/>
    <n v="7.66"/>
    <n v="29"/>
    <s v="38mm"/>
    <s v="Watch"/>
    <x v="0"/>
    <x v="14"/>
    <n v="749"/>
    <x v="1"/>
    <x v="1"/>
    <s v="MA"/>
    <n v="749"/>
    <n v="6.25E-2"/>
    <n v="46.8125"/>
    <n v="803.47249999999997"/>
  </r>
  <r>
    <x v="222"/>
    <x v="223"/>
    <s v="77132 Coon Rapids Blvd Nw"/>
    <s v="Conroe"/>
    <n v="77301"/>
    <s v="77301"/>
    <s v="773"/>
    <s v="006"/>
    <n v="9.49"/>
    <n v="33"/>
    <s v="38mm"/>
    <s v="Watch"/>
    <x v="0"/>
    <x v="8"/>
    <n v="649"/>
    <x v="1"/>
    <x v="1"/>
    <s v="TX"/>
    <n v="649"/>
    <n v="8.0500000000000002E-2"/>
    <n v="52.244500000000002"/>
    <n v="710.73450000000003"/>
  </r>
  <r>
    <x v="223"/>
    <x v="224"/>
    <s v="755 Harbor Way"/>
    <s v="Milwaukee"/>
    <n v="53226"/>
    <s v="53226"/>
    <s v="532"/>
    <s v="005"/>
    <n v="9.1"/>
    <n v="9"/>
    <s v="38mm"/>
    <s v="Sport"/>
    <x v="2"/>
    <x v="22"/>
    <n v="299"/>
    <x v="1"/>
    <x v="1"/>
    <s v="WI"/>
    <n v="299"/>
    <n v="5.4300000000000001E-2"/>
    <n v="16.235700000000001"/>
    <n v="324.33570000000003"/>
  </r>
  <r>
    <x v="224"/>
    <x v="225"/>
    <s v="87 Sierra Rd"/>
    <s v="El Monte"/>
    <n v="91731"/>
    <s v="91731"/>
    <s v="917"/>
    <s v="008"/>
    <n v="9.9600000000000009"/>
    <n v="38"/>
    <s v="42mm"/>
    <s v="Watch"/>
    <x v="5"/>
    <x v="19"/>
    <n v="599"/>
    <x v="1"/>
    <x v="1"/>
    <s v="CA"/>
    <n v="599"/>
    <n v="8.4400000000000003E-2"/>
    <n v="50.555599999999998"/>
    <n v="659.51560000000006"/>
  </r>
  <r>
    <x v="225"/>
    <x v="226"/>
    <s v="7667 S Hulen St #42"/>
    <s v="Yonkers"/>
    <n v="10701"/>
    <s v="10701"/>
    <s v="107"/>
    <s v="002"/>
    <n v="7.66"/>
    <n v="1"/>
    <s v="38mm"/>
    <s v="Sport"/>
    <x v="1"/>
    <x v="19"/>
    <n v="299"/>
    <x v="1"/>
    <x v="1"/>
    <s v="NY"/>
    <n v="299"/>
    <n v="8.48E-2"/>
    <n v="25.3552"/>
    <n v="332.01520000000005"/>
  </r>
  <r>
    <x v="226"/>
    <x v="227"/>
    <s v="75684 S Withlapopka Dr #32"/>
    <s v="Dallas"/>
    <n v="75227"/>
    <s v="75227"/>
    <s v="752"/>
    <s v="006"/>
    <n v="9.49"/>
    <n v="7"/>
    <s v="38mm"/>
    <s v="Sport"/>
    <x v="2"/>
    <x v="4"/>
    <n v="299"/>
    <x v="1"/>
    <x v="1"/>
    <s v="TX"/>
    <n v="299"/>
    <n v="8.0500000000000002E-2"/>
    <n v="24.069500000000001"/>
    <n v="332.55950000000001"/>
  </r>
  <r>
    <x v="227"/>
    <x v="228"/>
    <s v="5 Elmwood Park Blvd"/>
    <s v="Biloxi"/>
    <n v="39530"/>
    <s v="39530"/>
    <s v="395"/>
    <s v="006"/>
    <n v="9.49"/>
    <n v="27"/>
    <s v="38mm"/>
    <s v="Watch"/>
    <x v="0"/>
    <x v="15"/>
    <n v="749"/>
    <x v="1"/>
    <x v="1"/>
    <s v="MS"/>
    <n v="749"/>
    <n v="7.0699999999999999E-2"/>
    <n v="52.954299999999996"/>
    <n v="811.4443"/>
  </r>
  <r>
    <x v="228"/>
    <x v="229"/>
    <s v="23 Palo Alto Sq"/>
    <s v="Miami"/>
    <n v="33134"/>
    <s v="33134"/>
    <s v="331"/>
    <s v="006"/>
    <n v="9.49"/>
    <n v="29"/>
    <s v="38mm"/>
    <s v="Watch"/>
    <x v="0"/>
    <x v="14"/>
    <n v="749"/>
    <x v="1"/>
    <x v="1"/>
    <s v="FL"/>
    <n v="749"/>
    <n v="6.6500000000000004E-2"/>
    <n v="49.808500000000002"/>
    <n v="808.29849999999999"/>
  </r>
  <r>
    <x v="229"/>
    <x v="230"/>
    <s v="38062 E Main St"/>
    <s v="New York"/>
    <n v="10048"/>
    <s v="10048"/>
    <s v="100"/>
    <s v="002"/>
    <n v="7.66"/>
    <n v="21"/>
    <s v="38mm"/>
    <s v="Sport"/>
    <x v="1"/>
    <x v="3"/>
    <n v="299"/>
    <x v="1"/>
    <x v="1"/>
    <s v="NY"/>
    <n v="299"/>
    <n v="8.48E-2"/>
    <n v="25.3552"/>
    <n v="332.01520000000005"/>
  </r>
  <r>
    <x v="230"/>
    <x v="231"/>
    <s v="3958 S Dupont Hwy #7"/>
    <s v="Ramsey"/>
    <n v="7446"/>
    <s v="07446"/>
    <s v="074"/>
    <s v="002"/>
    <n v="7.66"/>
    <n v="39"/>
    <s v="38mm"/>
    <s v="Watch"/>
    <x v="5"/>
    <x v="17"/>
    <n v="699"/>
    <x v="1"/>
    <x v="1"/>
    <s v="NJ"/>
    <n v="699"/>
    <n v="6.9699999999999998E-2"/>
    <n v="48.720300000000002"/>
    <n v="755.38029999999992"/>
  </r>
  <r>
    <x v="231"/>
    <x v="232"/>
    <s v="560 Civic Center Dr"/>
    <s v="Ann Arbor"/>
    <n v="48103"/>
    <s v="48103"/>
    <s v="481"/>
    <s v="004"/>
    <n v="8.91"/>
    <n v="21"/>
    <s v="38mm"/>
    <s v="Sport"/>
    <x v="1"/>
    <x v="3"/>
    <n v="299"/>
    <x v="0"/>
    <x v="0"/>
    <s v="MI"/>
    <n v="368"/>
    <n v="0.06"/>
    <n v="22.08"/>
    <n v="398.99"/>
  </r>
  <r>
    <x v="232"/>
    <x v="233"/>
    <s v="3270 Dequindre Rd"/>
    <s v="Deer Park"/>
    <n v="11729"/>
    <s v="11729"/>
    <s v="117"/>
    <s v="002"/>
    <n v="7.66"/>
    <n v="33"/>
    <s v="38mm"/>
    <s v="Watch"/>
    <x v="0"/>
    <x v="8"/>
    <n v="649"/>
    <x v="1"/>
    <x v="1"/>
    <s v="NY"/>
    <n v="649"/>
    <n v="8.48E-2"/>
    <n v="55.035200000000003"/>
    <n v="711.6952"/>
  </r>
  <r>
    <x v="233"/>
    <x v="234"/>
    <s v="1 Garfield Ave #7"/>
    <s v="Canton"/>
    <n v="44707"/>
    <s v="44707"/>
    <s v="447"/>
    <s v="004"/>
    <n v="8.91"/>
    <n v="22"/>
    <s v="42mm"/>
    <s v="Sport"/>
    <x v="1"/>
    <x v="3"/>
    <n v="349"/>
    <x v="1"/>
    <x v="1"/>
    <s v="OH"/>
    <n v="349"/>
    <n v="7.0999999999999994E-2"/>
    <n v="24.778999999999996"/>
    <n v="382.68900000000002"/>
  </r>
  <r>
    <x v="234"/>
    <x v="235"/>
    <s v="9122 Carpenter Ave"/>
    <s v="New Haven"/>
    <n v="6511"/>
    <s v="06511"/>
    <s v="065"/>
    <s v="002"/>
    <n v="7.66"/>
    <n v="36"/>
    <s v="42mm"/>
    <s v="Watch"/>
    <x v="0"/>
    <x v="9"/>
    <n v="999"/>
    <x v="0"/>
    <x v="0"/>
    <s v="CT"/>
    <n v="1068"/>
    <n v="6.3500000000000001E-2"/>
    <n v="67.817999999999998"/>
    <n v="1143.4780000000001"/>
  </r>
  <r>
    <x v="235"/>
    <x v="236"/>
    <s v="48 Lenox St"/>
    <s v="Fairfax"/>
    <n v="22030"/>
    <s v="22030"/>
    <s v="220"/>
    <s v="003"/>
    <n v="8.25"/>
    <n v="41"/>
    <s v="38mm"/>
    <s v="Watch"/>
    <x v="5"/>
    <x v="10"/>
    <n v="1049"/>
    <x v="1"/>
    <x v="1"/>
    <s v="VA"/>
    <n v="1049"/>
    <n v="5.6300000000000003E-2"/>
    <n v="59.058700000000002"/>
    <n v="1116.3087"/>
  </r>
  <r>
    <x v="236"/>
    <x v="237"/>
    <s v="5 Little River Tpke"/>
    <s v="Wilmington"/>
    <n v="1887"/>
    <s v="01887"/>
    <s v="018"/>
    <s v="002"/>
    <n v="7.66"/>
    <n v="20"/>
    <s v="42mm"/>
    <s v="Sport"/>
    <x v="3"/>
    <x v="5"/>
    <n v="349"/>
    <x v="1"/>
    <x v="1"/>
    <s v="MA"/>
    <n v="349"/>
    <n v="6.25E-2"/>
    <n v="21.8125"/>
    <n v="378.47250000000003"/>
  </r>
  <r>
    <x v="237"/>
    <x v="238"/>
    <s v="3 N Groesbeck Hwy"/>
    <s v="Toledo"/>
    <n v="43613"/>
    <s v="43613"/>
    <s v="436"/>
    <s v="004"/>
    <n v="8.91"/>
    <n v="40"/>
    <s v="42mm"/>
    <s v="Watch"/>
    <x v="5"/>
    <x v="17"/>
    <n v="749"/>
    <x v="0"/>
    <x v="0"/>
    <s v="OH"/>
    <n v="818"/>
    <n v="7.0999999999999994E-2"/>
    <n v="58.077999999999996"/>
    <n v="884.98799999999994"/>
  </r>
  <r>
    <x v="238"/>
    <x v="239"/>
    <s v="37 N Elm St #916"/>
    <s v="Tacoma"/>
    <n v="98409"/>
    <s v="98409"/>
    <s v="984"/>
    <s v="008"/>
    <n v="9.9600000000000009"/>
    <n v="24"/>
    <s v="42mm"/>
    <s v="Watch"/>
    <x v="0"/>
    <x v="6"/>
    <n v="699"/>
    <x v="0"/>
    <x v="0"/>
    <s v="WA"/>
    <n v="768"/>
    <n v="8.8900000000000007E-2"/>
    <n v="68.275200000000012"/>
    <n v="846.23520000000008"/>
  </r>
  <r>
    <x v="239"/>
    <x v="240"/>
    <s v="433 Westminster Blvd #590"/>
    <s v="Roseville"/>
    <n v="95661"/>
    <s v="95661"/>
    <s v="956"/>
    <s v="008"/>
    <n v="9.9600000000000009"/>
    <n v="22"/>
    <s v="42mm"/>
    <s v="Sport"/>
    <x v="1"/>
    <x v="3"/>
    <n v="349"/>
    <x v="0"/>
    <x v="0"/>
    <s v="CA"/>
    <n v="418"/>
    <n v="8.4400000000000003E-2"/>
    <n v="35.279200000000003"/>
    <n v="463.23919999999998"/>
  </r>
  <r>
    <x v="240"/>
    <x v="241"/>
    <s v="66697 Park Pl #3224"/>
    <s v="Riverton"/>
    <n v="82501"/>
    <s v="82501"/>
    <s v="825"/>
    <s v="007"/>
    <n v="9.69"/>
    <n v="13"/>
    <s v="38mm"/>
    <s v="Sport"/>
    <x v="4"/>
    <x v="7"/>
    <n v="299"/>
    <x v="1"/>
    <x v="1"/>
    <s v="WY"/>
    <n v="299"/>
    <n v="5.4699999999999999E-2"/>
    <n v="16.3553"/>
    <n v="325.0453"/>
  </r>
  <r>
    <x v="241"/>
    <x v="242"/>
    <s v="96263 Greenwood Pl"/>
    <s v="Warren"/>
    <n v="4864"/>
    <s v="04864"/>
    <s v="048"/>
    <s v="004"/>
    <n v="8.91"/>
    <n v="1"/>
    <s v="38mm"/>
    <s v="Sport"/>
    <x v="1"/>
    <x v="19"/>
    <n v="299"/>
    <x v="1"/>
    <x v="1"/>
    <s v="ME"/>
    <n v="299"/>
    <n v="5.5E-2"/>
    <n v="16.445"/>
    <n v="324.35500000000002"/>
  </r>
  <r>
    <x v="242"/>
    <x v="243"/>
    <s v="8 Mcarthur Ln"/>
    <s v="Richboro"/>
    <n v="18954"/>
    <s v="18954"/>
    <s v="189"/>
    <s v="002"/>
    <n v="7.66"/>
    <n v="15"/>
    <s v="38mm"/>
    <s v="Sport"/>
    <x v="2"/>
    <x v="21"/>
    <n v="299"/>
    <x v="1"/>
    <x v="1"/>
    <s v="PA"/>
    <n v="299"/>
    <n v="6.3399999999999998E-2"/>
    <n v="18.956599999999998"/>
    <n v="325.61660000000001"/>
  </r>
  <r>
    <x v="243"/>
    <x v="244"/>
    <s v="8 Fair Lawn Ave"/>
    <s v="Tampa"/>
    <n v="33614"/>
    <s v="33614"/>
    <s v="336"/>
    <s v="005"/>
    <n v="9.1"/>
    <n v="34"/>
    <s v="42mm"/>
    <s v="Watch"/>
    <x v="0"/>
    <x v="8"/>
    <n v="699"/>
    <x v="1"/>
    <x v="1"/>
    <s v="FL"/>
    <n v="699"/>
    <n v="6.6500000000000004E-2"/>
    <n v="46.483499999999999"/>
    <n v="754.58350000000007"/>
  </r>
  <r>
    <x v="244"/>
    <x v="245"/>
    <s v="9 N 14th St"/>
    <s v="El Cajon"/>
    <n v="92020"/>
    <s v="92020"/>
    <s v="920"/>
    <s v="008"/>
    <n v="9.9600000000000009"/>
    <n v="35"/>
    <s v="38mm"/>
    <s v="Watch"/>
    <x v="0"/>
    <x v="9"/>
    <n v="949"/>
    <x v="0"/>
    <x v="0"/>
    <s v="CA"/>
    <n v="1018"/>
    <n v="8.4400000000000003E-2"/>
    <n v="85.919200000000004"/>
    <n v="1113.8792000000001"/>
  </r>
  <r>
    <x v="245"/>
    <x v="246"/>
    <s v="9 Vanowen St"/>
    <s v="College Station"/>
    <n v="77840"/>
    <s v="77840"/>
    <s v="778"/>
    <s v="007"/>
    <n v="9.69"/>
    <n v="14"/>
    <s v="42mm"/>
    <s v="Sport"/>
    <x v="4"/>
    <x v="7"/>
    <n v="349"/>
    <x v="0"/>
    <x v="0"/>
    <s v="TX"/>
    <n v="418"/>
    <n v="8.0500000000000002E-2"/>
    <n v="33.649000000000001"/>
    <n v="461.339"/>
  </r>
  <r>
    <x v="246"/>
    <x v="247"/>
    <s v="18 Waterloo Geneva Rd"/>
    <s v="Highland Park"/>
    <n v="60035"/>
    <s v="60035"/>
    <s v="600"/>
    <s v="005"/>
    <n v="9.1"/>
    <n v="9"/>
    <s v="38mm"/>
    <s v="Sport"/>
    <x v="2"/>
    <x v="22"/>
    <n v="299"/>
    <x v="1"/>
    <x v="1"/>
    <s v="IL"/>
    <n v="299"/>
    <n v="8.1900000000000001E-2"/>
    <n v="24.488099999999999"/>
    <n v="332.5881"/>
  </r>
  <r>
    <x v="247"/>
    <x v="248"/>
    <s v="506 S Hacienda Dr"/>
    <s v="Atlantic City"/>
    <n v="8401"/>
    <s v="08401"/>
    <s v="084"/>
    <s v="002"/>
    <n v="7.66"/>
    <n v="34"/>
    <s v="42mm"/>
    <s v="Watch"/>
    <x v="0"/>
    <x v="8"/>
    <n v="699"/>
    <x v="0"/>
    <x v="0"/>
    <s v="NJ"/>
    <n v="768"/>
    <n v="6.9699999999999998E-2"/>
    <n v="53.529600000000002"/>
    <n v="829.18959999999993"/>
  </r>
  <r>
    <x v="248"/>
    <x v="249"/>
    <s v="3732 Sherman Ave"/>
    <s v="Bridgewater"/>
    <n v="8807"/>
    <s v="08807"/>
    <s v="088"/>
    <s v="002"/>
    <n v="7.66"/>
    <n v="32"/>
    <s v="42mm"/>
    <s v="Watch"/>
    <x v="0"/>
    <x v="13"/>
    <n v="599"/>
    <x v="0"/>
    <x v="0"/>
    <s v="NJ"/>
    <n v="668"/>
    <n v="6.9699999999999998E-2"/>
    <n v="46.559599999999996"/>
    <n v="722.21960000000001"/>
  </r>
  <r>
    <x v="249"/>
    <x v="250"/>
    <s v="25657 Live Oak St"/>
    <s v="Brooklyn"/>
    <n v="11226"/>
    <s v="11226"/>
    <s v="112"/>
    <s v="002"/>
    <n v="7.66"/>
    <n v="22"/>
    <s v="42mm"/>
    <s v="Sport"/>
    <x v="1"/>
    <x v="3"/>
    <n v="349"/>
    <x v="0"/>
    <x v="0"/>
    <s v="NY"/>
    <n v="418"/>
    <n v="8.48E-2"/>
    <n v="35.446399999999997"/>
    <n v="461.10640000000001"/>
  </r>
  <r>
    <x v="250"/>
    <x v="251"/>
    <s v="4923 Carey Ave"/>
    <s v="Saint Louis"/>
    <n v="63104"/>
    <s v="63104"/>
    <s v="631"/>
    <s v="005"/>
    <n v="9.1"/>
    <n v="9"/>
    <s v="38mm"/>
    <s v="Sport"/>
    <x v="2"/>
    <x v="22"/>
    <n v="299"/>
    <x v="1"/>
    <x v="1"/>
    <s v="MO"/>
    <n v="299"/>
    <n v="7.8100000000000003E-2"/>
    <n v="23.351900000000001"/>
    <n v="331.45190000000002"/>
  </r>
  <r>
    <x v="251"/>
    <x v="252"/>
    <s v="3196 S Rider Trl"/>
    <s v="Stockton"/>
    <n v="95207"/>
    <s v="95207"/>
    <s v="952"/>
    <s v="008"/>
    <n v="9.9600000000000009"/>
    <n v="39"/>
    <s v="38mm"/>
    <s v="Watch"/>
    <x v="5"/>
    <x v="17"/>
    <n v="699"/>
    <x v="0"/>
    <x v="0"/>
    <s v="CA"/>
    <n v="768"/>
    <n v="8.4400000000000003E-2"/>
    <n v="64.819199999999995"/>
    <n v="842.77920000000006"/>
  </r>
  <r>
    <x v="252"/>
    <x v="253"/>
    <s v="3 Railway Ave #75"/>
    <s v="Little Falls"/>
    <n v="7424"/>
    <s v="07424"/>
    <s v="074"/>
    <s v="002"/>
    <n v="7.66"/>
    <n v="12"/>
    <s v="42mm"/>
    <s v="Sport"/>
    <x v="3"/>
    <x v="20"/>
    <n v="349"/>
    <x v="1"/>
    <x v="1"/>
    <s v="NJ"/>
    <n v="349"/>
    <n v="6.9699999999999998E-2"/>
    <n v="24.325299999999999"/>
    <n v="380.98530000000005"/>
  </r>
  <r>
    <x v="253"/>
    <x v="254"/>
    <s v="87393 E Highland Rd"/>
    <s v="Indianapolis"/>
    <n v="46220"/>
    <s v="46220"/>
    <s v="462"/>
    <s v="005"/>
    <n v="9.1"/>
    <n v="37"/>
    <s v="38mm"/>
    <s v="Watch"/>
    <x v="5"/>
    <x v="19"/>
    <n v="549"/>
    <x v="1"/>
    <x v="1"/>
    <s v="IN"/>
    <n v="549"/>
    <n v="7.0000000000000007E-2"/>
    <n v="38.430000000000007"/>
    <n v="596.53"/>
  </r>
  <r>
    <x v="254"/>
    <x v="255"/>
    <s v="67 E Chestnut Hill Rd"/>
    <s v="Seattle"/>
    <n v="98133"/>
    <s v="98133"/>
    <s v="981"/>
    <s v="008"/>
    <n v="9.9600000000000009"/>
    <n v="12"/>
    <s v="42mm"/>
    <s v="Sport"/>
    <x v="3"/>
    <x v="20"/>
    <n v="349"/>
    <x v="1"/>
    <x v="1"/>
    <s v="WA"/>
    <n v="349"/>
    <n v="8.8900000000000007E-2"/>
    <n v="31.026100000000003"/>
    <n v="389.98609999999996"/>
  </r>
  <r>
    <x v="255"/>
    <x v="256"/>
    <s v="33 Lewis Rd #46"/>
    <s v="Burlington"/>
    <n v="27215"/>
    <s v="27215"/>
    <s v="272"/>
    <s v="004"/>
    <n v="8.91"/>
    <n v="19"/>
    <s v="38mm"/>
    <s v="Sport"/>
    <x v="3"/>
    <x v="25"/>
    <n v="299"/>
    <x v="1"/>
    <x v="1"/>
    <s v="NC"/>
    <n v="299"/>
    <n v="6.9000000000000006E-2"/>
    <n v="20.631"/>
    <n v="328.54100000000005"/>
  </r>
  <r>
    <x v="256"/>
    <x v="257"/>
    <s v="8100 Jacksonville Rd #7"/>
    <s v="Hays"/>
    <n v="67601"/>
    <s v="67601"/>
    <s v="676"/>
    <s v="006"/>
    <n v="9.49"/>
    <n v="22"/>
    <s v="42mm"/>
    <s v="Sport"/>
    <x v="1"/>
    <x v="3"/>
    <n v="349"/>
    <x v="0"/>
    <x v="0"/>
    <s v="KS"/>
    <n v="418"/>
    <n v="8.2000000000000003E-2"/>
    <n v="34.276000000000003"/>
    <n v="461.76600000000002"/>
  </r>
  <r>
    <x v="257"/>
    <x v="258"/>
    <s v="7 W Wabansia Ave #227"/>
    <s v="Orlando"/>
    <n v="32822"/>
    <s v="32822"/>
    <s v="328"/>
    <s v="005"/>
    <n v="9.1"/>
    <n v="32"/>
    <s v="42mm"/>
    <s v="Watch"/>
    <x v="0"/>
    <x v="13"/>
    <n v="599"/>
    <x v="0"/>
    <x v="0"/>
    <s v="FL"/>
    <n v="668"/>
    <n v="6.6500000000000004E-2"/>
    <n v="44.422000000000004"/>
    <n v="721.52200000000005"/>
  </r>
  <r>
    <x v="258"/>
    <x v="259"/>
    <s v="25 Minters Chapel Rd #9"/>
    <s v="Minneapolis"/>
    <n v="55401"/>
    <s v="55401"/>
    <s v="554"/>
    <s v="006"/>
    <n v="9.49"/>
    <n v="2"/>
    <s v="42mm"/>
    <s v="Sport"/>
    <x v="1"/>
    <x v="19"/>
    <n v="349"/>
    <x v="1"/>
    <x v="1"/>
    <s v="MN"/>
    <n v="349"/>
    <n v="7.1999999999999995E-2"/>
    <n v="25.127999999999997"/>
    <n v="383.61799999999999"/>
  </r>
  <r>
    <x v="259"/>
    <x v="260"/>
    <s v="6882 Torresdale Ave"/>
    <s v="Columbia"/>
    <n v="29201"/>
    <s v="29201"/>
    <s v="292"/>
    <s v="005"/>
    <n v="9.1"/>
    <n v="24"/>
    <s v="42mm"/>
    <s v="Watch"/>
    <x v="0"/>
    <x v="6"/>
    <n v="699"/>
    <x v="1"/>
    <x v="1"/>
    <s v="SC"/>
    <n v="699"/>
    <n v="7.1300000000000002E-2"/>
    <n v="49.838700000000003"/>
    <n v="757.93870000000004"/>
  </r>
  <r>
    <x v="260"/>
    <x v="261"/>
    <s v="985 E 6th Ave"/>
    <s v="Santa Rosa"/>
    <n v="95407"/>
    <s v="95407"/>
    <s v="954"/>
    <s v="008"/>
    <n v="9.9600000000000009"/>
    <n v="8"/>
    <s v="42mm"/>
    <s v="Sport"/>
    <x v="2"/>
    <x v="4"/>
    <n v="349"/>
    <x v="0"/>
    <x v="0"/>
    <s v="CA"/>
    <n v="418"/>
    <n v="8.4400000000000003E-2"/>
    <n v="35.279200000000003"/>
    <n v="463.23919999999998"/>
  </r>
  <r>
    <x v="261"/>
    <x v="262"/>
    <s v="7 West Ave #1"/>
    <s v="Palatine"/>
    <n v="60067"/>
    <s v="60067"/>
    <s v="600"/>
    <s v="005"/>
    <n v="9.1"/>
    <n v="29"/>
    <s v="38mm"/>
    <s v="Watch"/>
    <x v="0"/>
    <x v="14"/>
    <n v="749"/>
    <x v="0"/>
    <x v="0"/>
    <s v="IL"/>
    <n v="818"/>
    <n v="8.1900000000000001E-2"/>
    <n v="66.994200000000006"/>
    <n v="894.0942"/>
  </r>
  <r>
    <x v="262"/>
    <x v="263"/>
    <s v="26659 N 13th St"/>
    <s v="Costa Mesa"/>
    <n v="92626"/>
    <s v="92626"/>
    <s v="926"/>
    <s v="008"/>
    <n v="9.9600000000000009"/>
    <n v="5"/>
    <s v="38mm"/>
    <s v="Sport"/>
    <x v="2"/>
    <x v="12"/>
    <n v="299"/>
    <x v="1"/>
    <x v="1"/>
    <s v="CA"/>
    <n v="299"/>
    <n v="8.4400000000000003E-2"/>
    <n v="25.235600000000002"/>
    <n v="334.19559999999996"/>
  </r>
  <r>
    <x v="114"/>
    <x v="264"/>
    <s v="669 Packerland Dr #1438"/>
    <s v="Denver"/>
    <n v="80212"/>
    <s v="80212"/>
    <s v="802"/>
    <s v="007"/>
    <n v="9.69"/>
    <n v="37"/>
    <s v="38mm"/>
    <s v="Watch"/>
    <x v="5"/>
    <x v="19"/>
    <n v="549"/>
    <x v="0"/>
    <x v="0"/>
    <s v="CO"/>
    <n v="618"/>
    <n v="7.4399999999999994E-2"/>
    <n v="45.979199999999999"/>
    <n v="673.66920000000005"/>
  </r>
  <r>
    <x v="263"/>
    <x v="265"/>
    <s v="759 Eldora St"/>
    <s v="New Haven"/>
    <n v="6515"/>
    <s v="06515"/>
    <s v="065"/>
    <s v="002"/>
    <n v="7.66"/>
    <n v="27"/>
    <s v="38mm"/>
    <s v="Watch"/>
    <x v="0"/>
    <x v="15"/>
    <n v="749"/>
    <x v="0"/>
    <x v="0"/>
    <s v="CT"/>
    <n v="818"/>
    <n v="6.3500000000000001E-2"/>
    <n v="51.942999999999998"/>
    <n v="877.60299999999995"/>
  </r>
  <r>
    <x v="264"/>
    <x v="266"/>
    <s v="5 S Colorado Blvd #449"/>
    <s v="Bothell"/>
    <n v="98021"/>
    <s v="98021"/>
    <s v="980"/>
    <s v="008"/>
    <n v="9.9600000000000009"/>
    <n v="26"/>
    <s v="42mm"/>
    <s v="Watch"/>
    <x v="0"/>
    <x v="2"/>
    <n v="699"/>
    <x v="0"/>
    <x v="0"/>
    <s v="WA"/>
    <n v="768"/>
    <n v="8.8900000000000007E-2"/>
    <n v="68.275200000000012"/>
    <n v="846.23520000000008"/>
  </r>
  <r>
    <x v="265"/>
    <x v="267"/>
    <s v="944 Gaither Dr"/>
    <s v="Strongsville"/>
    <n v="44136"/>
    <s v="44136"/>
    <s v="441"/>
    <s v="004"/>
    <n v="8.91"/>
    <n v="29"/>
    <s v="38mm"/>
    <s v="Watch"/>
    <x v="0"/>
    <x v="14"/>
    <n v="749"/>
    <x v="0"/>
    <x v="0"/>
    <s v="OH"/>
    <n v="818"/>
    <n v="7.0999999999999994E-2"/>
    <n v="58.077999999999996"/>
    <n v="884.98799999999994"/>
  </r>
  <r>
    <x v="266"/>
    <x v="268"/>
    <s v="66552 Malone Rd"/>
    <s v="Plaistow"/>
    <n v="3865"/>
    <s v="03865"/>
    <s v="038"/>
    <s v="003"/>
    <n v="8.25"/>
    <n v="13"/>
    <s v="38mm"/>
    <s v="Sport"/>
    <x v="4"/>
    <x v="7"/>
    <n v="299"/>
    <x v="1"/>
    <x v="1"/>
    <s v="NH"/>
    <n v="299"/>
    <n v="0"/>
    <n v="0"/>
    <n v="307.25"/>
  </r>
  <r>
    <x v="267"/>
    <x v="269"/>
    <s v="77 Massillon Rd #822"/>
    <s v="Satellite Beach"/>
    <n v="32937"/>
    <s v="32937"/>
    <s v="329"/>
    <s v="005"/>
    <n v="9.1"/>
    <n v="24"/>
    <s v="42mm"/>
    <s v="Watch"/>
    <x v="0"/>
    <x v="6"/>
    <n v="699"/>
    <x v="1"/>
    <x v="1"/>
    <s v="FL"/>
    <n v="699"/>
    <n v="6.6500000000000004E-2"/>
    <n v="46.483499999999999"/>
    <n v="754.58350000000007"/>
  </r>
  <r>
    <x v="268"/>
    <x v="270"/>
    <s v="25346 New Rd"/>
    <s v="New York"/>
    <n v="10016"/>
    <s v="10016"/>
    <s v="100"/>
    <s v="002"/>
    <n v="7.66"/>
    <n v="25"/>
    <s v="38mm"/>
    <s v="Watch"/>
    <x v="0"/>
    <x v="1"/>
    <n v="649"/>
    <x v="0"/>
    <x v="0"/>
    <s v="NY"/>
    <n v="718"/>
    <n v="8.48E-2"/>
    <n v="60.886400000000002"/>
    <n v="786.54639999999995"/>
  </r>
  <r>
    <x v="269"/>
    <x v="271"/>
    <s v="60 Fillmore Ave"/>
    <s v="Huntington Beach"/>
    <n v="92647"/>
    <s v="92647"/>
    <s v="926"/>
    <s v="008"/>
    <n v="9.9600000000000009"/>
    <n v="39"/>
    <s v="38mm"/>
    <s v="Watch"/>
    <x v="5"/>
    <x v="17"/>
    <n v="699"/>
    <x v="1"/>
    <x v="1"/>
    <s v="CA"/>
    <n v="699"/>
    <n v="8.4400000000000003E-2"/>
    <n v="58.995600000000003"/>
    <n v="767.9556"/>
  </r>
  <r>
    <x v="270"/>
    <x v="272"/>
    <s v="57 Haven Ave #90"/>
    <s v="Southfield"/>
    <n v="48075"/>
    <s v="48075"/>
    <s v="480"/>
    <s v="004"/>
    <n v="8.91"/>
    <n v="9"/>
    <s v="38mm"/>
    <s v="Sport"/>
    <x v="2"/>
    <x v="22"/>
    <n v="299"/>
    <x v="1"/>
    <x v="1"/>
    <s v="MI"/>
    <n v="299"/>
    <n v="0.06"/>
    <n v="17.939999999999998"/>
    <n v="325.85000000000002"/>
  </r>
  <r>
    <x v="271"/>
    <x v="273"/>
    <s v="6538 E Pomona St #60"/>
    <s v="Indianapolis"/>
    <n v="46222"/>
    <s v="46222"/>
    <s v="462"/>
    <s v="005"/>
    <n v="9.1"/>
    <n v="16"/>
    <s v="42mm"/>
    <s v="Sport"/>
    <x v="2"/>
    <x v="24"/>
    <n v="349"/>
    <x v="0"/>
    <x v="0"/>
    <s v="IN"/>
    <n v="418"/>
    <n v="7.0000000000000007E-2"/>
    <n v="29.26"/>
    <n v="456.36"/>
  </r>
  <r>
    <x v="272"/>
    <x v="274"/>
    <s v="6535 Joyce St"/>
    <s v="Wichita Falls"/>
    <n v="76301"/>
    <s v="76301"/>
    <s v="763"/>
    <s v="007"/>
    <n v="9.69"/>
    <n v="24"/>
    <s v="42mm"/>
    <s v="Watch"/>
    <x v="0"/>
    <x v="6"/>
    <n v="699"/>
    <x v="1"/>
    <x v="1"/>
    <s v="TX"/>
    <n v="699"/>
    <n v="8.0500000000000002E-2"/>
    <n v="56.269500000000001"/>
    <n v="764.95950000000005"/>
  </r>
  <r>
    <x v="273"/>
    <x v="275"/>
    <s v="78112 Morris Ave"/>
    <s v="North Haven"/>
    <n v="6473"/>
    <s v="06473"/>
    <s v="064"/>
    <s v="002"/>
    <n v="7.66"/>
    <n v="12"/>
    <s v="42mm"/>
    <s v="Sport"/>
    <x v="3"/>
    <x v="20"/>
    <n v="349"/>
    <x v="1"/>
    <x v="1"/>
    <s v="CT"/>
    <n v="349"/>
    <n v="6.3500000000000001E-2"/>
    <n v="22.1615"/>
    <n v="378.82150000000001"/>
  </r>
  <r>
    <x v="274"/>
    <x v="276"/>
    <s v="96950 Hidden Ln"/>
    <s v="Aberdeen"/>
    <n v="21001"/>
    <s v="21001"/>
    <s v="210"/>
    <s v="003"/>
    <n v="8.25"/>
    <n v="29"/>
    <s v="38mm"/>
    <s v="Watch"/>
    <x v="0"/>
    <x v="14"/>
    <n v="749"/>
    <x v="1"/>
    <x v="1"/>
    <s v="MD"/>
    <n v="749"/>
    <n v="0.06"/>
    <n v="44.94"/>
    <n v="802.19"/>
  </r>
  <r>
    <x v="275"/>
    <x v="277"/>
    <s v="3718 S Main St"/>
    <s v="New Orleans"/>
    <n v="70130"/>
    <s v="70130"/>
    <s v="701"/>
    <s v="006"/>
    <n v="9.49"/>
    <n v="18"/>
    <s v="42mm"/>
    <s v="Sport"/>
    <x v="4"/>
    <x v="11"/>
    <n v="349"/>
    <x v="1"/>
    <x v="1"/>
    <s v="LA"/>
    <n v="349"/>
    <n v="8.9099999999999999E-2"/>
    <n v="31.0959"/>
    <n v="389.58590000000004"/>
  </r>
  <r>
    <x v="276"/>
    <x v="278"/>
    <s v="9677 Commerce Dr"/>
    <s v="Richmond"/>
    <n v="23219"/>
    <s v="23219"/>
    <s v="232"/>
    <s v="003"/>
    <n v="8.25"/>
    <n v="7"/>
    <s v="38mm"/>
    <s v="Sport"/>
    <x v="2"/>
    <x v="4"/>
    <n v="299"/>
    <x v="1"/>
    <x v="1"/>
    <s v="VA"/>
    <n v="299"/>
    <n v="5.6300000000000003E-2"/>
    <n v="16.8337"/>
    <n v="324.08370000000002"/>
  </r>
  <r>
    <x v="277"/>
    <x v="279"/>
    <s v="5 Green Pond Rd #4"/>
    <s v="Southampton"/>
    <n v="18966"/>
    <s v="18966"/>
    <s v="189"/>
    <s v="002"/>
    <n v="7.66"/>
    <n v="32"/>
    <s v="42mm"/>
    <s v="Watch"/>
    <x v="0"/>
    <x v="13"/>
    <n v="599"/>
    <x v="0"/>
    <x v="0"/>
    <s v="PA"/>
    <n v="668"/>
    <n v="6.3399999999999998E-2"/>
    <n v="42.351199999999999"/>
    <n v="718.01119999999992"/>
  </r>
  <r>
    <x v="278"/>
    <x v="280"/>
    <s v="636 Commerce Dr #42"/>
    <s v="Shakopee"/>
    <n v="55379"/>
    <s v="55379"/>
    <s v="553"/>
    <s v="006"/>
    <n v="9.49"/>
    <n v="28"/>
    <s v="42mm"/>
    <s v="Watch"/>
    <x v="0"/>
    <x v="0"/>
    <n v="699"/>
    <x v="0"/>
    <x v="0"/>
    <s v="MN"/>
    <n v="768"/>
    <n v="7.1999999999999995E-2"/>
    <n v="55.295999999999992"/>
    <n v="832.78600000000006"/>
  </r>
  <r>
    <x v="279"/>
    <x v="281"/>
    <s v="42744 Hamann Industrial Pky #82"/>
    <s v="Miami"/>
    <n v="33136"/>
    <s v="33136"/>
    <s v="331"/>
    <s v="006"/>
    <n v="9.49"/>
    <n v="17"/>
    <s v="38mm"/>
    <s v="Sport"/>
    <x v="4"/>
    <x v="11"/>
    <n v="299"/>
    <x v="1"/>
    <x v="1"/>
    <s v="FL"/>
    <n v="299"/>
    <n v="6.6500000000000004E-2"/>
    <n v="19.883500000000002"/>
    <n v="328.37350000000004"/>
  </r>
  <r>
    <x v="280"/>
    <x v="282"/>
    <s v="1950 5th Ave"/>
    <s v="Milwaukee"/>
    <n v="53209"/>
    <s v="53209"/>
    <s v="532"/>
    <s v="005"/>
    <n v="9.1"/>
    <n v="19"/>
    <s v="38mm"/>
    <s v="Sport"/>
    <x v="3"/>
    <x v="25"/>
    <n v="299"/>
    <x v="1"/>
    <x v="1"/>
    <s v="WI"/>
    <n v="299"/>
    <n v="5.4300000000000001E-2"/>
    <n v="16.235700000000001"/>
    <n v="324.33570000000003"/>
  </r>
  <r>
    <x v="281"/>
    <x v="283"/>
    <s v="61304 N French Rd"/>
    <s v="Somerset"/>
    <n v="8873"/>
    <s v="08873"/>
    <s v="088"/>
    <s v="002"/>
    <n v="7.66"/>
    <n v="12"/>
    <s v="42mm"/>
    <s v="Sport"/>
    <x v="3"/>
    <x v="20"/>
    <n v="349"/>
    <x v="1"/>
    <x v="1"/>
    <s v="NJ"/>
    <n v="349"/>
    <n v="6.9699999999999998E-2"/>
    <n v="24.325299999999999"/>
    <n v="380.98530000000005"/>
  </r>
  <r>
    <x v="282"/>
    <x v="284"/>
    <s v="87 Imperial Ct #79"/>
    <s v="Fargo"/>
    <n v="58102"/>
    <s v="58102"/>
    <s v="581"/>
    <s v="006"/>
    <n v="9.49"/>
    <n v="12"/>
    <s v="42mm"/>
    <s v="Sport"/>
    <x v="3"/>
    <x v="20"/>
    <n v="349"/>
    <x v="1"/>
    <x v="1"/>
    <s v="ND"/>
    <n v="349"/>
    <n v="6.5600000000000006E-2"/>
    <n v="22.894400000000001"/>
    <n v="381.38440000000003"/>
  </r>
  <r>
    <x v="181"/>
    <x v="285"/>
    <s v="94 W Dodge Rd"/>
    <s v="Carson City"/>
    <n v="89701"/>
    <s v="89701"/>
    <s v="897"/>
    <s v="008"/>
    <n v="9.9600000000000009"/>
    <n v="24"/>
    <s v="42mm"/>
    <s v="Watch"/>
    <x v="0"/>
    <x v="6"/>
    <n v="699"/>
    <x v="1"/>
    <x v="1"/>
    <s v="NV"/>
    <n v="699"/>
    <n v="7.9399999999999998E-2"/>
    <n v="55.500599999999999"/>
    <n v="764.4606"/>
  </r>
  <r>
    <x v="283"/>
    <x v="286"/>
    <s v="4 58th St #3519"/>
    <s v="Scottsdale"/>
    <n v="85254"/>
    <s v="85254"/>
    <s v="852"/>
    <s v="008"/>
    <n v="9.9600000000000009"/>
    <n v="13"/>
    <s v="38mm"/>
    <s v="Sport"/>
    <x v="4"/>
    <x v="7"/>
    <n v="299"/>
    <x v="1"/>
    <x v="1"/>
    <s v="AZ"/>
    <n v="299"/>
    <n v="8.1699999999999995E-2"/>
    <n v="24.4283"/>
    <n v="333.38829999999996"/>
  </r>
  <r>
    <x v="284"/>
    <x v="287"/>
    <s v="5221 Bear Valley Rd"/>
    <s v="Nashville"/>
    <n v="37211"/>
    <s v="37211"/>
    <s v="372"/>
    <s v="005"/>
    <n v="9.1"/>
    <n v="28"/>
    <s v="42mm"/>
    <s v="Watch"/>
    <x v="0"/>
    <x v="0"/>
    <n v="699"/>
    <x v="1"/>
    <x v="1"/>
    <s v="TN"/>
    <n v="699"/>
    <n v="9.4500000000000001E-2"/>
    <n v="66.055499999999995"/>
    <n v="774.15550000000007"/>
  </r>
  <r>
    <x v="285"/>
    <x v="288"/>
    <s v="9648 S Main"/>
    <s v="Salisbury"/>
    <n v="21801"/>
    <s v="21801"/>
    <s v="218"/>
    <s v="003"/>
    <n v="8.25"/>
    <n v="30"/>
    <s v="42mm"/>
    <s v="Watch"/>
    <x v="0"/>
    <x v="18"/>
    <n v="699"/>
    <x v="1"/>
    <x v="1"/>
    <s v="MD"/>
    <n v="699"/>
    <n v="0.06"/>
    <n v="41.94"/>
    <n v="749.19"/>
  </r>
  <r>
    <x v="286"/>
    <x v="289"/>
    <s v="7 S San Marcos Rd"/>
    <s v="New York"/>
    <n v="10004"/>
    <s v="10004"/>
    <s v="100"/>
    <s v="002"/>
    <n v="7.66"/>
    <n v="1"/>
    <s v="38mm"/>
    <s v="Sport"/>
    <x v="1"/>
    <x v="19"/>
    <n v="299"/>
    <x v="0"/>
    <x v="0"/>
    <s v="NY"/>
    <n v="368"/>
    <n v="8.48E-2"/>
    <n v="31.206399999999999"/>
    <n v="406.8664"/>
  </r>
  <r>
    <x v="287"/>
    <x v="290"/>
    <s v="812 S Haven St"/>
    <s v="Amarillo"/>
    <n v="79109"/>
    <s v="79109"/>
    <s v="791"/>
    <s v="007"/>
    <n v="9.69"/>
    <n v="7"/>
    <s v="38mm"/>
    <s v="Sport"/>
    <x v="2"/>
    <x v="4"/>
    <n v="299"/>
    <x v="0"/>
    <x v="0"/>
    <s v="TX"/>
    <n v="368"/>
    <n v="8.0500000000000002E-2"/>
    <n v="29.624000000000002"/>
    <n v="407.31400000000002"/>
  </r>
  <r>
    <x v="288"/>
    <x v="291"/>
    <s v="3882 W Congress St #799"/>
    <s v="Los Angeles"/>
    <n v="90016"/>
    <s v="90016"/>
    <s v="900"/>
    <s v="008"/>
    <n v="9.9600000000000009"/>
    <n v="37"/>
    <s v="38mm"/>
    <s v="Watch"/>
    <x v="5"/>
    <x v="19"/>
    <n v="549"/>
    <x v="0"/>
    <x v="0"/>
    <s v="CA"/>
    <n v="618"/>
    <n v="8.4400000000000003E-2"/>
    <n v="52.159199999999998"/>
    <n v="680.11920000000009"/>
  </r>
  <r>
    <x v="289"/>
    <x v="292"/>
    <s v="4 E Colonial Dr"/>
    <s v="La Mesa"/>
    <n v="91942"/>
    <s v="91942"/>
    <s v="919"/>
    <s v="008"/>
    <n v="9.9600000000000009"/>
    <n v="30"/>
    <s v="42mm"/>
    <s v="Watch"/>
    <x v="0"/>
    <x v="18"/>
    <n v="699"/>
    <x v="0"/>
    <x v="0"/>
    <s v="CA"/>
    <n v="768"/>
    <n v="8.4400000000000003E-2"/>
    <n v="64.819199999999995"/>
    <n v="842.77920000000006"/>
  </r>
  <r>
    <x v="290"/>
    <x v="293"/>
    <s v="45 2nd Ave #9759"/>
    <s v="Atlanta"/>
    <n v="30328"/>
    <s v="30328"/>
    <s v="303"/>
    <s v="005"/>
    <n v="9.1"/>
    <n v="25"/>
    <s v="38mm"/>
    <s v="Watch"/>
    <x v="0"/>
    <x v="1"/>
    <n v="649"/>
    <x v="0"/>
    <x v="0"/>
    <s v="GA"/>
    <n v="718"/>
    <n v="6.9599999999999995E-2"/>
    <n v="49.972799999999999"/>
    <n v="777.07280000000003"/>
  </r>
  <r>
    <x v="291"/>
    <x v="294"/>
    <s v="57254 Brickell Ave #372"/>
    <s v="Worcester"/>
    <n v="1602"/>
    <s v="01602"/>
    <s v="016"/>
    <s v="002"/>
    <n v="7.66"/>
    <n v="24"/>
    <s v="42mm"/>
    <s v="Watch"/>
    <x v="0"/>
    <x v="6"/>
    <n v="699"/>
    <x v="0"/>
    <x v="0"/>
    <s v="MA"/>
    <n v="768"/>
    <n v="6.25E-2"/>
    <n v="48"/>
    <n v="823.66"/>
  </r>
  <r>
    <x v="292"/>
    <x v="295"/>
    <s v="8977 Connecticut Ave Nw #3"/>
    <s v="Niles"/>
    <n v="49120"/>
    <s v="49120"/>
    <s v="491"/>
    <s v="005"/>
    <n v="9.1"/>
    <n v="23"/>
    <s v="38mm"/>
    <s v="Watch"/>
    <x v="0"/>
    <x v="6"/>
    <n v="649"/>
    <x v="0"/>
    <x v="0"/>
    <s v="MI"/>
    <n v="718"/>
    <n v="0.06"/>
    <n v="43.08"/>
    <n v="770.18000000000006"/>
  </r>
  <r>
    <x v="293"/>
    <x v="296"/>
    <s v="9 Waydell St"/>
    <s v="Fairfield"/>
    <n v="7004"/>
    <s v="07004"/>
    <s v="070"/>
    <s v="002"/>
    <n v="7.66"/>
    <n v="13"/>
    <s v="38mm"/>
    <s v="Sport"/>
    <x v="4"/>
    <x v="7"/>
    <n v="299"/>
    <x v="0"/>
    <x v="0"/>
    <s v="NJ"/>
    <n v="368"/>
    <n v="6.9699999999999998E-2"/>
    <n v="25.6496"/>
    <n v="401.30960000000005"/>
  </r>
  <r>
    <x v="294"/>
    <x v="297"/>
    <s v="43 Huey P Long Ave"/>
    <s v="Lafayette"/>
    <n v="70508"/>
    <s v="70508"/>
    <s v="705"/>
    <s v="006"/>
    <n v="9.49"/>
    <n v="37"/>
    <s v="38mm"/>
    <s v="Watch"/>
    <x v="5"/>
    <x v="19"/>
    <n v="549"/>
    <x v="0"/>
    <x v="0"/>
    <s v="LA"/>
    <n v="618"/>
    <n v="8.9099999999999999E-2"/>
    <n v="55.063800000000001"/>
    <n v="682.55380000000002"/>
  </r>
  <r>
    <x v="295"/>
    <x v="298"/>
    <s v="7563 Cornwall Rd #4462"/>
    <s v="Denver"/>
    <n v="17517"/>
    <s v="17517"/>
    <s v="175"/>
    <s v="002"/>
    <n v="7.66"/>
    <n v="12"/>
    <s v="42mm"/>
    <s v="Sport"/>
    <x v="3"/>
    <x v="20"/>
    <n v="349"/>
    <x v="0"/>
    <x v="0"/>
    <s v="PA"/>
    <n v="418"/>
    <n v="6.3399999999999998E-2"/>
    <n v="26.501200000000001"/>
    <n v="452.16120000000001"/>
  </r>
  <r>
    <x v="296"/>
    <x v="299"/>
    <s v="22 Bridle Ln"/>
    <s v="Valley Park"/>
    <n v="63088"/>
    <s v="63088"/>
    <s v="630"/>
    <s v="005"/>
    <n v="9.1"/>
    <n v="18"/>
    <s v="42mm"/>
    <s v="Sport"/>
    <x v="4"/>
    <x v="11"/>
    <n v="349"/>
    <x v="0"/>
    <x v="0"/>
    <s v="MO"/>
    <n v="418"/>
    <n v="7.8100000000000003E-2"/>
    <n v="32.645800000000001"/>
    <n v="459.74580000000003"/>
  </r>
  <r>
    <x v="297"/>
    <x v="300"/>
    <s v="70099 E North Ave"/>
    <s v="Arlington"/>
    <n v="76013"/>
    <s v="76013"/>
    <s v="760"/>
    <s v="006"/>
    <n v="9.49"/>
    <n v="19"/>
    <s v="38mm"/>
    <s v="Sport"/>
    <x v="3"/>
    <x v="25"/>
    <n v="299"/>
    <x v="1"/>
    <x v="1"/>
    <s v="TX"/>
    <n v="299"/>
    <n v="8.0500000000000002E-2"/>
    <n v="24.069500000000001"/>
    <n v="332.55950000000001"/>
  </r>
  <r>
    <x v="298"/>
    <x v="301"/>
    <s v="3211 E Northeast Loop"/>
    <s v="Tampa"/>
    <n v="33619"/>
    <s v="33619"/>
    <s v="336"/>
    <s v="005"/>
    <n v="9.1"/>
    <n v="35"/>
    <s v="38mm"/>
    <s v="Watch"/>
    <x v="0"/>
    <x v="9"/>
    <n v="949"/>
    <x v="1"/>
    <x v="1"/>
    <s v="FL"/>
    <n v="949"/>
    <n v="6.6500000000000004E-2"/>
    <n v="63.108500000000006"/>
    <n v="1021.2085000000001"/>
  </r>
  <r>
    <x v="299"/>
    <x v="302"/>
    <s v="26 Montgomery St"/>
    <s v="Atlanta"/>
    <n v="30328"/>
    <s v="30328"/>
    <s v="303"/>
    <s v="005"/>
    <n v="9.1"/>
    <n v="37"/>
    <s v="38mm"/>
    <s v="Watch"/>
    <x v="5"/>
    <x v="19"/>
    <n v="549"/>
    <x v="0"/>
    <x v="0"/>
    <s v="GA"/>
    <n v="618"/>
    <n v="6.9599999999999995E-2"/>
    <n v="43.012799999999999"/>
    <n v="670.11279999999999"/>
  </r>
  <r>
    <x v="300"/>
    <x v="303"/>
    <s v="13252 Lighthouse Ave"/>
    <s v="Cathedral City"/>
    <n v="92234"/>
    <s v="92234"/>
    <s v="922"/>
    <s v="008"/>
    <n v="9.9600000000000009"/>
    <n v="33"/>
    <s v="38mm"/>
    <s v="Watch"/>
    <x v="0"/>
    <x v="8"/>
    <n v="649"/>
    <x v="0"/>
    <x v="0"/>
    <s v="CA"/>
    <n v="718"/>
    <n v="8.4400000000000003E-2"/>
    <n v="60.599200000000003"/>
    <n v="788.55920000000003"/>
  </r>
  <r>
    <x v="301"/>
    <x v="304"/>
    <s v="206 Main St #2804"/>
    <s v="Lansing"/>
    <n v="48933"/>
    <s v="48933"/>
    <s v="489"/>
    <s v="004"/>
    <n v="8.91"/>
    <n v="34"/>
    <s v="42mm"/>
    <s v="Watch"/>
    <x v="0"/>
    <x v="8"/>
    <n v="699"/>
    <x v="0"/>
    <x v="0"/>
    <s v="MI"/>
    <n v="768"/>
    <n v="0.06"/>
    <n v="46.08"/>
    <n v="822.99"/>
  </r>
  <r>
    <x v="302"/>
    <x v="305"/>
    <s v="96541 W Central Blvd"/>
    <s v="Phoenix"/>
    <n v="85034"/>
    <s v="85034"/>
    <s v="850"/>
    <s v="008"/>
    <n v="9.9600000000000009"/>
    <n v="29"/>
    <s v="38mm"/>
    <s v="Watch"/>
    <x v="0"/>
    <x v="14"/>
    <n v="749"/>
    <x v="1"/>
    <x v="1"/>
    <s v="AZ"/>
    <n v="749"/>
    <n v="8.1699999999999995E-2"/>
    <n v="61.193299999999994"/>
    <n v="820.15330000000006"/>
  </r>
  <r>
    <x v="303"/>
    <x v="306"/>
    <s v="34 Saint George Ave #2"/>
    <s v="Bangor"/>
    <n v="4401"/>
    <s v="04401"/>
    <s v="044"/>
    <s v="004"/>
    <n v="8.91"/>
    <n v="28"/>
    <s v="42mm"/>
    <s v="Watch"/>
    <x v="0"/>
    <x v="0"/>
    <n v="699"/>
    <x v="1"/>
    <x v="1"/>
    <s v="ME"/>
    <n v="699"/>
    <n v="5.5E-2"/>
    <n v="38.445"/>
    <n v="746.35500000000002"/>
  </r>
  <r>
    <x v="304"/>
    <x v="307"/>
    <s v="47857 Coney Island Ave"/>
    <s v="Clinton"/>
    <n v="20735"/>
    <s v="20735"/>
    <s v="207"/>
    <s v="003"/>
    <n v="8.25"/>
    <n v="25"/>
    <s v="38mm"/>
    <s v="Watch"/>
    <x v="0"/>
    <x v="1"/>
    <n v="649"/>
    <x v="0"/>
    <x v="0"/>
    <s v="MD"/>
    <n v="718"/>
    <n v="0.06"/>
    <n v="43.08"/>
    <n v="769.33"/>
  </r>
  <r>
    <x v="305"/>
    <x v="308"/>
    <s v="8573 Lincoln Blvd"/>
    <s v="York"/>
    <n v="17404"/>
    <s v="17404"/>
    <s v="174"/>
    <s v="003"/>
    <n v="8.25"/>
    <n v="7"/>
    <s v="38mm"/>
    <s v="Sport"/>
    <x v="2"/>
    <x v="4"/>
    <n v="299"/>
    <x v="1"/>
    <x v="1"/>
    <s v="PA"/>
    <n v="299"/>
    <n v="6.3399999999999998E-2"/>
    <n v="18.956599999999998"/>
    <n v="326.20659999999998"/>
  </r>
  <r>
    <x v="306"/>
    <x v="309"/>
    <s v="596 Santa Maria Ave #7913"/>
    <s v="Mesquite"/>
    <n v="75150"/>
    <s v="75150"/>
    <s v="751"/>
    <s v="006"/>
    <n v="9.49"/>
    <n v="9"/>
    <s v="38mm"/>
    <s v="Sport"/>
    <x v="2"/>
    <x v="22"/>
    <n v="299"/>
    <x v="1"/>
    <x v="1"/>
    <s v="TX"/>
    <n v="299"/>
    <n v="8.0500000000000002E-2"/>
    <n v="24.069500000000001"/>
    <n v="332.55950000000001"/>
  </r>
  <r>
    <x v="307"/>
    <x v="310"/>
    <s v="3829 Ventura Blvd"/>
    <s v="Butte"/>
    <n v="59701"/>
    <s v="59701"/>
    <s v="597"/>
    <s v="008"/>
    <n v="9.9600000000000009"/>
    <n v="1"/>
    <s v="38mm"/>
    <s v="Sport"/>
    <x v="1"/>
    <x v="19"/>
    <n v="299"/>
    <x v="0"/>
    <x v="0"/>
    <s v="MT"/>
    <n v="368"/>
    <n v="0"/>
    <n v="0"/>
    <n v="377.96"/>
  </r>
  <r>
    <x v="308"/>
    <x v="311"/>
    <s v="13 S Hacienda Dr"/>
    <s v="Livingston"/>
    <n v="7039"/>
    <s v="07039"/>
    <s v="070"/>
    <s v="002"/>
    <n v="7.66"/>
    <n v="40"/>
    <s v="42mm"/>
    <s v="Watch"/>
    <x v="5"/>
    <x v="17"/>
    <n v="749"/>
    <x v="1"/>
    <x v="1"/>
    <s v="NJ"/>
    <n v="749"/>
    <n v="6.9699999999999998E-2"/>
    <n v="52.205300000000001"/>
    <n v="808.86529999999993"/>
  </r>
  <r>
    <x v="309"/>
    <x v="312"/>
    <s v="40 9th Ave Sw #91"/>
    <s v="Waterford"/>
    <n v="48329"/>
    <s v="48329"/>
    <s v="483"/>
    <s v="004"/>
    <n v="8.91"/>
    <n v="23"/>
    <s v="38mm"/>
    <s v="Watch"/>
    <x v="0"/>
    <x v="6"/>
    <n v="649"/>
    <x v="0"/>
    <x v="0"/>
    <s v="MI"/>
    <n v="718"/>
    <n v="0.06"/>
    <n v="43.08"/>
    <n v="769.99"/>
  </r>
  <r>
    <x v="310"/>
    <x v="313"/>
    <s v="2845 Boulder Crescent St"/>
    <s v="Cleveland"/>
    <n v="44103"/>
    <s v="44103"/>
    <s v="441"/>
    <s v="004"/>
    <n v="8.91"/>
    <n v="19"/>
    <s v="38mm"/>
    <s v="Sport"/>
    <x v="3"/>
    <x v="25"/>
    <n v="299"/>
    <x v="1"/>
    <x v="1"/>
    <s v="OH"/>
    <n v="299"/>
    <n v="7.0999999999999994E-2"/>
    <n v="21.228999999999999"/>
    <n v="329.13900000000001"/>
  </r>
  <r>
    <x v="311"/>
    <x v="314"/>
    <s v="33 State St"/>
    <s v="Abilene"/>
    <n v="79601"/>
    <s v="79601"/>
    <s v="796"/>
    <s v="007"/>
    <n v="9.69"/>
    <n v="36"/>
    <s v="42mm"/>
    <s v="Watch"/>
    <x v="0"/>
    <x v="9"/>
    <n v="999"/>
    <x v="0"/>
    <x v="0"/>
    <s v="TX"/>
    <n v="1068"/>
    <n v="8.0500000000000002E-2"/>
    <n v="85.974000000000004"/>
    <n v="1163.664"/>
  </r>
  <r>
    <x v="312"/>
    <x v="315"/>
    <s v="2 S 15th St"/>
    <s v="Fort Worth"/>
    <n v="76107"/>
    <s v="76107"/>
    <s v="761"/>
    <s v="006"/>
    <n v="9.49"/>
    <n v="25"/>
    <s v="38mm"/>
    <s v="Watch"/>
    <x v="0"/>
    <x v="1"/>
    <n v="649"/>
    <x v="1"/>
    <x v="1"/>
    <s v="TX"/>
    <n v="649"/>
    <n v="8.0500000000000002E-2"/>
    <n v="52.244500000000002"/>
    <n v="710.73450000000003"/>
  </r>
  <r>
    <x v="313"/>
    <x v="316"/>
    <s v="4 Kohler Memorial Dr"/>
    <s v="Brooklyn"/>
    <n v="11230"/>
    <s v="11230"/>
    <s v="112"/>
    <s v="002"/>
    <n v="7.66"/>
    <n v="11"/>
    <s v="38mm"/>
    <s v="Sport"/>
    <x v="3"/>
    <x v="23"/>
    <n v="299"/>
    <x v="0"/>
    <x v="0"/>
    <s v="NY"/>
    <n v="368"/>
    <n v="8.48E-2"/>
    <n v="31.206399999999999"/>
    <n v="406.8664"/>
  </r>
  <r>
    <x v="314"/>
    <x v="317"/>
    <s v="1 Rancho Del Mar Shopping C"/>
    <s v="Providence"/>
    <n v="2903"/>
    <s v="02903"/>
    <s v="029"/>
    <s v="002"/>
    <n v="7.66"/>
    <n v="6"/>
    <s v="42mm"/>
    <s v="Sport"/>
    <x v="2"/>
    <x v="12"/>
    <n v="349"/>
    <x v="1"/>
    <x v="1"/>
    <s v="RI"/>
    <n v="349"/>
    <n v="7.0000000000000007E-2"/>
    <n v="24.430000000000003"/>
    <n v="381.09000000000003"/>
  </r>
  <r>
    <x v="315"/>
    <x v="318"/>
    <s v="3943 N Highland Ave"/>
    <s v="Lancaster"/>
    <n v="17601"/>
    <s v="17601"/>
    <s v="176"/>
    <s v="002"/>
    <n v="7.66"/>
    <n v="31"/>
    <s v="38mm"/>
    <s v="Watch"/>
    <x v="0"/>
    <x v="13"/>
    <n v="549"/>
    <x v="1"/>
    <x v="1"/>
    <s v="PA"/>
    <n v="549"/>
    <n v="6.3399999999999998E-2"/>
    <n v="34.806599999999996"/>
    <n v="591.46659999999997"/>
  </r>
  <r>
    <x v="316"/>
    <x v="319"/>
    <s v="5 Williams St"/>
    <s v="Johnston"/>
    <n v="2919"/>
    <s v="02919"/>
    <s v="029"/>
    <s v="002"/>
    <n v="7.66"/>
    <n v="3"/>
    <s v="38mm"/>
    <s v="Sport"/>
    <x v="2"/>
    <x v="16"/>
    <n v="299"/>
    <x v="1"/>
    <x v="1"/>
    <s v="RI"/>
    <n v="299"/>
    <n v="7.0000000000000007E-2"/>
    <n v="20.930000000000003"/>
    <n v="327.59000000000003"/>
  </r>
  <r>
    <x v="317"/>
    <x v="320"/>
    <s v="60 Old Dover Rd"/>
    <s v="Hialeah"/>
    <n v="33014"/>
    <s v="33014"/>
    <s v="330"/>
    <s v="006"/>
    <n v="9.49"/>
    <n v="24"/>
    <s v="42mm"/>
    <s v="Watch"/>
    <x v="0"/>
    <x v="6"/>
    <n v="699"/>
    <x v="0"/>
    <x v="0"/>
    <s v="FL"/>
    <n v="768"/>
    <n v="6.6500000000000004E-2"/>
    <n v="51.072000000000003"/>
    <n v="828.56200000000001"/>
  </r>
  <r>
    <x v="318"/>
    <x v="321"/>
    <s v="8 Sheridan Rd"/>
    <s v="Jersey City"/>
    <n v="7304"/>
    <s v="07304"/>
    <s v="073"/>
    <s v="002"/>
    <n v="7.66"/>
    <n v="15"/>
    <s v="38mm"/>
    <s v="Sport"/>
    <x v="2"/>
    <x v="21"/>
    <n v="299"/>
    <x v="1"/>
    <x v="1"/>
    <s v="NJ"/>
    <n v="299"/>
    <n v="6.9699999999999998E-2"/>
    <n v="20.840299999999999"/>
    <n v="327.50030000000004"/>
  </r>
  <r>
    <x v="319"/>
    <x v="322"/>
    <s v="85092 Southern Blvd"/>
    <s v="San Antonio"/>
    <n v="78204"/>
    <s v="78204"/>
    <s v="782"/>
    <s v="007"/>
    <n v="9.69"/>
    <n v="15"/>
    <s v="38mm"/>
    <s v="Sport"/>
    <x v="2"/>
    <x v="21"/>
    <n v="299"/>
    <x v="1"/>
    <x v="1"/>
    <s v="TX"/>
    <n v="299"/>
    <n v="8.0500000000000002E-2"/>
    <n v="24.069500000000001"/>
    <n v="332.7595"/>
  </r>
  <r>
    <x v="320"/>
    <x v="323"/>
    <s v="64 Newman Springs Rd E"/>
    <s v="Brooklyn"/>
    <n v="11219"/>
    <s v="11219"/>
    <s v="112"/>
    <s v="002"/>
    <n v="7.66"/>
    <n v="7"/>
    <s v="38mm"/>
    <s v="Sport"/>
    <x v="2"/>
    <x v="4"/>
    <n v="299"/>
    <x v="1"/>
    <x v="1"/>
    <s v="NY"/>
    <n v="299"/>
    <n v="8.48E-2"/>
    <n v="25.3552"/>
    <n v="332.01520000000005"/>
  </r>
  <r>
    <x v="229"/>
    <x v="324"/>
    <s v="48 Stratford Ave"/>
    <s v="Pomona"/>
    <n v="91768"/>
    <s v="91768"/>
    <s v="917"/>
    <s v="008"/>
    <n v="9.9600000000000009"/>
    <n v="29"/>
    <s v="38mm"/>
    <s v="Watch"/>
    <x v="0"/>
    <x v="14"/>
    <n v="749"/>
    <x v="0"/>
    <x v="0"/>
    <s v="CA"/>
    <n v="818"/>
    <n v="8.4400000000000003E-2"/>
    <n v="69.039200000000008"/>
    <n v="896.99920000000009"/>
  </r>
  <r>
    <x v="321"/>
    <x v="325"/>
    <s v="80 Pittsford Victor Rd #9"/>
    <s v="Cleveland"/>
    <n v="44103"/>
    <s v="44103"/>
    <s v="441"/>
    <s v="004"/>
    <n v="8.91"/>
    <n v="2"/>
    <s v="42mm"/>
    <s v="Sport"/>
    <x v="1"/>
    <x v="19"/>
    <n v="349"/>
    <x v="0"/>
    <x v="0"/>
    <s v="OH"/>
    <n v="418"/>
    <n v="7.0999999999999994E-2"/>
    <n v="29.677999999999997"/>
    <n v="456.58800000000002"/>
  </r>
  <r>
    <x v="322"/>
    <x v="326"/>
    <s v="87163 N Main Ave"/>
    <s v="New York"/>
    <n v="10013"/>
    <s v="10013"/>
    <s v="100"/>
    <s v="002"/>
    <n v="7.66"/>
    <n v="33"/>
    <s v="38mm"/>
    <s v="Watch"/>
    <x v="0"/>
    <x v="8"/>
    <n v="649"/>
    <x v="1"/>
    <x v="1"/>
    <s v="NY"/>
    <n v="649"/>
    <n v="8.48E-2"/>
    <n v="55.035200000000003"/>
    <n v="711.6952"/>
  </r>
  <r>
    <x v="267"/>
    <x v="327"/>
    <s v="393 Lafayette Ave"/>
    <s v="Richmond"/>
    <n v="23219"/>
    <s v="23219"/>
    <s v="232"/>
    <s v="003"/>
    <n v="8.25"/>
    <n v="22"/>
    <s v="42mm"/>
    <s v="Sport"/>
    <x v="1"/>
    <x v="3"/>
    <n v="349"/>
    <x v="1"/>
    <x v="1"/>
    <s v="VA"/>
    <n v="349"/>
    <n v="5.6300000000000003E-2"/>
    <n v="19.648700000000002"/>
    <n v="376.89870000000002"/>
  </r>
  <r>
    <x v="7"/>
    <x v="328"/>
    <s v="99 5th Ave #33"/>
    <s v="Trion"/>
    <n v="30753"/>
    <s v="30753"/>
    <s v="307"/>
    <s v="005"/>
    <n v="9.1"/>
    <n v="3"/>
    <s v="38mm"/>
    <s v="Sport"/>
    <x v="2"/>
    <x v="16"/>
    <n v="299"/>
    <x v="0"/>
    <x v="0"/>
    <s v="GA"/>
    <n v="368"/>
    <n v="6.9599999999999995E-2"/>
    <n v="25.6128"/>
    <n v="402.71280000000002"/>
  </r>
  <r>
    <x v="323"/>
    <x v="329"/>
    <s v="49 N Mays St"/>
    <s v="Broussard"/>
    <n v="70518"/>
    <s v="70518"/>
    <s v="705"/>
    <s v="006"/>
    <n v="9.49"/>
    <n v="13"/>
    <s v="38mm"/>
    <s v="Sport"/>
    <x v="4"/>
    <x v="7"/>
    <n v="299"/>
    <x v="1"/>
    <x v="1"/>
    <s v="LA"/>
    <n v="299"/>
    <n v="8.9099999999999999E-2"/>
    <n v="26.640899999999998"/>
    <n v="335.1309"/>
  </r>
  <r>
    <x v="324"/>
    <x v="330"/>
    <s v="993 Washington Ave"/>
    <s v="Nutley"/>
    <n v="7110"/>
    <s v="07110"/>
    <s v="071"/>
    <s v="002"/>
    <n v="7.66"/>
    <n v="26"/>
    <s v="42mm"/>
    <s v="Watch"/>
    <x v="0"/>
    <x v="2"/>
    <n v="699"/>
    <x v="1"/>
    <x v="1"/>
    <s v="NJ"/>
    <n v="699"/>
    <n v="6.9699999999999998E-2"/>
    <n v="48.720300000000002"/>
    <n v="755.38029999999992"/>
  </r>
  <r>
    <x v="325"/>
    <x v="331"/>
    <s v="88 15th Ave Ne"/>
    <s v="Vestal"/>
    <n v="13850"/>
    <s v="13850"/>
    <s v="138"/>
    <s v="002"/>
    <n v="7.66"/>
    <n v="12"/>
    <s v="42mm"/>
    <s v="Sport"/>
    <x v="3"/>
    <x v="20"/>
    <n v="349"/>
    <x v="0"/>
    <x v="0"/>
    <s v="NY"/>
    <n v="418"/>
    <n v="8.48E-2"/>
    <n v="35.446399999999997"/>
    <n v="461.10640000000001"/>
  </r>
  <r>
    <x v="326"/>
    <x v="332"/>
    <s v="3381 E 40th Ave"/>
    <s v="Passaic"/>
    <n v="7055"/>
    <s v="07055"/>
    <s v="070"/>
    <s v="002"/>
    <n v="7.66"/>
    <n v="41"/>
    <s v="38mm"/>
    <s v="Watch"/>
    <x v="5"/>
    <x v="10"/>
    <n v="1049"/>
    <x v="0"/>
    <x v="0"/>
    <s v="NJ"/>
    <n v="1118"/>
    <n v="6.9699999999999998E-2"/>
    <n v="77.924599999999998"/>
    <n v="1203.5846000000001"/>
  </r>
  <r>
    <x v="327"/>
    <x v="333"/>
    <s v="201 Ridgewood Rd"/>
    <s v="Moscow"/>
    <n v="83843"/>
    <s v="83843"/>
    <s v="838"/>
    <s v="008"/>
    <n v="9.9600000000000009"/>
    <n v="26"/>
    <s v="42mm"/>
    <s v="Watch"/>
    <x v="0"/>
    <x v="2"/>
    <n v="699"/>
    <x v="1"/>
    <x v="1"/>
    <s v="ID"/>
    <n v="699"/>
    <n v="6.0100000000000001E-2"/>
    <n v="42.009900000000002"/>
    <n v="750.96990000000005"/>
  </r>
  <r>
    <x v="328"/>
    <x v="334"/>
    <s v="39 Moccasin Dr"/>
    <s v="San Francisco"/>
    <n v="94104"/>
    <s v="94104"/>
    <s v="941"/>
    <s v="008"/>
    <n v="9.9600000000000009"/>
    <n v="13"/>
    <s v="38mm"/>
    <s v="Sport"/>
    <x v="4"/>
    <x v="7"/>
    <n v="299"/>
    <x v="1"/>
    <x v="1"/>
    <s v="CA"/>
    <n v="299"/>
    <n v="8.4400000000000003E-2"/>
    <n v="25.235600000000002"/>
    <n v="334.19559999999996"/>
  </r>
  <r>
    <x v="329"/>
    <x v="335"/>
    <s v="4 Carroll St"/>
    <s v="North Attleboro"/>
    <n v="2760"/>
    <s v="02760"/>
    <s v="027"/>
    <s v="002"/>
    <n v="7.66"/>
    <n v="3"/>
    <s v="38mm"/>
    <s v="Sport"/>
    <x v="2"/>
    <x v="16"/>
    <n v="299"/>
    <x v="1"/>
    <x v="1"/>
    <s v="MA"/>
    <n v="299"/>
    <n v="6.25E-2"/>
    <n v="18.6875"/>
    <n v="325.34750000000003"/>
  </r>
  <r>
    <x v="330"/>
    <x v="336"/>
    <s v="9581 E Arapahoe Rd"/>
    <s v="Rochester"/>
    <n v="48307"/>
    <s v="48307"/>
    <s v="483"/>
    <s v="004"/>
    <n v="8.91"/>
    <n v="17"/>
    <s v="38mm"/>
    <s v="Sport"/>
    <x v="4"/>
    <x v="11"/>
    <n v="299"/>
    <x v="0"/>
    <x v="0"/>
    <s v="MI"/>
    <n v="368"/>
    <n v="0.06"/>
    <n v="22.08"/>
    <n v="398.99"/>
  </r>
  <r>
    <x v="331"/>
    <x v="337"/>
    <s v="33 N Michigan Ave"/>
    <s v="Green Bay"/>
    <n v="54301"/>
    <s v="54301"/>
    <s v="543"/>
    <s v="005"/>
    <n v="9.1"/>
    <n v="28"/>
    <s v="42mm"/>
    <s v="Watch"/>
    <x v="0"/>
    <x v="0"/>
    <n v="699"/>
    <x v="1"/>
    <x v="1"/>
    <s v="WI"/>
    <n v="699"/>
    <n v="5.4300000000000001E-2"/>
    <n v="37.9557"/>
    <n v="746.0557"/>
  </r>
  <r>
    <x v="332"/>
    <x v="338"/>
    <s v="2 S Biscayne Blvd"/>
    <s v="Baltimore"/>
    <n v="21230"/>
    <s v="21230"/>
    <s v="212"/>
    <s v="003"/>
    <n v="8.25"/>
    <n v="39"/>
    <s v="38mm"/>
    <s v="Watch"/>
    <x v="5"/>
    <x v="17"/>
    <n v="699"/>
    <x v="0"/>
    <x v="0"/>
    <s v="MD"/>
    <n v="768"/>
    <n v="0.06"/>
    <n v="46.08"/>
    <n v="822.33"/>
  </r>
  <r>
    <x v="333"/>
    <x v="339"/>
    <s v="8 Us Highway 22"/>
    <s v="Colorado Springs"/>
    <n v="80937"/>
    <s v="80937"/>
    <s v="809"/>
    <s v="007"/>
    <n v="9.69"/>
    <n v="24"/>
    <s v="42mm"/>
    <s v="Watch"/>
    <x v="0"/>
    <x v="6"/>
    <n v="699"/>
    <x v="0"/>
    <x v="0"/>
    <s v="CO"/>
    <n v="768"/>
    <n v="7.4399999999999994E-2"/>
    <n v="57.139199999999995"/>
    <n v="834.82920000000001"/>
  </r>
  <r>
    <x v="334"/>
    <x v="340"/>
    <s v="7422 Martin Ave #8"/>
    <s v="Toledo"/>
    <n v="43607"/>
    <s v="43607"/>
    <s v="436"/>
    <s v="004"/>
    <n v="8.91"/>
    <n v="30"/>
    <s v="42mm"/>
    <s v="Watch"/>
    <x v="0"/>
    <x v="18"/>
    <n v="699"/>
    <x v="0"/>
    <x v="0"/>
    <s v="OH"/>
    <n v="768"/>
    <n v="7.0999999999999994E-2"/>
    <n v="54.527999999999992"/>
    <n v="831.43799999999999"/>
  </r>
  <r>
    <x v="335"/>
    <x v="341"/>
    <s v="94 Chase Rd"/>
    <s v="Hyattsville"/>
    <n v="20785"/>
    <s v="20785"/>
    <s v="207"/>
    <s v="003"/>
    <n v="8.25"/>
    <n v="8"/>
    <s v="42mm"/>
    <s v="Sport"/>
    <x v="2"/>
    <x v="4"/>
    <n v="349"/>
    <x v="0"/>
    <x v="0"/>
    <s v="MD"/>
    <n v="418"/>
    <n v="0.06"/>
    <n v="25.08"/>
    <n v="451.33"/>
  </r>
  <r>
    <x v="336"/>
    <x v="342"/>
    <s v="8139 I Hwy 10 #92"/>
    <s v="New Bedford"/>
    <n v="2745"/>
    <s v="02745"/>
    <s v="027"/>
    <s v="002"/>
    <n v="7.66"/>
    <n v="31"/>
    <s v="38mm"/>
    <s v="Watch"/>
    <x v="0"/>
    <x v="13"/>
    <n v="549"/>
    <x v="1"/>
    <x v="1"/>
    <s v="MA"/>
    <n v="549"/>
    <n v="6.25E-2"/>
    <n v="34.3125"/>
    <n v="590.97249999999997"/>
  </r>
  <r>
    <x v="337"/>
    <x v="343"/>
    <s v="5 Cabot Rd"/>
    <s v="Mc Lean"/>
    <n v="22102"/>
    <s v="22102"/>
    <s v="221"/>
    <s v="003"/>
    <n v="8.25"/>
    <n v="36"/>
    <s v="42mm"/>
    <s v="Watch"/>
    <x v="0"/>
    <x v="9"/>
    <n v="999"/>
    <x v="1"/>
    <x v="1"/>
    <s v="VA"/>
    <n v="999"/>
    <n v="5.6300000000000003E-2"/>
    <n v="56.243700000000004"/>
    <n v="1063.4937"/>
  </r>
  <r>
    <x v="338"/>
    <x v="344"/>
    <s v="3387 Ryan Dr"/>
    <s v="Hanover"/>
    <n v="21076"/>
    <s v="21076"/>
    <s v="210"/>
    <s v="003"/>
    <n v="8.25"/>
    <n v="4"/>
    <s v="42mm"/>
    <s v="Sport"/>
    <x v="2"/>
    <x v="16"/>
    <n v="349"/>
    <x v="0"/>
    <x v="0"/>
    <s v="MD"/>
    <n v="418"/>
    <n v="0.06"/>
    <n v="25.08"/>
    <n v="451.33"/>
  </r>
  <r>
    <x v="339"/>
    <x v="345"/>
    <s v="3125 Packer Ave #9851"/>
    <s v="Austin"/>
    <n v="78753"/>
    <s v="78753"/>
    <s v="787"/>
    <s v="007"/>
    <n v="9.69"/>
    <n v="20"/>
    <s v="42mm"/>
    <s v="Sport"/>
    <x v="3"/>
    <x v="5"/>
    <n v="349"/>
    <x v="1"/>
    <x v="1"/>
    <s v="TX"/>
    <n v="349"/>
    <n v="8.0500000000000002E-2"/>
    <n v="28.0945"/>
    <n v="386.78449999999998"/>
  </r>
  <r>
    <x v="340"/>
    <x v="346"/>
    <s v="347 Chestnut St"/>
    <s v="Peoria"/>
    <n v="85381"/>
    <s v="85381"/>
    <s v="853"/>
    <s v="008"/>
    <n v="9.9600000000000009"/>
    <n v="18"/>
    <s v="42mm"/>
    <s v="Sport"/>
    <x v="4"/>
    <x v="11"/>
    <n v="349"/>
    <x v="0"/>
    <x v="0"/>
    <s v="AZ"/>
    <n v="418"/>
    <n v="8.1699999999999995E-2"/>
    <n v="34.150599999999997"/>
    <n v="462.11059999999998"/>
  </r>
  <r>
    <x v="341"/>
    <x v="347"/>
    <s v="8116 Mount Vernon Ave"/>
    <s v="Bucyrus"/>
    <n v="44820"/>
    <s v="44820"/>
    <s v="448"/>
    <s v="004"/>
    <n v="8.91"/>
    <n v="35"/>
    <s v="38mm"/>
    <s v="Watch"/>
    <x v="0"/>
    <x v="9"/>
    <n v="949"/>
    <x v="0"/>
    <x v="0"/>
    <s v="OH"/>
    <n v="1018"/>
    <n v="7.0999999999999994E-2"/>
    <n v="72.277999999999992"/>
    <n v="1099.1880000000001"/>
  </r>
  <r>
    <x v="342"/>
    <x v="348"/>
    <s v="8772 Old County Rd #5410"/>
    <s v="Kent"/>
    <n v="98032"/>
    <s v="98032"/>
    <s v="980"/>
    <s v="008"/>
    <n v="9.9600000000000009"/>
    <n v="19"/>
    <s v="38mm"/>
    <s v="Sport"/>
    <x v="3"/>
    <x v="25"/>
    <n v="299"/>
    <x v="0"/>
    <x v="0"/>
    <s v="WA"/>
    <n v="368"/>
    <n v="8.8900000000000007E-2"/>
    <n v="32.715200000000003"/>
    <n v="410.67519999999996"/>
  </r>
  <r>
    <x v="343"/>
    <x v="349"/>
    <s v="868 State St #38"/>
    <s v="Cincinnati"/>
    <n v="45251"/>
    <s v="45251"/>
    <s v="452"/>
    <s v="004"/>
    <n v="8.91"/>
    <n v="37"/>
    <s v="38mm"/>
    <s v="Watch"/>
    <x v="5"/>
    <x v="19"/>
    <n v="549"/>
    <x v="0"/>
    <x v="0"/>
    <s v="OH"/>
    <n v="618"/>
    <n v="7.0999999999999994E-2"/>
    <n v="43.877999999999993"/>
    <n v="670.78800000000001"/>
  </r>
  <r>
    <x v="344"/>
    <x v="350"/>
    <s v="772 W River Dr"/>
    <s v="Bloomington"/>
    <n v="47404"/>
    <s v="47404"/>
    <s v="474"/>
    <s v="005"/>
    <n v="9.1"/>
    <n v="9"/>
    <s v="38mm"/>
    <s v="Sport"/>
    <x v="2"/>
    <x v="22"/>
    <n v="299"/>
    <x v="1"/>
    <x v="1"/>
    <s v="IN"/>
    <n v="299"/>
    <n v="7.0000000000000007E-2"/>
    <n v="20.930000000000003"/>
    <n v="329.03000000000003"/>
  </r>
  <r>
    <x v="345"/>
    <x v="351"/>
    <s v="73 W Barstow Ave"/>
    <s v="Arlington Heights"/>
    <n v="60004"/>
    <s v="60004"/>
    <s v="600"/>
    <s v="005"/>
    <n v="9.1"/>
    <n v="13"/>
    <s v="38mm"/>
    <s v="Sport"/>
    <x v="4"/>
    <x v="7"/>
    <n v="299"/>
    <x v="0"/>
    <x v="0"/>
    <s v="IL"/>
    <n v="368"/>
    <n v="8.1900000000000001E-2"/>
    <n v="30.139199999999999"/>
    <n v="407.23920000000004"/>
  </r>
  <r>
    <x v="346"/>
    <x v="352"/>
    <s v="61047 Mayfield Ave"/>
    <s v="Brooklyn"/>
    <n v="11223"/>
    <s v="11223"/>
    <s v="112"/>
    <s v="002"/>
    <n v="7.66"/>
    <n v="13"/>
    <s v="38mm"/>
    <s v="Sport"/>
    <x v="4"/>
    <x v="7"/>
    <n v="299"/>
    <x v="1"/>
    <x v="1"/>
    <s v="NY"/>
    <n v="299"/>
    <n v="8.48E-2"/>
    <n v="25.3552"/>
    <n v="332.01520000000005"/>
  </r>
  <r>
    <x v="347"/>
    <x v="353"/>
    <s v="2139 Santa Rosa Ave"/>
    <s v="Orlando"/>
    <n v="32801"/>
    <s v="32801"/>
    <s v="328"/>
    <s v="005"/>
    <n v="9.1"/>
    <n v="4"/>
    <s v="42mm"/>
    <s v="Sport"/>
    <x v="2"/>
    <x v="16"/>
    <n v="349"/>
    <x v="1"/>
    <x v="1"/>
    <s v="FL"/>
    <n v="349"/>
    <n v="6.6500000000000004E-2"/>
    <n v="23.208500000000001"/>
    <n v="381.30850000000004"/>
  </r>
  <r>
    <x v="348"/>
    <x v="354"/>
    <s v="598 43rd St"/>
    <s v="Beverly Hills"/>
    <n v="90210"/>
    <s v="90210"/>
    <s v="902"/>
    <s v="008"/>
    <n v="9.9600000000000009"/>
    <n v="12"/>
    <s v="42mm"/>
    <s v="Sport"/>
    <x v="3"/>
    <x v="20"/>
    <n v="349"/>
    <x v="1"/>
    <x v="1"/>
    <s v="CA"/>
    <n v="349"/>
    <n v="8.4400000000000003E-2"/>
    <n v="29.4556"/>
    <n v="388.41559999999998"/>
  </r>
  <r>
    <x v="349"/>
    <x v="355"/>
    <s v="70295 Pioneer Ct"/>
    <s v="Brandon"/>
    <n v="33511"/>
    <s v="33511"/>
    <s v="335"/>
    <s v="005"/>
    <n v="9.1"/>
    <n v="40"/>
    <s v="42mm"/>
    <s v="Watch"/>
    <x v="5"/>
    <x v="17"/>
    <n v="749"/>
    <x v="0"/>
    <x v="0"/>
    <s v="FL"/>
    <n v="818"/>
    <n v="6.6500000000000004E-2"/>
    <n v="54.397000000000006"/>
    <n v="881.49700000000007"/>
  </r>
  <r>
    <x v="350"/>
    <x v="356"/>
    <s v="92899 Kalakaua Ave"/>
    <s v="El Paso"/>
    <n v="79925"/>
    <s v="79925"/>
    <s v="799"/>
    <s v="008"/>
    <n v="9.9600000000000009"/>
    <n v="3"/>
    <s v="38mm"/>
    <s v="Sport"/>
    <x v="2"/>
    <x v="16"/>
    <n v="299"/>
    <x v="1"/>
    <x v="1"/>
    <s v="TX"/>
    <n v="299"/>
    <n v="8.0500000000000002E-2"/>
    <n v="24.069500000000001"/>
    <n v="333.02949999999998"/>
  </r>
  <r>
    <x v="351"/>
    <x v="357"/>
    <s v="395 S 6th St #2"/>
    <s v="El Cajon"/>
    <n v="92020"/>
    <s v="92020"/>
    <s v="920"/>
    <s v="008"/>
    <n v="9.9600000000000009"/>
    <n v="23"/>
    <s v="38mm"/>
    <s v="Watch"/>
    <x v="0"/>
    <x v="6"/>
    <n v="649"/>
    <x v="1"/>
    <x v="1"/>
    <s v="CA"/>
    <n v="649"/>
    <n v="8.4400000000000003E-2"/>
    <n v="54.775600000000004"/>
    <n v="713.73560000000009"/>
  </r>
  <r>
    <x v="352"/>
    <x v="358"/>
    <s v="9506 Edgemore Ave"/>
    <s v="Bladensburg"/>
    <n v="20710"/>
    <s v="20710"/>
    <s v="207"/>
    <s v="003"/>
    <n v="8.25"/>
    <n v="27"/>
    <s v="38mm"/>
    <s v="Watch"/>
    <x v="0"/>
    <x v="15"/>
    <n v="749"/>
    <x v="0"/>
    <x v="0"/>
    <s v="MD"/>
    <n v="818"/>
    <n v="0.06"/>
    <n v="49.08"/>
    <n v="875.33"/>
  </r>
  <r>
    <x v="353"/>
    <x v="359"/>
    <s v="72119 S Walker Ave #63"/>
    <s v="Anaheim"/>
    <n v="92801"/>
    <s v="92801"/>
    <s v="928"/>
    <s v="008"/>
    <n v="9.9600000000000009"/>
    <n v="42"/>
    <s v="42mm"/>
    <s v="Watch"/>
    <x v="5"/>
    <x v="10"/>
    <n v="1099"/>
    <x v="1"/>
    <x v="1"/>
    <s v="CA"/>
    <n v="1099"/>
    <n v="8.4400000000000003E-2"/>
    <n v="92.755600000000001"/>
    <n v="1201.7156"/>
  </r>
  <r>
    <x v="354"/>
    <x v="360"/>
    <s v="369 Latham St #500"/>
    <s v="Saint Louis"/>
    <n v="63102"/>
    <s v="63102"/>
    <s v="631"/>
    <s v="005"/>
    <n v="9.1"/>
    <n v="28"/>
    <s v="42mm"/>
    <s v="Watch"/>
    <x v="0"/>
    <x v="0"/>
    <n v="699"/>
    <x v="0"/>
    <x v="0"/>
    <s v="MO"/>
    <n v="768"/>
    <n v="7.8100000000000003E-2"/>
    <n v="59.980800000000002"/>
    <n v="837.08080000000007"/>
  </r>
  <r>
    <x v="355"/>
    <x v="361"/>
    <s v="3158 Runamuck Pl"/>
    <s v="Round Rock"/>
    <n v="78664"/>
    <s v="78664"/>
    <s v="786"/>
    <s v="007"/>
    <n v="9.69"/>
    <n v="19"/>
    <s v="38mm"/>
    <s v="Sport"/>
    <x v="3"/>
    <x v="25"/>
    <n v="299"/>
    <x v="1"/>
    <x v="1"/>
    <s v="TX"/>
    <n v="299"/>
    <n v="8.0500000000000002E-2"/>
    <n v="24.069500000000001"/>
    <n v="332.7595"/>
  </r>
  <r>
    <x v="356"/>
    <x v="362"/>
    <s v="9 Plainsboro Rd #598"/>
    <s v="Greensboro"/>
    <n v="27409"/>
    <s v="27409"/>
    <s v="274"/>
    <s v="004"/>
    <n v="8.91"/>
    <n v="42"/>
    <s v="42mm"/>
    <s v="Watch"/>
    <x v="5"/>
    <x v="10"/>
    <n v="1099"/>
    <x v="1"/>
    <x v="1"/>
    <s v="NC"/>
    <n v="1099"/>
    <n v="6.9000000000000006E-2"/>
    <n v="75.831000000000003"/>
    <n v="1183.741"/>
  </r>
  <r>
    <x v="357"/>
    <x v="363"/>
    <s v="8728 S Broad St"/>
    <s v="Coram"/>
    <n v="11727"/>
    <s v="11727"/>
    <s v="117"/>
    <s v="002"/>
    <n v="7.66"/>
    <n v="22"/>
    <s v="42mm"/>
    <s v="Sport"/>
    <x v="1"/>
    <x v="3"/>
    <n v="349"/>
    <x v="0"/>
    <x v="0"/>
    <s v="NY"/>
    <n v="418"/>
    <n v="8.48E-2"/>
    <n v="35.446399999999997"/>
    <n v="461.10640000000001"/>
  </r>
  <r>
    <x v="358"/>
    <x v="364"/>
    <s v="2215 Prosperity Dr"/>
    <s v="Lyndhurst"/>
    <n v="7071"/>
    <s v="07071"/>
    <s v="070"/>
    <s v="002"/>
    <n v="7.66"/>
    <n v="15"/>
    <s v="38mm"/>
    <s v="Sport"/>
    <x v="2"/>
    <x v="21"/>
    <n v="299"/>
    <x v="0"/>
    <x v="0"/>
    <s v="NJ"/>
    <n v="368"/>
    <n v="6.9699999999999998E-2"/>
    <n v="25.6496"/>
    <n v="401.30960000000005"/>
  </r>
  <r>
    <x v="359"/>
    <x v="365"/>
    <s v="1 S Pine St"/>
    <s v="Memphis"/>
    <n v="38112"/>
    <s v="38112"/>
    <s v="381"/>
    <s v="005"/>
    <n v="9.1"/>
    <n v="37"/>
    <s v="38mm"/>
    <s v="Watch"/>
    <x v="5"/>
    <x v="19"/>
    <n v="549"/>
    <x v="1"/>
    <x v="1"/>
    <s v="TN"/>
    <n v="549"/>
    <n v="9.4500000000000001E-2"/>
    <n v="51.880499999999998"/>
    <n v="609.98050000000001"/>
  </r>
  <r>
    <x v="360"/>
    <x v="366"/>
    <s v="187 Market St"/>
    <s v="Atlanta"/>
    <n v="30342"/>
    <s v="30342"/>
    <s v="303"/>
    <s v="005"/>
    <n v="9.1"/>
    <n v="7"/>
    <s v="38mm"/>
    <s v="Sport"/>
    <x v="2"/>
    <x v="4"/>
    <n v="299"/>
    <x v="0"/>
    <x v="0"/>
    <s v="GA"/>
    <n v="368"/>
    <n v="6.9599999999999995E-2"/>
    <n v="25.6128"/>
    <n v="402.71280000000002"/>
  </r>
  <r>
    <x v="361"/>
    <x v="367"/>
    <s v="94290 S Buchanan St"/>
    <s v="Pacifica"/>
    <n v="94044"/>
    <s v="94044"/>
    <s v="940"/>
    <s v="008"/>
    <n v="9.9600000000000009"/>
    <n v="33"/>
    <s v="38mm"/>
    <s v="Watch"/>
    <x v="0"/>
    <x v="8"/>
    <n v="649"/>
    <x v="0"/>
    <x v="0"/>
    <s v="CA"/>
    <n v="718"/>
    <n v="8.4400000000000003E-2"/>
    <n v="60.599200000000003"/>
    <n v="788.55920000000003"/>
  </r>
  <r>
    <x v="362"/>
    <x v="368"/>
    <s v="7061 N 2nd St"/>
    <s v="Burnsville"/>
    <n v="55337"/>
    <s v="55337"/>
    <s v="553"/>
    <s v="006"/>
    <n v="9.49"/>
    <n v="18"/>
    <s v="42mm"/>
    <s v="Sport"/>
    <x v="4"/>
    <x v="11"/>
    <n v="349"/>
    <x v="0"/>
    <x v="0"/>
    <s v="MN"/>
    <n v="418"/>
    <n v="7.1999999999999995E-2"/>
    <n v="30.095999999999997"/>
    <n v="457.58600000000001"/>
  </r>
  <r>
    <x v="363"/>
    <x v="369"/>
    <s v="10759 Main St"/>
    <s v="Scottsdale"/>
    <n v="85260"/>
    <s v="85260"/>
    <s v="852"/>
    <s v="008"/>
    <n v="9.9600000000000009"/>
    <n v="21"/>
    <s v="38mm"/>
    <s v="Sport"/>
    <x v="1"/>
    <x v="3"/>
    <n v="299"/>
    <x v="0"/>
    <x v="0"/>
    <s v="AZ"/>
    <n v="368"/>
    <n v="8.1699999999999995E-2"/>
    <n v="30.065599999999996"/>
    <n v="408.0256"/>
  </r>
  <r>
    <x v="364"/>
    <x v="370"/>
    <s v="97 E 3rd St #9"/>
    <s v="Long Island City"/>
    <n v="11101"/>
    <s v="11101"/>
    <s v="111"/>
    <s v="002"/>
    <n v="7.66"/>
    <n v="42"/>
    <s v="42mm"/>
    <s v="Watch"/>
    <x v="5"/>
    <x v="10"/>
    <n v="1099"/>
    <x v="0"/>
    <x v="0"/>
    <s v="NY"/>
    <n v="1168"/>
    <n v="8.48E-2"/>
    <n v="99.046400000000006"/>
    <n v="1274.7064"/>
  </r>
  <r>
    <x v="365"/>
    <x v="371"/>
    <s v="82 Winsor St #54"/>
    <s v="Atlanta"/>
    <n v="30340"/>
    <s v="30340"/>
    <s v="303"/>
    <s v="005"/>
    <n v="9.1"/>
    <n v="26"/>
    <s v="42mm"/>
    <s v="Watch"/>
    <x v="0"/>
    <x v="2"/>
    <n v="699"/>
    <x v="1"/>
    <x v="1"/>
    <s v="GA"/>
    <n v="699"/>
    <n v="6.9599999999999995E-2"/>
    <n v="48.650399999999998"/>
    <n v="756.75040000000001"/>
  </r>
  <r>
    <x v="366"/>
    <x v="372"/>
    <s v="41 Steel Ct"/>
    <s v="Northfield"/>
    <n v="55057"/>
    <s v="55057"/>
    <s v="550"/>
    <s v="006"/>
    <n v="9.49"/>
    <n v="4"/>
    <s v="42mm"/>
    <s v="Sport"/>
    <x v="2"/>
    <x v="16"/>
    <n v="349"/>
    <x v="1"/>
    <x v="1"/>
    <s v="MN"/>
    <n v="349"/>
    <n v="7.1999999999999995E-2"/>
    <n v="25.127999999999997"/>
    <n v="383.61799999999999"/>
  </r>
  <r>
    <x v="367"/>
    <x v="373"/>
    <s v="49440 Dearborn St"/>
    <s v="Norwalk"/>
    <n v="6854"/>
    <s v="06854"/>
    <s v="068"/>
    <s v="002"/>
    <n v="7.66"/>
    <n v="2"/>
    <s v="42mm"/>
    <s v="Sport"/>
    <x v="1"/>
    <x v="19"/>
    <n v="349"/>
    <x v="0"/>
    <x v="0"/>
    <s v="CT"/>
    <n v="418"/>
    <n v="6.3500000000000001E-2"/>
    <n v="26.542999999999999"/>
    <n v="452.20300000000003"/>
  </r>
  <r>
    <x v="368"/>
    <x v="374"/>
    <s v="7 S Beverly Dr"/>
    <s v="Fort Wayne"/>
    <n v="46802"/>
    <s v="46802"/>
    <s v="468"/>
    <s v="004"/>
    <n v="8.91"/>
    <n v="19"/>
    <s v="38mm"/>
    <s v="Sport"/>
    <x v="3"/>
    <x v="25"/>
    <n v="299"/>
    <x v="1"/>
    <x v="1"/>
    <s v="IN"/>
    <n v="299"/>
    <n v="7.0000000000000007E-2"/>
    <n v="20.930000000000003"/>
    <n v="328.84000000000003"/>
  </r>
  <r>
    <x v="369"/>
    <x v="375"/>
    <s v="919 Wall Blvd"/>
    <s v="Meridian"/>
    <n v="39307"/>
    <s v="39307"/>
    <s v="393"/>
    <s v="005"/>
    <n v="9.1"/>
    <n v="14"/>
    <s v="42mm"/>
    <s v="Sport"/>
    <x v="4"/>
    <x v="7"/>
    <n v="349"/>
    <x v="1"/>
    <x v="1"/>
    <s v="MS"/>
    <n v="349"/>
    <n v="7.0699999999999999E-2"/>
    <n v="24.674299999999999"/>
    <n v="382.77430000000004"/>
  </r>
  <r>
    <x v="370"/>
    <x v="376"/>
    <s v="89 20th St E #779"/>
    <s v="Sterling Heights"/>
    <n v="48310"/>
    <s v="48310"/>
    <s v="483"/>
    <s v="004"/>
    <n v="8.91"/>
    <n v="36"/>
    <s v="42mm"/>
    <s v="Watch"/>
    <x v="0"/>
    <x v="9"/>
    <n v="999"/>
    <x v="1"/>
    <x v="1"/>
    <s v="MI"/>
    <n v="999"/>
    <n v="0.06"/>
    <n v="59.94"/>
    <n v="1067.8499999999999"/>
  </r>
  <r>
    <x v="371"/>
    <x v="377"/>
    <s v="721 Interstate 45 S"/>
    <s v="Colorado Springs"/>
    <n v="80919"/>
    <s v="80919"/>
    <s v="809"/>
    <s v="007"/>
    <n v="9.69"/>
    <n v="13"/>
    <s v="38mm"/>
    <s v="Sport"/>
    <x v="4"/>
    <x v="7"/>
    <n v="299"/>
    <x v="0"/>
    <x v="0"/>
    <s v="CO"/>
    <n v="368"/>
    <n v="7.4399999999999994E-2"/>
    <n v="27.379199999999997"/>
    <n v="405.06920000000002"/>
  </r>
  <r>
    <x v="372"/>
    <x v="378"/>
    <s v="3 Lawton St"/>
    <s v="New York"/>
    <n v="10013"/>
    <s v="10013"/>
    <s v="100"/>
    <s v="002"/>
    <n v="7.66"/>
    <n v="17"/>
    <s v="38mm"/>
    <s v="Sport"/>
    <x v="4"/>
    <x v="11"/>
    <n v="299"/>
    <x v="0"/>
    <x v="0"/>
    <s v="NY"/>
    <n v="368"/>
    <n v="8.48E-2"/>
    <n v="31.206399999999999"/>
    <n v="406.8664"/>
  </r>
  <r>
    <x v="373"/>
    <x v="379"/>
    <s v="38 Pleasant Hill Rd"/>
    <s v="Hayward"/>
    <n v="94545"/>
    <s v="94545"/>
    <s v="945"/>
    <s v="008"/>
    <n v="9.9600000000000009"/>
    <n v="14"/>
    <s v="42mm"/>
    <s v="Sport"/>
    <x v="4"/>
    <x v="7"/>
    <n v="349"/>
    <x v="1"/>
    <x v="1"/>
    <s v="CA"/>
    <n v="349"/>
    <n v="8.4400000000000003E-2"/>
    <n v="29.4556"/>
    <n v="388.41559999999998"/>
  </r>
  <r>
    <x v="44"/>
    <x v="380"/>
    <s v="45 E Acacia Ct"/>
    <s v="Chicago"/>
    <n v="60624"/>
    <s v="60624"/>
    <s v="606"/>
    <s v="005"/>
    <n v="9.1"/>
    <n v="28"/>
    <s v="42mm"/>
    <s v="Watch"/>
    <x v="0"/>
    <x v="0"/>
    <n v="699"/>
    <x v="0"/>
    <x v="0"/>
    <s v="IL"/>
    <n v="768"/>
    <n v="8.1900000000000001E-2"/>
    <n v="62.8992"/>
    <n v="839.99919999999997"/>
  </r>
  <r>
    <x v="374"/>
    <x v="381"/>
    <s v="63728 Poway Rd #1"/>
    <s v="Scranton"/>
    <n v="18509"/>
    <s v="18509"/>
    <s v="185"/>
    <s v="002"/>
    <n v="7.66"/>
    <n v="5"/>
    <s v="38mm"/>
    <s v="Sport"/>
    <x v="2"/>
    <x v="12"/>
    <n v="299"/>
    <x v="0"/>
    <x v="0"/>
    <s v="PA"/>
    <n v="368"/>
    <n v="6.3399999999999998E-2"/>
    <n v="23.331199999999999"/>
    <n v="398.99120000000005"/>
  </r>
  <r>
    <x v="6"/>
    <x v="382"/>
    <s v="77 222 Dr"/>
    <s v="Oroville"/>
    <n v="95965"/>
    <s v="95965"/>
    <s v="959"/>
    <s v="008"/>
    <n v="9.9600000000000009"/>
    <n v="38"/>
    <s v="42mm"/>
    <s v="Watch"/>
    <x v="5"/>
    <x v="19"/>
    <n v="599"/>
    <x v="0"/>
    <x v="0"/>
    <s v="CA"/>
    <n v="668"/>
    <n v="8.4400000000000003E-2"/>
    <n v="56.379200000000004"/>
    <n v="734.33920000000001"/>
  </r>
  <r>
    <x v="375"/>
    <x v="383"/>
    <s v="53 W Carey St"/>
    <s v="Port Jervis"/>
    <n v="12771"/>
    <s v="12771"/>
    <s v="127"/>
    <s v="002"/>
    <n v="7.66"/>
    <n v="37"/>
    <s v="38mm"/>
    <s v="Watch"/>
    <x v="5"/>
    <x v="19"/>
    <n v="549"/>
    <x v="0"/>
    <x v="0"/>
    <s v="NY"/>
    <n v="618"/>
    <n v="8.48E-2"/>
    <n v="52.406399999999998"/>
    <n v="678.06639999999993"/>
  </r>
  <r>
    <x v="376"/>
    <x v="384"/>
    <s v="617 Nw 36th Ave"/>
    <s v="Brook Park"/>
    <n v="44142"/>
    <s v="44142"/>
    <s v="441"/>
    <s v="004"/>
    <n v="8.91"/>
    <n v="8"/>
    <s v="42mm"/>
    <s v="Sport"/>
    <x v="2"/>
    <x v="4"/>
    <n v="349"/>
    <x v="1"/>
    <x v="1"/>
    <s v="OH"/>
    <n v="349"/>
    <n v="7.0999999999999994E-2"/>
    <n v="24.778999999999996"/>
    <n v="382.68900000000002"/>
  </r>
  <r>
    <x v="377"/>
    <x v="385"/>
    <s v="539 Coldwater Canyon Ave"/>
    <s v="Bloomfield"/>
    <n v="7003"/>
    <s v="07003"/>
    <s v="070"/>
    <s v="002"/>
    <n v="7.66"/>
    <n v="21"/>
    <s v="38mm"/>
    <s v="Sport"/>
    <x v="1"/>
    <x v="3"/>
    <n v="299"/>
    <x v="0"/>
    <x v="0"/>
    <s v="NJ"/>
    <n v="368"/>
    <n v="6.9699999999999998E-2"/>
    <n v="25.6496"/>
    <n v="401.30960000000005"/>
  </r>
  <r>
    <x v="378"/>
    <x v="386"/>
    <s v="735 Crawford Dr"/>
    <s v="Anchorage"/>
    <n v="99501"/>
    <s v="99501"/>
    <s v="995"/>
    <s v="046"/>
    <n v="37.880000000000003"/>
    <n v="13"/>
    <s v="38mm"/>
    <s v="Sport"/>
    <x v="4"/>
    <x v="7"/>
    <n v="299"/>
    <x v="1"/>
    <x v="1"/>
    <s v="AK"/>
    <n v="299"/>
    <n v="1.7600000000000001E-2"/>
    <n v="5.2624000000000004"/>
    <n v="342.14240000000001"/>
  </r>
  <r>
    <x v="266"/>
    <x v="387"/>
    <s v="910 Rahway Ave"/>
    <s v="Philadelphia"/>
    <n v="19102"/>
    <s v="19102"/>
    <s v="191"/>
    <s v="002"/>
    <n v="7.66"/>
    <n v="7"/>
    <s v="38mm"/>
    <s v="Sport"/>
    <x v="2"/>
    <x v="4"/>
    <n v="299"/>
    <x v="1"/>
    <x v="1"/>
    <s v="PA"/>
    <n v="299"/>
    <n v="6.3399999999999998E-2"/>
    <n v="18.956599999999998"/>
    <n v="325.61660000000001"/>
  </r>
  <r>
    <x v="379"/>
    <x v="388"/>
    <s v="7 Tarrytown Rd"/>
    <s v="Cincinnati"/>
    <n v="45217"/>
    <s v="45217"/>
    <s v="452"/>
    <s v="004"/>
    <n v="8.91"/>
    <n v="2"/>
    <s v="42mm"/>
    <s v="Sport"/>
    <x v="1"/>
    <x v="19"/>
    <n v="349"/>
    <x v="0"/>
    <x v="0"/>
    <s v="OH"/>
    <n v="418"/>
    <n v="7.0999999999999994E-2"/>
    <n v="29.677999999999997"/>
    <n v="456.58800000000002"/>
  </r>
  <r>
    <x v="380"/>
    <x v="389"/>
    <s v="35433 Blake St #588"/>
    <s v="Gardena"/>
    <n v="90248"/>
    <s v="90248"/>
    <s v="902"/>
    <s v="008"/>
    <n v="9.9600000000000009"/>
    <n v="28"/>
    <s v="42mm"/>
    <s v="Watch"/>
    <x v="0"/>
    <x v="0"/>
    <n v="699"/>
    <x v="0"/>
    <x v="0"/>
    <s v="CA"/>
    <n v="768"/>
    <n v="8.4400000000000003E-2"/>
    <n v="64.819199999999995"/>
    <n v="842.77920000000006"/>
  </r>
  <r>
    <x v="381"/>
    <x v="390"/>
    <s v="29 Cherry St #7073"/>
    <s v="Des Moines"/>
    <n v="50315"/>
    <s v="50315"/>
    <s v="503"/>
    <s v="006"/>
    <n v="9.49"/>
    <n v="14"/>
    <s v="42mm"/>
    <s v="Sport"/>
    <x v="4"/>
    <x v="7"/>
    <n v="349"/>
    <x v="0"/>
    <x v="0"/>
    <s v="IA"/>
    <n v="418"/>
    <n v="6.7799999999999999E-2"/>
    <n v="28.340399999999999"/>
    <n v="455.8304"/>
  </r>
  <r>
    <x v="382"/>
    <x v="391"/>
    <s v="810 N La Brea Ave"/>
    <s v="King of Prussia"/>
    <n v="19406"/>
    <s v="19406"/>
    <s v="194"/>
    <s v="002"/>
    <n v="7.66"/>
    <n v="7"/>
    <s v="38mm"/>
    <s v="Sport"/>
    <x v="2"/>
    <x v="4"/>
    <n v="299"/>
    <x v="1"/>
    <x v="1"/>
    <s v="PA"/>
    <n v="299"/>
    <n v="6.3399999999999998E-2"/>
    <n v="18.956599999999998"/>
    <n v="325.61660000000001"/>
  </r>
  <r>
    <x v="3"/>
    <x v="392"/>
    <s v="987 Main St"/>
    <s v="Raleigh"/>
    <n v="27601"/>
    <s v="27601"/>
    <s v="276"/>
    <s v="004"/>
    <n v="8.91"/>
    <n v="14"/>
    <s v="42mm"/>
    <s v="Sport"/>
    <x v="4"/>
    <x v="7"/>
    <n v="349"/>
    <x v="0"/>
    <x v="0"/>
    <s v="NC"/>
    <n v="418"/>
    <n v="6.9000000000000006E-2"/>
    <n v="28.842000000000002"/>
    <n v="455.75200000000001"/>
  </r>
  <r>
    <x v="76"/>
    <x v="393"/>
    <s v="36 Enterprise St Se"/>
    <s v="Richland"/>
    <n v="99352"/>
    <s v="99352"/>
    <s v="993"/>
    <s v="008"/>
    <n v="9.9600000000000009"/>
    <n v="1"/>
    <s v="38mm"/>
    <s v="Sport"/>
    <x v="1"/>
    <x v="19"/>
    <n v="299"/>
    <x v="0"/>
    <x v="0"/>
    <s v="WA"/>
    <n v="368"/>
    <n v="8.8900000000000007E-2"/>
    <n v="32.715200000000003"/>
    <n v="410.67519999999996"/>
  </r>
  <r>
    <x v="383"/>
    <x v="394"/>
    <s v="8429 Miller Rd"/>
    <s v="Pelham"/>
    <n v="10803"/>
    <s v="10803"/>
    <s v="108"/>
    <s v="002"/>
    <n v="7.66"/>
    <n v="7"/>
    <s v="38mm"/>
    <s v="Sport"/>
    <x v="2"/>
    <x v="4"/>
    <n v="299"/>
    <x v="0"/>
    <x v="0"/>
    <s v="NY"/>
    <n v="368"/>
    <n v="8.48E-2"/>
    <n v="31.206399999999999"/>
    <n v="406.8664"/>
  </r>
  <r>
    <x v="384"/>
    <x v="395"/>
    <s v="5 W 7th St"/>
    <s v="Parkville"/>
    <n v="21234"/>
    <s v="21234"/>
    <s v="212"/>
    <s v="003"/>
    <n v="8.25"/>
    <n v="17"/>
    <s v="38mm"/>
    <s v="Sport"/>
    <x v="4"/>
    <x v="11"/>
    <n v="299"/>
    <x v="1"/>
    <x v="1"/>
    <s v="MD"/>
    <n v="299"/>
    <n v="0.06"/>
    <n v="17.939999999999998"/>
    <n v="325.19"/>
  </r>
  <r>
    <x v="385"/>
    <x v="396"/>
    <s v="2 Flynn Rd"/>
    <s v="Hicksville"/>
    <n v="11801"/>
    <s v="11801"/>
    <s v="118"/>
    <s v="002"/>
    <n v="7.66"/>
    <n v="18"/>
    <s v="42mm"/>
    <s v="Sport"/>
    <x v="4"/>
    <x v="11"/>
    <n v="349"/>
    <x v="0"/>
    <x v="0"/>
    <s v="NY"/>
    <n v="418"/>
    <n v="8.48E-2"/>
    <n v="35.446399999999997"/>
    <n v="461.10640000000001"/>
  </r>
  <r>
    <x v="386"/>
    <x v="397"/>
    <s v="2094 Ne 36th Ave"/>
    <s v="Worcester"/>
    <n v="1603"/>
    <s v="01603"/>
    <s v="016"/>
    <s v="002"/>
    <n v="7.66"/>
    <n v="24"/>
    <s v="42mm"/>
    <s v="Watch"/>
    <x v="0"/>
    <x v="6"/>
    <n v="699"/>
    <x v="1"/>
    <x v="1"/>
    <s v="MA"/>
    <n v="699"/>
    <n v="6.25E-2"/>
    <n v="43.6875"/>
    <n v="750.34749999999997"/>
  </r>
  <r>
    <x v="387"/>
    <x v="398"/>
    <s v="649 Tulane Ave"/>
    <s v="Tulsa"/>
    <n v="74105"/>
    <s v="74105"/>
    <s v="741"/>
    <s v="006"/>
    <n v="9.49"/>
    <n v="32"/>
    <s v="42mm"/>
    <s v="Watch"/>
    <x v="0"/>
    <x v="13"/>
    <n v="599"/>
    <x v="0"/>
    <x v="0"/>
    <s v="OK"/>
    <n v="668"/>
    <n v="8.77E-2"/>
    <n v="58.583599999999997"/>
    <n v="736.07360000000006"/>
  </r>
  <r>
    <x v="388"/>
    <x v="399"/>
    <s v="2094 Montour Blvd"/>
    <s v="Muskegon"/>
    <n v="49442"/>
    <s v="49442"/>
    <s v="494"/>
    <s v="005"/>
    <n v="9.1"/>
    <n v="6"/>
    <s v="42mm"/>
    <s v="Sport"/>
    <x v="2"/>
    <x v="12"/>
    <n v="349"/>
    <x v="1"/>
    <x v="1"/>
    <s v="MI"/>
    <n v="349"/>
    <n v="0.06"/>
    <n v="20.939999999999998"/>
    <n v="379.04"/>
  </r>
  <r>
    <x v="389"/>
    <x v="400"/>
    <s v="393 Hammond Dr"/>
    <s v="Lafayette"/>
    <n v="70506"/>
    <s v="70506"/>
    <s v="705"/>
    <s v="006"/>
    <n v="9.49"/>
    <n v="21"/>
    <s v="38mm"/>
    <s v="Sport"/>
    <x v="1"/>
    <x v="3"/>
    <n v="299"/>
    <x v="1"/>
    <x v="1"/>
    <s v="LA"/>
    <n v="299"/>
    <n v="8.9099999999999999E-2"/>
    <n v="26.640899999999998"/>
    <n v="335.1309"/>
  </r>
  <r>
    <x v="390"/>
    <x v="401"/>
    <s v="8590 Lake Lizzie Dr"/>
    <s v="Bowling Green"/>
    <n v="43402"/>
    <s v="43402"/>
    <s v="434"/>
    <s v="004"/>
    <n v="8.91"/>
    <n v="16"/>
    <s v="42mm"/>
    <s v="Sport"/>
    <x v="2"/>
    <x v="24"/>
    <n v="349"/>
    <x v="1"/>
    <x v="1"/>
    <s v="OH"/>
    <n v="349"/>
    <n v="7.0999999999999994E-2"/>
    <n v="24.778999999999996"/>
    <n v="382.68900000000002"/>
  </r>
  <r>
    <x v="391"/>
    <x v="402"/>
    <s v="87895 Concord Rd"/>
    <s v="La Mesa"/>
    <n v="91942"/>
    <s v="91942"/>
    <s v="919"/>
    <s v="008"/>
    <n v="9.9600000000000009"/>
    <n v="27"/>
    <s v="38mm"/>
    <s v="Watch"/>
    <x v="0"/>
    <x v="15"/>
    <n v="749"/>
    <x v="1"/>
    <x v="1"/>
    <s v="CA"/>
    <n v="749"/>
    <n v="8.4400000000000003E-2"/>
    <n v="63.215600000000002"/>
    <n v="822.17560000000003"/>
  </r>
  <r>
    <x v="392"/>
    <x v="403"/>
    <s v="46314 Route 130"/>
    <s v="Bridgeport"/>
    <n v="6610"/>
    <s v="06610"/>
    <s v="066"/>
    <s v="002"/>
    <n v="7.66"/>
    <n v="29"/>
    <s v="38mm"/>
    <s v="Watch"/>
    <x v="0"/>
    <x v="14"/>
    <n v="749"/>
    <x v="1"/>
    <x v="1"/>
    <s v="CT"/>
    <n v="749"/>
    <n v="6.3500000000000001E-2"/>
    <n v="47.561500000000002"/>
    <n v="804.22149999999999"/>
  </r>
  <r>
    <x v="393"/>
    <x v="404"/>
    <s v="4 Cowesett Ave"/>
    <s v="Kearny"/>
    <n v="7032"/>
    <s v="07032"/>
    <s v="070"/>
    <s v="002"/>
    <n v="7.66"/>
    <n v="38"/>
    <s v="42mm"/>
    <s v="Watch"/>
    <x v="5"/>
    <x v="19"/>
    <n v="599"/>
    <x v="1"/>
    <x v="1"/>
    <s v="NJ"/>
    <n v="599"/>
    <n v="6.9699999999999998E-2"/>
    <n v="41.750299999999996"/>
    <n v="648.41030000000001"/>
  </r>
  <r>
    <x v="394"/>
    <x v="405"/>
    <s v="95 Main Ave #2"/>
    <s v="Barberton"/>
    <n v="44203"/>
    <s v="44203"/>
    <s v="442"/>
    <s v="004"/>
    <n v="8.91"/>
    <n v="12"/>
    <s v="42mm"/>
    <s v="Sport"/>
    <x v="3"/>
    <x v="20"/>
    <n v="349"/>
    <x v="1"/>
    <x v="1"/>
    <s v="OH"/>
    <n v="349"/>
    <n v="7.0999999999999994E-2"/>
    <n v="24.778999999999996"/>
    <n v="382.68900000000002"/>
  </r>
  <r>
    <x v="395"/>
    <x v="406"/>
    <s v="28 S 7th St #2824"/>
    <s v="Englewood"/>
    <n v="7631"/>
    <s v="07631"/>
    <s v="076"/>
    <s v="002"/>
    <n v="7.66"/>
    <n v="23"/>
    <s v="38mm"/>
    <s v="Watch"/>
    <x v="0"/>
    <x v="6"/>
    <n v="649"/>
    <x v="0"/>
    <x v="0"/>
    <s v="NJ"/>
    <n v="718"/>
    <n v="6.9699999999999998E-2"/>
    <n v="50.044599999999996"/>
    <n v="775.70459999999991"/>
  </r>
  <r>
    <x v="396"/>
    <x v="407"/>
    <s v="79 S Howell Ave"/>
    <s v="Grand Rapids"/>
    <n v="49546"/>
    <s v="49546"/>
    <s v="495"/>
    <s v="005"/>
    <n v="9.1"/>
    <n v="36"/>
    <s v="42mm"/>
    <s v="Watch"/>
    <x v="0"/>
    <x v="9"/>
    <n v="999"/>
    <x v="1"/>
    <x v="1"/>
    <s v="MI"/>
    <n v="999"/>
    <n v="0.06"/>
    <n v="59.94"/>
    <n v="1068.04"/>
  </r>
  <r>
    <x v="397"/>
    <x v="408"/>
    <s v="36 Lancaster Dr Se"/>
    <s v="Pearl"/>
    <n v="39208"/>
    <s v="39208"/>
    <s v="392"/>
    <s v="006"/>
    <n v="9.49"/>
    <n v="13"/>
    <s v="38mm"/>
    <s v="Sport"/>
    <x v="4"/>
    <x v="7"/>
    <n v="299"/>
    <x v="0"/>
    <x v="0"/>
    <s v="MS"/>
    <n v="368"/>
    <n v="7.0699999999999999E-2"/>
    <n v="26.017599999999998"/>
    <n v="403.50760000000002"/>
  </r>
  <r>
    <x v="398"/>
    <x v="409"/>
    <s v="2759 Livingston Ave"/>
    <s v="Memphis"/>
    <n v="38118"/>
    <s v="38118"/>
    <s v="381"/>
    <s v="005"/>
    <n v="9.1"/>
    <n v="9"/>
    <s v="38mm"/>
    <s v="Sport"/>
    <x v="2"/>
    <x v="22"/>
    <n v="299"/>
    <x v="1"/>
    <x v="1"/>
    <s v="TN"/>
    <n v="299"/>
    <n v="9.4500000000000001E-2"/>
    <n v="28.255500000000001"/>
    <n v="336.35550000000001"/>
  </r>
  <r>
    <x v="399"/>
    <x v="410"/>
    <s v="17 Jersey Ave"/>
    <s v="Englewood"/>
    <n v="80110"/>
    <s v="80110"/>
    <s v="801"/>
    <s v="007"/>
    <n v="9.69"/>
    <n v="3"/>
    <s v="38mm"/>
    <s v="Sport"/>
    <x v="2"/>
    <x v="16"/>
    <n v="299"/>
    <x v="0"/>
    <x v="0"/>
    <s v="CO"/>
    <n v="368"/>
    <n v="7.4399999999999994E-2"/>
    <n v="27.379199999999997"/>
    <n v="405.06920000000002"/>
  </r>
  <r>
    <x v="400"/>
    <x v="411"/>
    <s v="2 W Grand Ave"/>
    <s v="Memphis"/>
    <n v="38112"/>
    <s v="38112"/>
    <s v="381"/>
    <s v="005"/>
    <n v="9.1"/>
    <n v="22"/>
    <s v="42mm"/>
    <s v="Sport"/>
    <x v="1"/>
    <x v="3"/>
    <n v="349"/>
    <x v="1"/>
    <x v="1"/>
    <s v="TN"/>
    <n v="349"/>
    <n v="9.4500000000000001E-2"/>
    <n v="32.980499999999999"/>
    <n v="391.08050000000003"/>
  </r>
  <r>
    <x v="401"/>
    <x v="412"/>
    <s v="18 Coronado Ave #563"/>
    <s v="Pasadena"/>
    <n v="91106"/>
    <s v="91106"/>
    <s v="911"/>
    <s v="008"/>
    <n v="9.9600000000000009"/>
    <n v="34"/>
    <s v="42mm"/>
    <s v="Watch"/>
    <x v="0"/>
    <x v="8"/>
    <n v="699"/>
    <x v="0"/>
    <x v="0"/>
    <s v="CA"/>
    <n v="768"/>
    <n v="8.4400000000000003E-2"/>
    <n v="64.819199999999995"/>
    <n v="842.77920000000006"/>
  </r>
  <r>
    <x v="402"/>
    <x v="413"/>
    <s v="72 Beechwood Ter"/>
    <s v="Chicago"/>
    <n v="60657"/>
    <s v="60657"/>
    <s v="606"/>
    <s v="005"/>
    <n v="9.1"/>
    <n v="30"/>
    <s v="42mm"/>
    <s v="Watch"/>
    <x v="0"/>
    <x v="18"/>
    <n v="699"/>
    <x v="1"/>
    <x v="1"/>
    <s v="IL"/>
    <n v="699"/>
    <n v="8.1900000000000001E-2"/>
    <n v="57.248100000000001"/>
    <n v="765.34810000000004"/>
  </r>
  <r>
    <x v="403"/>
    <x v="414"/>
    <s v="92 Broadway"/>
    <s v="Astoria"/>
    <n v="11103"/>
    <s v="11103"/>
    <s v="111"/>
    <s v="002"/>
    <n v="7.66"/>
    <n v="18"/>
    <s v="42mm"/>
    <s v="Sport"/>
    <x v="4"/>
    <x v="11"/>
    <n v="349"/>
    <x v="0"/>
    <x v="0"/>
    <s v="NY"/>
    <n v="418"/>
    <n v="8.48E-2"/>
    <n v="35.446399999999997"/>
    <n v="461.10640000000001"/>
  </r>
  <r>
    <x v="404"/>
    <x v="415"/>
    <s v="39 Franklin Ave"/>
    <s v="Richland"/>
    <n v="99352"/>
    <s v="99352"/>
    <s v="993"/>
    <s v="008"/>
    <n v="9.9600000000000009"/>
    <n v="34"/>
    <s v="42mm"/>
    <s v="Watch"/>
    <x v="0"/>
    <x v="8"/>
    <n v="699"/>
    <x v="0"/>
    <x v="0"/>
    <s v="WA"/>
    <n v="768"/>
    <n v="8.8900000000000007E-2"/>
    <n v="68.275200000000012"/>
    <n v="846.23520000000008"/>
  </r>
  <r>
    <x v="405"/>
    <x v="416"/>
    <s v="4 Iwaena St"/>
    <s v="Baltimore"/>
    <n v="21202"/>
    <s v="21202"/>
    <s v="212"/>
    <s v="003"/>
    <n v="8.25"/>
    <n v="34"/>
    <s v="42mm"/>
    <s v="Watch"/>
    <x v="0"/>
    <x v="8"/>
    <n v="699"/>
    <x v="0"/>
    <x v="0"/>
    <s v="MD"/>
    <n v="768"/>
    <n v="0.06"/>
    <n v="46.08"/>
    <n v="822.33"/>
  </r>
  <r>
    <x v="406"/>
    <x v="417"/>
    <s v="32820 Corkwood Rd"/>
    <s v="Newark"/>
    <n v="7104"/>
    <s v="07104"/>
    <s v="071"/>
    <s v="002"/>
    <n v="7.66"/>
    <n v="12"/>
    <s v="42mm"/>
    <s v="Sport"/>
    <x v="3"/>
    <x v="20"/>
    <n v="349"/>
    <x v="1"/>
    <x v="1"/>
    <s v="NJ"/>
    <n v="349"/>
    <n v="6.9699999999999998E-2"/>
    <n v="24.325299999999999"/>
    <n v="380.98530000000005"/>
  </r>
  <r>
    <x v="407"/>
    <x v="418"/>
    <s v="34 Raritan Center Pky"/>
    <s v="Bellflower"/>
    <n v="90706"/>
    <s v="90706"/>
    <s v="907"/>
    <s v="008"/>
    <n v="9.9600000000000009"/>
    <n v="29"/>
    <s v="38mm"/>
    <s v="Watch"/>
    <x v="0"/>
    <x v="14"/>
    <n v="749"/>
    <x v="1"/>
    <x v="1"/>
    <s v="CA"/>
    <n v="749"/>
    <n v="8.4400000000000003E-2"/>
    <n v="63.215600000000002"/>
    <n v="822.17560000000003"/>
  </r>
  <r>
    <x v="408"/>
    <x v="419"/>
    <s v="6201 S Nevada Ave"/>
    <s v="Toms River"/>
    <n v="8755"/>
    <s v="08755"/>
    <s v="087"/>
    <s v="002"/>
    <n v="7.66"/>
    <n v="34"/>
    <s v="42mm"/>
    <s v="Watch"/>
    <x v="0"/>
    <x v="8"/>
    <n v="699"/>
    <x v="1"/>
    <x v="1"/>
    <s v="NJ"/>
    <n v="699"/>
    <n v="6.9699999999999998E-2"/>
    <n v="48.720300000000002"/>
    <n v="755.38029999999992"/>
  </r>
  <r>
    <x v="409"/>
    <x v="420"/>
    <s v="78 Maryland Dr #146"/>
    <s v="Denville"/>
    <n v="7834"/>
    <s v="07834"/>
    <s v="078"/>
    <s v="002"/>
    <n v="7.66"/>
    <n v="39"/>
    <s v="38mm"/>
    <s v="Watch"/>
    <x v="5"/>
    <x v="17"/>
    <n v="699"/>
    <x v="0"/>
    <x v="0"/>
    <s v="NJ"/>
    <n v="768"/>
    <n v="6.9699999999999998E-2"/>
    <n v="53.529600000000002"/>
    <n v="829.18959999999993"/>
  </r>
  <r>
    <x v="410"/>
    <x v="421"/>
    <s v="76598 Rd  I 95 #1"/>
    <s v="Denver"/>
    <n v="80216"/>
    <s v="80216"/>
    <s v="802"/>
    <s v="007"/>
    <n v="9.69"/>
    <n v="12"/>
    <s v="42mm"/>
    <s v="Sport"/>
    <x v="3"/>
    <x v="20"/>
    <n v="349"/>
    <x v="1"/>
    <x v="1"/>
    <s v="CO"/>
    <n v="349"/>
    <n v="7.4399999999999994E-2"/>
    <n v="25.965599999999998"/>
    <n v="384.65559999999999"/>
  </r>
  <r>
    <x v="411"/>
    <x v="422"/>
    <s v="1610 14th St Nw"/>
    <s v="Newport News"/>
    <n v="23608"/>
    <s v="23608"/>
    <s v="236"/>
    <s v="003"/>
    <n v="8.25"/>
    <n v="2"/>
    <s v="42mm"/>
    <s v="Sport"/>
    <x v="1"/>
    <x v="19"/>
    <n v="349"/>
    <x v="1"/>
    <x v="1"/>
    <s v="VA"/>
    <n v="349"/>
    <n v="5.6300000000000003E-2"/>
    <n v="19.648700000000002"/>
    <n v="376.89870000000002"/>
  </r>
  <r>
    <x v="412"/>
    <x v="423"/>
    <s v="86350 Roszel Rd"/>
    <s v="Phoenix"/>
    <n v="85012"/>
    <s v="85012"/>
    <s v="850"/>
    <s v="008"/>
    <n v="9.9600000000000009"/>
    <n v="31"/>
    <s v="38mm"/>
    <s v="Watch"/>
    <x v="0"/>
    <x v="13"/>
    <n v="549"/>
    <x v="1"/>
    <x v="1"/>
    <s v="AZ"/>
    <n v="549"/>
    <n v="8.1699999999999995E-2"/>
    <n v="44.853299999999997"/>
    <n v="603.81330000000003"/>
  </r>
  <r>
    <x v="413"/>
    <x v="424"/>
    <s v="1644 Clove Rd"/>
    <s v="Miami"/>
    <n v="33155"/>
    <s v="33155"/>
    <s v="331"/>
    <s v="006"/>
    <n v="9.49"/>
    <n v="7"/>
    <s v="38mm"/>
    <s v="Sport"/>
    <x v="2"/>
    <x v="4"/>
    <n v="299"/>
    <x v="0"/>
    <x v="0"/>
    <s v="FL"/>
    <n v="368"/>
    <n v="6.6500000000000004E-2"/>
    <n v="24.472000000000001"/>
    <n v="401.96199999999999"/>
  </r>
  <r>
    <x v="414"/>
    <x v="425"/>
    <s v="9 W Central Ave"/>
    <s v="Phoenix"/>
    <n v="85013"/>
    <s v="85013"/>
    <s v="850"/>
    <s v="008"/>
    <n v="9.9600000000000009"/>
    <n v="8"/>
    <s v="42mm"/>
    <s v="Sport"/>
    <x v="2"/>
    <x v="4"/>
    <n v="349"/>
    <x v="0"/>
    <x v="0"/>
    <s v="AZ"/>
    <n v="418"/>
    <n v="8.1699999999999995E-2"/>
    <n v="34.150599999999997"/>
    <n v="462.11059999999998"/>
  </r>
  <r>
    <x v="415"/>
    <x v="426"/>
    <s v="27846 Lafayette Ave"/>
    <s v="Oak Hill"/>
    <n v="32759"/>
    <s v="32759"/>
    <s v="327"/>
    <s v="005"/>
    <n v="9.1"/>
    <n v="4"/>
    <s v="42mm"/>
    <s v="Sport"/>
    <x v="2"/>
    <x v="16"/>
    <n v="349"/>
    <x v="1"/>
    <x v="1"/>
    <s v="FL"/>
    <n v="349"/>
    <n v="6.6500000000000004E-2"/>
    <n v="23.208500000000001"/>
    <n v="381.30850000000004"/>
  </r>
  <r>
    <x v="416"/>
    <x v="427"/>
    <s v="10276 Brooks St"/>
    <s v="San Francisco"/>
    <n v="94105"/>
    <s v="94105"/>
    <s v="941"/>
    <s v="008"/>
    <n v="9.9600000000000009"/>
    <n v="39"/>
    <s v="38mm"/>
    <s v="Watch"/>
    <x v="5"/>
    <x v="17"/>
    <n v="699"/>
    <x v="0"/>
    <x v="0"/>
    <s v="CA"/>
    <n v="768"/>
    <n v="8.4400000000000003E-2"/>
    <n v="64.819199999999995"/>
    <n v="842.77920000000006"/>
  </r>
  <r>
    <x v="417"/>
    <x v="428"/>
    <s v="1 Century Park E"/>
    <s v="San Diego"/>
    <n v="92110"/>
    <s v="92110"/>
    <s v="921"/>
    <s v="008"/>
    <n v="9.9600000000000009"/>
    <n v="10"/>
    <s v="42mm"/>
    <s v="Sport"/>
    <x v="2"/>
    <x v="22"/>
    <n v="349"/>
    <x v="1"/>
    <x v="1"/>
    <s v="CA"/>
    <n v="349"/>
    <n v="8.4400000000000003E-2"/>
    <n v="29.4556"/>
    <n v="388.41559999999998"/>
  </r>
  <r>
    <x v="418"/>
    <x v="429"/>
    <s v="9 State Highway 57 #22"/>
    <s v="Jersey City"/>
    <n v="7306"/>
    <s v="07306"/>
    <s v="073"/>
    <s v="002"/>
    <n v="7.66"/>
    <n v="17"/>
    <s v="38mm"/>
    <s v="Sport"/>
    <x v="4"/>
    <x v="11"/>
    <n v="299"/>
    <x v="0"/>
    <x v="0"/>
    <s v="NJ"/>
    <n v="368"/>
    <n v="6.9699999999999998E-2"/>
    <n v="25.6496"/>
    <n v="401.30960000000005"/>
  </r>
  <r>
    <x v="419"/>
    <x v="430"/>
    <s v="4 S Washington Ave"/>
    <s v="San Bernardino"/>
    <n v="92410"/>
    <s v="92410"/>
    <s v="924"/>
    <s v="008"/>
    <n v="9.9600000000000009"/>
    <n v="1"/>
    <s v="38mm"/>
    <s v="Sport"/>
    <x v="1"/>
    <x v="19"/>
    <n v="299"/>
    <x v="1"/>
    <x v="1"/>
    <s v="CA"/>
    <n v="299"/>
    <n v="8.4400000000000003E-2"/>
    <n v="25.235600000000002"/>
    <n v="334.19559999999996"/>
  </r>
  <r>
    <x v="420"/>
    <x v="431"/>
    <s v="25 Se 176th Pl"/>
    <s v="Cambridge"/>
    <n v="2138"/>
    <s v="02138"/>
    <s v="021"/>
    <s v="002"/>
    <n v="7.66"/>
    <n v="32"/>
    <s v="42mm"/>
    <s v="Watch"/>
    <x v="0"/>
    <x v="13"/>
    <n v="599"/>
    <x v="0"/>
    <x v="0"/>
    <s v="MA"/>
    <n v="668"/>
    <n v="6.25E-2"/>
    <n v="41.75"/>
    <n v="717.41"/>
  </r>
  <r>
    <x v="421"/>
    <x v="432"/>
    <s v="105 Richmond Valley Rd"/>
    <s v="Escondido"/>
    <n v="92025"/>
    <s v="92025"/>
    <s v="920"/>
    <s v="008"/>
    <n v="9.9600000000000009"/>
    <n v="16"/>
    <s v="42mm"/>
    <s v="Sport"/>
    <x v="2"/>
    <x v="24"/>
    <n v="349"/>
    <x v="1"/>
    <x v="1"/>
    <s v="CA"/>
    <n v="349"/>
    <n v="8.4400000000000003E-2"/>
    <n v="29.4556"/>
    <n v="388.41559999999998"/>
  </r>
  <r>
    <x v="422"/>
    <x v="433"/>
    <s v="22 Spruce St #595"/>
    <s v="Gardena"/>
    <n v="90248"/>
    <s v="90248"/>
    <s v="902"/>
    <s v="008"/>
    <n v="9.9600000000000009"/>
    <n v="12"/>
    <s v="42mm"/>
    <s v="Sport"/>
    <x v="3"/>
    <x v="20"/>
    <n v="349"/>
    <x v="1"/>
    <x v="1"/>
    <s v="CA"/>
    <n v="349"/>
    <n v="8.4400000000000003E-2"/>
    <n v="29.4556"/>
    <n v="388.41559999999998"/>
  </r>
  <r>
    <x v="423"/>
    <x v="434"/>
    <s v="2 W Beverly Blvd"/>
    <s v="Harrisburg"/>
    <n v="17110"/>
    <s v="17110"/>
    <s v="171"/>
    <s v="002"/>
    <n v="7.66"/>
    <n v="23"/>
    <s v="38mm"/>
    <s v="Watch"/>
    <x v="0"/>
    <x v="6"/>
    <n v="649"/>
    <x v="0"/>
    <x v="0"/>
    <s v="PA"/>
    <n v="718"/>
    <n v="6.3399999999999998E-2"/>
    <n v="45.5212"/>
    <n v="771.18119999999999"/>
  </r>
  <r>
    <x v="424"/>
    <x v="435"/>
    <s v="72 Southern Blvd"/>
    <s v="Mesa"/>
    <n v="85204"/>
    <s v="85204"/>
    <s v="852"/>
    <s v="008"/>
    <n v="9.9600000000000009"/>
    <n v="16"/>
    <s v="42mm"/>
    <s v="Sport"/>
    <x v="2"/>
    <x v="24"/>
    <n v="349"/>
    <x v="1"/>
    <x v="1"/>
    <s v="AZ"/>
    <n v="349"/>
    <n v="8.1699999999999995E-2"/>
    <n v="28.513299999999997"/>
    <n v="387.47329999999999"/>
  </r>
  <r>
    <x v="425"/>
    <x v="436"/>
    <s v="1 Washington St"/>
    <s v="Lake Worth"/>
    <n v="33461"/>
    <s v="33461"/>
    <s v="334"/>
    <s v="006"/>
    <n v="9.49"/>
    <n v="14"/>
    <s v="42mm"/>
    <s v="Sport"/>
    <x v="4"/>
    <x v="7"/>
    <n v="349"/>
    <x v="0"/>
    <x v="0"/>
    <s v="FL"/>
    <n v="418"/>
    <n v="6.6500000000000004E-2"/>
    <n v="27.797000000000001"/>
    <n v="455.28700000000003"/>
  </r>
  <r>
    <x v="426"/>
    <x v="437"/>
    <s v="90177 N 55th Ave"/>
    <s v="Nashville"/>
    <n v="37211"/>
    <s v="37211"/>
    <s v="372"/>
    <s v="005"/>
    <n v="9.1"/>
    <n v="11"/>
    <s v="38mm"/>
    <s v="Sport"/>
    <x v="3"/>
    <x v="23"/>
    <n v="299"/>
    <x v="1"/>
    <x v="1"/>
    <s v="TN"/>
    <n v="299"/>
    <n v="9.4500000000000001E-2"/>
    <n v="28.255500000000001"/>
    <n v="336.35550000000001"/>
  </r>
  <r>
    <x v="427"/>
    <x v="438"/>
    <s v="9 Tower Ave"/>
    <s v="Burlington"/>
    <n v="41005"/>
    <s v="41005"/>
    <s v="410"/>
    <s v="004"/>
    <n v="8.91"/>
    <n v="13"/>
    <s v="38mm"/>
    <s v="Sport"/>
    <x v="4"/>
    <x v="7"/>
    <n v="299"/>
    <x v="0"/>
    <x v="0"/>
    <s v="KY"/>
    <n v="368"/>
    <n v="0.06"/>
    <n v="22.08"/>
    <n v="398.99"/>
  </r>
  <r>
    <x v="362"/>
    <x v="439"/>
    <s v="278 Bayview Ave"/>
    <s v="Milan"/>
    <n v="48160"/>
    <s v="48160"/>
    <s v="481"/>
    <s v="004"/>
    <n v="8.91"/>
    <n v="34"/>
    <s v="42mm"/>
    <s v="Watch"/>
    <x v="0"/>
    <x v="8"/>
    <n v="699"/>
    <x v="0"/>
    <x v="0"/>
    <s v="MI"/>
    <n v="768"/>
    <n v="0.06"/>
    <n v="46.08"/>
    <n v="822.99"/>
  </r>
  <r>
    <x v="428"/>
    <x v="440"/>
    <s v="80312 W 32nd St"/>
    <s v="Conroe"/>
    <n v="77301"/>
    <s v="77301"/>
    <s v="773"/>
    <s v="006"/>
    <n v="9.49"/>
    <n v="14"/>
    <s v="42mm"/>
    <s v="Sport"/>
    <x v="4"/>
    <x v="7"/>
    <n v="349"/>
    <x v="1"/>
    <x v="1"/>
    <s v="TX"/>
    <n v="349"/>
    <n v="8.0500000000000002E-2"/>
    <n v="28.0945"/>
    <n v="386.58449999999999"/>
  </r>
  <r>
    <x v="429"/>
    <x v="441"/>
    <s v="82 Us Highway 46"/>
    <s v="Clifton"/>
    <n v="7011"/>
    <s v="07011"/>
    <s v="070"/>
    <s v="002"/>
    <n v="7.66"/>
    <n v="32"/>
    <s v="42mm"/>
    <s v="Watch"/>
    <x v="0"/>
    <x v="13"/>
    <n v="599"/>
    <x v="0"/>
    <x v="0"/>
    <s v="NJ"/>
    <n v="668"/>
    <n v="6.9699999999999998E-2"/>
    <n v="46.559599999999996"/>
    <n v="722.21960000000001"/>
  </r>
  <r>
    <x v="430"/>
    <x v="442"/>
    <s v="4 Stovall St #72"/>
    <s v="Union City"/>
    <n v="7087"/>
    <s v="07087"/>
    <s v="070"/>
    <s v="002"/>
    <n v="7.66"/>
    <n v="12"/>
    <s v="42mm"/>
    <s v="Sport"/>
    <x v="3"/>
    <x v="20"/>
    <n v="349"/>
    <x v="1"/>
    <x v="1"/>
    <s v="NJ"/>
    <n v="349"/>
    <n v="6.9699999999999998E-2"/>
    <n v="24.325299999999999"/>
    <n v="380.98530000000005"/>
  </r>
  <r>
    <x v="431"/>
    <x v="443"/>
    <s v="19 Amboy Ave"/>
    <s v="Miami"/>
    <n v="33142"/>
    <s v="33142"/>
    <s v="331"/>
    <s v="006"/>
    <n v="9.49"/>
    <n v="25"/>
    <s v="38mm"/>
    <s v="Watch"/>
    <x v="0"/>
    <x v="1"/>
    <n v="649"/>
    <x v="1"/>
    <x v="1"/>
    <s v="FL"/>
    <n v="649"/>
    <n v="6.6500000000000004E-2"/>
    <n v="43.158500000000004"/>
    <n v="701.64850000000001"/>
  </r>
  <r>
    <x v="432"/>
    <x v="444"/>
    <s v="63 Smith Ln #8343"/>
    <s v="Moss"/>
    <n v="38575"/>
    <s v="38575"/>
    <s v="385"/>
    <s v="005"/>
    <n v="9.1"/>
    <n v="19"/>
    <s v="38mm"/>
    <s v="Sport"/>
    <x v="3"/>
    <x v="25"/>
    <n v="299"/>
    <x v="0"/>
    <x v="0"/>
    <s v="TN"/>
    <n v="368"/>
    <n v="9.4500000000000001E-2"/>
    <n v="34.776000000000003"/>
    <n v="411.87600000000003"/>
  </r>
  <r>
    <x v="433"/>
    <x v="445"/>
    <s v="11360 S Halsted St"/>
    <s v="Santa Ana"/>
    <n v="92705"/>
    <s v="92705"/>
    <s v="927"/>
    <s v="008"/>
    <n v="9.9600000000000009"/>
    <n v="16"/>
    <s v="42mm"/>
    <s v="Sport"/>
    <x v="2"/>
    <x v="24"/>
    <n v="349"/>
    <x v="0"/>
    <x v="0"/>
    <s v="CA"/>
    <n v="418"/>
    <n v="8.4400000000000003E-2"/>
    <n v="35.279200000000003"/>
    <n v="463.23919999999998"/>
  </r>
  <r>
    <x v="434"/>
    <x v="446"/>
    <s v="26849 Jefferson Hwy"/>
    <s v="Rolling Meadows"/>
    <n v="60008"/>
    <s v="60008"/>
    <s v="600"/>
    <s v="005"/>
    <n v="9.1"/>
    <n v="34"/>
    <s v="42mm"/>
    <s v="Watch"/>
    <x v="0"/>
    <x v="8"/>
    <n v="699"/>
    <x v="0"/>
    <x v="0"/>
    <s v="IL"/>
    <n v="768"/>
    <n v="8.1900000000000001E-2"/>
    <n v="62.8992"/>
    <n v="839.99919999999997"/>
  </r>
  <r>
    <x v="435"/>
    <x v="447"/>
    <s v="2500 Pringle Rd Se #508"/>
    <s v="Hatfield"/>
    <n v="19440"/>
    <s v="19440"/>
    <s v="194"/>
    <s v="002"/>
    <n v="7.66"/>
    <n v="41"/>
    <s v="38mm"/>
    <s v="Watch"/>
    <x v="5"/>
    <x v="10"/>
    <n v="1049"/>
    <x v="1"/>
    <x v="1"/>
    <s v="PA"/>
    <n v="1049"/>
    <n v="6.3399999999999998E-2"/>
    <n v="66.506599999999992"/>
    <n v="1123.1666"/>
  </r>
  <r>
    <x v="436"/>
    <x v="448"/>
    <s v="65 Mountain View Dr"/>
    <s v="Whippany"/>
    <n v="7981"/>
    <s v="07981"/>
    <s v="079"/>
    <s v="002"/>
    <n v="7.66"/>
    <n v="29"/>
    <s v="38mm"/>
    <s v="Watch"/>
    <x v="0"/>
    <x v="14"/>
    <n v="749"/>
    <x v="0"/>
    <x v="0"/>
    <s v="NJ"/>
    <n v="818"/>
    <n v="6.9699999999999998E-2"/>
    <n v="57.014600000000002"/>
    <n v="882.67459999999994"/>
  </r>
  <r>
    <x v="437"/>
    <x v="449"/>
    <s v="1 N San Saba"/>
    <s v="Erie"/>
    <n v="16501"/>
    <s v="16501"/>
    <s v="165"/>
    <s v="004"/>
    <n v="8.91"/>
    <n v="17"/>
    <s v="38mm"/>
    <s v="Sport"/>
    <x v="4"/>
    <x v="11"/>
    <n v="299"/>
    <x v="1"/>
    <x v="1"/>
    <s v="PA"/>
    <n v="299"/>
    <n v="6.3399999999999998E-2"/>
    <n v="18.956599999999998"/>
    <n v="326.86660000000001"/>
  </r>
  <r>
    <x v="438"/>
    <x v="450"/>
    <s v="51120 State Route 18"/>
    <s v="Salt Lake City"/>
    <n v="84115"/>
    <s v="84115"/>
    <s v="841"/>
    <s v="008"/>
    <n v="9.9600000000000009"/>
    <n v="28"/>
    <s v="42mm"/>
    <s v="Watch"/>
    <x v="0"/>
    <x v="0"/>
    <n v="699"/>
    <x v="1"/>
    <x v="1"/>
    <s v="UT"/>
    <n v="699"/>
    <n v="6.6799999999999998E-2"/>
    <n v="46.693199999999997"/>
    <n v="755.65320000000008"/>
  </r>
  <r>
    <x v="439"/>
    <x v="451"/>
    <s v="1482 College Ave"/>
    <s v="Fayetteville"/>
    <n v="28301"/>
    <s v="28301"/>
    <s v="283"/>
    <s v="004"/>
    <n v="8.91"/>
    <n v="33"/>
    <s v="38mm"/>
    <s v="Watch"/>
    <x v="0"/>
    <x v="8"/>
    <n v="649"/>
    <x v="1"/>
    <x v="1"/>
    <s v="NC"/>
    <n v="649"/>
    <n v="6.9000000000000006E-2"/>
    <n v="44.781000000000006"/>
    <n v="702.69100000000003"/>
  </r>
  <r>
    <x v="440"/>
    <x v="452"/>
    <s v="4119 Metropolitan Dr"/>
    <s v="Los Angeles"/>
    <n v="90021"/>
    <s v="90021"/>
    <s v="900"/>
    <s v="008"/>
    <n v="9.9600000000000009"/>
    <n v="5"/>
    <s v="38mm"/>
    <s v="Sport"/>
    <x v="2"/>
    <x v="12"/>
    <n v="299"/>
    <x v="1"/>
    <x v="1"/>
    <s v="CA"/>
    <n v="299"/>
    <n v="8.4400000000000003E-2"/>
    <n v="25.235600000000002"/>
    <n v="334.19559999999996"/>
  </r>
  <r>
    <x v="441"/>
    <x v="453"/>
    <s v="2167 Sierra Rd"/>
    <s v="East Lansing"/>
    <n v="48823"/>
    <s v="48823"/>
    <s v="488"/>
    <s v="004"/>
    <n v="8.91"/>
    <n v="10"/>
    <s v="42mm"/>
    <s v="Sport"/>
    <x v="2"/>
    <x v="22"/>
    <n v="349"/>
    <x v="0"/>
    <x v="0"/>
    <s v="MI"/>
    <n v="418"/>
    <n v="0.06"/>
    <n v="25.08"/>
    <n v="451.99"/>
  </r>
  <r>
    <x v="442"/>
    <x v="454"/>
    <s v="6 Sunrise Ave"/>
    <s v="Utica"/>
    <n v="13501"/>
    <s v="13501"/>
    <s v="135"/>
    <s v="003"/>
    <n v="8.25"/>
    <n v="38"/>
    <s v="42mm"/>
    <s v="Watch"/>
    <x v="5"/>
    <x v="19"/>
    <n v="599"/>
    <x v="1"/>
    <x v="1"/>
    <s v="NY"/>
    <n v="599"/>
    <n v="8.48E-2"/>
    <n v="50.795200000000001"/>
    <n v="658.04520000000002"/>
  </r>
  <r>
    <x v="443"/>
    <x v="455"/>
    <s v="55713 Lake City Hwy"/>
    <s v="South Bend"/>
    <n v="46601"/>
    <s v="46601"/>
    <s v="466"/>
    <s v="005"/>
    <n v="9.1"/>
    <n v="41"/>
    <s v="38mm"/>
    <s v="Watch"/>
    <x v="5"/>
    <x v="10"/>
    <n v="1049"/>
    <x v="0"/>
    <x v="0"/>
    <s v="IN"/>
    <n v="1118"/>
    <n v="7.0000000000000007E-2"/>
    <n v="78.260000000000005"/>
    <n v="1205.3599999999999"/>
  </r>
  <r>
    <x v="444"/>
    <x v="456"/>
    <s v="75698 N Fiesta Blvd"/>
    <s v="Orlando"/>
    <n v="32806"/>
    <s v="32806"/>
    <s v="328"/>
    <s v="005"/>
    <n v="9.1"/>
    <n v="41"/>
    <s v="38mm"/>
    <s v="Watch"/>
    <x v="5"/>
    <x v="10"/>
    <n v="1049"/>
    <x v="0"/>
    <x v="0"/>
    <s v="FL"/>
    <n v="1118"/>
    <n v="6.6500000000000004E-2"/>
    <n v="74.347000000000008"/>
    <n v="1201.4469999999999"/>
  </r>
  <r>
    <x v="445"/>
    <x v="457"/>
    <s v="88 Sw 28th Ter"/>
    <s v="Harrison"/>
    <n v="7029"/>
    <s v="07029"/>
    <s v="070"/>
    <s v="002"/>
    <n v="7.66"/>
    <n v="7"/>
    <s v="38mm"/>
    <s v="Sport"/>
    <x v="2"/>
    <x v="4"/>
    <n v="299"/>
    <x v="0"/>
    <x v="0"/>
    <s v="NJ"/>
    <n v="368"/>
    <n v="6.9699999999999998E-2"/>
    <n v="25.6496"/>
    <n v="401.30960000000005"/>
  </r>
  <r>
    <x v="446"/>
    <x v="458"/>
    <s v="7 Flowers Rd #403"/>
    <s v="Trenton"/>
    <n v="8611"/>
    <s v="08611"/>
    <s v="086"/>
    <s v="002"/>
    <n v="7.66"/>
    <n v="32"/>
    <s v="42mm"/>
    <s v="Watch"/>
    <x v="0"/>
    <x v="13"/>
    <n v="599"/>
    <x v="0"/>
    <x v="0"/>
    <s v="NJ"/>
    <n v="668"/>
    <n v="6.9699999999999998E-2"/>
    <n v="46.559599999999996"/>
    <n v="722.21960000000001"/>
  </r>
  <r>
    <x v="447"/>
    <x v="459"/>
    <s v="4 Nw 12th St #3849"/>
    <s v="Madison"/>
    <n v="53717"/>
    <s v="53717"/>
    <s v="537"/>
    <s v="005"/>
    <n v="9.1"/>
    <n v="18"/>
    <s v="42mm"/>
    <s v="Sport"/>
    <x v="4"/>
    <x v="11"/>
    <n v="349"/>
    <x v="0"/>
    <x v="0"/>
    <s v="WI"/>
    <n v="418"/>
    <n v="5.4300000000000001E-2"/>
    <n v="22.697400000000002"/>
    <n v="449.79740000000004"/>
  </r>
  <r>
    <x v="448"/>
    <x v="460"/>
    <s v="2 A Kelley Dr"/>
    <s v="Katonah"/>
    <n v="10536"/>
    <s v="10536"/>
    <s v="105"/>
    <s v="002"/>
    <n v="7.66"/>
    <n v="13"/>
    <s v="38mm"/>
    <s v="Sport"/>
    <x v="4"/>
    <x v="7"/>
    <n v="299"/>
    <x v="1"/>
    <x v="1"/>
    <s v="NY"/>
    <n v="299"/>
    <n v="8.48E-2"/>
    <n v="25.3552"/>
    <n v="332.01520000000005"/>
  </r>
  <r>
    <x v="449"/>
    <x v="461"/>
    <s v="88827 Frankford Ave"/>
    <s v="Greensboro"/>
    <n v="27401"/>
    <s v="27401"/>
    <s v="274"/>
    <s v="004"/>
    <n v="8.91"/>
    <n v="41"/>
    <s v="38mm"/>
    <s v="Watch"/>
    <x v="5"/>
    <x v="10"/>
    <n v="1049"/>
    <x v="0"/>
    <x v="0"/>
    <s v="NC"/>
    <n v="1118"/>
    <n v="6.9000000000000006E-2"/>
    <n v="77.14200000000001"/>
    <n v="1204.0520000000001"/>
  </r>
  <r>
    <x v="365"/>
    <x v="462"/>
    <s v="2 W Scyene Rd #3"/>
    <s v="Baltimore"/>
    <n v="21217"/>
    <s v="21217"/>
    <s v="212"/>
    <s v="003"/>
    <n v="8.25"/>
    <n v="15"/>
    <s v="38mm"/>
    <s v="Sport"/>
    <x v="2"/>
    <x v="21"/>
    <n v="299"/>
    <x v="1"/>
    <x v="1"/>
    <s v="MD"/>
    <n v="299"/>
    <n v="0.06"/>
    <n v="17.939999999999998"/>
    <n v="325.19"/>
  </r>
  <r>
    <x v="450"/>
    <x v="463"/>
    <s v="62260 Park Stre"/>
    <s v="Monroe Township"/>
    <n v="8831"/>
    <s v="08831"/>
    <s v="088"/>
    <s v="002"/>
    <n v="7.66"/>
    <n v="36"/>
    <s v="42mm"/>
    <s v="Watch"/>
    <x v="0"/>
    <x v="9"/>
    <n v="999"/>
    <x v="0"/>
    <x v="0"/>
    <s v="NJ"/>
    <n v="1068"/>
    <n v="6.9699999999999998E-2"/>
    <n v="74.439599999999999"/>
    <n v="1150.0996"/>
  </r>
  <r>
    <x v="451"/>
    <x v="464"/>
    <s v="3424 29th St Se"/>
    <s v="Kerrville"/>
    <n v="78028"/>
    <s v="78028"/>
    <s v="780"/>
    <s v="007"/>
    <n v="9.69"/>
    <n v="23"/>
    <s v="38mm"/>
    <s v="Watch"/>
    <x v="0"/>
    <x v="6"/>
    <n v="649"/>
    <x v="0"/>
    <x v="0"/>
    <s v="TX"/>
    <n v="718"/>
    <n v="8.0500000000000002E-2"/>
    <n v="57.798999999999999"/>
    <n v="785.48900000000003"/>
  </r>
  <r>
    <x v="452"/>
    <x v="465"/>
    <s v="35 E Main St #43"/>
    <s v="Elk Grove Village"/>
    <n v="60007"/>
    <s v="60007"/>
    <s v="600"/>
    <s v="005"/>
    <n v="9.1"/>
    <n v="26"/>
    <s v="42mm"/>
    <s v="Watch"/>
    <x v="0"/>
    <x v="2"/>
    <n v="699"/>
    <x v="0"/>
    <x v="0"/>
    <s v="IL"/>
    <n v="768"/>
    <n v="8.1900000000000001E-2"/>
    <n v="62.8992"/>
    <n v="839.99919999999997"/>
  </r>
  <r>
    <x v="453"/>
    <x v="466"/>
    <s v="7163 W Clark Rd"/>
    <s v="Freehold"/>
    <n v="7728"/>
    <s v="07728"/>
    <s v="077"/>
    <s v="002"/>
    <n v="7.66"/>
    <n v="37"/>
    <s v="38mm"/>
    <s v="Watch"/>
    <x v="5"/>
    <x v="19"/>
    <n v="549"/>
    <x v="0"/>
    <x v="0"/>
    <s v="NJ"/>
    <n v="618"/>
    <n v="6.9699999999999998E-2"/>
    <n v="43.074599999999997"/>
    <n v="668.7346"/>
  </r>
  <r>
    <x v="454"/>
    <x v="467"/>
    <s v="21575 S Apple Creek Rd"/>
    <s v="Omaha"/>
    <n v="68124"/>
    <s v="68124"/>
    <s v="681"/>
    <s v="006"/>
    <n v="9.49"/>
    <n v="18"/>
    <s v="42mm"/>
    <s v="Sport"/>
    <x v="4"/>
    <x v="11"/>
    <n v="349"/>
    <x v="1"/>
    <x v="1"/>
    <s v="NE"/>
    <n v="349"/>
    <n v="6.8000000000000005E-2"/>
    <n v="23.732000000000003"/>
    <n v="382.22200000000004"/>
  </r>
  <r>
    <x v="455"/>
    <x v="468"/>
    <s v="747 Leonis Blvd"/>
    <s v="Annandale"/>
    <n v="22003"/>
    <s v="22003"/>
    <s v="220"/>
    <s v="003"/>
    <n v="8.25"/>
    <n v="19"/>
    <s v="38mm"/>
    <s v="Sport"/>
    <x v="3"/>
    <x v="25"/>
    <n v="299"/>
    <x v="1"/>
    <x v="1"/>
    <s v="VA"/>
    <n v="299"/>
    <n v="5.6300000000000003E-2"/>
    <n v="16.8337"/>
    <n v="324.08370000000002"/>
  </r>
  <r>
    <x v="456"/>
    <x v="469"/>
    <s v="13 Gunnison St"/>
    <s v="Plano"/>
    <n v="75075"/>
    <s v="75075"/>
    <s v="750"/>
    <s v="006"/>
    <n v="9.49"/>
    <n v="21"/>
    <s v="38mm"/>
    <s v="Sport"/>
    <x v="1"/>
    <x v="3"/>
    <n v="299"/>
    <x v="0"/>
    <x v="0"/>
    <s v="TX"/>
    <n v="368"/>
    <n v="8.0500000000000002E-2"/>
    <n v="29.624000000000002"/>
    <n v="407.11400000000003"/>
  </r>
  <r>
    <x v="457"/>
    <x v="470"/>
    <s v="18 3rd Ave"/>
    <s v="New York"/>
    <n v="10016"/>
    <s v="10016"/>
    <s v="100"/>
    <s v="002"/>
    <n v="7.66"/>
    <n v="2"/>
    <s v="42mm"/>
    <s v="Sport"/>
    <x v="1"/>
    <x v="19"/>
    <n v="349"/>
    <x v="0"/>
    <x v="0"/>
    <s v="NY"/>
    <n v="418"/>
    <n v="8.48E-2"/>
    <n v="35.446399999999997"/>
    <n v="461.10640000000001"/>
  </r>
  <r>
    <x v="458"/>
    <x v="471"/>
    <s v="62 W Austin St"/>
    <s v="Syosset"/>
    <n v="11791"/>
    <s v="11791"/>
    <s v="117"/>
    <s v="002"/>
    <n v="7.66"/>
    <n v="9"/>
    <s v="38mm"/>
    <s v="Sport"/>
    <x v="2"/>
    <x v="22"/>
    <n v="299"/>
    <x v="0"/>
    <x v="0"/>
    <s v="NY"/>
    <n v="368"/>
    <n v="8.48E-2"/>
    <n v="31.206399999999999"/>
    <n v="406.8664"/>
  </r>
  <r>
    <x v="459"/>
    <x v="472"/>
    <s v="177 S Rider Trl #52"/>
    <s v="Crystal River"/>
    <n v="34429"/>
    <s v="34429"/>
    <s v="344"/>
    <s v="005"/>
    <n v="9.1"/>
    <n v="11"/>
    <s v="38mm"/>
    <s v="Sport"/>
    <x v="3"/>
    <x v="23"/>
    <n v="299"/>
    <x v="1"/>
    <x v="1"/>
    <s v="FL"/>
    <n v="299"/>
    <n v="6.6500000000000004E-2"/>
    <n v="19.883500000000002"/>
    <n v="327.98350000000005"/>
  </r>
  <r>
    <x v="460"/>
    <x v="473"/>
    <s v="2 W Mount Royal Ave"/>
    <s v="Fortville"/>
    <n v="46040"/>
    <s v="46040"/>
    <s v="460"/>
    <s v="005"/>
    <n v="9.1"/>
    <n v="41"/>
    <s v="38mm"/>
    <s v="Watch"/>
    <x v="5"/>
    <x v="10"/>
    <n v="1049"/>
    <x v="0"/>
    <x v="0"/>
    <s v="IN"/>
    <n v="1118"/>
    <n v="7.0000000000000007E-2"/>
    <n v="78.260000000000005"/>
    <n v="1205.3599999999999"/>
  </r>
  <r>
    <x v="461"/>
    <x v="474"/>
    <s v="1953 Telegraph Rd"/>
    <s v="Saint Joseph"/>
    <n v="64504"/>
    <s v="64504"/>
    <s v="645"/>
    <s v="006"/>
    <n v="9.49"/>
    <n v="29"/>
    <s v="38mm"/>
    <s v="Watch"/>
    <x v="0"/>
    <x v="14"/>
    <n v="749"/>
    <x v="1"/>
    <x v="1"/>
    <s v="MO"/>
    <n v="749"/>
    <n v="7.8100000000000003E-2"/>
    <n v="58.496900000000004"/>
    <n v="816.98689999999999"/>
  </r>
  <r>
    <x v="462"/>
    <x v="475"/>
    <s v="63517 Dupont St"/>
    <s v="Jackson"/>
    <n v="39211"/>
    <s v="39211"/>
    <s v="392"/>
    <s v="006"/>
    <n v="9.49"/>
    <n v="11"/>
    <s v="38mm"/>
    <s v="Sport"/>
    <x v="3"/>
    <x v="23"/>
    <n v="299"/>
    <x v="0"/>
    <x v="0"/>
    <s v="MS"/>
    <n v="368"/>
    <n v="7.0699999999999999E-2"/>
    <n v="26.017599999999998"/>
    <n v="403.50760000000002"/>
  </r>
  <r>
    <x v="115"/>
    <x v="476"/>
    <s v="5 E Truman Rd"/>
    <s v="Abilene"/>
    <n v="79602"/>
    <s v="79602"/>
    <s v="796"/>
    <s v="007"/>
    <n v="9.69"/>
    <n v="28"/>
    <s v="42mm"/>
    <s v="Watch"/>
    <x v="0"/>
    <x v="0"/>
    <n v="699"/>
    <x v="0"/>
    <x v="0"/>
    <s v="TX"/>
    <n v="768"/>
    <n v="8.0500000000000002E-2"/>
    <n v="61.823999999999998"/>
    <n v="839.51400000000001"/>
  </r>
  <r>
    <x v="463"/>
    <x v="477"/>
    <s v="251 Park Ave #979"/>
    <s v="Saratoga"/>
    <n v="95070"/>
    <s v="95070"/>
    <s v="950"/>
    <s v="008"/>
    <n v="9.9600000000000009"/>
    <n v="38"/>
    <s v="42mm"/>
    <s v="Watch"/>
    <x v="5"/>
    <x v="19"/>
    <n v="599"/>
    <x v="1"/>
    <x v="1"/>
    <s v="CA"/>
    <n v="599"/>
    <n v="8.4400000000000003E-2"/>
    <n v="50.555599999999998"/>
    <n v="659.51560000000006"/>
  </r>
  <r>
    <x v="464"/>
    <x v="478"/>
    <s v="43496 Commercial Dr #29"/>
    <s v="Cherry Hill"/>
    <n v="8003"/>
    <s v="08003"/>
    <s v="080"/>
    <s v="002"/>
    <n v="7.66"/>
    <n v="41"/>
    <s v="38mm"/>
    <s v="Watch"/>
    <x v="5"/>
    <x v="10"/>
    <n v="1049"/>
    <x v="1"/>
    <x v="1"/>
    <s v="NJ"/>
    <n v="1049"/>
    <n v="6.9699999999999998E-2"/>
    <n v="73.115300000000005"/>
    <n v="1129.7753"/>
  </r>
  <r>
    <x v="465"/>
    <x v="479"/>
    <s v="2184 Worth St"/>
    <s v="Hayward"/>
    <n v="94545"/>
    <s v="94545"/>
    <s v="945"/>
    <s v="008"/>
    <n v="9.9600000000000009"/>
    <n v="14"/>
    <s v="42mm"/>
    <s v="Sport"/>
    <x v="4"/>
    <x v="7"/>
    <n v="349"/>
    <x v="0"/>
    <x v="0"/>
    <s v="CA"/>
    <n v="418"/>
    <n v="8.4400000000000003E-2"/>
    <n v="35.279200000000003"/>
    <n v="463.23919999999998"/>
  </r>
  <r>
    <x v="466"/>
    <x v="480"/>
    <s v="50126 N Plankinton Ave"/>
    <s v="Longwood"/>
    <n v="32750"/>
    <s v="32750"/>
    <s v="327"/>
    <s v="005"/>
    <n v="9.1"/>
    <n v="35"/>
    <s v="38mm"/>
    <s v="Watch"/>
    <x v="0"/>
    <x v="9"/>
    <n v="949"/>
    <x v="0"/>
    <x v="0"/>
    <s v="FL"/>
    <n v="1018"/>
    <n v="6.6500000000000004E-2"/>
    <n v="67.697000000000003"/>
    <n v="1094.797"/>
  </r>
  <r>
    <x v="467"/>
    <x v="481"/>
    <s v="38773 Gravois Ave"/>
    <s v="Cheyenne"/>
    <n v="82001"/>
    <s v="82001"/>
    <s v="820"/>
    <s v="007"/>
    <n v="9.69"/>
    <n v="13"/>
    <s v="38mm"/>
    <s v="Sport"/>
    <x v="4"/>
    <x v="7"/>
    <n v="299"/>
    <x v="1"/>
    <x v="1"/>
    <s v="WY"/>
    <n v="299"/>
    <n v="5.4699999999999999E-2"/>
    <n v="16.3553"/>
    <n v="325.0453"/>
  </r>
  <r>
    <x v="468"/>
    <x v="482"/>
    <s v="16452 Greenwich St"/>
    <s v="Garden City"/>
    <n v="11530"/>
    <s v="11530"/>
    <s v="115"/>
    <s v="002"/>
    <n v="7.66"/>
    <n v="41"/>
    <s v="38mm"/>
    <s v="Watch"/>
    <x v="5"/>
    <x v="10"/>
    <n v="1049"/>
    <x v="1"/>
    <x v="1"/>
    <s v="NY"/>
    <n v="1049"/>
    <n v="8.48E-2"/>
    <n v="88.955200000000005"/>
    <n v="1145.6152000000002"/>
  </r>
  <r>
    <x v="469"/>
    <x v="483"/>
    <s v="40 Cambridge Ave"/>
    <s v="Madison"/>
    <n v="53715"/>
    <s v="53715"/>
    <s v="537"/>
    <s v="005"/>
    <n v="9.1"/>
    <n v="8"/>
    <s v="42mm"/>
    <s v="Sport"/>
    <x v="2"/>
    <x v="4"/>
    <n v="349"/>
    <x v="1"/>
    <x v="1"/>
    <s v="WI"/>
    <n v="349"/>
    <n v="5.4300000000000001E-2"/>
    <n v="18.950700000000001"/>
    <n v="377.05070000000001"/>
  </r>
  <r>
    <x v="470"/>
    <x v="484"/>
    <s v="20113 4th Ave E"/>
    <s v="Kearny"/>
    <n v="7032"/>
    <s v="07032"/>
    <s v="070"/>
    <s v="002"/>
    <n v="7.66"/>
    <n v="42"/>
    <s v="42mm"/>
    <s v="Watch"/>
    <x v="5"/>
    <x v="10"/>
    <n v="1099"/>
    <x v="0"/>
    <x v="0"/>
    <s v="NJ"/>
    <n v="1168"/>
    <n v="6.9699999999999998E-2"/>
    <n v="81.409599999999998"/>
    <n v="1257.0696"/>
  </r>
  <r>
    <x v="471"/>
    <x v="485"/>
    <s v="6 Ridgewood Center Dr"/>
    <s v="Old Forge"/>
    <n v="18518"/>
    <s v="18518"/>
    <s v="185"/>
    <s v="002"/>
    <n v="7.66"/>
    <n v="17"/>
    <s v="38mm"/>
    <s v="Sport"/>
    <x v="4"/>
    <x v="11"/>
    <n v="299"/>
    <x v="1"/>
    <x v="1"/>
    <s v="PA"/>
    <n v="299"/>
    <n v="6.3399999999999998E-2"/>
    <n v="18.956599999999998"/>
    <n v="325.61660000000001"/>
  </r>
  <r>
    <x v="472"/>
    <x v="486"/>
    <s v="469 Outwater Ln"/>
    <s v="San Diego"/>
    <n v="92126"/>
    <s v="92126"/>
    <s v="921"/>
    <s v="008"/>
    <n v="9.9600000000000009"/>
    <n v="25"/>
    <s v="38mm"/>
    <s v="Watch"/>
    <x v="0"/>
    <x v="1"/>
    <n v="649"/>
    <x v="1"/>
    <x v="1"/>
    <s v="CA"/>
    <n v="649"/>
    <n v="8.4400000000000003E-2"/>
    <n v="54.775600000000004"/>
    <n v="713.73560000000009"/>
  </r>
  <r>
    <x v="378"/>
    <x v="487"/>
    <s v="62 Monroe St"/>
    <s v="Thousand Palms"/>
    <n v="92276"/>
    <s v="92276"/>
    <s v="922"/>
    <s v="008"/>
    <n v="9.9600000000000009"/>
    <n v="22"/>
    <s v="42mm"/>
    <s v="Sport"/>
    <x v="1"/>
    <x v="3"/>
    <n v="349"/>
    <x v="0"/>
    <x v="0"/>
    <s v="CA"/>
    <n v="418"/>
    <n v="8.4400000000000003E-2"/>
    <n v="35.279200000000003"/>
    <n v="463.23919999999998"/>
  </r>
  <r>
    <x v="473"/>
    <x v="488"/>
    <s v="3338 A Lockport Pl #6"/>
    <s v="Margate City"/>
    <n v="8402"/>
    <s v="08402"/>
    <s v="084"/>
    <s v="002"/>
    <n v="7.66"/>
    <n v="4"/>
    <s v="42mm"/>
    <s v="Sport"/>
    <x v="2"/>
    <x v="16"/>
    <n v="349"/>
    <x v="0"/>
    <x v="0"/>
    <s v="NJ"/>
    <n v="418"/>
    <n v="6.9699999999999998E-2"/>
    <n v="29.134599999999999"/>
    <n v="454.7946"/>
  </r>
  <r>
    <x v="474"/>
    <x v="489"/>
    <s v="9 Hwy"/>
    <s v="Providence"/>
    <n v="2906"/>
    <s v="02906"/>
    <s v="029"/>
    <s v="002"/>
    <n v="7.66"/>
    <n v="31"/>
    <s v="38mm"/>
    <s v="Watch"/>
    <x v="0"/>
    <x v="13"/>
    <n v="549"/>
    <x v="0"/>
    <x v="0"/>
    <s v="RI"/>
    <n v="618"/>
    <n v="7.0000000000000007E-2"/>
    <n v="43.260000000000005"/>
    <n v="668.92"/>
  </r>
  <r>
    <x v="475"/>
    <x v="490"/>
    <s v="8284 Hart St"/>
    <s v="Abilene"/>
    <n v="67410"/>
    <s v="67410"/>
    <s v="674"/>
    <s v="006"/>
    <n v="9.49"/>
    <n v="12"/>
    <s v="42mm"/>
    <s v="Sport"/>
    <x v="3"/>
    <x v="20"/>
    <n v="349"/>
    <x v="1"/>
    <x v="1"/>
    <s v="KS"/>
    <n v="349"/>
    <n v="8.2000000000000003E-2"/>
    <n v="28.618000000000002"/>
    <n v="387.108"/>
  </r>
  <r>
    <x v="476"/>
    <x v="491"/>
    <s v="5 Washington St #1"/>
    <s v="Roseville"/>
    <n v="95678"/>
    <s v="95678"/>
    <s v="956"/>
    <s v="008"/>
    <n v="9.9600000000000009"/>
    <n v="42"/>
    <s v="42mm"/>
    <s v="Watch"/>
    <x v="5"/>
    <x v="10"/>
    <n v="1099"/>
    <x v="0"/>
    <x v="0"/>
    <s v="CA"/>
    <n v="1168"/>
    <n v="8.4400000000000003E-2"/>
    <n v="98.5792"/>
    <n v="1276.5391999999999"/>
  </r>
  <r>
    <x v="477"/>
    <x v="492"/>
    <s v="8 S Haven St"/>
    <s v="Daytona Beach"/>
    <n v="32114"/>
    <s v="32114"/>
    <s v="321"/>
    <s v="005"/>
    <n v="9.1"/>
    <n v="2"/>
    <s v="42mm"/>
    <s v="Sport"/>
    <x v="1"/>
    <x v="19"/>
    <n v="349"/>
    <x v="1"/>
    <x v="1"/>
    <s v="FL"/>
    <n v="349"/>
    <n v="6.6500000000000004E-2"/>
    <n v="23.208500000000001"/>
    <n v="381.30850000000004"/>
  </r>
  <r>
    <x v="478"/>
    <x v="493"/>
    <s v="9 Front St"/>
    <s v="Washington"/>
    <n v="20001"/>
    <s v="20001"/>
    <s v="200"/>
    <s v="003"/>
    <n v="8.25"/>
    <n v="11"/>
    <s v="38mm"/>
    <s v="Sport"/>
    <x v="3"/>
    <x v="23"/>
    <n v="299"/>
    <x v="0"/>
    <x v="0"/>
    <s v="DC"/>
    <n v="368"/>
    <n v="5.7500000000000002E-2"/>
    <n v="21.16"/>
    <n v="397.41"/>
  </r>
  <r>
    <x v="87"/>
    <x v="494"/>
    <s v="1933 Packer Ave #2"/>
    <s v="Novato"/>
    <n v="94945"/>
    <s v="94945"/>
    <s v="949"/>
    <s v="008"/>
    <n v="9.9600000000000009"/>
    <n v="34"/>
    <s v="42mm"/>
    <s v="Watch"/>
    <x v="0"/>
    <x v="8"/>
    <n v="699"/>
    <x v="0"/>
    <x v="0"/>
    <s v="CA"/>
    <n v="768"/>
    <n v="8.4400000000000003E-2"/>
    <n v="64.819199999999995"/>
    <n v="842.77920000000006"/>
  </r>
  <r>
    <x v="479"/>
    <x v="495"/>
    <s v="67 Rv Cent"/>
    <s v="Boise"/>
    <n v="83709"/>
    <s v="83709"/>
    <s v="837"/>
    <s v="008"/>
    <n v="9.9600000000000009"/>
    <n v="38"/>
    <s v="42mm"/>
    <s v="Watch"/>
    <x v="5"/>
    <x v="19"/>
    <n v="599"/>
    <x v="1"/>
    <x v="1"/>
    <s v="ID"/>
    <n v="599"/>
    <n v="6.0100000000000001E-2"/>
    <n v="35.999900000000004"/>
    <n v="644.95990000000006"/>
  </r>
  <r>
    <x v="480"/>
    <x v="496"/>
    <s v="2 Sw Nyberg Rd"/>
    <s v="Elkhart"/>
    <n v="46514"/>
    <s v="46514"/>
    <s v="465"/>
    <s v="005"/>
    <n v="9.1"/>
    <n v="8"/>
    <s v="42mm"/>
    <s v="Sport"/>
    <x v="2"/>
    <x v="4"/>
    <n v="349"/>
    <x v="0"/>
    <x v="0"/>
    <s v="IN"/>
    <n v="418"/>
    <n v="7.0000000000000007E-2"/>
    <n v="29.26"/>
    <n v="456.36"/>
  </r>
  <r>
    <x v="481"/>
    <x v="497"/>
    <s v="89992 E 15th St"/>
    <s v="Alliance"/>
    <n v="69301"/>
    <s v="69301"/>
    <s v="693"/>
    <s v="007"/>
    <n v="9.69"/>
    <n v="12"/>
    <s v="42mm"/>
    <s v="Sport"/>
    <x v="3"/>
    <x v="20"/>
    <n v="349"/>
    <x v="0"/>
    <x v="0"/>
    <s v="NE"/>
    <n v="418"/>
    <n v="6.8000000000000005E-2"/>
    <n v="28.424000000000003"/>
    <n v="456.11399999999998"/>
  </r>
  <r>
    <x v="482"/>
    <x v="498"/>
    <s v="61556 W 20th Ave"/>
    <s v="Seattle"/>
    <n v="98104"/>
    <s v="98104"/>
    <s v="981"/>
    <s v="008"/>
    <n v="9.9600000000000009"/>
    <n v="3"/>
    <s v="38mm"/>
    <s v="Sport"/>
    <x v="2"/>
    <x v="16"/>
    <n v="299"/>
    <x v="0"/>
    <x v="0"/>
    <s v="WA"/>
    <n v="368"/>
    <n v="8.8900000000000007E-2"/>
    <n v="32.715200000000003"/>
    <n v="410.67519999999996"/>
  </r>
  <r>
    <x v="483"/>
    <x v="499"/>
    <s v="63 E Aurora Dr"/>
    <s v="Orlando"/>
    <n v="32804"/>
    <s v="32804"/>
    <s v="328"/>
    <s v="005"/>
    <n v="9.1"/>
    <n v="31"/>
    <s v="38mm"/>
    <s v="Watch"/>
    <x v="0"/>
    <x v="13"/>
    <n v="549"/>
    <x v="1"/>
    <x v="1"/>
    <s v="FL"/>
    <n v="549"/>
    <n v="6.6500000000000004E-2"/>
    <n v="36.508500000000005"/>
    <n v="594.6085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90DD7-3C9E-4DC7-8F90-C0B4ACD9759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atch Band">
  <location ref="C13:D40" firstHeaderRow="1" firstDataRow="1" firstDataCol="1"/>
  <pivotFields count="22">
    <pivotField dataField="1" showAll="0">
      <items count="485">
        <item x="11"/>
        <item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x="255"/>
        <item x="59"/>
        <item x="77"/>
        <item x="58"/>
        <item x="347"/>
        <item x="270"/>
        <item x="322"/>
        <item x="274"/>
        <item x="123"/>
        <item x="80"/>
        <item x="461"/>
        <item x="422"/>
        <item x="161"/>
        <item x="83"/>
        <item x="4"/>
        <item x="108"/>
        <item x="472"/>
        <item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x="378"/>
        <item x="376"/>
        <item x="277"/>
        <item x="460"/>
        <item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x="66"/>
        <item x="358"/>
        <item x="248"/>
        <item x="362"/>
        <item x="307"/>
        <item x="463"/>
        <item x="289"/>
        <item x="480"/>
        <item x="271"/>
        <item x="212"/>
        <item x="285"/>
        <item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27">
        <item x="23"/>
        <item x="12"/>
        <item x="19"/>
        <item x="3"/>
        <item x="14"/>
        <item x="25"/>
        <item x="5"/>
        <item x="7"/>
        <item x="9"/>
        <item x="15"/>
        <item x="2"/>
        <item x="20"/>
        <item x="8"/>
        <item x="13"/>
        <item x="21"/>
        <item x="1"/>
        <item x="4"/>
        <item x="11"/>
        <item x="6"/>
        <item x="24"/>
        <item x="10"/>
        <item x="17"/>
        <item x="18"/>
        <item x="22"/>
        <item x="0"/>
        <item x="16"/>
        <item t="default"/>
      </items>
    </pivotField>
    <pivotField numFmtId="44" showAll="0"/>
    <pivotField showAll="0"/>
    <pivotField numFmtId="44" showAll="0"/>
    <pivotField showAll="0"/>
    <pivotField numFmtId="44" showAll="0"/>
    <pivotField numFmtId="10" showAll="0"/>
    <pivotField numFmtId="44"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Number of Students" fld="0" subtotal="count" baseField="13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E8408-35C9-473D-A141-8108AA8BB5A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atch Case">
  <location ref="A3:B10" firstHeaderRow="1" firstDataRow="1" firstDataCol="1"/>
  <pivotFields count="22">
    <pivotField dataField="1" showAll="0">
      <items count="485">
        <item x="11"/>
        <item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x="255"/>
        <item x="59"/>
        <item x="77"/>
        <item x="58"/>
        <item x="347"/>
        <item x="270"/>
        <item x="322"/>
        <item x="274"/>
        <item x="123"/>
        <item x="80"/>
        <item x="461"/>
        <item x="422"/>
        <item x="161"/>
        <item x="83"/>
        <item x="4"/>
        <item x="108"/>
        <item x="472"/>
        <item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x="378"/>
        <item x="376"/>
        <item x="277"/>
        <item x="460"/>
        <item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x="66"/>
        <item x="358"/>
        <item x="248"/>
        <item x="362"/>
        <item x="307"/>
        <item x="463"/>
        <item x="289"/>
        <item x="480"/>
        <item x="271"/>
        <item x="212"/>
        <item x="285"/>
        <item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/>
    <pivotField showAll="0"/>
    <pivotField numFmtId="164" showAll="0"/>
    <pivotField showAll="0"/>
    <pivotField showAll="0"/>
    <pivotField showAll="0"/>
    <pivotField numFmtId="44" showAll="0"/>
    <pivotField showAll="0"/>
    <pivotField showAll="0"/>
    <pivotField showAll="0"/>
    <pivotField axis="axisRow" showAll="0" sumSubtotal="1">
      <items count="7">
        <item x="3"/>
        <item x="4"/>
        <item x="2"/>
        <item x="5"/>
        <item x="1"/>
        <item x="0"/>
        <item t="sum"/>
      </items>
    </pivotField>
    <pivotField showAll="0"/>
    <pivotField numFmtId="44" showAll="0"/>
    <pivotField showAll="0"/>
    <pivotField numFmtId="44" showAll="0"/>
    <pivotField showAll="0"/>
    <pivotField numFmtId="44" showAll="0"/>
    <pivotField numFmtId="10" showAll="0"/>
    <pivotField numFmtId="44"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Students" fld="0" subtotal="count" baseField="12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54023-3F4E-4158-B7D5-421233C1B74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:F6" firstHeaderRow="1" firstDataRow="1" firstDataCol="1"/>
  <pivotFields count="22"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axis="axisRow" showAll="0">
      <items count="3">
        <item n="No Apple Care" x="1"/>
        <item n="Opted for Apple Care" x="0"/>
        <item t="default"/>
      </items>
    </pivotField>
    <pivotField numFmtId="44" showAll="0">
      <items count="3">
        <item x="1"/>
        <item x="0"/>
        <item t="default"/>
      </items>
    </pivotField>
    <pivotField showAll="0"/>
    <pivotField numFmtId="44" showAll="0"/>
    <pivotField numFmtId="10" showAll="0"/>
    <pivotField numFmtId="44"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Number of Students" fld="0" subtotal="count" baseField="15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501"/>
  <sheetViews>
    <sheetView tabSelected="1" topLeftCell="L1" zoomScale="81" zoomScaleNormal="80" zoomScalePageLayoutView="80" workbookViewId="0">
      <selection activeCell="W4" sqref="W4"/>
    </sheetView>
  </sheetViews>
  <sheetFormatPr baseColWidth="10" defaultColWidth="11" defaultRowHeight="16"/>
  <cols>
    <col min="1" max="1" width="10.6640625" style="83" bestFit="1" customWidth="1"/>
    <col min="2" max="2" width="14.5" style="83" bestFit="1" customWidth="1"/>
    <col min="3" max="3" width="29.33203125" style="83" bestFit="1" customWidth="1"/>
    <col min="4" max="4" width="17.83203125" style="83" bestFit="1" customWidth="1"/>
    <col min="5" max="5" width="8.6640625" style="87" bestFit="1" customWidth="1"/>
    <col min="6" max="6" width="6.5" style="95" bestFit="1" customWidth="1"/>
    <col min="7" max="7" width="9.6640625" style="96" bestFit="1" customWidth="1"/>
    <col min="8" max="8" width="5.5" style="96" bestFit="1" customWidth="1"/>
    <col min="9" max="9" width="17.5" style="97" bestFit="1" customWidth="1"/>
    <col min="10" max="10" width="14.5" style="98" bestFit="1" customWidth="1"/>
    <col min="11" max="11" width="10.6640625" style="96" bestFit="1" customWidth="1"/>
    <col min="12" max="12" width="11.5" style="96" bestFit="1" customWidth="1"/>
    <col min="13" max="13" width="24.1640625" style="96" bestFit="1" customWidth="1"/>
    <col min="14" max="14" width="27" style="96" bestFit="1" customWidth="1"/>
    <col min="15" max="15" width="13" style="97" bestFit="1" customWidth="1"/>
    <col min="16" max="16" width="18.33203125" style="98" bestFit="1" customWidth="1"/>
    <col min="17" max="17" width="11.83203125" style="97" bestFit="1" customWidth="1"/>
    <col min="18" max="18" width="5.5" style="98" bestFit="1" customWidth="1"/>
    <col min="19" max="19" width="10.6640625" style="96" bestFit="1" customWidth="1"/>
    <col min="20" max="20" width="8.6640625" style="99" bestFit="1" customWidth="1"/>
    <col min="21" max="21" width="13" style="96" bestFit="1" customWidth="1"/>
    <col min="22" max="22" width="13.1640625" style="96" bestFit="1" customWidth="1"/>
  </cols>
  <sheetData>
    <row r="1" spans="1:22" s="66" customFormat="1">
      <c r="A1" s="85" t="s">
        <v>0</v>
      </c>
      <c r="B1" s="85" t="s">
        <v>1</v>
      </c>
      <c r="C1" s="85" t="s">
        <v>2</v>
      </c>
      <c r="D1" s="85" t="s">
        <v>3</v>
      </c>
      <c r="E1" s="86" t="s">
        <v>2091</v>
      </c>
      <c r="F1" s="88" t="s">
        <v>5</v>
      </c>
      <c r="G1" s="89" t="s">
        <v>2230</v>
      </c>
      <c r="H1" s="89" t="s">
        <v>2087</v>
      </c>
      <c r="I1" s="90" t="s">
        <v>2232</v>
      </c>
      <c r="J1" s="91" t="s">
        <v>2150</v>
      </c>
      <c r="K1" s="92" t="s">
        <v>2152</v>
      </c>
      <c r="L1" s="92" t="s">
        <v>2147</v>
      </c>
      <c r="M1" s="92" t="s">
        <v>2148</v>
      </c>
      <c r="N1" s="92" t="s">
        <v>2149</v>
      </c>
      <c r="O1" s="90" t="s">
        <v>2144</v>
      </c>
      <c r="P1" s="91" t="s">
        <v>2151</v>
      </c>
      <c r="Q1" s="90" t="s">
        <v>2143</v>
      </c>
      <c r="R1" s="93" t="s">
        <v>4</v>
      </c>
      <c r="S1" s="90" t="s">
        <v>2228</v>
      </c>
      <c r="T1" s="94" t="s">
        <v>2227</v>
      </c>
      <c r="U1" s="90" t="s">
        <v>2231</v>
      </c>
      <c r="V1" s="90" t="s">
        <v>2229</v>
      </c>
    </row>
    <row r="2" spans="1:22">
      <c r="A2" s="83" t="s">
        <v>6</v>
      </c>
      <c r="B2" s="83" t="s">
        <v>7</v>
      </c>
      <c r="C2" s="83" t="s">
        <v>8</v>
      </c>
      <c r="D2" s="83" t="s">
        <v>9</v>
      </c>
      <c r="E2" s="87">
        <v>70116</v>
      </c>
      <c r="F2" s="95" t="str">
        <f>IF(LEN(TEXT(E2,"#####"))=4,CONCATENATE("0",TEXT(E2,"#####")),TEXT(E2,"#####"))</f>
        <v>70116</v>
      </c>
      <c r="G2" s="96" t="str">
        <f>LEFT(F2,3)</f>
        <v>701</v>
      </c>
      <c r="H2" s="96" t="str">
        <f>VLOOKUP(G2,'Zone Lookup'!$A$2:$C$149,3,TRUE)</f>
        <v>006</v>
      </c>
      <c r="I2" s="97">
        <f>VLOOKUP(H2,'Weight Lookup'!$A$2:$B$11,2,FALSE)</f>
        <v>9.49</v>
      </c>
      <c r="J2" s="98">
        <v>28</v>
      </c>
      <c r="K2" s="96" t="str">
        <f>VLOOKUP(J2,'Apple Watch Inventory'!$A$2:$H$43,2,FALSE)</f>
        <v>42mm</v>
      </c>
      <c r="L2" s="96" t="str">
        <f>VLOOKUP(J2,'Apple Watch Inventory'!$A$2:$H$43,3,FALSE)</f>
        <v>Watch</v>
      </c>
      <c r="M2" s="96" t="str">
        <f>VLOOKUP(J2,'Apple Watch Inventory'!$A$2:$H$43,4,FALSE)</f>
        <v>Stainless Steel</v>
      </c>
      <c r="N2" s="96" t="str">
        <f>VLOOKUP(J2,'Apple Watch Inventory'!$A$2:$H$43,5,FALSE)</f>
        <v>White Leather Loop</v>
      </c>
      <c r="O2" s="97">
        <f>VLOOKUP(J2,'Apple Watch Inventory'!$A$2:$H$43,6,FALSE)</f>
        <v>699</v>
      </c>
      <c r="P2" s="98">
        <v>1</v>
      </c>
      <c r="Q2" s="97">
        <f>IF(P2=1,69,0)</f>
        <v>69</v>
      </c>
      <c r="R2" s="98" t="s">
        <v>10</v>
      </c>
      <c r="S2" s="84">
        <f>O2+Q2</f>
        <v>768</v>
      </c>
      <c r="T2" s="99">
        <f>VLOOKUP(R2,'Avg Sales Tax'!$B$2:$C$52,2,FALSE)</f>
        <v>8.9099999999999999E-2</v>
      </c>
      <c r="U2" s="84">
        <f>S2*T2</f>
        <v>68.428799999999995</v>
      </c>
      <c r="V2" s="84">
        <f>I2+S2+U2</f>
        <v>845.91880000000003</v>
      </c>
    </row>
    <row r="3" spans="1:22">
      <c r="A3" s="83" t="s">
        <v>11</v>
      </c>
      <c r="B3" s="83" t="s">
        <v>12</v>
      </c>
      <c r="C3" s="83" t="s">
        <v>13</v>
      </c>
      <c r="D3" s="83" t="s">
        <v>14</v>
      </c>
      <c r="E3" s="87">
        <v>48116</v>
      </c>
      <c r="F3" s="95" t="str">
        <f t="shared" ref="F3:F66" si="0">IF(LEN(TEXT(E3,"#####"))=4,CONCATENATE("0",TEXT(E3,"#####")),TEXT(E3,"#####"))</f>
        <v>48116</v>
      </c>
      <c r="G3" s="96" t="str">
        <f t="shared" ref="G3:G66" si="1">LEFT(F3,3)</f>
        <v>481</v>
      </c>
      <c r="H3" s="96" t="str">
        <f>VLOOKUP(G3,'Zone Lookup'!$A$2:$C$149,3,TRUE)</f>
        <v>004</v>
      </c>
      <c r="I3" s="97">
        <f>VLOOKUP(H3,'Weight Lookup'!$A$2:$B$11,2,FALSE)</f>
        <v>8.91</v>
      </c>
      <c r="J3" s="98">
        <v>25</v>
      </c>
      <c r="K3" s="96" t="str">
        <f>VLOOKUP(J3,'Apple Watch Inventory'!$A$2:$H$43,2,FALSE)</f>
        <v>38mm</v>
      </c>
      <c r="L3" s="96" t="str">
        <f>VLOOKUP(J3,'Apple Watch Inventory'!$A$2:$H$43,3,FALSE)</f>
        <v>Watch</v>
      </c>
      <c r="M3" s="96" t="str">
        <f>VLOOKUP(J3,'Apple Watch Inventory'!$A$2:$H$43,4,FALSE)</f>
        <v>Stainless Steel</v>
      </c>
      <c r="N3" s="96" t="str">
        <f>VLOOKUP(J3,'Apple Watch Inventory'!$A$2:$H$43,5,FALSE)</f>
        <v>Red Classic Buckle</v>
      </c>
      <c r="O3" s="97">
        <f>VLOOKUP(J3,'Apple Watch Inventory'!$A$2:$H$43,6,FALSE)</f>
        <v>649</v>
      </c>
      <c r="P3" s="98">
        <v>0</v>
      </c>
      <c r="Q3" s="97">
        <f t="shared" ref="Q3:Q66" si="2">IF(P3=1,69,0)</f>
        <v>0</v>
      </c>
      <c r="R3" s="98" t="s">
        <v>16</v>
      </c>
      <c r="S3" s="84">
        <f>O3+Q3</f>
        <v>649</v>
      </c>
      <c r="T3" s="99">
        <f>VLOOKUP(R3,'Avg Sales Tax'!$B$2:$C$52,2,FALSE)</f>
        <v>0.06</v>
      </c>
      <c r="U3" s="84">
        <f t="shared" ref="U3:U66" si="3">S3*T3</f>
        <v>38.94</v>
      </c>
      <c r="V3" s="84">
        <f t="shared" ref="V3:V66" si="4">I3+S3+U3</f>
        <v>696.84999999999991</v>
      </c>
    </row>
    <row r="4" spans="1:22">
      <c r="A4" s="83" t="s">
        <v>17</v>
      </c>
      <c r="B4" s="83" t="s">
        <v>18</v>
      </c>
      <c r="C4" s="83" t="s">
        <v>19</v>
      </c>
      <c r="D4" s="83" t="s">
        <v>20</v>
      </c>
      <c r="E4" s="87">
        <v>8014</v>
      </c>
      <c r="F4" s="95" t="str">
        <f t="shared" si="0"/>
        <v>08014</v>
      </c>
      <c r="G4" s="96" t="str">
        <f t="shared" si="1"/>
        <v>080</v>
      </c>
      <c r="H4" s="96" t="str">
        <f>VLOOKUP(G4,'Zone Lookup'!$A$2:$C$149,3,TRUE)</f>
        <v>002</v>
      </c>
      <c r="I4" s="97">
        <f>VLOOKUP(H4,'Weight Lookup'!$A$2:$B$11,2,FALSE)</f>
        <v>7.66</v>
      </c>
      <c r="J4" s="98">
        <v>25</v>
      </c>
      <c r="K4" s="96" t="str">
        <f>VLOOKUP(J4,'Apple Watch Inventory'!$A$2:$H$43,2,FALSE)</f>
        <v>38mm</v>
      </c>
      <c r="L4" s="96" t="str">
        <f>VLOOKUP(J4,'Apple Watch Inventory'!$A$2:$H$43,3,FALSE)</f>
        <v>Watch</v>
      </c>
      <c r="M4" s="96" t="str">
        <f>VLOOKUP(J4,'Apple Watch Inventory'!$A$2:$H$43,4,FALSE)</f>
        <v>Stainless Steel</v>
      </c>
      <c r="N4" s="96" t="str">
        <f>VLOOKUP(J4,'Apple Watch Inventory'!$A$2:$H$43,5,FALSE)</f>
        <v>Red Classic Buckle</v>
      </c>
      <c r="O4" s="97">
        <f>VLOOKUP(J4,'Apple Watch Inventory'!$A$2:$H$43,6,FALSE)</f>
        <v>649</v>
      </c>
      <c r="P4" s="98">
        <v>0</v>
      </c>
      <c r="Q4" s="97">
        <f t="shared" si="2"/>
        <v>0</v>
      </c>
      <c r="R4" s="98" t="s">
        <v>21</v>
      </c>
      <c r="S4" s="84">
        <f t="shared" ref="S4:S67" si="5">O4+Q4</f>
        <v>649</v>
      </c>
      <c r="T4" s="99">
        <f>VLOOKUP(R4,'Avg Sales Tax'!$B$2:$C$52,2,FALSE)</f>
        <v>6.9699999999999998E-2</v>
      </c>
      <c r="U4" s="84">
        <f t="shared" si="3"/>
        <v>45.235300000000002</v>
      </c>
      <c r="V4" s="84">
        <f t="shared" si="4"/>
        <v>701.89530000000002</v>
      </c>
    </row>
    <row r="5" spans="1:22">
      <c r="A5" s="83" t="s">
        <v>22</v>
      </c>
      <c r="B5" s="83" t="s">
        <v>23</v>
      </c>
      <c r="C5" s="83" t="s">
        <v>24</v>
      </c>
      <c r="D5" s="83" t="s">
        <v>25</v>
      </c>
      <c r="E5" s="87">
        <v>99501</v>
      </c>
      <c r="F5" s="95" t="str">
        <f t="shared" si="0"/>
        <v>99501</v>
      </c>
      <c r="G5" s="96" t="str">
        <f t="shared" si="1"/>
        <v>995</v>
      </c>
      <c r="H5" s="96" t="str">
        <f>VLOOKUP(G5,'Zone Lookup'!$A$2:$C$149,3,TRUE)</f>
        <v>046</v>
      </c>
      <c r="I5" s="97">
        <f>VLOOKUP(H5,'Weight Lookup'!$A$2:$B$11,2,FALSE)</f>
        <v>37.880000000000003</v>
      </c>
      <c r="J5" s="98">
        <v>26</v>
      </c>
      <c r="K5" s="96" t="str">
        <f>VLOOKUP(J5,'Apple Watch Inventory'!$A$2:$H$43,2,FALSE)</f>
        <v>42mm</v>
      </c>
      <c r="L5" s="96" t="str">
        <f>VLOOKUP(J5,'Apple Watch Inventory'!$A$2:$H$43,3,FALSE)</f>
        <v>Watch</v>
      </c>
      <c r="M5" s="96" t="str">
        <f>VLOOKUP(J5,'Apple Watch Inventory'!$A$2:$H$43,4,FALSE)</f>
        <v>Stainless Steel</v>
      </c>
      <c r="N5" s="96" t="str">
        <f>VLOOKUP(J5,'Apple Watch Inventory'!$A$2:$H$43,5,FALSE)</f>
        <v>Marine Blue Classic Buckle</v>
      </c>
      <c r="O5" s="97">
        <f>VLOOKUP(J5,'Apple Watch Inventory'!$A$2:$H$43,6,FALSE)</f>
        <v>699</v>
      </c>
      <c r="P5" s="98">
        <v>0</v>
      </c>
      <c r="Q5" s="97">
        <f t="shared" si="2"/>
        <v>0</v>
      </c>
      <c r="R5" s="98" t="s">
        <v>26</v>
      </c>
      <c r="S5" s="84">
        <f t="shared" si="5"/>
        <v>699</v>
      </c>
      <c r="T5" s="99">
        <f>VLOOKUP(R5,'Avg Sales Tax'!$B$2:$C$52,2,FALSE)</f>
        <v>1.7600000000000001E-2</v>
      </c>
      <c r="U5" s="84">
        <f t="shared" si="3"/>
        <v>12.3024</v>
      </c>
      <c r="V5" s="84">
        <f t="shared" si="4"/>
        <v>749.18240000000003</v>
      </c>
    </row>
    <row r="6" spans="1:22">
      <c r="A6" s="83" t="s">
        <v>27</v>
      </c>
      <c r="B6" s="83" t="s">
        <v>28</v>
      </c>
      <c r="C6" s="83" t="s">
        <v>29</v>
      </c>
      <c r="D6" s="83" t="s">
        <v>30</v>
      </c>
      <c r="E6" s="87">
        <v>45011</v>
      </c>
      <c r="F6" s="95" t="str">
        <f t="shared" si="0"/>
        <v>45011</v>
      </c>
      <c r="G6" s="96" t="str">
        <f t="shared" si="1"/>
        <v>450</v>
      </c>
      <c r="H6" s="96" t="str">
        <f>VLOOKUP(G6,'Zone Lookup'!$A$2:$C$149,3,TRUE)</f>
        <v>004</v>
      </c>
      <c r="I6" s="97">
        <f>VLOOKUP(H6,'Weight Lookup'!$A$2:$B$11,2,FALSE)</f>
        <v>8.91</v>
      </c>
      <c r="J6" s="98">
        <v>21</v>
      </c>
      <c r="K6" s="96" t="str">
        <f>VLOOKUP(J6,'Apple Watch Inventory'!$A$2:$H$43,2,FALSE)</f>
        <v>38mm</v>
      </c>
      <c r="L6" s="96" t="str">
        <f>VLOOKUP(J6,'Apple Watch Inventory'!$A$2:$H$43,3,FALSE)</f>
        <v>Sport</v>
      </c>
      <c r="M6" s="96" t="str">
        <f>VLOOKUP(J6,'Apple Watch Inventory'!$A$2:$H$43,4,FALSE)</f>
        <v>Space Gray Aluminum</v>
      </c>
      <c r="N6" s="96" t="str">
        <f>VLOOKUP(J6,'Apple Watch Inventory'!$A$2:$H$43,5,FALSE)</f>
        <v>Black Woven Nylon</v>
      </c>
      <c r="O6" s="97">
        <f>VLOOKUP(J6,'Apple Watch Inventory'!$A$2:$H$43,6,FALSE)</f>
        <v>299</v>
      </c>
      <c r="P6" s="98">
        <v>0</v>
      </c>
      <c r="Q6" s="97">
        <f t="shared" si="2"/>
        <v>0</v>
      </c>
      <c r="R6" s="98" t="s">
        <v>31</v>
      </c>
      <c r="S6" s="84">
        <f t="shared" si="5"/>
        <v>299</v>
      </c>
      <c r="T6" s="99">
        <f>VLOOKUP(R6,'Avg Sales Tax'!$B$2:$C$52,2,FALSE)</f>
        <v>7.0999999999999994E-2</v>
      </c>
      <c r="U6" s="84">
        <f t="shared" si="3"/>
        <v>21.228999999999999</v>
      </c>
      <c r="V6" s="84">
        <f t="shared" si="4"/>
        <v>329.13900000000001</v>
      </c>
    </row>
    <row r="7" spans="1:22">
      <c r="A7" s="83" t="s">
        <v>32</v>
      </c>
      <c r="B7" s="83" t="s">
        <v>33</v>
      </c>
      <c r="C7" s="83" t="s">
        <v>34</v>
      </c>
      <c r="D7" s="83" t="s">
        <v>35</v>
      </c>
      <c r="E7" s="87">
        <v>44805</v>
      </c>
      <c r="F7" s="95" t="str">
        <f t="shared" si="0"/>
        <v>44805</v>
      </c>
      <c r="G7" s="96" t="str">
        <f t="shared" si="1"/>
        <v>448</v>
      </c>
      <c r="H7" s="96" t="str">
        <f>VLOOKUP(G7,'Zone Lookup'!$A$2:$C$149,3,TRUE)</f>
        <v>004</v>
      </c>
      <c r="I7" s="97">
        <f>VLOOKUP(H7,'Weight Lookup'!$A$2:$B$11,2,FALSE)</f>
        <v>8.91</v>
      </c>
      <c r="J7" s="98">
        <v>8</v>
      </c>
      <c r="K7" s="96" t="str">
        <f>VLOOKUP(J7,'Apple Watch Inventory'!$A$2:$H$43,2,FALSE)</f>
        <v>42mm</v>
      </c>
      <c r="L7" s="96" t="str">
        <f>VLOOKUP(J7,'Apple Watch Inventory'!$A$2:$H$43,3,FALSE)</f>
        <v>Sport</v>
      </c>
      <c r="M7" s="96" t="str">
        <f>VLOOKUP(J7,'Apple Watch Inventory'!$A$2:$H$43,4,FALSE)</f>
        <v xml:space="preserve">Silver Aluminum </v>
      </c>
      <c r="N7" s="96" t="str">
        <f>VLOOKUP(J7,'Apple Watch Inventory'!$A$2:$H$43,5,FALSE)</f>
        <v>Royal Blue</v>
      </c>
      <c r="O7" s="97">
        <f>VLOOKUP(J7,'Apple Watch Inventory'!$A$2:$H$43,6,FALSE)</f>
        <v>349</v>
      </c>
      <c r="P7" s="98">
        <v>0</v>
      </c>
      <c r="Q7" s="97">
        <f t="shared" si="2"/>
        <v>0</v>
      </c>
      <c r="R7" s="98" t="s">
        <v>31</v>
      </c>
      <c r="S7" s="84">
        <f t="shared" si="5"/>
        <v>349</v>
      </c>
      <c r="T7" s="99">
        <f>VLOOKUP(R7,'Avg Sales Tax'!$B$2:$C$52,2,FALSE)</f>
        <v>7.0999999999999994E-2</v>
      </c>
      <c r="U7" s="84">
        <f t="shared" si="3"/>
        <v>24.778999999999996</v>
      </c>
      <c r="V7" s="84">
        <f t="shared" si="4"/>
        <v>382.68900000000002</v>
      </c>
    </row>
    <row r="8" spans="1:22">
      <c r="A8" s="83" t="s">
        <v>36</v>
      </c>
      <c r="B8" s="83" t="s">
        <v>37</v>
      </c>
      <c r="C8" s="83" t="s">
        <v>38</v>
      </c>
      <c r="D8" s="83" t="s">
        <v>39</v>
      </c>
      <c r="E8" s="87">
        <v>60632</v>
      </c>
      <c r="F8" s="95" t="str">
        <f t="shared" si="0"/>
        <v>60632</v>
      </c>
      <c r="G8" s="96" t="str">
        <f t="shared" si="1"/>
        <v>606</v>
      </c>
      <c r="H8" s="96" t="str">
        <f>VLOOKUP(G8,'Zone Lookup'!$A$2:$C$149,3,TRUE)</f>
        <v>005</v>
      </c>
      <c r="I8" s="97">
        <f>VLOOKUP(H8,'Weight Lookup'!$A$2:$B$11,2,FALSE)</f>
        <v>9.1</v>
      </c>
      <c r="J8" s="98">
        <v>20</v>
      </c>
      <c r="K8" s="96" t="str">
        <f>VLOOKUP(J8,'Apple Watch Inventory'!$A$2:$H$43,2,FALSE)</f>
        <v>42mm</v>
      </c>
      <c r="L8" s="96" t="str">
        <f>VLOOKUP(J8,'Apple Watch Inventory'!$A$2:$H$43,3,FALSE)</f>
        <v>Sport</v>
      </c>
      <c r="M8" s="96" t="str">
        <f>VLOOKUP(J8,'Apple Watch Inventory'!$A$2:$H$43,4,FALSE)</f>
        <v>Gold Aluminum</v>
      </c>
      <c r="N8" s="96" t="str">
        <f>VLOOKUP(J8,'Apple Watch Inventory'!$A$2:$H$43,5,FALSE)</f>
        <v>Gold/Royal Blue Woven Nylon</v>
      </c>
      <c r="O8" s="97">
        <f>VLOOKUP(J8,'Apple Watch Inventory'!$A$2:$H$43,6,FALSE)</f>
        <v>349</v>
      </c>
      <c r="P8" s="98">
        <v>0</v>
      </c>
      <c r="Q8" s="97">
        <f t="shared" si="2"/>
        <v>0</v>
      </c>
      <c r="R8" s="98" t="s">
        <v>40</v>
      </c>
      <c r="S8" s="84">
        <f t="shared" si="5"/>
        <v>349</v>
      </c>
      <c r="T8" s="99">
        <f>VLOOKUP(R8,'Avg Sales Tax'!$B$2:$C$52,2,FALSE)</f>
        <v>8.1900000000000001E-2</v>
      </c>
      <c r="U8" s="84">
        <f t="shared" si="3"/>
        <v>28.583100000000002</v>
      </c>
      <c r="V8" s="84">
        <f t="shared" si="4"/>
        <v>386.68310000000002</v>
      </c>
    </row>
    <row r="9" spans="1:22">
      <c r="A9" s="83" t="s">
        <v>41</v>
      </c>
      <c r="B9" s="83" t="s">
        <v>42</v>
      </c>
      <c r="C9" s="83" t="s">
        <v>43</v>
      </c>
      <c r="D9" s="83" t="s">
        <v>44</v>
      </c>
      <c r="E9" s="87">
        <v>95111</v>
      </c>
      <c r="F9" s="95" t="str">
        <f t="shared" si="0"/>
        <v>95111</v>
      </c>
      <c r="G9" s="96" t="str">
        <f t="shared" si="1"/>
        <v>951</v>
      </c>
      <c r="H9" s="96" t="str">
        <f>VLOOKUP(G9,'Zone Lookup'!$A$2:$C$149,3,TRUE)</f>
        <v>008</v>
      </c>
      <c r="I9" s="97">
        <f>VLOOKUP(H9,'Weight Lookup'!$A$2:$B$11,2,FALSE)</f>
        <v>9.9600000000000009</v>
      </c>
      <c r="J9" s="98">
        <v>24</v>
      </c>
      <c r="K9" s="96" t="str">
        <f>VLOOKUP(J9,'Apple Watch Inventory'!$A$2:$H$43,2,FALSE)</f>
        <v>42mm</v>
      </c>
      <c r="L9" s="96" t="str">
        <f>VLOOKUP(J9,'Apple Watch Inventory'!$A$2:$H$43,3,FALSE)</f>
        <v>Watch</v>
      </c>
      <c r="M9" s="96" t="str">
        <f>VLOOKUP(J9,'Apple Watch Inventory'!$A$2:$H$43,4,FALSE)</f>
        <v>Stainless Steel</v>
      </c>
      <c r="N9" s="96" t="str">
        <f>VLOOKUP(J9,'Apple Watch Inventory'!$A$2:$H$43,5,FALSE)</f>
        <v>Saddle Brown Classic Buckle</v>
      </c>
      <c r="O9" s="97">
        <f>VLOOKUP(J9,'Apple Watch Inventory'!$A$2:$H$43,6,FALSE)</f>
        <v>699</v>
      </c>
      <c r="P9" s="98">
        <v>0</v>
      </c>
      <c r="Q9" s="97">
        <f t="shared" si="2"/>
        <v>0</v>
      </c>
      <c r="R9" s="98" t="s">
        <v>46</v>
      </c>
      <c r="S9" s="84">
        <f t="shared" si="5"/>
        <v>699</v>
      </c>
      <c r="T9" s="99">
        <f>VLOOKUP(R9,'Avg Sales Tax'!$B$2:$C$52,2,FALSE)</f>
        <v>8.4400000000000003E-2</v>
      </c>
      <c r="U9" s="84">
        <f t="shared" si="3"/>
        <v>58.995600000000003</v>
      </c>
      <c r="V9" s="84">
        <f t="shared" si="4"/>
        <v>767.9556</v>
      </c>
    </row>
    <row r="10" spans="1:22">
      <c r="A10" s="83" t="s">
        <v>47</v>
      </c>
      <c r="B10" s="83" t="s">
        <v>48</v>
      </c>
      <c r="C10" s="83" t="s">
        <v>49</v>
      </c>
      <c r="D10" s="83" t="s">
        <v>50</v>
      </c>
      <c r="E10" s="87">
        <v>57105</v>
      </c>
      <c r="F10" s="95" t="str">
        <f t="shared" si="0"/>
        <v>57105</v>
      </c>
      <c r="G10" s="96" t="str">
        <f t="shared" si="1"/>
        <v>571</v>
      </c>
      <c r="H10" s="96" t="str">
        <f>VLOOKUP(G10,'Zone Lookup'!$A$2:$C$149,3,TRUE)</f>
        <v>006</v>
      </c>
      <c r="I10" s="97">
        <f>VLOOKUP(H10,'Weight Lookup'!$A$2:$B$11,2,FALSE)</f>
        <v>9.49</v>
      </c>
      <c r="J10" s="98">
        <v>13</v>
      </c>
      <c r="K10" s="96" t="str">
        <f>VLOOKUP(J10,'Apple Watch Inventory'!$A$2:$H$43,2,FALSE)</f>
        <v>38mm</v>
      </c>
      <c r="L10" s="96" t="str">
        <f>VLOOKUP(J10,'Apple Watch Inventory'!$A$2:$H$43,3,FALSE)</f>
        <v>Sport</v>
      </c>
      <c r="M10" s="96" t="str">
        <f>VLOOKUP(J10,'Apple Watch Inventory'!$A$2:$H$43,4,FALSE)</f>
        <v>Rose Gold Aluminum</v>
      </c>
      <c r="N10" s="96" t="str">
        <f>VLOOKUP(J10,'Apple Watch Inventory'!$A$2:$H$43,5,FALSE)</f>
        <v>Lavendar</v>
      </c>
      <c r="O10" s="97">
        <f>VLOOKUP(J10,'Apple Watch Inventory'!$A$2:$H$43,6,FALSE)</f>
        <v>299</v>
      </c>
      <c r="P10" s="98">
        <v>1</v>
      </c>
      <c r="Q10" s="97">
        <f t="shared" si="2"/>
        <v>69</v>
      </c>
      <c r="R10" s="98" t="s">
        <v>51</v>
      </c>
      <c r="S10" s="84">
        <f t="shared" si="5"/>
        <v>368</v>
      </c>
      <c r="T10" s="99">
        <f>VLOOKUP(R10,'Avg Sales Tax'!$B$2:$C$52,2,FALSE)</f>
        <v>5.8299999999999998E-2</v>
      </c>
      <c r="U10" s="84">
        <f t="shared" si="3"/>
        <v>21.4544</v>
      </c>
      <c r="V10" s="84">
        <f t="shared" si="4"/>
        <v>398.94440000000003</v>
      </c>
    </row>
    <row r="11" spans="1:22">
      <c r="A11" s="83" t="s">
        <v>52</v>
      </c>
      <c r="B11" s="83" t="s">
        <v>53</v>
      </c>
      <c r="C11" s="83" t="s">
        <v>54</v>
      </c>
      <c r="D11" s="83" t="s">
        <v>55</v>
      </c>
      <c r="E11" s="87">
        <v>21224</v>
      </c>
      <c r="F11" s="95" t="str">
        <f t="shared" si="0"/>
        <v>21224</v>
      </c>
      <c r="G11" s="96" t="str">
        <f t="shared" si="1"/>
        <v>212</v>
      </c>
      <c r="H11" s="96" t="str">
        <f>VLOOKUP(G11,'Zone Lookup'!$A$2:$C$149,3,TRUE)</f>
        <v>003</v>
      </c>
      <c r="I11" s="97">
        <f>VLOOKUP(H11,'Weight Lookup'!$A$2:$B$11,2,FALSE)</f>
        <v>8.25</v>
      </c>
      <c r="J11" s="98">
        <v>24</v>
      </c>
      <c r="K11" s="96" t="str">
        <f>VLOOKUP(J11,'Apple Watch Inventory'!$A$2:$H$43,2,FALSE)</f>
        <v>42mm</v>
      </c>
      <c r="L11" s="96" t="str">
        <f>VLOOKUP(J11,'Apple Watch Inventory'!$A$2:$H$43,3,FALSE)</f>
        <v>Watch</v>
      </c>
      <c r="M11" s="96" t="str">
        <f>VLOOKUP(J11,'Apple Watch Inventory'!$A$2:$H$43,4,FALSE)</f>
        <v>Stainless Steel</v>
      </c>
      <c r="N11" s="96" t="str">
        <f>VLOOKUP(J11,'Apple Watch Inventory'!$A$2:$H$43,5,FALSE)</f>
        <v>Saddle Brown Classic Buckle</v>
      </c>
      <c r="O11" s="97">
        <f>VLOOKUP(J11,'Apple Watch Inventory'!$A$2:$H$43,6,FALSE)</f>
        <v>699</v>
      </c>
      <c r="P11" s="98">
        <v>1</v>
      </c>
      <c r="Q11" s="97">
        <f t="shared" si="2"/>
        <v>69</v>
      </c>
      <c r="R11" s="98" t="s">
        <v>56</v>
      </c>
      <c r="S11" s="84">
        <f t="shared" si="5"/>
        <v>768</v>
      </c>
      <c r="T11" s="99">
        <f>VLOOKUP(R11,'Avg Sales Tax'!$B$2:$C$52,2,FALSE)</f>
        <v>0.06</v>
      </c>
      <c r="U11" s="84">
        <f t="shared" si="3"/>
        <v>46.08</v>
      </c>
      <c r="V11" s="84">
        <f t="shared" si="4"/>
        <v>822.33</v>
      </c>
    </row>
    <row r="12" spans="1:22">
      <c r="A12" s="83" t="s">
        <v>57</v>
      </c>
      <c r="B12" s="83" t="s">
        <v>58</v>
      </c>
      <c r="C12" s="83" t="s">
        <v>59</v>
      </c>
      <c r="D12" s="83" t="s">
        <v>60</v>
      </c>
      <c r="E12" s="87">
        <v>19443</v>
      </c>
      <c r="F12" s="95" t="str">
        <f t="shared" si="0"/>
        <v>19443</v>
      </c>
      <c r="G12" s="96" t="str">
        <f t="shared" si="1"/>
        <v>194</v>
      </c>
      <c r="H12" s="96" t="str">
        <f>VLOOKUP(G12,'Zone Lookup'!$A$2:$C$149,3,TRUE)</f>
        <v>002</v>
      </c>
      <c r="I12" s="97">
        <f>VLOOKUP(H12,'Weight Lookup'!$A$2:$B$11,2,FALSE)</f>
        <v>7.66</v>
      </c>
      <c r="J12" s="98">
        <v>34</v>
      </c>
      <c r="K12" s="96" t="str">
        <f>VLOOKUP(J12,'Apple Watch Inventory'!$A$2:$H$43,2,FALSE)</f>
        <v>42mm</v>
      </c>
      <c r="L12" s="96" t="str">
        <f>VLOOKUP(J12,'Apple Watch Inventory'!$A$2:$H$43,3,FALSE)</f>
        <v>Watch</v>
      </c>
      <c r="M12" s="96" t="str">
        <f>VLOOKUP(J12,'Apple Watch Inventory'!$A$2:$H$43,4,FALSE)</f>
        <v>Stainless Steel</v>
      </c>
      <c r="N12" s="96" t="str">
        <f>VLOOKUP(J12,'Apple Watch Inventory'!$A$2:$H$43,5,FALSE)</f>
        <v>Milanese Loop</v>
      </c>
      <c r="O12" s="97">
        <f>VLOOKUP(J12,'Apple Watch Inventory'!$A$2:$H$43,6,FALSE)</f>
        <v>699</v>
      </c>
      <c r="P12" s="98">
        <v>0</v>
      </c>
      <c r="Q12" s="97">
        <f t="shared" si="2"/>
        <v>0</v>
      </c>
      <c r="R12" s="98" t="s">
        <v>61</v>
      </c>
      <c r="S12" s="84">
        <f t="shared" si="5"/>
        <v>699</v>
      </c>
      <c r="T12" s="99">
        <f>VLOOKUP(R12,'Avg Sales Tax'!$B$2:$C$52,2,FALSE)</f>
        <v>6.3399999999999998E-2</v>
      </c>
      <c r="U12" s="84">
        <f t="shared" si="3"/>
        <v>44.316600000000001</v>
      </c>
      <c r="V12" s="84">
        <f t="shared" si="4"/>
        <v>750.97659999999996</v>
      </c>
    </row>
    <row r="13" spans="1:22">
      <c r="A13" s="83" t="s">
        <v>62</v>
      </c>
      <c r="B13" s="83" t="s">
        <v>63</v>
      </c>
      <c r="C13" s="83" t="s">
        <v>64</v>
      </c>
      <c r="D13" s="83" t="s">
        <v>65</v>
      </c>
      <c r="E13" s="87">
        <v>11953</v>
      </c>
      <c r="F13" s="95" t="str">
        <f t="shared" si="0"/>
        <v>11953</v>
      </c>
      <c r="G13" s="96" t="str">
        <f t="shared" si="1"/>
        <v>119</v>
      </c>
      <c r="H13" s="96" t="str">
        <f>VLOOKUP(G13,'Zone Lookup'!$A$2:$C$149,3,TRUE)</f>
        <v>002</v>
      </c>
      <c r="I13" s="97">
        <f>VLOOKUP(H13,'Weight Lookup'!$A$2:$B$11,2,FALSE)</f>
        <v>7.66</v>
      </c>
      <c r="J13" s="98">
        <v>7</v>
      </c>
      <c r="K13" s="96" t="str">
        <f>VLOOKUP(J13,'Apple Watch Inventory'!$A$2:$H$43,2,FALSE)</f>
        <v>38mm</v>
      </c>
      <c r="L13" s="96" t="str">
        <f>VLOOKUP(J13,'Apple Watch Inventory'!$A$2:$H$43,3,FALSE)</f>
        <v>Sport</v>
      </c>
      <c r="M13" s="96" t="str">
        <f>VLOOKUP(J13,'Apple Watch Inventory'!$A$2:$H$43,4,FALSE)</f>
        <v xml:space="preserve">Silver Aluminum </v>
      </c>
      <c r="N13" s="96" t="str">
        <f>VLOOKUP(J13,'Apple Watch Inventory'!$A$2:$H$43,5,FALSE)</f>
        <v>Royal Blue</v>
      </c>
      <c r="O13" s="97">
        <f>VLOOKUP(J13,'Apple Watch Inventory'!$A$2:$H$43,6,FALSE)</f>
        <v>299</v>
      </c>
      <c r="P13" s="98">
        <v>1</v>
      </c>
      <c r="Q13" s="97">
        <f t="shared" si="2"/>
        <v>69</v>
      </c>
      <c r="R13" s="98" t="s">
        <v>66</v>
      </c>
      <c r="S13" s="84">
        <f t="shared" si="5"/>
        <v>368</v>
      </c>
      <c r="T13" s="99">
        <f>VLOOKUP(R13,'Avg Sales Tax'!$B$2:$C$52,2,FALSE)</f>
        <v>8.48E-2</v>
      </c>
      <c r="U13" s="84">
        <f t="shared" si="3"/>
        <v>31.206399999999999</v>
      </c>
      <c r="V13" s="84">
        <f t="shared" si="4"/>
        <v>406.8664</v>
      </c>
    </row>
    <row r="14" spans="1:22">
      <c r="A14" s="83" t="s">
        <v>67</v>
      </c>
      <c r="B14" s="83" t="s">
        <v>68</v>
      </c>
      <c r="C14" s="83" t="s">
        <v>69</v>
      </c>
      <c r="D14" s="83" t="s">
        <v>70</v>
      </c>
      <c r="E14" s="87">
        <v>90034</v>
      </c>
      <c r="F14" s="95" t="str">
        <f t="shared" si="0"/>
        <v>90034</v>
      </c>
      <c r="G14" s="96" t="str">
        <f t="shared" si="1"/>
        <v>900</v>
      </c>
      <c r="H14" s="96" t="str">
        <f>VLOOKUP(G14,'Zone Lookup'!$A$2:$C$149,3,TRUE)</f>
        <v>008</v>
      </c>
      <c r="I14" s="97">
        <f>VLOOKUP(H14,'Weight Lookup'!$A$2:$B$11,2,FALSE)</f>
        <v>9.9600000000000009</v>
      </c>
      <c r="J14" s="98">
        <v>34</v>
      </c>
      <c r="K14" s="96" t="str">
        <f>VLOOKUP(J14,'Apple Watch Inventory'!$A$2:$H$43,2,FALSE)</f>
        <v>42mm</v>
      </c>
      <c r="L14" s="96" t="str">
        <f>VLOOKUP(J14,'Apple Watch Inventory'!$A$2:$H$43,3,FALSE)</f>
        <v>Watch</v>
      </c>
      <c r="M14" s="96" t="str">
        <f>VLOOKUP(J14,'Apple Watch Inventory'!$A$2:$H$43,4,FALSE)</f>
        <v>Stainless Steel</v>
      </c>
      <c r="N14" s="96" t="str">
        <f>VLOOKUP(J14,'Apple Watch Inventory'!$A$2:$H$43,5,FALSE)</f>
        <v>Milanese Loop</v>
      </c>
      <c r="O14" s="97">
        <f>VLOOKUP(J14,'Apple Watch Inventory'!$A$2:$H$43,6,FALSE)</f>
        <v>699</v>
      </c>
      <c r="P14" s="98">
        <v>0</v>
      </c>
      <c r="Q14" s="97">
        <f t="shared" si="2"/>
        <v>0</v>
      </c>
      <c r="R14" s="98" t="s">
        <v>46</v>
      </c>
      <c r="S14" s="84">
        <f t="shared" si="5"/>
        <v>699</v>
      </c>
      <c r="T14" s="99">
        <f>VLOOKUP(R14,'Avg Sales Tax'!$B$2:$C$52,2,FALSE)</f>
        <v>8.4400000000000003E-2</v>
      </c>
      <c r="U14" s="84">
        <f t="shared" si="3"/>
        <v>58.995600000000003</v>
      </c>
      <c r="V14" s="84">
        <f t="shared" si="4"/>
        <v>767.9556</v>
      </c>
    </row>
    <row r="15" spans="1:22">
      <c r="A15" s="83" t="s">
        <v>71</v>
      </c>
      <c r="B15" s="83" t="s">
        <v>72</v>
      </c>
      <c r="C15" s="83" t="s">
        <v>73</v>
      </c>
      <c r="D15" s="83" t="s">
        <v>74</v>
      </c>
      <c r="E15" s="87">
        <v>44023</v>
      </c>
      <c r="F15" s="95" t="str">
        <f t="shared" si="0"/>
        <v>44023</v>
      </c>
      <c r="G15" s="96" t="str">
        <f t="shared" si="1"/>
        <v>440</v>
      </c>
      <c r="H15" s="96" t="str">
        <f>VLOOKUP(G15,'Zone Lookup'!$A$2:$C$149,3,TRUE)</f>
        <v>004</v>
      </c>
      <c r="I15" s="97">
        <f>VLOOKUP(H15,'Weight Lookup'!$A$2:$B$11,2,FALSE)</f>
        <v>8.91</v>
      </c>
      <c r="J15" s="98">
        <v>35</v>
      </c>
      <c r="K15" s="96" t="str">
        <f>VLOOKUP(J15,'Apple Watch Inventory'!$A$2:$H$43,2,FALSE)</f>
        <v>38mm</v>
      </c>
      <c r="L15" s="96" t="str">
        <f>VLOOKUP(J15,'Apple Watch Inventory'!$A$2:$H$43,3,FALSE)</f>
        <v>Watch</v>
      </c>
      <c r="M15" s="96" t="str">
        <f>VLOOKUP(J15,'Apple Watch Inventory'!$A$2:$H$43,4,FALSE)</f>
        <v>Stainless Steel</v>
      </c>
      <c r="N15" s="96" t="str">
        <f>VLOOKUP(J15,'Apple Watch Inventory'!$A$2:$H$43,5,FALSE)</f>
        <v>Link Bracelet</v>
      </c>
      <c r="O15" s="97">
        <f>VLOOKUP(J15,'Apple Watch Inventory'!$A$2:$H$43,6,FALSE)</f>
        <v>949</v>
      </c>
      <c r="P15" s="98">
        <v>1</v>
      </c>
      <c r="Q15" s="97">
        <f t="shared" si="2"/>
        <v>69</v>
      </c>
      <c r="R15" s="98" t="s">
        <v>31</v>
      </c>
      <c r="S15" s="84">
        <f t="shared" si="5"/>
        <v>1018</v>
      </c>
      <c r="T15" s="99">
        <f>VLOOKUP(R15,'Avg Sales Tax'!$B$2:$C$52,2,FALSE)</f>
        <v>7.0999999999999994E-2</v>
      </c>
      <c r="U15" s="84">
        <f t="shared" si="3"/>
        <v>72.277999999999992</v>
      </c>
      <c r="V15" s="84">
        <f t="shared" si="4"/>
        <v>1099.1880000000001</v>
      </c>
    </row>
    <row r="16" spans="1:22">
      <c r="A16" s="83" t="s">
        <v>75</v>
      </c>
      <c r="B16" s="83" t="s">
        <v>76</v>
      </c>
      <c r="C16" s="83" t="s">
        <v>77</v>
      </c>
      <c r="D16" s="83" t="s">
        <v>78</v>
      </c>
      <c r="E16" s="87">
        <v>78045</v>
      </c>
      <c r="F16" s="95" t="str">
        <f t="shared" si="0"/>
        <v>78045</v>
      </c>
      <c r="G16" s="96" t="str">
        <f t="shared" si="1"/>
        <v>780</v>
      </c>
      <c r="H16" s="96" t="str">
        <f>VLOOKUP(G16,'Zone Lookup'!$A$2:$C$149,3,TRUE)</f>
        <v>007</v>
      </c>
      <c r="I16" s="97">
        <f>VLOOKUP(H16,'Weight Lookup'!$A$2:$B$11,2,FALSE)</f>
        <v>9.69</v>
      </c>
      <c r="J16" s="98">
        <v>41</v>
      </c>
      <c r="K16" s="96" t="str">
        <f>VLOOKUP(J16,'Apple Watch Inventory'!$A$2:$H$43,2,FALSE)</f>
        <v>38mm</v>
      </c>
      <c r="L16" s="96" t="str">
        <f>VLOOKUP(J16,'Apple Watch Inventory'!$A$2:$H$43,3,FALSE)</f>
        <v>Watch</v>
      </c>
      <c r="M16" s="96" t="str">
        <f>VLOOKUP(J16,'Apple Watch Inventory'!$A$2:$H$43,4,FALSE)</f>
        <v>Space Black Stainless Steel</v>
      </c>
      <c r="N16" s="96" t="str">
        <f>VLOOKUP(J16,'Apple Watch Inventory'!$A$2:$H$43,5,FALSE)</f>
        <v>Space Black Link Bracelet</v>
      </c>
      <c r="O16" s="97">
        <f>VLOOKUP(J16,'Apple Watch Inventory'!$A$2:$H$43,6,FALSE)</f>
        <v>1049</v>
      </c>
      <c r="P16" s="98">
        <v>0</v>
      </c>
      <c r="Q16" s="97">
        <f t="shared" si="2"/>
        <v>0</v>
      </c>
      <c r="R16" s="98" t="s">
        <v>79</v>
      </c>
      <c r="S16" s="84">
        <f t="shared" si="5"/>
        <v>1049</v>
      </c>
      <c r="T16" s="99">
        <f>VLOOKUP(R16,'Avg Sales Tax'!$B$2:$C$52,2,FALSE)</f>
        <v>8.0500000000000002E-2</v>
      </c>
      <c r="U16" s="84">
        <f t="shared" si="3"/>
        <v>84.444500000000005</v>
      </c>
      <c r="V16" s="84">
        <f t="shared" si="4"/>
        <v>1143.1345000000001</v>
      </c>
    </row>
    <row r="17" spans="1:22">
      <c r="A17" s="83" t="s">
        <v>80</v>
      </c>
      <c r="B17" s="83" t="s">
        <v>81</v>
      </c>
      <c r="C17" s="83" t="s">
        <v>82</v>
      </c>
      <c r="D17" s="83" t="s">
        <v>83</v>
      </c>
      <c r="E17" s="87">
        <v>85013</v>
      </c>
      <c r="F17" s="95" t="str">
        <f t="shared" si="0"/>
        <v>85013</v>
      </c>
      <c r="G17" s="96" t="str">
        <f t="shared" si="1"/>
        <v>850</v>
      </c>
      <c r="H17" s="96" t="str">
        <f>VLOOKUP(G17,'Zone Lookup'!$A$2:$C$149,3,TRUE)</f>
        <v>008</v>
      </c>
      <c r="I17" s="97">
        <f>VLOOKUP(H17,'Weight Lookup'!$A$2:$B$11,2,FALSE)</f>
        <v>9.9600000000000009</v>
      </c>
      <c r="J17" s="98">
        <v>42</v>
      </c>
      <c r="K17" s="96" t="str">
        <f>VLOOKUP(J17,'Apple Watch Inventory'!$A$2:$H$43,2,FALSE)</f>
        <v>42mm</v>
      </c>
      <c r="L17" s="96" t="str">
        <f>VLOOKUP(J17,'Apple Watch Inventory'!$A$2:$H$43,3,FALSE)</f>
        <v>Watch</v>
      </c>
      <c r="M17" s="96" t="str">
        <f>VLOOKUP(J17,'Apple Watch Inventory'!$A$2:$H$43,4,FALSE)</f>
        <v>Space Black Stainless Steel</v>
      </c>
      <c r="N17" s="96" t="str">
        <f>VLOOKUP(J17,'Apple Watch Inventory'!$A$2:$H$43,5,FALSE)</f>
        <v>Space Black Link Bracelet</v>
      </c>
      <c r="O17" s="97">
        <f>VLOOKUP(J17,'Apple Watch Inventory'!$A$2:$H$43,6,FALSE)</f>
        <v>1099</v>
      </c>
      <c r="P17" s="98">
        <v>0</v>
      </c>
      <c r="Q17" s="97">
        <f t="shared" si="2"/>
        <v>0</v>
      </c>
      <c r="R17" s="98" t="s">
        <v>84</v>
      </c>
      <c r="S17" s="84">
        <f t="shared" si="5"/>
        <v>1099</v>
      </c>
      <c r="T17" s="99">
        <f>VLOOKUP(R17,'Avg Sales Tax'!$B$2:$C$52,2,FALSE)</f>
        <v>8.1699999999999995E-2</v>
      </c>
      <c r="U17" s="84">
        <f t="shared" si="3"/>
        <v>89.788299999999992</v>
      </c>
      <c r="V17" s="84">
        <f t="shared" si="4"/>
        <v>1198.7483</v>
      </c>
    </row>
    <row r="18" spans="1:22">
      <c r="A18" s="83" t="s">
        <v>85</v>
      </c>
      <c r="B18" s="83" t="s">
        <v>86</v>
      </c>
      <c r="C18" s="83" t="s">
        <v>87</v>
      </c>
      <c r="D18" s="83" t="s">
        <v>88</v>
      </c>
      <c r="E18" s="87">
        <v>37110</v>
      </c>
      <c r="F18" s="95" t="str">
        <f t="shared" si="0"/>
        <v>37110</v>
      </c>
      <c r="G18" s="96" t="str">
        <f t="shared" si="1"/>
        <v>371</v>
      </c>
      <c r="H18" s="96" t="str">
        <f>VLOOKUP(G18,'Zone Lookup'!$A$2:$C$149,3,TRUE)</f>
        <v>005</v>
      </c>
      <c r="I18" s="97">
        <f>VLOOKUP(H18,'Weight Lookup'!$A$2:$B$11,2,FALSE)</f>
        <v>9.1</v>
      </c>
      <c r="J18" s="98">
        <v>18</v>
      </c>
      <c r="K18" s="96" t="str">
        <f>VLOOKUP(J18,'Apple Watch Inventory'!$A$2:$H$43,2,FALSE)</f>
        <v>42mm</v>
      </c>
      <c r="L18" s="96" t="str">
        <f>VLOOKUP(J18,'Apple Watch Inventory'!$A$2:$H$43,3,FALSE)</f>
        <v>Sport</v>
      </c>
      <c r="M18" s="96" t="str">
        <f>VLOOKUP(J18,'Apple Watch Inventory'!$A$2:$H$43,4,FALSE)</f>
        <v>Rose Gold Aluminum</v>
      </c>
      <c r="N18" s="96" t="str">
        <f>VLOOKUP(J18,'Apple Watch Inventory'!$A$2:$H$43,5,FALSE)</f>
        <v>Royal Blue Woven Nylon</v>
      </c>
      <c r="O18" s="97">
        <f>VLOOKUP(J18,'Apple Watch Inventory'!$A$2:$H$43,6,FALSE)</f>
        <v>349</v>
      </c>
      <c r="P18" s="98">
        <v>1</v>
      </c>
      <c r="Q18" s="97">
        <f t="shared" si="2"/>
        <v>69</v>
      </c>
      <c r="R18" s="98" t="s">
        <v>90</v>
      </c>
      <c r="S18" s="84">
        <f t="shared" si="5"/>
        <v>418</v>
      </c>
      <c r="T18" s="99">
        <f>VLOOKUP(R18,'Avg Sales Tax'!$B$2:$C$52,2,FALSE)</f>
        <v>9.4500000000000001E-2</v>
      </c>
      <c r="U18" s="84">
        <f t="shared" si="3"/>
        <v>39.500999999999998</v>
      </c>
      <c r="V18" s="84">
        <f t="shared" si="4"/>
        <v>466.601</v>
      </c>
    </row>
    <row r="19" spans="1:22">
      <c r="A19" s="83" t="s">
        <v>91</v>
      </c>
      <c r="B19" s="83" t="s">
        <v>92</v>
      </c>
      <c r="C19" s="83" t="s">
        <v>93</v>
      </c>
      <c r="D19" s="83" t="s">
        <v>94</v>
      </c>
      <c r="E19" s="87">
        <v>53207</v>
      </c>
      <c r="F19" s="95" t="str">
        <f t="shared" si="0"/>
        <v>53207</v>
      </c>
      <c r="G19" s="96" t="str">
        <f t="shared" si="1"/>
        <v>532</v>
      </c>
      <c r="H19" s="96" t="str">
        <f>VLOOKUP(G19,'Zone Lookup'!$A$2:$C$149,3,TRUE)</f>
        <v>005</v>
      </c>
      <c r="I19" s="97">
        <f>VLOOKUP(H19,'Weight Lookup'!$A$2:$B$11,2,FALSE)</f>
        <v>9.1</v>
      </c>
      <c r="J19" s="98">
        <v>6</v>
      </c>
      <c r="K19" s="96" t="str">
        <f>VLOOKUP(J19,'Apple Watch Inventory'!$A$2:$H$43,2,FALSE)</f>
        <v>42mm</v>
      </c>
      <c r="L19" s="96" t="str">
        <f>VLOOKUP(J19,'Apple Watch Inventory'!$A$2:$H$43,3,FALSE)</f>
        <v>Sport</v>
      </c>
      <c r="M19" s="96" t="str">
        <f>VLOOKUP(J19,'Apple Watch Inventory'!$A$2:$H$43,4,FALSE)</f>
        <v xml:space="preserve">Silver Aluminum </v>
      </c>
      <c r="N19" s="96" t="str">
        <f>VLOOKUP(J19,'Apple Watch Inventory'!$A$2:$H$43,5,FALSE)</f>
        <v>Apricot Sport</v>
      </c>
      <c r="O19" s="97">
        <f>VLOOKUP(J19,'Apple Watch Inventory'!$A$2:$H$43,6,FALSE)</f>
        <v>349</v>
      </c>
      <c r="P19" s="98">
        <v>1</v>
      </c>
      <c r="Q19" s="97">
        <f t="shared" si="2"/>
        <v>69</v>
      </c>
      <c r="R19" s="98" t="s">
        <v>95</v>
      </c>
      <c r="S19" s="84">
        <f t="shared" si="5"/>
        <v>418</v>
      </c>
      <c r="T19" s="99">
        <f>VLOOKUP(R19,'Avg Sales Tax'!$B$2:$C$52,2,FALSE)</f>
        <v>5.4300000000000001E-2</v>
      </c>
      <c r="U19" s="84">
        <f t="shared" si="3"/>
        <v>22.697400000000002</v>
      </c>
      <c r="V19" s="84">
        <f t="shared" si="4"/>
        <v>449.79740000000004</v>
      </c>
    </row>
    <row r="20" spans="1:22">
      <c r="A20" s="83" t="s">
        <v>96</v>
      </c>
      <c r="B20" s="83" t="s">
        <v>97</v>
      </c>
      <c r="C20" s="83" t="s">
        <v>98</v>
      </c>
      <c r="D20" s="83" t="s">
        <v>99</v>
      </c>
      <c r="E20" s="87">
        <v>48180</v>
      </c>
      <c r="F20" s="95" t="str">
        <f t="shared" si="0"/>
        <v>48180</v>
      </c>
      <c r="G20" s="96" t="str">
        <f t="shared" si="1"/>
        <v>481</v>
      </c>
      <c r="H20" s="96" t="str">
        <f>VLOOKUP(G20,'Zone Lookup'!$A$2:$C$149,3,TRUE)</f>
        <v>004</v>
      </c>
      <c r="I20" s="97">
        <f>VLOOKUP(H20,'Weight Lookup'!$A$2:$B$11,2,FALSE)</f>
        <v>8.91</v>
      </c>
      <c r="J20" s="98">
        <v>32</v>
      </c>
      <c r="K20" s="96" t="str">
        <f>VLOOKUP(J20,'Apple Watch Inventory'!$A$2:$H$43,2,FALSE)</f>
        <v>42mm</v>
      </c>
      <c r="L20" s="96" t="str">
        <f>VLOOKUP(J20,'Apple Watch Inventory'!$A$2:$H$43,3,FALSE)</f>
        <v>Watch</v>
      </c>
      <c r="M20" s="96" t="str">
        <f>VLOOKUP(J20,'Apple Watch Inventory'!$A$2:$H$43,4,FALSE)</f>
        <v>Stainless Steel</v>
      </c>
      <c r="N20" s="96" t="str">
        <f>VLOOKUP(J20,'Apple Watch Inventory'!$A$2:$H$43,5,FALSE)</f>
        <v>Pearl Woven Nylon</v>
      </c>
      <c r="O20" s="97">
        <f>VLOOKUP(J20,'Apple Watch Inventory'!$A$2:$H$43,6,FALSE)</f>
        <v>599</v>
      </c>
      <c r="P20" s="98">
        <v>1</v>
      </c>
      <c r="Q20" s="97">
        <f t="shared" si="2"/>
        <v>69</v>
      </c>
      <c r="R20" s="98" t="s">
        <v>16</v>
      </c>
      <c r="S20" s="84">
        <f t="shared" si="5"/>
        <v>668</v>
      </c>
      <c r="T20" s="99">
        <f>VLOOKUP(R20,'Avg Sales Tax'!$B$2:$C$52,2,FALSE)</f>
        <v>0.06</v>
      </c>
      <c r="U20" s="84">
        <f t="shared" si="3"/>
        <v>40.08</v>
      </c>
      <c r="V20" s="84">
        <f t="shared" si="4"/>
        <v>716.99</v>
      </c>
    </row>
    <row r="21" spans="1:22">
      <c r="A21" s="83" t="s">
        <v>101</v>
      </c>
      <c r="B21" s="83" t="s">
        <v>102</v>
      </c>
      <c r="C21" s="83" t="s">
        <v>103</v>
      </c>
      <c r="D21" s="83" t="s">
        <v>104</v>
      </c>
      <c r="E21" s="87">
        <v>61109</v>
      </c>
      <c r="F21" s="95" t="str">
        <f t="shared" si="0"/>
        <v>61109</v>
      </c>
      <c r="G21" s="96" t="str">
        <f t="shared" si="1"/>
        <v>611</v>
      </c>
      <c r="H21" s="96" t="str">
        <f>VLOOKUP(G21,'Zone Lookup'!$A$2:$C$149,3,TRUE)</f>
        <v>005</v>
      </c>
      <c r="I21" s="97">
        <f>VLOOKUP(H21,'Weight Lookup'!$A$2:$B$11,2,FALSE)</f>
        <v>9.1</v>
      </c>
      <c r="J21" s="98">
        <v>36</v>
      </c>
      <c r="K21" s="96" t="str">
        <f>VLOOKUP(J21,'Apple Watch Inventory'!$A$2:$H$43,2,FALSE)</f>
        <v>42mm</v>
      </c>
      <c r="L21" s="96" t="str">
        <f>VLOOKUP(J21,'Apple Watch Inventory'!$A$2:$H$43,3,FALSE)</f>
        <v>Watch</v>
      </c>
      <c r="M21" s="96" t="str">
        <f>VLOOKUP(J21,'Apple Watch Inventory'!$A$2:$H$43,4,FALSE)</f>
        <v>Stainless Steel</v>
      </c>
      <c r="N21" s="96" t="str">
        <f>VLOOKUP(J21,'Apple Watch Inventory'!$A$2:$H$43,5,FALSE)</f>
        <v>Link Bracelet</v>
      </c>
      <c r="O21" s="97">
        <f>VLOOKUP(J21,'Apple Watch Inventory'!$A$2:$H$43,6,FALSE)</f>
        <v>999</v>
      </c>
      <c r="P21" s="98">
        <v>0</v>
      </c>
      <c r="Q21" s="97">
        <f t="shared" si="2"/>
        <v>0</v>
      </c>
      <c r="R21" s="98" t="s">
        <v>40</v>
      </c>
      <c r="S21" s="84">
        <f t="shared" si="5"/>
        <v>999</v>
      </c>
      <c r="T21" s="99">
        <f>VLOOKUP(R21,'Avg Sales Tax'!$B$2:$C$52,2,FALSE)</f>
        <v>8.1900000000000001E-2</v>
      </c>
      <c r="U21" s="84">
        <f t="shared" si="3"/>
        <v>81.818100000000001</v>
      </c>
      <c r="V21" s="84">
        <f t="shared" si="4"/>
        <v>1089.9181000000001</v>
      </c>
    </row>
    <row r="22" spans="1:22">
      <c r="A22" s="83" t="s">
        <v>105</v>
      </c>
      <c r="B22" s="83" t="s">
        <v>106</v>
      </c>
      <c r="C22" s="83" t="s">
        <v>107</v>
      </c>
      <c r="D22" s="83" t="s">
        <v>108</v>
      </c>
      <c r="E22" s="87">
        <v>19014</v>
      </c>
      <c r="F22" s="95" t="str">
        <f t="shared" si="0"/>
        <v>19014</v>
      </c>
      <c r="G22" s="96" t="str">
        <f t="shared" si="1"/>
        <v>190</v>
      </c>
      <c r="H22" s="96" t="str">
        <f>VLOOKUP(G22,'Zone Lookup'!$A$2:$C$149,3,TRUE)</f>
        <v>002</v>
      </c>
      <c r="I22" s="97">
        <f>VLOOKUP(H22,'Weight Lookup'!$A$2:$B$11,2,FALSE)</f>
        <v>7.66</v>
      </c>
      <c r="J22" s="98">
        <v>29</v>
      </c>
      <c r="K22" s="96" t="str">
        <f>VLOOKUP(J22,'Apple Watch Inventory'!$A$2:$H$43,2,FALSE)</f>
        <v>38mm</v>
      </c>
      <c r="L22" s="96" t="str">
        <f>VLOOKUP(J22,'Apple Watch Inventory'!$A$2:$H$43,3,FALSE)</f>
        <v>Watch</v>
      </c>
      <c r="M22" s="96" t="str">
        <f>VLOOKUP(J22,'Apple Watch Inventory'!$A$2:$H$43,4,FALSE)</f>
        <v>Stainless Steel</v>
      </c>
      <c r="N22" s="96" t="str">
        <f>VLOOKUP(J22,'Apple Watch Inventory'!$A$2:$H$43,5,FALSE)</f>
        <v>Blue Jay Modern Buckle</v>
      </c>
      <c r="O22" s="97">
        <f>VLOOKUP(J22,'Apple Watch Inventory'!$A$2:$H$43,6,FALSE)</f>
        <v>749</v>
      </c>
      <c r="P22" s="98">
        <v>0</v>
      </c>
      <c r="Q22" s="97">
        <f t="shared" si="2"/>
        <v>0</v>
      </c>
      <c r="R22" s="98" t="s">
        <v>61</v>
      </c>
      <c r="S22" s="84">
        <f t="shared" si="5"/>
        <v>749</v>
      </c>
      <c r="T22" s="99">
        <f>VLOOKUP(R22,'Avg Sales Tax'!$B$2:$C$52,2,FALSE)</f>
        <v>6.3399999999999998E-2</v>
      </c>
      <c r="U22" s="84">
        <f t="shared" si="3"/>
        <v>47.486599999999996</v>
      </c>
      <c r="V22" s="84">
        <f t="shared" si="4"/>
        <v>804.14659999999992</v>
      </c>
    </row>
    <row r="23" spans="1:22">
      <c r="A23" s="83" t="s">
        <v>110</v>
      </c>
      <c r="B23" s="83" t="s">
        <v>111</v>
      </c>
      <c r="C23" s="83" t="s">
        <v>112</v>
      </c>
      <c r="D23" s="83" t="s">
        <v>44</v>
      </c>
      <c r="E23" s="87">
        <v>95111</v>
      </c>
      <c r="F23" s="95" t="str">
        <f t="shared" si="0"/>
        <v>95111</v>
      </c>
      <c r="G23" s="96" t="str">
        <f t="shared" si="1"/>
        <v>951</v>
      </c>
      <c r="H23" s="96" t="str">
        <f>VLOOKUP(G23,'Zone Lookup'!$A$2:$C$149,3,TRUE)</f>
        <v>008</v>
      </c>
      <c r="I23" s="97">
        <f>VLOOKUP(H23,'Weight Lookup'!$A$2:$B$11,2,FALSE)</f>
        <v>9.9600000000000009</v>
      </c>
      <c r="J23" s="98">
        <v>34</v>
      </c>
      <c r="K23" s="96" t="str">
        <f>VLOOKUP(J23,'Apple Watch Inventory'!$A$2:$H$43,2,FALSE)</f>
        <v>42mm</v>
      </c>
      <c r="L23" s="96" t="str">
        <f>VLOOKUP(J23,'Apple Watch Inventory'!$A$2:$H$43,3,FALSE)</f>
        <v>Watch</v>
      </c>
      <c r="M23" s="96" t="str">
        <f>VLOOKUP(J23,'Apple Watch Inventory'!$A$2:$H$43,4,FALSE)</f>
        <v>Stainless Steel</v>
      </c>
      <c r="N23" s="96" t="str">
        <f>VLOOKUP(J23,'Apple Watch Inventory'!$A$2:$H$43,5,FALSE)</f>
        <v>Milanese Loop</v>
      </c>
      <c r="O23" s="97">
        <f>VLOOKUP(J23,'Apple Watch Inventory'!$A$2:$H$43,6,FALSE)</f>
        <v>699</v>
      </c>
      <c r="P23" s="98">
        <v>1</v>
      </c>
      <c r="Q23" s="97">
        <f t="shared" si="2"/>
        <v>69</v>
      </c>
      <c r="R23" s="98" t="s">
        <v>46</v>
      </c>
      <c r="S23" s="84">
        <f t="shared" si="5"/>
        <v>768</v>
      </c>
      <c r="T23" s="99">
        <f>VLOOKUP(R23,'Avg Sales Tax'!$B$2:$C$52,2,FALSE)</f>
        <v>8.4400000000000003E-2</v>
      </c>
      <c r="U23" s="84">
        <f t="shared" si="3"/>
        <v>64.819199999999995</v>
      </c>
      <c r="V23" s="84">
        <f t="shared" si="4"/>
        <v>842.77920000000006</v>
      </c>
    </row>
    <row r="24" spans="1:22">
      <c r="A24" s="83" t="s">
        <v>113</v>
      </c>
      <c r="B24" s="83" t="s">
        <v>114</v>
      </c>
      <c r="C24" s="83" t="s">
        <v>115</v>
      </c>
      <c r="D24" s="83" t="s">
        <v>116</v>
      </c>
      <c r="E24" s="87">
        <v>75062</v>
      </c>
      <c r="F24" s="95" t="str">
        <f t="shared" si="0"/>
        <v>75062</v>
      </c>
      <c r="G24" s="96" t="str">
        <f t="shared" si="1"/>
        <v>750</v>
      </c>
      <c r="H24" s="96" t="str">
        <f>VLOOKUP(G24,'Zone Lookup'!$A$2:$C$149,3,TRUE)</f>
        <v>006</v>
      </c>
      <c r="I24" s="97">
        <f>VLOOKUP(H24,'Weight Lookup'!$A$2:$B$11,2,FALSE)</f>
        <v>9.49</v>
      </c>
      <c r="J24" s="98">
        <v>27</v>
      </c>
      <c r="K24" s="96" t="str">
        <f>VLOOKUP(J24,'Apple Watch Inventory'!$A$2:$H$43,2,FALSE)</f>
        <v>38mm</v>
      </c>
      <c r="L24" s="96" t="str">
        <f>VLOOKUP(J24,'Apple Watch Inventory'!$A$2:$H$43,3,FALSE)</f>
        <v>Watch</v>
      </c>
      <c r="M24" s="96" t="str">
        <f>VLOOKUP(J24,'Apple Watch Inventory'!$A$2:$H$43,4,FALSE)</f>
        <v>Stainless Steel</v>
      </c>
      <c r="N24" s="96" t="str">
        <f>VLOOKUP(J24,'Apple Watch Inventory'!$A$2:$H$43,5,FALSE)</f>
        <v>Marigold Modern Buckle</v>
      </c>
      <c r="O24" s="97">
        <f>VLOOKUP(J24,'Apple Watch Inventory'!$A$2:$H$43,6,FALSE)</f>
        <v>749</v>
      </c>
      <c r="P24" s="98">
        <v>0</v>
      </c>
      <c r="Q24" s="97">
        <f t="shared" si="2"/>
        <v>0</v>
      </c>
      <c r="R24" s="98" t="s">
        <v>79</v>
      </c>
      <c r="S24" s="84">
        <f t="shared" si="5"/>
        <v>749</v>
      </c>
      <c r="T24" s="99">
        <f>VLOOKUP(R24,'Avg Sales Tax'!$B$2:$C$52,2,FALSE)</f>
        <v>8.0500000000000002E-2</v>
      </c>
      <c r="U24" s="84">
        <f t="shared" si="3"/>
        <v>60.294499999999999</v>
      </c>
      <c r="V24" s="84">
        <f t="shared" si="4"/>
        <v>818.78449999999998</v>
      </c>
    </row>
    <row r="25" spans="1:22">
      <c r="A25" s="83" t="s">
        <v>118</v>
      </c>
      <c r="B25" s="83" t="s">
        <v>119</v>
      </c>
      <c r="C25" s="83" t="s">
        <v>120</v>
      </c>
      <c r="D25" s="83" t="s">
        <v>121</v>
      </c>
      <c r="E25" s="87">
        <v>12204</v>
      </c>
      <c r="F25" s="95" t="str">
        <f t="shared" si="0"/>
        <v>12204</v>
      </c>
      <c r="G25" s="96" t="str">
        <f t="shared" si="1"/>
        <v>122</v>
      </c>
      <c r="H25" s="96" t="str">
        <f>VLOOKUP(G25,'Zone Lookup'!$A$2:$C$149,3,TRUE)</f>
        <v>002</v>
      </c>
      <c r="I25" s="97">
        <f>VLOOKUP(H25,'Weight Lookup'!$A$2:$B$11,2,FALSE)</f>
        <v>7.66</v>
      </c>
      <c r="J25" s="98">
        <v>4</v>
      </c>
      <c r="K25" s="96" t="str">
        <f>VLOOKUP(J25,'Apple Watch Inventory'!$A$2:$H$43,2,FALSE)</f>
        <v>42mm</v>
      </c>
      <c r="L25" s="96" t="str">
        <f>VLOOKUP(J25,'Apple Watch Inventory'!$A$2:$H$43,3,FALSE)</f>
        <v>Sport</v>
      </c>
      <c r="M25" s="96" t="str">
        <f>VLOOKUP(J25,'Apple Watch Inventory'!$A$2:$H$43,4,FALSE)</f>
        <v xml:space="preserve">Silver Aluminum </v>
      </c>
      <c r="N25" s="96" t="str">
        <f>VLOOKUP(J25,'Apple Watch Inventory'!$A$2:$H$43,5,FALSE)</f>
        <v>Yellow Sport</v>
      </c>
      <c r="O25" s="97">
        <f>VLOOKUP(J25,'Apple Watch Inventory'!$A$2:$H$43,6,FALSE)</f>
        <v>349</v>
      </c>
      <c r="P25" s="98">
        <v>0</v>
      </c>
      <c r="Q25" s="97">
        <f t="shared" si="2"/>
        <v>0</v>
      </c>
      <c r="R25" s="98" t="s">
        <v>66</v>
      </c>
      <c r="S25" s="84">
        <f t="shared" si="5"/>
        <v>349</v>
      </c>
      <c r="T25" s="99">
        <f>VLOOKUP(R25,'Avg Sales Tax'!$B$2:$C$52,2,FALSE)</f>
        <v>8.48E-2</v>
      </c>
      <c r="U25" s="84">
        <f t="shared" si="3"/>
        <v>29.595199999999998</v>
      </c>
      <c r="V25" s="84">
        <f t="shared" si="4"/>
        <v>386.2552</v>
      </c>
    </row>
    <row r="26" spans="1:22">
      <c r="A26" s="83" t="s">
        <v>122</v>
      </c>
      <c r="B26" s="83" t="s">
        <v>123</v>
      </c>
      <c r="C26" s="83" t="s">
        <v>124</v>
      </c>
      <c r="D26" s="83" t="s">
        <v>125</v>
      </c>
      <c r="E26" s="87">
        <v>8846</v>
      </c>
      <c r="F26" s="95" t="str">
        <f t="shared" si="0"/>
        <v>08846</v>
      </c>
      <c r="G26" s="96" t="str">
        <f t="shared" si="1"/>
        <v>088</v>
      </c>
      <c r="H26" s="96" t="str">
        <f>VLOOKUP(G26,'Zone Lookup'!$A$2:$C$149,3,TRUE)</f>
        <v>002</v>
      </c>
      <c r="I26" s="97">
        <f>VLOOKUP(H26,'Weight Lookup'!$A$2:$B$11,2,FALSE)</f>
        <v>7.66</v>
      </c>
      <c r="J26" s="98">
        <v>39</v>
      </c>
      <c r="K26" s="96" t="str">
        <f>VLOOKUP(J26,'Apple Watch Inventory'!$A$2:$H$43,2,FALSE)</f>
        <v>38mm</v>
      </c>
      <c r="L26" s="96" t="str">
        <f>VLOOKUP(J26,'Apple Watch Inventory'!$A$2:$H$43,3,FALSE)</f>
        <v>Watch</v>
      </c>
      <c r="M26" s="96" t="str">
        <f>VLOOKUP(J26,'Apple Watch Inventory'!$A$2:$H$43,4,FALSE)</f>
        <v>Space Black Stainless Steel</v>
      </c>
      <c r="N26" s="96" t="str">
        <f>VLOOKUP(J26,'Apple Watch Inventory'!$A$2:$H$43,5,FALSE)</f>
        <v>Space Black Milanese Loop</v>
      </c>
      <c r="O26" s="97">
        <f>VLOOKUP(J26,'Apple Watch Inventory'!$A$2:$H$43,6,FALSE)</f>
        <v>699</v>
      </c>
      <c r="P26" s="98">
        <v>1</v>
      </c>
      <c r="Q26" s="97">
        <f t="shared" si="2"/>
        <v>69</v>
      </c>
      <c r="R26" s="98" t="s">
        <v>21</v>
      </c>
      <c r="S26" s="84">
        <f t="shared" si="5"/>
        <v>768</v>
      </c>
      <c r="T26" s="99">
        <f>VLOOKUP(R26,'Avg Sales Tax'!$B$2:$C$52,2,FALSE)</f>
        <v>6.9699999999999998E-2</v>
      </c>
      <c r="U26" s="84">
        <f t="shared" si="3"/>
        <v>53.529600000000002</v>
      </c>
      <c r="V26" s="84">
        <f t="shared" si="4"/>
        <v>829.18959999999993</v>
      </c>
    </row>
    <row r="27" spans="1:22">
      <c r="A27" s="83" t="s">
        <v>126</v>
      </c>
      <c r="B27" s="83" t="s">
        <v>127</v>
      </c>
      <c r="C27" s="83" t="s">
        <v>128</v>
      </c>
      <c r="D27" s="83" t="s">
        <v>129</v>
      </c>
      <c r="E27" s="87">
        <v>54481</v>
      </c>
      <c r="F27" s="95" t="str">
        <f t="shared" si="0"/>
        <v>54481</v>
      </c>
      <c r="G27" s="96" t="str">
        <f t="shared" si="1"/>
        <v>544</v>
      </c>
      <c r="H27" s="96" t="str">
        <f>VLOOKUP(G27,'Zone Lookup'!$A$2:$C$149,3,TRUE)</f>
        <v>005</v>
      </c>
      <c r="I27" s="97">
        <f>VLOOKUP(H27,'Weight Lookup'!$A$2:$B$11,2,FALSE)</f>
        <v>9.1</v>
      </c>
      <c r="J27" s="98">
        <v>30</v>
      </c>
      <c r="K27" s="96" t="str">
        <f>VLOOKUP(J27,'Apple Watch Inventory'!$A$2:$H$43,2,FALSE)</f>
        <v>42mm</v>
      </c>
      <c r="L27" s="96" t="str">
        <f>VLOOKUP(J27,'Apple Watch Inventory'!$A$2:$H$43,3,FALSE)</f>
        <v>Watch</v>
      </c>
      <c r="M27" s="96" t="str">
        <f>VLOOKUP(J27,'Apple Watch Inventory'!$A$2:$H$43,4,FALSE)</f>
        <v>Stainless Steel</v>
      </c>
      <c r="N27" s="96" t="str">
        <f>VLOOKUP(J27,'Apple Watch Inventory'!$A$2:$H$43,5,FALSE)</f>
        <v>Storm Gray Leather Loop</v>
      </c>
      <c r="O27" s="97">
        <f>VLOOKUP(J27,'Apple Watch Inventory'!$A$2:$H$43,6,FALSE)</f>
        <v>699</v>
      </c>
      <c r="P27" s="98">
        <v>1</v>
      </c>
      <c r="Q27" s="97">
        <f t="shared" si="2"/>
        <v>69</v>
      </c>
      <c r="R27" s="98" t="s">
        <v>95</v>
      </c>
      <c r="S27" s="84">
        <f t="shared" si="5"/>
        <v>768</v>
      </c>
      <c r="T27" s="99">
        <f>VLOOKUP(R27,'Avg Sales Tax'!$B$2:$C$52,2,FALSE)</f>
        <v>5.4300000000000001E-2</v>
      </c>
      <c r="U27" s="84">
        <f t="shared" si="3"/>
        <v>41.702399999999997</v>
      </c>
      <c r="V27" s="84">
        <f t="shared" si="4"/>
        <v>818.80240000000003</v>
      </c>
    </row>
    <row r="28" spans="1:22">
      <c r="A28" s="83" t="s">
        <v>130</v>
      </c>
      <c r="B28" s="83" t="s">
        <v>131</v>
      </c>
      <c r="C28" s="83" t="s">
        <v>132</v>
      </c>
      <c r="D28" s="83" t="s">
        <v>133</v>
      </c>
      <c r="E28" s="87">
        <v>66218</v>
      </c>
      <c r="F28" s="95" t="str">
        <f t="shared" si="0"/>
        <v>66218</v>
      </c>
      <c r="G28" s="96" t="str">
        <f t="shared" si="1"/>
        <v>662</v>
      </c>
      <c r="H28" s="96" t="str">
        <f>VLOOKUP(G28,'Zone Lookup'!$A$2:$C$149,3,TRUE)</f>
        <v>006</v>
      </c>
      <c r="I28" s="97">
        <f>VLOOKUP(H28,'Weight Lookup'!$A$2:$B$11,2,FALSE)</f>
        <v>9.49</v>
      </c>
      <c r="J28" s="98">
        <v>38</v>
      </c>
      <c r="K28" s="96" t="str">
        <f>VLOOKUP(J28,'Apple Watch Inventory'!$A$2:$H$43,2,FALSE)</f>
        <v>42mm</v>
      </c>
      <c r="L28" s="96" t="str">
        <f>VLOOKUP(J28,'Apple Watch Inventory'!$A$2:$H$43,3,FALSE)</f>
        <v>Watch</v>
      </c>
      <c r="M28" s="96" t="str">
        <f>VLOOKUP(J28,'Apple Watch Inventory'!$A$2:$H$43,4,FALSE)</f>
        <v>Space Black Stainless Steel</v>
      </c>
      <c r="N28" s="96" t="str">
        <f>VLOOKUP(J28,'Apple Watch Inventory'!$A$2:$H$43,5,FALSE)</f>
        <v>Black Sport</v>
      </c>
      <c r="O28" s="97">
        <f>VLOOKUP(J28,'Apple Watch Inventory'!$A$2:$H$43,6,FALSE)</f>
        <v>599</v>
      </c>
      <c r="P28" s="98">
        <v>0</v>
      </c>
      <c r="Q28" s="97">
        <f t="shared" si="2"/>
        <v>0</v>
      </c>
      <c r="R28" s="98" t="s">
        <v>134</v>
      </c>
      <c r="S28" s="84">
        <f t="shared" si="5"/>
        <v>599</v>
      </c>
      <c r="T28" s="99">
        <f>VLOOKUP(R28,'Avg Sales Tax'!$B$2:$C$52,2,FALSE)</f>
        <v>8.2000000000000003E-2</v>
      </c>
      <c r="U28" s="84">
        <f t="shared" si="3"/>
        <v>49.118000000000002</v>
      </c>
      <c r="V28" s="84">
        <f t="shared" si="4"/>
        <v>657.60800000000006</v>
      </c>
    </row>
    <row r="29" spans="1:22">
      <c r="A29" s="83" t="s">
        <v>135</v>
      </c>
      <c r="B29" s="83" t="s">
        <v>136</v>
      </c>
      <c r="C29" s="83" t="s">
        <v>137</v>
      </c>
      <c r="D29" s="83" t="s">
        <v>138</v>
      </c>
      <c r="E29" s="87">
        <v>21601</v>
      </c>
      <c r="F29" s="95" t="str">
        <f t="shared" si="0"/>
        <v>21601</v>
      </c>
      <c r="G29" s="96" t="str">
        <f t="shared" si="1"/>
        <v>216</v>
      </c>
      <c r="H29" s="96" t="str">
        <f>VLOOKUP(G29,'Zone Lookup'!$A$2:$C$149,3,TRUE)</f>
        <v>003</v>
      </c>
      <c r="I29" s="97">
        <f>VLOOKUP(H29,'Weight Lookup'!$A$2:$B$11,2,FALSE)</f>
        <v>8.25</v>
      </c>
      <c r="J29" s="98">
        <v>17</v>
      </c>
      <c r="K29" s="96" t="str">
        <f>VLOOKUP(J29,'Apple Watch Inventory'!$A$2:$H$43,2,FALSE)</f>
        <v>38mm</v>
      </c>
      <c r="L29" s="96" t="str">
        <f>VLOOKUP(J29,'Apple Watch Inventory'!$A$2:$H$43,3,FALSE)</f>
        <v>Sport</v>
      </c>
      <c r="M29" s="96" t="str">
        <f>VLOOKUP(J29,'Apple Watch Inventory'!$A$2:$H$43,4,FALSE)</f>
        <v>Rose Gold Aluminum</v>
      </c>
      <c r="N29" s="96" t="str">
        <f>VLOOKUP(J29,'Apple Watch Inventory'!$A$2:$H$43,5,FALSE)</f>
        <v>Royal Blue Woven Nylon</v>
      </c>
      <c r="O29" s="97">
        <f>VLOOKUP(J29,'Apple Watch Inventory'!$A$2:$H$43,6,FALSE)</f>
        <v>299</v>
      </c>
      <c r="P29" s="98">
        <v>1</v>
      </c>
      <c r="Q29" s="97">
        <f t="shared" si="2"/>
        <v>69</v>
      </c>
      <c r="R29" s="98" t="s">
        <v>56</v>
      </c>
      <c r="S29" s="84">
        <f t="shared" si="5"/>
        <v>368</v>
      </c>
      <c r="T29" s="99">
        <f>VLOOKUP(R29,'Avg Sales Tax'!$B$2:$C$52,2,FALSE)</f>
        <v>0.06</v>
      </c>
      <c r="U29" s="84">
        <f t="shared" si="3"/>
        <v>22.08</v>
      </c>
      <c r="V29" s="84">
        <f t="shared" si="4"/>
        <v>398.33</v>
      </c>
    </row>
    <row r="30" spans="1:22">
      <c r="A30" s="83" t="s">
        <v>139</v>
      </c>
      <c r="B30" s="83" t="s">
        <v>140</v>
      </c>
      <c r="C30" s="83" t="s">
        <v>141</v>
      </c>
      <c r="D30" s="83" t="s">
        <v>142</v>
      </c>
      <c r="E30" s="87">
        <v>10011</v>
      </c>
      <c r="F30" s="95" t="str">
        <f t="shared" si="0"/>
        <v>10011</v>
      </c>
      <c r="G30" s="96" t="str">
        <f t="shared" si="1"/>
        <v>100</v>
      </c>
      <c r="H30" s="96" t="str">
        <f>VLOOKUP(G30,'Zone Lookup'!$A$2:$C$149,3,TRUE)</f>
        <v>002</v>
      </c>
      <c r="I30" s="97">
        <f>VLOOKUP(H30,'Weight Lookup'!$A$2:$B$11,2,FALSE)</f>
        <v>7.66</v>
      </c>
      <c r="J30" s="98">
        <v>23</v>
      </c>
      <c r="K30" s="96" t="str">
        <f>VLOOKUP(J30,'Apple Watch Inventory'!$A$2:$H$43,2,FALSE)</f>
        <v>38mm</v>
      </c>
      <c r="L30" s="96" t="str">
        <f>VLOOKUP(J30,'Apple Watch Inventory'!$A$2:$H$43,3,FALSE)</f>
        <v>Watch</v>
      </c>
      <c r="M30" s="96" t="str">
        <f>VLOOKUP(J30,'Apple Watch Inventory'!$A$2:$H$43,4,FALSE)</f>
        <v>Stainless Steel</v>
      </c>
      <c r="N30" s="96" t="str">
        <f>VLOOKUP(J30,'Apple Watch Inventory'!$A$2:$H$43,5,FALSE)</f>
        <v>Saddle Brown Classic Buckle</v>
      </c>
      <c r="O30" s="97">
        <f>VLOOKUP(J30,'Apple Watch Inventory'!$A$2:$H$43,6,FALSE)</f>
        <v>649</v>
      </c>
      <c r="P30" s="98">
        <v>0</v>
      </c>
      <c r="Q30" s="97">
        <f t="shared" si="2"/>
        <v>0</v>
      </c>
      <c r="R30" s="98" t="s">
        <v>66</v>
      </c>
      <c r="S30" s="84">
        <f t="shared" si="5"/>
        <v>649</v>
      </c>
      <c r="T30" s="99">
        <f>VLOOKUP(R30,'Avg Sales Tax'!$B$2:$C$52,2,FALSE)</f>
        <v>8.48E-2</v>
      </c>
      <c r="U30" s="84">
        <f t="shared" si="3"/>
        <v>55.035200000000003</v>
      </c>
      <c r="V30" s="84">
        <f t="shared" si="4"/>
        <v>711.6952</v>
      </c>
    </row>
    <row r="31" spans="1:22">
      <c r="A31" s="83" t="s">
        <v>143</v>
      </c>
      <c r="B31" s="83" t="s">
        <v>144</v>
      </c>
      <c r="C31" s="83" t="s">
        <v>145</v>
      </c>
      <c r="D31" s="83" t="s">
        <v>146</v>
      </c>
      <c r="E31" s="87">
        <v>77301</v>
      </c>
      <c r="F31" s="95" t="str">
        <f t="shared" si="0"/>
        <v>77301</v>
      </c>
      <c r="G31" s="96" t="str">
        <f t="shared" si="1"/>
        <v>773</v>
      </c>
      <c r="H31" s="96" t="str">
        <f>VLOOKUP(G31,'Zone Lookup'!$A$2:$C$149,3,TRUE)</f>
        <v>006</v>
      </c>
      <c r="I31" s="97">
        <f>VLOOKUP(H31,'Weight Lookup'!$A$2:$B$11,2,FALSE)</f>
        <v>9.49</v>
      </c>
      <c r="J31" s="98">
        <v>40</v>
      </c>
      <c r="K31" s="96" t="str">
        <f>VLOOKUP(J31,'Apple Watch Inventory'!$A$2:$H$43,2,FALSE)</f>
        <v>42mm</v>
      </c>
      <c r="L31" s="96" t="str">
        <f>VLOOKUP(J31,'Apple Watch Inventory'!$A$2:$H$43,3,FALSE)</f>
        <v>Watch</v>
      </c>
      <c r="M31" s="96" t="str">
        <f>VLOOKUP(J31,'Apple Watch Inventory'!$A$2:$H$43,4,FALSE)</f>
        <v>Space Black Stainless Steel</v>
      </c>
      <c r="N31" s="96" t="str">
        <f>VLOOKUP(J31,'Apple Watch Inventory'!$A$2:$H$43,5,FALSE)</f>
        <v>Space Black Milanese Loop</v>
      </c>
      <c r="O31" s="97">
        <f>VLOOKUP(J31,'Apple Watch Inventory'!$A$2:$H$43,6,FALSE)</f>
        <v>749</v>
      </c>
      <c r="P31" s="98">
        <v>0</v>
      </c>
      <c r="Q31" s="97">
        <f t="shared" si="2"/>
        <v>0</v>
      </c>
      <c r="R31" s="98" t="s">
        <v>79</v>
      </c>
      <c r="S31" s="84">
        <f t="shared" si="5"/>
        <v>749</v>
      </c>
      <c r="T31" s="99">
        <f>VLOOKUP(R31,'Avg Sales Tax'!$B$2:$C$52,2,FALSE)</f>
        <v>8.0500000000000002E-2</v>
      </c>
      <c r="U31" s="84">
        <f t="shared" si="3"/>
        <v>60.294499999999999</v>
      </c>
      <c r="V31" s="84">
        <f t="shared" si="4"/>
        <v>818.78449999999998</v>
      </c>
    </row>
    <row r="32" spans="1:22">
      <c r="A32" s="83" t="s">
        <v>147</v>
      </c>
      <c r="B32" s="83" t="s">
        <v>148</v>
      </c>
      <c r="C32" s="83" t="s">
        <v>149</v>
      </c>
      <c r="D32" s="83" t="s">
        <v>150</v>
      </c>
      <c r="E32" s="87">
        <v>43215</v>
      </c>
      <c r="F32" s="95" t="str">
        <f t="shared" si="0"/>
        <v>43215</v>
      </c>
      <c r="G32" s="96" t="str">
        <f t="shared" si="1"/>
        <v>432</v>
      </c>
      <c r="H32" s="96" t="str">
        <f>VLOOKUP(G32,'Zone Lookup'!$A$2:$C$149,3,TRUE)</f>
        <v>004</v>
      </c>
      <c r="I32" s="97">
        <f>VLOOKUP(H32,'Weight Lookup'!$A$2:$B$11,2,FALSE)</f>
        <v>8.91</v>
      </c>
      <c r="J32" s="98">
        <v>1</v>
      </c>
      <c r="K32" s="96" t="str">
        <f>VLOOKUP(J32,'Apple Watch Inventory'!$A$2:$H$43,2,FALSE)</f>
        <v>38mm</v>
      </c>
      <c r="L32" s="96" t="str">
        <f>VLOOKUP(J32,'Apple Watch Inventory'!$A$2:$H$43,3,FALSE)</f>
        <v>Sport</v>
      </c>
      <c r="M32" s="96" t="str">
        <f>VLOOKUP(J32,'Apple Watch Inventory'!$A$2:$H$43,4,FALSE)</f>
        <v>Space Gray Aluminum</v>
      </c>
      <c r="N32" s="96" t="str">
        <f>VLOOKUP(J32,'Apple Watch Inventory'!$A$2:$H$43,5,FALSE)</f>
        <v>Black Sport</v>
      </c>
      <c r="O32" s="97">
        <f>VLOOKUP(J32,'Apple Watch Inventory'!$A$2:$H$43,6,FALSE)</f>
        <v>299</v>
      </c>
      <c r="P32" s="98">
        <v>1</v>
      </c>
      <c r="Q32" s="97">
        <f t="shared" si="2"/>
        <v>69</v>
      </c>
      <c r="R32" s="98" t="s">
        <v>31</v>
      </c>
      <c r="S32" s="84">
        <f t="shared" si="5"/>
        <v>368</v>
      </c>
      <c r="T32" s="99">
        <f>VLOOKUP(R32,'Avg Sales Tax'!$B$2:$C$52,2,FALSE)</f>
        <v>7.0999999999999994E-2</v>
      </c>
      <c r="U32" s="84">
        <f t="shared" si="3"/>
        <v>26.127999999999997</v>
      </c>
      <c r="V32" s="84">
        <f t="shared" si="4"/>
        <v>403.03800000000001</v>
      </c>
    </row>
    <row r="33" spans="1:22">
      <c r="A33" s="83" t="s">
        <v>151</v>
      </c>
      <c r="B33" s="83" t="s">
        <v>152</v>
      </c>
      <c r="C33" s="83" t="s">
        <v>153</v>
      </c>
      <c r="D33" s="83" t="s">
        <v>154</v>
      </c>
      <c r="E33" s="87">
        <v>88011</v>
      </c>
      <c r="F33" s="95" t="str">
        <f t="shared" si="0"/>
        <v>88011</v>
      </c>
      <c r="G33" s="96" t="str">
        <f t="shared" si="1"/>
        <v>880</v>
      </c>
      <c r="H33" s="96" t="str">
        <f>VLOOKUP(G33,'Zone Lookup'!$A$2:$C$149,3,TRUE)</f>
        <v>008</v>
      </c>
      <c r="I33" s="97">
        <f>VLOOKUP(H33,'Weight Lookup'!$A$2:$B$11,2,FALSE)</f>
        <v>9.9600000000000009</v>
      </c>
      <c r="J33" s="98">
        <v>14</v>
      </c>
      <c r="K33" s="96" t="str">
        <f>VLOOKUP(J33,'Apple Watch Inventory'!$A$2:$H$43,2,FALSE)</f>
        <v>42mm</v>
      </c>
      <c r="L33" s="96" t="str">
        <f>VLOOKUP(J33,'Apple Watch Inventory'!$A$2:$H$43,3,FALSE)</f>
        <v>Sport</v>
      </c>
      <c r="M33" s="96" t="str">
        <f>VLOOKUP(J33,'Apple Watch Inventory'!$A$2:$H$43,4,FALSE)</f>
        <v>Rose Gold Aluminum</v>
      </c>
      <c r="N33" s="96" t="str">
        <f>VLOOKUP(J33,'Apple Watch Inventory'!$A$2:$H$43,5,FALSE)</f>
        <v>Lavendar</v>
      </c>
      <c r="O33" s="97">
        <f>VLOOKUP(J33,'Apple Watch Inventory'!$A$2:$H$43,6,FALSE)</f>
        <v>349</v>
      </c>
      <c r="P33" s="98">
        <v>1</v>
      </c>
      <c r="Q33" s="97">
        <f t="shared" si="2"/>
        <v>69</v>
      </c>
      <c r="R33" s="98" t="s">
        <v>155</v>
      </c>
      <c r="S33" s="84">
        <f t="shared" si="5"/>
        <v>418</v>
      </c>
      <c r="T33" s="99">
        <f>VLOOKUP(R33,'Avg Sales Tax'!$B$2:$C$52,2,FALSE)</f>
        <v>7.3499999999999996E-2</v>
      </c>
      <c r="U33" s="84">
        <f t="shared" si="3"/>
        <v>30.722999999999999</v>
      </c>
      <c r="V33" s="84">
        <f t="shared" si="4"/>
        <v>458.68299999999999</v>
      </c>
    </row>
    <row r="34" spans="1:22">
      <c r="A34" s="83" t="s">
        <v>156</v>
      </c>
      <c r="B34" s="83" t="s">
        <v>157</v>
      </c>
      <c r="C34" s="83" t="s">
        <v>158</v>
      </c>
      <c r="D34" s="83" t="s">
        <v>159</v>
      </c>
      <c r="E34" s="87">
        <v>7660</v>
      </c>
      <c r="F34" s="95" t="str">
        <f t="shared" si="0"/>
        <v>07660</v>
      </c>
      <c r="G34" s="96" t="str">
        <f t="shared" si="1"/>
        <v>076</v>
      </c>
      <c r="H34" s="96" t="str">
        <f>VLOOKUP(G34,'Zone Lookup'!$A$2:$C$149,3,TRUE)</f>
        <v>002</v>
      </c>
      <c r="I34" s="97">
        <f>VLOOKUP(H34,'Weight Lookup'!$A$2:$B$11,2,FALSE)</f>
        <v>7.66</v>
      </c>
      <c r="J34" s="98">
        <v>4</v>
      </c>
      <c r="K34" s="96" t="str">
        <f>VLOOKUP(J34,'Apple Watch Inventory'!$A$2:$H$43,2,FALSE)</f>
        <v>42mm</v>
      </c>
      <c r="L34" s="96" t="str">
        <f>VLOOKUP(J34,'Apple Watch Inventory'!$A$2:$H$43,3,FALSE)</f>
        <v>Sport</v>
      </c>
      <c r="M34" s="96" t="str">
        <f>VLOOKUP(J34,'Apple Watch Inventory'!$A$2:$H$43,4,FALSE)</f>
        <v xml:space="preserve">Silver Aluminum </v>
      </c>
      <c r="N34" s="96" t="str">
        <f>VLOOKUP(J34,'Apple Watch Inventory'!$A$2:$H$43,5,FALSE)</f>
        <v>Yellow Sport</v>
      </c>
      <c r="O34" s="97">
        <f>VLOOKUP(J34,'Apple Watch Inventory'!$A$2:$H$43,6,FALSE)</f>
        <v>349</v>
      </c>
      <c r="P34" s="98">
        <v>0</v>
      </c>
      <c r="Q34" s="97">
        <f t="shared" si="2"/>
        <v>0</v>
      </c>
      <c r="R34" s="98" t="s">
        <v>21</v>
      </c>
      <c r="S34" s="84">
        <f t="shared" si="5"/>
        <v>349</v>
      </c>
      <c r="T34" s="99">
        <f>VLOOKUP(R34,'Avg Sales Tax'!$B$2:$C$52,2,FALSE)</f>
        <v>6.9699999999999998E-2</v>
      </c>
      <c r="U34" s="84">
        <f t="shared" si="3"/>
        <v>24.325299999999999</v>
      </c>
      <c r="V34" s="84">
        <f t="shared" si="4"/>
        <v>380.98530000000005</v>
      </c>
    </row>
    <row r="35" spans="1:22">
      <c r="A35" s="83" t="s">
        <v>160</v>
      </c>
      <c r="B35" s="83" t="s">
        <v>161</v>
      </c>
      <c r="C35" s="83" t="s">
        <v>162</v>
      </c>
      <c r="D35" s="83" t="s">
        <v>163</v>
      </c>
      <c r="E35" s="87">
        <v>8812</v>
      </c>
      <c r="F35" s="95" t="str">
        <f t="shared" si="0"/>
        <v>08812</v>
      </c>
      <c r="G35" s="96" t="str">
        <f t="shared" si="1"/>
        <v>088</v>
      </c>
      <c r="H35" s="96" t="str">
        <f>VLOOKUP(G35,'Zone Lookup'!$A$2:$C$149,3,TRUE)</f>
        <v>002</v>
      </c>
      <c r="I35" s="97">
        <f>VLOOKUP(H35,'Weight Lookup'!$A$2:$B$11,2,FALSE)</f>
        <v>7.66</v>
      </c>
      <c r="J35" s="98">
        <v>26</v>
      </c>
      <c r="K35" s="96" t="str">
        <f>VLOOKUP(J35,'Apple Watch Inventory'!$A$2:$H$43,2,FALSE)</f>
        <v>42mm</v>
      </c>
      <c r="L35" s="96" t="str">
        <f>VLOOKUP(J35,'Apple Watch Inventory'!$A$2:$H$43,3,FALSE)</f>
        <v>Watch</v>
      </c>
      <c r="M35" s="96" t="str">
        <f>VLOOKUP(J35,'Apple Watch Inventory'!$A$2:$H$43,4,FALSE)</f>
        <v>Stainless Steel</v>
      </c>
      <c r="N35" s="96" t="str">
        <f>VLOOKUP(J35,'Apple Watch Inventory'!$A$2:$H$43,5,FALSE)</f>
        <v>Marine Blue Classic Buckle</v>
      </c>
      <c r="O35" s="97">
        <f>VLOOKUP(J35,'Apple Watch Inventory'!$A$2:$H$43,6,FALSE)</f>
        <v>699</v>
      </c>
      <c r="P35" s="98">
        <v>0</v>
      </c>
      <c r="Q35" s="97">
        <f t="shared" si="2"/>
        <v>0</v>
      </c>
      <c r="R35" s="98" t="s">
        <v>21</v>
      </c>
      <c r="S35" s="84">
        <f t="shared" si="5"/>
        <v>699</v>
      </c>
      <c r="T35" s="99">
        <f>VLOOKUP(R35,'Avg Sales Tax'!$B$2:$C$52,2,FALSE)</f>
        <v>6.9699999999999998E-2</v>
      </c>
      <c r="U35" s="84">
        <f t="shared" si="3"/>
        <v>48.720300000000002</v>
      </c>
      <c r="V35" s="84">
        <f t="shared" si="4"/>
        <v>755.38029999999992</v>
      </c>
    </row>
    <row r="36" spans="1:22">
      <c r="A36" s="83" t="s">
        <v>164</v>
      </c>
      <c r="B36" s="83" t="s">
        <v>165</v>
      </c>
      <c r="C36" s="83" t="s">
        <v>166</v>
      </c>
      <c r="D36" s="83" t="s">
        <v>142</v>
      </c>
      <c r="E36" s="87">
        <v>10025</v>
      </c>
      <c r="F36" s="95" t="str">
        <f t="shared" si="0"/>
        <v>10025</v>
      </c>
      <c r="G36" s="96" t="str">
        <f t="shared" si="1"/>
        <v>100</v>
      </c>
      <c r="H36" s="96" t="str">
        <f>VLOOKUP(G36,'Zone Lookup'!$A$2:$C$149,3,TRUE)</f>
        <v>002</v>
      </c>
      <c r="I36" s="97">
        <f>VLOOKUP(H36,'Weight Lookup'!$A$2:$B$11,2,FALSE)</f>
        <v>7.66</v>
      </c>
      <c r="J36" s="98">
        <v>31</v>
      </c>
      <c r="K36" s="96" t="str">
        <f>VLOOKUP(J36,'Apple Watch Inventory'!$A$2:$H$43,2,FALSE)</f>
        <v>38mm</v>
      </c>
      <c r="L36" s="96" t="str">
        <f>VLOOKUP(J36,'Apple Watch Inventory'!$A$2:$H$43,3,FALSE)</f>
        <v>Watch</v>
      </c>
      <c r="M36" s="96" t="str">
        <f>VLOOKUP(J36,'Apple Watch Inventory'!$A$2:$H$43,4,FALSE)</f>
        <v>Stainless Steel</v>
      </c>
      <c r="N36" s="96" t="str">
        <f>VLOOKUP(J36,'Apple Watch Inventory'!$A$2:$H$43,5,FALSE)</f>
        <v>Pearl Woven Nylon</v>
      </c>
      <c r="O36" s="97">
        <f>VLOOKUP(J36,'Apple Watch Inventory'!$A$2:$H$43,6,FALSE)</f>
        <v>549</v>
      </c>
      <c r="P36" s="98">
        <v>1</v>
      </c>
      <c r="Q36" s="97">
        <f t="shared" si="2"/>
        <v>69</v>
      </c>
      <c r="R36" s="98" t="s">
        <v>66</v>
      </c>
      <c r="S36" s="84">
        <f t="shared" si="5"/>
        <v>618</v>
      </c>
      <c r="T36" s="99">
        <f>VLOOKUP(R36,'Avg Sales Tax'!$B$2:$C$52,2,FALSE)</f>
        <v>8.48E-2</v>
      </c>
      <c r="U36" s="84">
        <f t="shared" si="3"/>
        <v>52.406399999999998</v>
      </c>
      <c r="V36" s="84">
        <f t="shared" si="4"/>
        <v>678.06639999999993</v>
      </c>
    </row>
    <row r="37" spans="1:22">
      <c r="A37" s="83" t="s">
        <v>167</v>
      </c>
      <c r="B37" s="83" t="s">
        <v>168</v>
      </c>
      <c r="C37" s="83" t="s">
        <v>169</v>
      </c>
      <c r="D37" s="83" t="s">
        <v>170</v>
      </c>
      <c r="E37" s="87">
        <v>70002</v>
      </c>
      <c r="F37" s="95" t="str">
        <f t="shared" si="0"/>
        <v>70002</v>
      </c>
      <c r="G37" s="96" t="str">
        <f t="shared" si="1"/>
        <v>700</v>
      </c>
      <c r="H37" s="96" t="str">
        <f>VLOOKUP(G37,'Zone Lookup'!$A$2:$C$149,3,TRUE)</f>
        <v>006</v>
      </c>
      <c r="I37" s="97">
        <f>VLOOKUP(H37,'Weight Lookup'!$A$2:$B$11,2,FALSE)</f>
        <v>9.49</v>
      </c>
      <c r="J37" s="98">
        <v>38</v>
      </c>
      <c r="K37" s="96" t="str">
        <f>VLOOKUP(J37,'Apple Watch Inventory'!$A$2:$H$43,2,FALSE)</f>
        <v>42mm</v>
      </c>
      <c r="L37" s="96" t="str">
        <f>VLOOKUP(J37,'Apple Watch Inventory'!$A$2:$H$43,3,FALSE)</f>
        <v>Watch</v>
      </c>
      <c r="M37" s="96" t="str">
        <f>VLOOKUP(J37,'Apple Watch Inventory'!$A$2:$H$43,4,FALSE)</f>
        <v>Space Black Stainless Steel</v>
      </c>
      <c r="N37" s="96" t="str">
        <f>VLOOKUP(J37,'Apple Watch Inventory'!$A$2:$H$43,5,FALSE)</f>
        <v>Black Sport</v>
      </c>
      <c r="O37" s="97">
        <f>VLOOKUP(J37,'Apple Watch Inventory'!$A$2:$H$43,6,FALSE)</f>
        <v>599</v>
      </c>
      <c r="P37" s="98">
        <v>1</v>
      </c>
      <c r="Q37" s="97">
        <f t="shared" si="2"/>
        <v>69</v>
      </c>
      <c r="R37" s="98" t="s">
        <v>10</v>
      </c>
      <c r="S37" s="84">
        <f t="shared" si="5"/>
        <v>668</v>
      </c>
      <c r="T37" s="99">
        <f>VLOOKUP(R37,'Avg Sales Tax'!$B$2:$C$52,2,FALSE)</f>
        <v>8.9099999999999999E-2</v>
      </c>
      <c r="U37" s="84">
        <f t="shared" si="3"/>
        <v>59.518799999999999</v>
      </c>
      <c r="V37" s="84">
        <f t="shared" si="4"/>
        <v>737.00880000000006</v>
      </c>
    </row>
    <row r="38" spans="1:22">
      <c r="A38" s="83" t="s">
        <v>171</v>
      </c>
      <c r="B38" s="83" t="s">
        <v>172</v>
      </c>
      <c r="C38" s="83" t="s">
        <v>173</v>
      </c>
      <c r="D38" s="83" t="s">
        <v>142</v>
      </c>
      <c r="E38" s="87">
        <v>10011</v>
      </c>
      <c r="F38" s="95" t="str">
        <f t="shared" si="0"/>
        <v>10011</v>
      </c>
      <c r="G38" s="96" t="str">
        <f t="shared" si="1"/>
        <v>100</v>
      </c>
      <c r="H38" s="96" t="str">
        <f>VLOOKUP(G38,'Zone Lookup'!$A$2:$C$149,3,TRUE)</f>
        <v>002</v>
      </c>
      <c r="I38" s="97">
        <f>VLOOKUP(H38,'Weight Lookup'!$A$2:$B$11,2,FALSE)</f>
        <v>7.66</v>
      </c>
      <c r="J38" s="98">
        <v>33</v>
      </c>
      <c r="K38" s="96" t="str">
        <f>VLOOKUP(J38,'Apple Watch Inventory'!$A$2:$H$43,2,FALSE)</f>
        <v>38mm</v>
      </c>
      <c r="L38" s="96" t="str">
        <f>VLOOKUP(J38,'Apple Watch Inventory'!$A$2:$H$43,3,FALSE)</f>
        <v>Watch</v>
      </c>
      <c r="M38" s="96" t="str">
        <f>VLOOKUP(J38,'Apple Watch Inventory'!$A$2:$H$43,4,FALSE)</f>
        <v>Stainless Steel</v>
      </c>
      <c r="N38" s="96" t="str">
        <f>VLOOKUP(J38,'Apple Watch Inventory'!$A$2:$H$43,5,FALSE)</f>
        <v>Milanese Loop</v>
      </c>
      <c r="O38" s="97">
        <f>VLOOKUP(J38,'Apple Watch Inventory'!$A$2:$H$43,6,FALSE)</f>
        <v>649</v>
      </c>
      <c r="P38" s="98">
        <v>0</v>
      </c>
      <c r="Q38" s="97">
        <f t="shared" si="2"/>
        <v>0</v>
      </c>
      <c r="R38" s="98" t="s">
        <v>66</v>
      </c>
      <c r="S38" s="84">
        <f t="shared" si="5"/>
        <v>649</v>
      </c>
      <c r="T38" s="99">
        <f>VLOOKUP(R38,'Avg Sales Tax'!$B$2:$C$52,2,FALSE)</f>
        <v>8.48E-2</v>
      </c>
      <c r="U38" s="84">
        <f t="shared" si="3"/>
        <v>55.035200000000003</v>
      </c>
      <c r="V38" s="84">
        <f t="shared" si="4"/>
        <v>711.6952</v>
      </c>
    </row>
    <row r="39" spans="1:22">
      <c r="A39" s="83" t="s">
        <v>174</v>
      </c>
      <c r="B39" s="83" t="s">
        <v>175</v>
      </c>
      <c r="C39" s="83" t="s">
        <v>176</v>
      </c>
      <c r="D39" s="83" t="s">
        <v>177</v>
      </c>
      <c r="E39" s="87">
        <v>93012</v>
      </c>
      <c r="F39" s="95" t="str">
        <f t="shared" si="0"/>
        <v>93012</v>
      </c>
      <c r="G39" s="96" t="str">
        <f t="shared" si="1"/>
        <v>930</v>
      </c>
      <c r="H39" s="96" t="str">
        <f>VLOOKUP(G39,'Zone Lookup'!$A$2:$C$149,3,TRUE)</f>
        <v>008</v>
      </c>
      <c r="I39" s="97">
        <f>VLOOKUP(H39,'Weight Lookup'!$A$2:$B$11,2,FALSE)</f>
        <v>9.9600000000000009</v>
      </c>
      <c r="J39" s="98">
        <v>18</v>
      </c>
      <c r="K39" s="96" t="str">
        <f>VLOOKUP(J39,'Apple Watch Inventory'!$A$2:$H$43,2,FALSE)</f>
        <v>42mm</v>
      </c>
      <c r="L39" s="96" t="str">
        <f>VLOOKUP(J39,'Apple Watch Inventory'!$A$2:$H$43,3,FALSE)</f>
        <v>Sport</v>
      </c>
      <c r="M39" s="96" t="str">
        <f>VLOOKUP(J39,'Apple Watch Inventory'!$A$2:$H$43,4,FALSE)</f>
        <v>Rose Gold Aluminum</v>
      </c>
      <c r="N39" s="96" t="str">
        <f>VLOOKUP(J39,'Apple Watch Inventory'!$A$2:$H$43,5,FALSE)</f>
        <v>Royal Blue Woven Nylon</v>
      </c>
      <c r="O39" s="97">
        <f>VLOOKUP(J39,'Apple Watch Inventory'!$A$2:$H$43,6,FALSE)</f>
        <v>349</v>
      </c>
      <c r="P39" s="98">
        <v>1</v>
      </c>
      <c r="Q39" s="97">
        <f t="shared" si="2"/>
        <v>69</v>
      </c>
      <c r="R39" s="98" t="s">
        <v>46</v>
      </c>
      <c r="S39" s="84">
        <f t="shared" si="5"/>
        <v>418</v>
      </c>
      <c r="T39" s="99">
        <f>VLOOKUP(R39,'Avg Sales Tax'!$B$2:$C$52,2,FALSE)</f>
        <v>8.4400000000000003E-2</v>
      </c>
      <c r="U39" s="84">
        <f t="shared" si="3"/>
        <v>35.279200000000003</v>
      </c>
      <c r="V39" s="84">
        <f t="shared" si="4"/>
        <v>463.23919999999998</v>
      </c>
    </row>
    <row r="40" spans="1:22">
      <c r="A40" s="83" t="s">
        <v>179</v>
      </c>
      <c r="B40" s="83" t="s">
        <v>180</v>
      </c>
      <c r="C40" s="83" t="s">
        <v>181</v>
      </c>
      <c r="D40" s="83" t="s">
        <v>182</v>
      </c>
      <c r="E40" s="87">
        <v>78204</v>
      </c>
      <c r="F40" s="95" t="str">
        <f t="shared" si="0"/>
        <v>78204</v>
      </c>
      <c r="G40" s="96" t="str">
        <f t="shared" si="1"/>
        <v>782</v>
      </c>
      <c r="H40" s="96" t="str">
        <f>VLOOKUP(G40,'Zone Lookup'!$A$2:$C$149,3,TRUE)</f>
        <v>007</v>
      </c>
      <c r="I40" s="97">
        <f>VLOOKUP(H40,'Weight Lookup'!$A$2:$B$11,2,FALSE)</f>
        <v>9.69</v>
      </c>
      <c r="J40" s="98">
        <v>12</v>
      </c>
      <c r="K40" s="96" t="str">
        <f>VLOOKUP(J40,'Apple Watch Inventory'!$A$2:$H$43,2,FALSE)</f>
        <v>42mm</v>
      </c>
      <c r="L40" s="96" t="str">
        <f>VLOOKUP(J40,'Apple Watch Inventory'!$A$2:$H$43,3,FALSE)</f>
        <v>Sport</v>
      </c>
      <c r="M40" s="96" t="str">
        <f>VLOOKUP(J40,'Apple Watch Inventory'!$A$2:$H$43,4,FALSE)</f>
        <v>Gold Aluminum</v>
      </c>
      <c r="N40" s="96" t="str">
        <f>VLOOKUP(J40,'Apple Watch Inventory'!$A$2:$H$43,5,FALSE)</f>
        <v>Midnight Blue</v>
      </c>
      <c r="O40" s="97">
        <f>VLOOKUP(J40,'Apple Watch Inventory'!$A$2:$H$43,6,FALSE)</f>
        <v>349</v>
      </c>
      <c r="P40" s="98">
        <v>0</v>
      </c>
      <c r="Q40" s="97">
        <f t="shared" si="2"/>
        <v>0</v>
      </c>
      <c r="R40" s="98" t="s">
        <v>79</v>
      </c>
      <c r="S40" s="84">
        <f t="shared" si="5"/>
        <v>349</v>
      </c>
      <c r="T40" s="99">
        <f>VLOOKUP(R40,'Avg Sales Tax'!$B$2:$C$52,2,FALSE)</f>
        <v>8.0500000000000002E-2</v>
      </c>
      <c r="U40" s="84">
        <f t="shared" si="3"/>
        <v>28.0945</v>
      </c>
      <c r="V40" s="84">
        <f t="shared" si="4"/>
        <v>386.78449999999998</v>
      </c>
    </row>
    <row r="41" spans="1:22">
      <c r="A41" s="83" t="s">
        <v>183</v>
      </c>
      <c r="B41" s="83" t="s">
        <v>184</v>
      </c>
      <c r="C41" s="83" t="s">
        <v>185</v>
      </c>
      <c r="D41" s="83" t="s">
        <v>186</v>
      </c>
      <c r="E41" s="87">
        <v>67410</v>
      </c>
      <c r="F41" s="95" t="str">
        <f t="shared" si="0"/>
        <v>67410</v>
      </c>
      <c r="G41" s="96" t="str">
        <f t="shared" si="1"/>
        <v>674</v>
      </c>
      <c r="H41" s="96" t="str">
        <f>VLOOKUP(G41,'Zone Lookup'!$A$2:$C$149,3,TRUE)</f>
        <v>006</v>
      </c>
      <c r="I41" s="97">
        <f>VLOOKUP(H41,'Weight Lookup'!$A$2:$B$11,2,FALSE)</f>
        <v>9.49</v>
      </c>
      <c r="J41" s="98">
        <v>30</v>
      </c>
      <c r="K41" s="96" t="str">
        <f>VLOOKUP(J41,'Apple Watch Inventory'!$A$2:$H$43,2,FALSE)</f>
        <v>42mm</v>
      </c>
      <c r="L41" s="96" t="str">
        <f>VLOOKUP(J41,'Apple Watch Inventory'!$A$2:$H$43,3,FALSE)</f>
        <v>Watch</v>
      </c>
      <c r="M41" s="96" t="str">
        <f>VLOOKUP(J41,'Apple Watch Inventory'!$A$2:$H$43,4,FALSE)</f>
        <v>Stainless Steel</v>
      </c>
      <c r="N41" s="96" t="str">
        <f>VLOOKUP(J41,'Apple Watch Inventory'!$A$2:$H$43,5,FALSE)</f>
        <v>Storm Gray Leather Loop</v>
      </c>
      <c r="O41" s="97">
        <f>VLOOKUP(J41,'Apple Watch Inventory'!$A$2:$H$43,6,FALSE)</f>
        <v>699</v>
      </c>
      <c r="P41" s="98">
        <v>1</v>
      </c>
      <c r="Q41" s="97">
        <f t="shared" si="2"/>
        <v>69</v>
      </c>
      <c r="R41" s="98" t="s">
        <v>134</v>
      </c>
      <c r="S41" s="84">
        <f t="shared" si="5"/>
        <v>768</v>
      </c>
      <c r="T41" s="99">
        <f>VLOOKUP(R41,'Avg Sales Tax'!$B$2:$C$52,2,FALSE)</f>
        <v>8.2000000000000003E-2</v>
      </c>
      <c r="U41" s="84">
        <f t="shared" si="3"/>
        <v>62.975999999999999</v>
      </c>
      <c r="V41" s="84">
        <f t="shared" si="4"/>
        <v>840.46600000000001</v>
      </c>
    </row>
    <row r="42" spans="1:22">
      <c r="A42" s="83" t="s">
        <v>187</v>
      </c>
      <c r="B42" s="83" t="s">
        <v>188</v>
      </c>
      <c r="C42" s="83" t="s">
        <v>189</v>
      </c>
      <c r="D42" s="83" t="s">
        <v>190</v>
      </c>
      <c r="E42" s="87">
        <v>97754</v>
      </c>
      <c r="F42" s="95" t="str">
        <f t="shared" si="0"/>
        <v>97754</v>
      </c>
      <c r="G42" s="96" t="str">
        <f t="shared" si="1"/>
        <v>977</v>
      </c>
      <c r="H42" s="96" t="str">
        <f>VLOOKUP(G42,'Zone Lookup'!$A$2:$C$149,3,TRUE)</f>
        <v>008</v>
      </c>
      <c r="I42" s="97">
        <f>VLOOKUP(H42,'Weight Lookup'!$A$2:$B$11,2,FALSE)</f>
        <v>9.9600000000000009</v>
      </c>
      <c r="J42" s="98">
        <v>15</v>
      </c>
      <c r="K42" s="96" t="str">
        <f>VLOOKUP(J42,'Apple Watch Inventory'!$A$2:$H$43,2,FALSE)</f>
        <v>38mm</v>
      </c>
      <c r="L42" s="96" t="str">
        <f>VLOOKUP(J42,'Apple Watch Inventory'!$A$2:$H$43,3,FALSE)</f>
        <v>Sport</v>
      </c>
      <c r="M42" s="96" t="str">
        <f>VLOOKUP(J42,'Apple Watch Inventory'!$A$2:$H$43,4,FALSE)</f>
        <v xml:space="preserve">Silver Aluminum </v>
      </c>
      <c r="N42" s="96" t="str">
        <f>VLOOKUP(J42,'Apple Watch Inventory'!$A$2:$H$43,5,FALSE)</f>
        <v>Pink Woven Nylon</v>
      </c>
      <c r="O42" s="97">
        <f>VLOOKUP(J42,'Apple Watch Inventory'!$A$2:$H$43,6,FALSE)</f>
        <v>299</v>
      </c>
      <c r="P42" s="98">
        <v>1</v>
      </c>
      <c r="Q42" s="97">
        <f t="shared" si="2"/>
        <v>69</v>
      </c>
      <c r="R42" s="98" t="s">
        <v>191</v>
      </c>
      <c r="S42" s="84">
        <f t="shared" si="5"/>
        <v>368</v>
      </c>
      <c r="T42" s="99">
        <f>VLOOKUP(R42,'Avg Sales Tax'!$B$2:$C$52,2,FALSE)</f>
        <v>0</v>
      </c>
      <c r="U42" s="84">
        <f t="shared" si="3"/>
        <v>0</v>
      </c>
      <c r="V42" s="84">
        <f t="shared" si="4"/>
        <v>377.96</v>
      </c>
    </row>
    <row r="43" spans="1:22">
      <c r="A43" s="83" t="s">
        <v>192</v>
      </c>
      <c r="B43" s="83" t="s">
        <v>193</v>
      </c>
      <c r="C43" s="83" t="s">
        <v>194</v>
      </c>
      <c r="D43" s="83" t="s">
        <v>195</v>
      </c>
      <c r="E43" s="87">
        <v>66204</v>
      </c>
      <c r="F43" s="95" t="str">
        <f t="shared" si="0"/>
        <v>66204</v>
      </c>
      <c r="G43" s="96" t="str">
        <f t="shared" si="1"/>
        <v>662</v>
      </c>
      <c r="H43" s="96" t="str">
        <f>VLOOKUP(G43,'Zone Lookup'!$A$2:$C$149,3,TRUE)</f>
        <v>006</v>
      </c>
      <c r="I43" s="97">
        <f>VLOOKUP(H43,'Weight Lookup'!$A$2:$B$11,2,FALSE)</f>
        <v>9.49</v>
      </c>
      <c r="J43" s="98">
        <v>18</v>
      </c>
      <c r="K43" s="96" t="str">
        <f>VLOOKUP(J43,'Apple Watch Inventory'!$A$2:$H$43,2,FALSE)</f>
        <v>42mm</v>
      </c>
      <c r="L43" s="96" t="str">
        <f>VLOOKUP(J43,'Apple Watch Inventory'!$A$2:$H$43,3,FALSE)</f>
        <v>Sport</v>
      </c>
      <c r="M43" s="96" t="str">
        <f>VLOOKUP(J43,'Apple Watch Inventory'!$A$2:$H$43,4,FALSE)</f>
        <v>Rose Gold Aluminum</v>
      </c>
      <c r="N43" s="96" t="str">
        <f>VLOOKUP(J43,'Apple Watch Inventory'!$A$2:$H$43,5,FALSE)</f>
        <v>Royal Blue Woven Nylon</v>
      </c>
      <c r="O43" s="97">
        <f>VLOOKUP(J43,'Apple Watch Inventory'!$A$2:$H$43,6,FALSE)</f>
        <v>349</v>
      </c>
      <c r="P43" s="98">
        <v>1</v>
      </c>
      <c r="Q43" s="97">
        <f t="shared" si="2"/>
        <v>69</v>
      </c>
      <c r="R43" s="98" t="s">
        <v>134</v>
      </c>
      <c r="S43" s="84">
        <f t="shared" si="5"/>
        <v>418</v>
      </c>
      <c r="T43" s="99">
        <f>VLOOKUP(R43,'Avg Sales Tax'!$B$2:$C$52,2,FALSE)</f>
        <v>8.2000000000000003E-2</v>
      </c>
      <c r="U43" s="84">
        <f t="shared" si="3"/>
        <v>34.276000000000003</v>
      </c>
      <c r="V43" s="84">
        <f t="shared" si="4"/>
        <v>461.76600000000002</v>
      </c>
    </row>
    <row r="44" spans="1:22">
      <c r="A44" s="83" t="s">
        <v>196</v>
      </c>
      <c r="B44" s="83" t="s">
        <v>197</v>
      </c>
      <c r="C44" s="83" t="s">
        <v>198</v>
      </c>
      <c r="D44" s="83" t="s">
        <v>199</v>
      </c>
      <c r="E44" s="87">
        <v>99708</v>
      </c>
      <c r="F44" s="95" t="str">
        <f t="shared" si="0"/>
        <v>99708</v>
      </c>
      <c r="G44" s="96" t="str">
        <f t="shared" si="1"/>
        <v>997</v>
      </c>
      <c r="H44" s="96" t="str">
        <f>VLOOKUP(G44,'Zone Lookup'!$A$2:$C$149,3,TRUE)</f>
        <v>046</v>
      </c>
      <c r="I44" s="97">
        <f>VLOOKUP(H44,'Weight Lookup'!$A$2:$B$11,2,FALSE)</f>
        <v>37.880000000000003</v>
      </c>
      <c r="J44" s="98">
        <v>27</v>
      </c>
      <c r="K44" s="96" t="str">
        <f>VLOOKUP(J44,'Apple Watch Inventory'!$A$2:$H$43,2,FALSE)</f>
        <v>38mm</v>
      </c>
      <c r="L44" s="96" t="str">
        <f>VLOOKUP(J44,'Apple Watch Inventory'!$A$2:$H$43,3,FALSE)</f>
        <v>Watch</v>
      </c>
      <c r="M44" s="96" t="str">
        <f>VLOOKUP(J44,'Apple Watch Inventory'!$A$2:$H$43,4,FALSE)</f>
        <v>Stainless Steel</v>
      </c>
      <c r="N44" s="96" t="str">
        <f>VLOOKUP(J44,'Apple Watch Inventory'!$A$2:$H$43,5,FALSE)</f>
        <v>Marigold Modern Buckle</v>
      </c>
      <c r="O44" s="97">
        <f>VLOOKUP(J44,'Apple Watch Inventory'!$A$2:$H$43,6,FALSE)</f>
        <v>749</v>
      </c>
      <c r="P44" s="98">
        <v>1</v>
      </c>
      <c r="Q44" s="97">
        <f t="shared" si="2"/>
        <v>69</v>
      </c>
      <c r="R44" s="98" t="s">
        <v>26</v>
      </c>
      <c r="S44" s="84">
        <f t="shared" si="5"/>
        <v>818</v>
      </c>
      <c r="T44" s="99">
        <f>VLOOKUP(R44,'Avg Sales Tax'!$B$2:$C$52,2,FALSE)</f>
        <v>1.7600000000000001E-2</v>
      </c>
      <c r="U44" s="84">
        <f t="shared" si="3"/>
        <v>14.396800000000001</v>
      </c>
      <c r="V44" s="84">
        <f t="shared" si="4"/>
        <v>870.27679999999998</v>
      </c>
    </row>
    <row r="45" spans="1:22">
      <c r="A45" s="83" t="s">
        <v>200</v>
      </c>
      <c r="B45" s="83" t="s">
        <v>201</v>
      </c>
      <c r="C45" s="83" t="s">
        <v>202</v>
      </c>
      <c r="D45" s="83" t="s">
        <v>203</v>
      </c>
      <c r="E45" s="87">
        <v>33196</v>
      </c>
      <c r="F45" s="95" t="str">
        <f t="shared" si="0"/>
        <v>33196</v>
      </c>
      <c r="G45" s="96" t="str">
        <f t="shared" si="1"/>
        <v>331</v>
      </c>
      <c r="H45" s="96" t="str">
        <f>VLOOKUP(G45,'Zone Lookup'!$A$2:$C$149,3,TRUE)</f>
        <v>006</v>
      </c>
      <c r="I45" s="97">
        <f>VLOOKUP(H45,'Weight Lookup'!$A$2:$B$11,2,FALSE)</f>
        <v>9.49</v>
      </c>
      <c r="J45" s="98">
        <v>22</v>
      </c>
      <c r="K45" s="96" t="str">
        <f>VLOOKUP(J45,'Apple Watch Inventory'!$A$2:$H$43,2,FALSE)</f>
        <v>42mm</v>
      </c>
      <c r="L45" s="96" t="str">
        <f>VLOOKUP(J45,'Apple Watch Inventory'!$A$2:$H$43,3,FALSE)</f>
        <v>Sport</v>
      </c>
      <c r="M45" s="96" t="str">
        <f>VLOOKUP(J45,'Apple Watch Inventory'!$A$2:$H$43,4,FALSE)</f>
        <v>Space Gray Aluminum</v>
      </c>
      <c r="N45" s="96" t="str">
        <f>VLOOKUP(J45,'Apple Watch Inventory'!$A$2:$H$43,5,FALSE)</f>
        <v>Black Woven Nylon</v>
      </c>
      <c r="O45" s="97">
        <f>VLOOKUP(J45,'Apple Watch Inventory'!$A$2:$H$43,6,FALSE)</f>
        <v>349</v>
      </c>
      <c r="P45" s="98">
        <v>1</v>
      </c>
      <c r="Q45" s="97">
        <f t="shared" si="2"/>
        <v>69</v>
      </c>
      <c r="R45" s="98" t="s">
        <v>204</v>
      </c>
      <c r="S45" s="84">
        <f t="shared" si="5"/>
        <v>418</v>
      </c>
      <c r="T45" s="99">
        <f>VLOOKUP(R45,'Avg Sales Tax'!$B$2:$C$52,2,FALSE)</f>
        <v>6.6500000000000004E-2</v>
      </c>
      <c r="U45" s="84">
        <f t="shared" si="3"/>
        <v>27.797000000000001</v>
      </c>
      <c r="V45" s="84">
        <f t="shared" si="4"/>
        <v>455.28700000000003</v>
      </c>
    </row>
    <row r="46" spans="1:22">
      <c r="A46" s="83" t="s">
        <v>205</v>
      </c>
      <c r="B46" s="83" t="s">
        <v>206</v>
      </c>
      <c r="C46" s="83" t="s">
        <v>207</v>
      </c>
      <c r="D46" s="83" t="s">
        <v>199</v>
      </c>
      <c r="E46" s="87">
        <v>99712</v>
      </c>
      <c r="F46" s="95" t="str">
        <f t="shared" si="0"/>
        <v>99712</v>
      </c>
      <c r="G46" s="96" t="str">
        <f t="shared" si="1"/>
        <v>997</v>
      </c>
      <c r="H46" s="96" t="str">
        <f>VLOOKUP(G46,'Zone Lookup'!$A$2:$C$149,3,TRUE)</f>
        <v>046</v>
      </c>
      <c r="I46" s="97">
        <f>VLOOKUP(H46,'Weight Lookup'!$A$2:$B$11,2,FALSE)</f>
        <v>37.880000000000003</v>
      </c>
      <c r="J46" s="98">
        <v>27</v>
      </c>
      <c r="K46" s="96" t="str">
        <f>VLOOKUP(J46,'Apple Watch Inventory'!$A$2:$H$43,2,FALSE)</f>
        <v>38mm</v>
      </c>
      <c r="L46" s="96" t="str">
        <f>VLOOKUP(J46,'Apple Watch Inventory'!$A$2:$H$43,3,FALSE)</f>
        <v>Watch</v>
      </c>
      <c r="M46" s="96" t="str">
        <f>VLOOKUP(J46,'Apple Watch Inventory'!$A$2:$H$43,4,FALSE)</f>
        <v>Stainless Steel</v>
      </c>
      <c r="N46" s="96" t="str">
        <f>VLOOKUP(J46,'Apple Watch Inventory'!$A$2:$H$43,5,FALSE)</f>
        <v>Marigold Modern Buckle</v>
      </c>
      <c r="O46" s="97">
        <f>VLOOKUP(J46,'Apple Watch Inventory'!$A$2:$H$43,6,FALSE)</f>
        <v>749</v>
      </c>
      <c r="P46" s="98">
        <v>1</v>
      </c>
      <c r="Q46" s="97">
        <f t="shared" si="2"/>
        <v>69</v>
      </c>
      <c r="R46" s="98" t="s">
        <v>26</v>
      </c>
      <c r="S46" s="84">
        <f t="shared" si="5"/>
        <v>818</v>
      </c>
      <c r="T46" s="99">
        <f>VLOOKUP(R46,'Avg Sales Tax'!$B$2:$C$52,2,FALSE)</f>
        <v>1.7600000000000001E-2</v>
      </c>
      <c r="U46" s="84">
        <f t="shared" si="3"/>
        <v>14.396800000000001</v>
      </c>
      <c r="V46" s="84">
        <f t="shared" si="4"/>
        <v>870.27679999999998</v>
      </c>
    </row>
    <row r="47" spans="1:22">
      <c r="A47" s="83" t="s">
        <v>208</v>
      </c>
      <c r="B47" s="83" t="s">
        <v>209</v>
      </c>
      <c r="C47" s="83" t="s">
        <v>210</v>
      </c>
      <c r="D47" s="83" t="s">
        <v>211</v>
      </c>
      <c r="E47" s="87">
        <v>55343</v>
      </c>
      <c r="F47" s="95" t="str">
        <f t="shared" si="0"/>
        <v>55343</v>
      </c>
      <c r="G47" s="96" t="str">
        <f t="shared" si="1"/>
        <v>553</v>
      </c>
      <c r="H47" s="96" t="str">
        <f>VLOOKUP(G47,'Zone Lookup'!$A$2:$C$149,3,TRUE)</f>
        <v>006</v>
      </c>
      <c r="I47" s="97">
        <f>VLOOKUP(H47,'Weight Lookup'!$A$2:$B$11,2,FALSE)</f>
        <v>9.49</v>
      </c>
      <c r="J47" s="98">
        <v>24</v>
      </c>
      <c r="K47" s="96" t="str">
        <f>VLOOKUP(J47,'Apple Watch Inventory'!$A$2:$H$43,2,FALSE)</f>
        <v>42mm</v>
      </c>
      <c r="L47" s="96" t="str">
        <f>VLOOKUP(J47,'Apple Watch Inventory'!$A$2:$H$43,3,FALSE)</f>
        <v>Watch</v>
      </c>
      <c r="M47" s="96" t="str">
        <f>VLOOKUP(J47,'Apple Watch Inventory'!$A$2:$H$43,4,FALSE)</f>
        <v>Stainless Steel</v>
      </c>
      <c r="N47" s="96" t="str">
        <f>VLOOKUP(J47,'Apple Watch Inventory'!$A$2:$H$43,5,FALSE)</f>
        <v>Saddle Brown Classic Buckle</v>
      </c>
      <c r="O47" s="97">
        <f>VLOOKUP(J47,'Apple Watch Inventory'!$A$2:$H$43,6,FALSE)</f>
        <v>699</v>
      </c>
      <c r="P47" s="98">
        <v>1</v>
      </c>
      <c r="Q47" s="97">
        <f t="shared" si="2"/>
        <v>69</v>
      </c>
      <c r="R47" s="98" t="s">
        <v>212</v>
      </c>
      <c r="S47" s="84">
        <f t="shared" si="5"/>
        <v>768</v>
      </c>
      <c r="T47" s="99">
        <f>VLOOKUP(R47,'Avg Sales Tax'!$B$2:$C$52,2,FALSE)</f>
        <v>7.1999999999999995E-2</v>
      </c>
      <c r="U47" s="84">
        <f t="shared" si="3"/>
        <v>55.295999999999992</v>
      </c>
      <c r="V47" s="84">
        <f t="shared" si="4"/>
        <v>832.78600000000006</v>
      </c>
    </row>
    <row r="48" spans="1:22">
      <c r="A48" s="83" t="s">
        <v>213</v>
      </c>
      <c r="B48" s="83" t="s">
        <v>214</v>
      </c>
      <c r="C48" s="83" t="s">
        <v>215</v>
      </c>
      <c r="D48" s="83" t="s">
        <v>216</v>
      </c>
      <c r="E48" s="87">
        <v>2128</v>
      </c>
      <c r="F48" s="95" t="str">
        <f t="shared" si="0"/>
        <v>02128</v>
      </c>
      <c r="G48" s="96" t="str">
        <f t="shared" si="1"/>
        <v>021</v>
      </c>
      <c r="H48" s="96" t="str">
        <f>VLOOKUP(G48,'Zone Lookup'!$A$2:$C$149,3,TRUE)</f>
        <v>002</v>
      </c>
      <c r="I48" s="97">
        <f>VLOOKUP(H48,'Weight Lookup'!$A$2:$B$11,2,FALSE)</f>
        <v>7.66</v>
      </c>
      <c r="J48" s="98">
        <v>23</v>
      </c>
      <c r="K48" s="96" t="str">
        <f>VLOOKUP(J48,'Apple Watch Inventory'!$A$2:$H$43,2,FALSE)</f>
        <v>38mm</v>
      </c>
      <c r="L48" s="96" t="str">
        <f>VLOOKUP(J48,'Apple Watch Inventory'!$A$2:$H$43,3,FALSE)</f>
        <v>Watch</v>
      </c>
      <c r="M48" s="96" t="str">
        <f>VLOOKUP(J48,'Apple Watch Inventory'!$A$2:$H$43,4,FALSE)</f>
        <v>Stainless Steel</v>
      </c>
      <c r="N48" s="96" t="str">
        <f>VLOOKUP(J48,'Apple Watch Inventory'!$A$2:$H$43,5,FALSE)</f>
        <v>Saddle Brown Classic Buckle</v>
      </c>
      <c r="O48" s="97">
        <f>VLOOKUP(J48,'Apple Watch Inventory'!$A$2:$H$43,6,FALSE)</f>
        <v>649</v>
      </c>
      <c r="P48" s="98">
        <v>0</v>
      </c>
      <c r="Q48" s="97">
        <f t="shared" si="2"/>
        <v>0</v>
      </c>
      <c r="R48" s="98" t="s">
        <v>217</v>
      </c>
      <c r="S48" s="84">
        <f t="shared" si="5"/>
        <v>649</v>
      </c>
      <c r="T48" s="99">
        <f>VLOOKUP(R48,'Avg Sales Tax'!$B$2:$C$52,2,FALSE)</f>
        <v>6.25E-2</v>
      </c>
      <c r="U48" s="84">
        <f t="shared" si="3"/>
        <v>40.5625</v>
      </c>
      <c r="V48" s="84">
        <f t="shared" si="4"/>
        <v>697.22249999999997</v>
      </c>
    </row>
    <row r="49" spans="1:22">
      <c r="A49" s="83" t="s">
        <v>218</v>
      </c>
      <c r="B49" s="83" t="s">
        <v>219</v>
      </c>
      <c r="C49" s="83" t="s">
        <v>220</v>
      </c>
      <c r="D49" s="83" t="s">
        <v>70</v>
      </c>
      <c r="E49" s="87">
        <v>90006</v>
      </c>
      <c r="F49" s="95" t="str">
        <f t="shared" si="0"/>
        <v>90006</v>
      </c>
      <c r="G49" s="96" t="str">
        <f t="shared" si="1"/>
        <v>900</v>
      </c>
      <c r="H49" s="96" t="str">
        <f>VLOOKUP(G49,'Zone Lookup'!$A$2:$C$149,3,TRUE)</f>
        <v>008</v>
      </c>
      <c r="I49" s="97">
        <f>VLOOKUP(H49,'Weight Lookup'!$A$2:$B$11,2,FALSE)</f>
        <v>9.9600000000000009</v>
      </c>
      <c r="J49" s="98">
        <v>26</v>
      </c>
      <c r="K49" s="96" t="str">
        <f>VLOOKUP(J49,'Apple Watch Inventory'!$A$2:$H$43,2,FALSE)</f>
        <v>42mm</v>
      </c>
      <c r="L49" s="96" t="str">
        <f>VLOOKUP(J49,'Apple Watch Inventory'!$A$2:$H$43,3,FALSE)</f>
        <v>Watch</v>
      </c>
      <c r="M49" s="96" t="str">
        <f>VLOOKUP(J49,'Apple Watch Inventory'!$A$2:$H$43,4,FALSE)</f>
        <v>Stainless Steel</v>
      </c>
      <c r="N49" s="96" t="str">
        <f>VLOOKUP(J49,'Apple Watch Inventory'!$A$2:$H$43,5,FALSE)</f>
        <v>Marine Blue Classic Buckle</v>
      </c>
      <c r="O49" s="97">
        <f>VLOOKUP(J49,'Apple Watch Inventory'!$A$2:$H$43,6,FALSE)</f>
        <v>699</v>
      </c>
      <c r="P49" s="98">
        <v>1</v>
      </c>
      <c r="Q49" s="97">
        <f t="shared" si="2"/>
        <v>69</v>
      </c>
      <c r="R49" s="98" t="s">
        <v>46</v>
      </c>
      <c r="S49" s="84">
        <f t="shared" si="5"/>
        <v>768</v>
      </c>
      <c r="T49" s="99">
        <f>VLOOKUP(R49,'Avg Sales Tax'!$B$2:$C$52,2,FALSE)</f>
        <v>8.4400000000000003E-2</v>
      </c>
      <c r="U49" s="84">
        <f t="shared" si="3"/>
        <v>64.819199999999995</v>
      </c>
      <c r="V49" s="84">
        <f t="shared" si="4"/>
        <v>842.77920000000006</v>
      </c>
    </row>
    <row r="50" spans="1:22">
      <c r="A50" s="83" t="s">
        <v>221</v>
      </c>
      <c r="B50" s="83" t="s">
        <v>222</v>
      </c>
      <c r="C50" s="83" t="s">
        <v>223</v>
      </c>
      <c r="D50" s="83" t="s">
        <v>224</v>
      </c>
      <c r="E50" s="87">
        <v>53711</v>
      </c>
      <c r="F50" s="95" t="str">
        <f t="shared" si="0"/>
        <v>53711</v>
      </c>
      <c r="G50" s="96" t="str">
        <f t="shared" si="1"/>
        <v>537</v>
      </c>
      <c r="H50" s="96" t="str">
        <f>VLOOKUP(G50,'Zone Lookup'!$A$2:$C$149,3,TRUE)</f>
        <v>005</v>
      </c>
      <c r="I50" s="97">
        <f>VLOOKUP(H50,'Weight Lookup'!$A$2:$B$11,2,FALSE)</f>
        <v>9.1</v>
      </c>
      <c r="J50" s="98">
        <v>9</v>
      </c>
      <c r="K50" s="96" t="str">
        <f>VLOOKUP(J50,'Apple Watch Inventory'!$A$2:$H$43,2,FALSE)</f>
        <v>38mm</v>
      </c>
      <c r="L50" s="96" t="str">
        <f>VLOOKUP(J50,'Apple Watch Inventory'!$A$2:$H$43,3,FALSE)</f>
        <v>Sport</v>
      </c>
      <c r="M50" s="96" t="str">
        <f>VLOOKUP(J50,'Apple Watch Inventory'!$A$2:$H$43,4,FALSE)</f>
        <v xml:space="preserve">Silver Aluminum </v>
      </c>
      <c r="N50" s="96" t="str">
        <f>VLOOKUP(J50,'Apple Watch Inventory'!$A$2:$H$43,5,FALSE)</f>
        <v>White</v>
      </c>
      <c r="O50" s="97">
        <f>VLOOKUP(J50,'Apple Watch Inventory'!$A$2:$H$43,6,FALSE)</f>
        <v>299</v>
      </c>
      <c r="P50" s="98">
        <v>1</v>
      </c>
      <c r="Q50" s="97">
        <f t="shared" si="2"/>
        <v>69</v>
      </c>
      <c r="R50" s="98" t="s">
        <v>95</v>
      </c>
      <c r="S50" s="84">
        <f t="shared" si="5"/>
        <v>368</v>
      </c>
      <c r="T50" s="99">
        <f>VLOOKUP(R50,'Avg Sales Tax'!$B$2:$C$52,2,FALSE)</f>
        <v>5.4300000000000001E-2</v>
      </c>
      <c r="U50" s="84">
        <f t="shared" si="3"/>
        <v>19.982400000000002</v>
      </c>
      <c r="V50" s="84">
        <f t="shared" si="4"/>
        <v>397.08240000000001</v>
      </c>
    </row>
    <row r="51" spans="1:22">
      <c r="A51" s="83" t="s">
        <v>225</v>
      </c>
      <c r="B51" s="83" t="s">
        <v>226</v>
      </c>
      <c r="C51" s="83" t="s">
        <v>227</v>
      </c>
      <c r="D51" s="83" t="s">
        <v>228</v>
      </c>
      <c r="E51" s="87">
        <v>19132</v>
      </c>
      <c r="F51" s="95" t="str">
        <f t="shared" si="0"/>
        <v>19132</v>
      </c>
      <c r="G51" s="96" t="str">
        <f t="shared" si="1"/>
        <v>191</v>
      </c>
      <c r="H51" s="96" t="str">
        <f>VLOOKUP(G51,'Zone Lookup'!$A$2:$C$149,3,TRUE)</f>
        <v>002</v>
      </c>
      <c r="I51" s="97">
        <f>VLOOKUP(H51,'Weight Lookup'!$A$2:$B$11,2,FALSE)</f>
        <v>7.66</v>
      </c>
      <c r="J51" s="98">
        <v>11</v>
      </c>
      <c r="K51" s="96" t="str">
        <f>VLOOKUP(J51,'Apple Watch Inventory'!$A$2:$H$43,2,FALSE)</f>
        <v>38mm</v>
      </c>
      <c r="L51" s="96" t="str">
        <f>VLOOKUP(J51,'Apple Watch Inventory'!$A$2:$H$43,3,FALSE)</f>
        <v>Sport</v>
      </c>
      <c r="M51" s="96" t="str">
        <f>VLOOKUP(J51,'Apple Watch Inventory'!$A$2:$H$43,4,FALSE)</f>
        <v>Gold Aluminum</v>
      </c>
      <c r="N51" s="96" t="str">
        <f>VLOOKUP(J51,'Apple Watch Inventory'!$A$2:$H$43,5,FALSE)</f>
        <v>Antique White</v>
      </c>
      <c r="O51" s="97">
        <f>VLOOKUP(J51,'Apple Watch Inventory'!$A$2:$H$43,6,FALSE)</f>
        <v>299</v>
      </c>
      <c r="P51" s="98">
        <v>1</v>
      </c>
      <c r="Q51" s="97">
        <f t="shared" si="2"/>
        <v>69</v>
      </c>
      <c r="R51" s="98" t="s">
        <v>61</v>
      </c>
      <c r="S51" s="84">
        <f t="shared" si="5"/>
        <v>368</v>
      </c>
      <c r="T51" s="99">
        <f>VLOOKUP(R51,'Avg Sales Tax'!$B$2:$C$52,2,FALSE)</f>
        <v>6.3399999999999998E-2</v>
      </c>
      <c r="U51" s="84">
        <f t="shared" si="3"/>
        <v>23.331199999999999</v>
      </c>
      <c r="V51" s="84">
        <f t="shared" si="4"/>
        <v>398.99120000000005</v>
      </c>
    </row>
    <row r="52" spans="1:22">
      <c r="A52" s="83" t="s">
        <v>229</v>
      </c>
      <c r="B52" s="83" t="s">
        <v>230</v>
      </c>
      <c r="C52" s="83" t="s">
        <v>231</v>
      </c>
      <c r="D52" s="83" t="s">
        <v>142</v>
      </c>
      <c r="E52" s="87">
        <v>10003</v>
      </c>
      <c r="F52" s="95" t="str">
        <f t="shared" si="0"/>
        <v>10003</v>
      </c>
      <c r="G52" s="96" t="str">
        <f t="shared" si="1"/>
        <v>100</v>
      </c>
      <c r="H52" s="96" t="str">
        <f>VLOOKUP(G52,'Zone Lookup'!$A$2:$C$149,3,TRUE)</f>
        <v>002</v>
      </c>
      <c r="I52" s="97">
        <f>VLOOKUP(H52,'Weight Lookup'!$A$2:$B$11,2,FALSE)</f>
        <v>7.66</v>
      </c>
      <c r="J52" s="98">
        <v>22</v>
      </c>
      <c r="K52" s="96" t="str">
        <f>VLOOKUP(J52,'Apple Watch Inventory'!$A$2:$H$43,2,FALSE)</f>
        <v>42mm</v>
      </c>
      <c r="L52" s="96" t="str">
        <f>VLOOKUP(J52,'Apple Watch Inventory'!$A$2:$H$43,3,FALSE)</f>
        <v>Sport</v>
      </c>
      <c r="M52" s="96" t="str">
        <f>VLOOKUP(J52,'Apple Watch Inventory'!$A$2:$H$43,4,FALSE)</f>
        <v>Space Gray Aluminum</v>
      </c>
      <c r="N52" s="96" t="str">
        <f>VLOOKUP(J52,'Apple Watch Inventory'!$A$2:$H$43,5,FALSE)</f>
        <v>Black Woven Nylon</v>
      </c>
      <c r="O52" s="97">
        <f>VLOOKUP(J52,'Apple Watch Inventory'!$A$2:$H$43,6,FALSE)</f>
        <v>349</v>
      </c>
      <c r="P52" s="98">
        <v>1</v>
      </c>
      <c r="Q52" s="97">
        <f t="shared" si="2"/>
        <v>69</v>
      </c>
      <c r="R52" s="98" t="s">
        <v>66</v>
      </c>
      <c r="S52" s="84">
        <f t="shared" si="5"/>
        <v>418</v>
      </c>
      <c r="T52" s="99">
        <f>VLOOKUP(R52,'Avg Sales Tax'!$B$2:$C$52,2,FALSE)</f>
        <v>8.48E-2</v>
      </c>
      <c r="U52" s="84">
        <f t="shared" si="3"/>
        <v>35.446399999999997</v>
      </c>
      <c r="V52" s="84">
        <f t="shared" si="4"/>
        <v>461.10640000000001</v>
      </c>
    </row>
    <row r="53" spans="1:22">
      <c r="A53" s="83" t="s">
        <v>232</v>
      </c>
      <c r="B53" s="83" t="s">
        <v>233</v>
      </c>
      <c r="C53" s="83" t="s">
        <v>234</v>
      </c>
      <c r="D53" s="83" t="s">
        <v>235</v>
      </c>
      <c r="E53" s="87">
        <v>37388</v>
      </c>
      <c r="F53" s="95" t="str">
        <f t="shared" si="0"/>
        <v>37388</v>
      </c>
      <c r="G53" s="96" t="str">
        <f t="shared" si="1"/>
        <v>373</v>
      </c>
      <c r="H53" s="96" t="str">
        <f>VLOOKUP(G53,'Zone Lookup'!$A$2:$C$149,3,TRUE)</f>
        <v>005</v>
      </c>
      <c r="I53" s="97">
        <f>VLOOKUP(H53,'Weight Lookup'!$A$2:$B$11,2,FALSE)</f>
        <v>9.1</v>
      </c>
      <c r="J53" s="98">
        <v>21</v>
      </c>
      <c r="K53" s="96" t="str">
        <f>VLOOKUP(J53,'Apple Watch Inventory'!$A$2:$H$43,2,FALSE)</f>
        <v>38mm</v>
      </c>
      <c r="L53" s="96" t="str">
        <f>VLOOKUP(J53,'Apple Watch Inventory'!$A$2:$H$43,3,FALSE)</f>
        <v>Sport</v>
      </c>
      <c r="M53" s="96" t="str">
        <f>VLOOKUP(J53,'Apple Watch Inventory'!$A$2:$H$43,4,FALSE)</f>
        <v>Space Gray Aluminum</v>
      </c>
      <c r="N53" s="96" t="str">
        <f>VLOOKUP(J53,'Apple Watch Inventory'!$A$2:$H$43,5,FALSE)</f>
        <v>Black Woven Nylon</v>
      </c>
      <c r="O53" s="97">
        <f>VLOOKUP(J53,'Apple Watch Inventory'!$A$2:$H$43,6,FALSE)</f>
        <v>299</v>
      </c>
      <c r="P53" s="98">
        <v>1</v>
      </c>
      <c r="Q53" s="97">
        <f t="shared" si="2"/>
        <v>69</v>
      </c>
      <c r="R53" s="98" t="s">
        <v>90</v>
      </c>
      <c r="S53" s="84">
        <f t="shared" si="5"/>
        <v>368</v>
      </c>
      <c r="T53" s="99">
        <f>VLOOKUP(R53,'Avg Sales Tax'!$B$2:$C$52,2,FALSE)</f>
        <v>9.4500000000000001E-2</v>
      </c>
      <c r="U53" s="84">
        <f t="shared" si="3"/>
        <v>34.776000000000003</v>
      </c>
      <c r="V53" s="84">
        <f t="shared" si="4"/>
        <v>411.87600000000003</v>
      </c>
    </row>
    <row r="54" spans="1:22">
      <c r="A54" s="83" t="s">
        <v>236</v>
      </c>
      <c r="B54" s="83" t="s">
        <v>237</v>
      </c>
      <c r="C54" s="83" t="s">
        <v>238</v>
      </c>
      <c r="D54" s="83" t="s">
        <v>239</v>
      </c>
      <c r="E54" s="87">
        <v>29201</v>
      </c>
      <c r="F54" s="95" t="str">
        <f t="shared" si="0"/>
        <v>29201</v>
      </c>
      <c r="G54" s="96" t="str">
        <f t="shared" si="1"/>
        <v>292</v>
      </c>
      <c r="H54" s="96" t="str">
        <f>VLOOKUP(G54,'Zone Lookup'!$A$2:$C$149,3,TRUE)</f>
        <v>005</v>
      </c>
      <c r="I54" s="97">
        <f>VLOOKUP(H54,'Weight Lookup'!$A$2:$B$11,2,FALSE)</f>
        <v>9.1</v>
      </c>
      <c r="J54" s="98">
        <v>4</v>
      </c>
      <c r="K54" s="96" t="str">
        <f>VLOOKUP(J54,'Apple Watch Inventory'!$A$2:$H$43,2,FALSE)</f>
        <v>42mm</v>
      </c>
      <c r="L54" s="96" t="str">
        <f>VLOOKUP(J54,'Apple Watch Inventory'!$A$2:$H$43,3,FALSE)</f>
        <v>Sport</v>
      </c>
      <c r="M54" s="96" t="str">
        <f>VLOOKUP(J54,'Apple Watch Inventory'!$A$2:$H$43,4,FALSE)</f>
        <v xml:space="preserve">Silver Aluminum </v>
      </c>
      <c r="N54" s="96" t="str">
        <f>VLOOKUP(J54,'Apple Watch Inventory'!$A$2:$H$43,5,FALSE)</f>
        <v>Yellow Sport</v>
      </c>
      <c r="O54" s="97">
        <f>VLOOKUP(J54,'Apple Watch Inventory'!$A$2:$H$43,6,FALSE)</f>
        <v>349</v>
      </c>
      <c r="P54" s="98">
        <v>1</v>
      </c>
      <c r="Q54" s="97">
        <f t="shared" si="2"/>
        <v>69</v>
      </c>
      <c r="R54" s="98" t="s">
        <v>241</v>
      </c>
      <c r="S54" s="84">
        <f t="shared" si="5"/>
        <v>418</v>
      </c>
      <c r="T54" s="99">
        <f>VLOOKUP(R54,'Avg Sales Tax'!$B$2:$C$52,2,FALSE)</f>
        <v>7.1300000000000002E-2</v>
      </c>
      <c r="U54" s="84">
        <f t="shared" si="3"/>
        <v>29.8034</v>
      </c>
      <c r="V54" s="84">
        <f t="shared" si="4"/>
        <v>456.90340000000003</v>
      </c>
    </row>
    <row r="55" spans="1:22">
      <c r="A55" s="83" t="s">
        <v>242</v>
      </c>
      <c r="B55" s="83" t="s">
        <v>243</v>
      </c>
      <c r="C55" s="83" t="s">
        <v>244</v>
      </c>
      <c r="D55" s="83" t="s">
        <v>100</v>
      </c>
      <c r="E55" s="87">
        <v>19087</v>
      </c>
      <c r="F55" s="95" t="str">
        <f t="shared" si="0"/>
        <v>19087</v>
      </c>
      <c r="G55" s="96" t="str">
        <f t="shared" si="1"/>
        <v>190</v>
      </c>
      <c r="H55" s="96" t="str">
        <f>VLOOKUP(G55,'Zone Lookup'!$A$2:$C$149,3,TRUE)</f>
        <v>002</v>
      </c>
      <c r="I55" s="97">
        <f>VLOOKUP(H55,'Weight Lookup'!$A$2:$B$11,2,FALSE)</f>
        <v>7.66</v>
      </c>
      <c r="J55" s="98">
        <v>21</v>
      </c>
      <c r="K55" s="96" t="str">
        <f>VLOOKUP(J55,'Apple Watch Inventory'!$A$2:$H$43,2,FALSE)</f>
        <v>38mm</v>
      </c>
      <c r="L55" s="96" t="str">
        <f>VLOOKUP(J55,'Apple Watch Inventory'!$A$2:$H$43,3,FALSE)</f>
        <v>Sport</v>
      </c>
      <c r="M55" s="96" t="str">
        <f>VLOOKUP(J55,'Apple Watch Inventory'!$A$2:$H$43,4,FALSE)</f>
        <v>Space Gray Aluminum</v>
      </c>
      <c r="N55" s="96" t="str">
        <f>VLOOKUP(J55,'Apple Watch Inventory'!$A$2:$H$43,5,FALSE)</f>
        <v>Black Woven Nylon</v>
      </c>
      <c r="O55" s="97">
        <f>VLOOKUP(J55,'Apple Watch Inventory'!$A$2:$H$43,6,FALSE)</f>
        <v>299</v>
      </c>
      <c r="P55" s="98">
        <v>1</v>
      </c>
      <c r="Q55" s="97">
        <f t="shared" si="2"/>
        <v>69</v>
      </c>
      <c r="R55" s="98" t="s">
        <v>61</v>
      </c>
      <c r="S55" s="84">
        <f t="shared" si="5"/>
        <v>368</v>
      </c>
      <c r="T55" s="99">
        <f>VLOOKUP(R55,'Avg Sales Tax'!$B$2:$C$52,2,FALSE)</f>
        <v>6.3399999999999998E-2</v>
      </c>
      <c r="U55" s="84">
        <f t="shared" si="3"/>
        <v>23.331199999999999</v>
      </c>
      <c r="V55" s="84">
        <f t="shared" si="4"/>
        <v>398.99120000000005</v>
      </c>
    </row>
    <row r="56" spans="1:22">
      <c r="A56" s="83" t="s">
        <v>245</v>
      </c>
      <c r="B56" s="83" t="s">
        <v>246</v>
      </c>
      <c r="C56" s="83" t="s">
        <v>247</v>
      </c>
      <c r="D56" s="83" t="s">
        <v>248</v>
      </c>
      <c r="E56" s="87">
        <v>8822</v>
      </c>
      <c r="F56" s="95" t="str">
        <f t="shared" si="0"/>
        <v>08822</v>
      </c>
      <c r="G56" s="96" t="str">
        <f t="shared" si="1"/>
        <v>088</v>
      </c>
      <c r="H56" s="96" t="str">
        <f>VLOOKUP(G56,'Zone Lookup'!$A$2:$C$149,3,TRUE)</f>
        <v>002</v>
      </c>
      <c r="I56" s="97">
        <f>VLOOKUP(H56,'Weight Lookup'!$A$2:$B$11,2,FALSE)</f>
        <v>7.66</v>
      </c>
      <c r="J56" s="98">
        <v>33</v>
      </c>
      <c r="K56" s="96" t="str">
        <f>VLOOKUP(J56,'Apple Watch Inventory'!$A$2:$H$43,2,FALSE)</f>
        <v>38mm</v>
      </c>
      <c r="L56" s="96" t="str">
        <f>VLOOKUP(J56,'Apple Watch Inventory'!$A$2:$H$43,3,FALSE)</f>
        <v>Watch</v>
      </c>
      <c r="M56" s="96" t="str">
        <f>VLOOKUP(J56,'Apple Watch Inventory'!$A$2:$H$43,4,FALSE)</f>
        <v>Stainless Steel</v>
      </c>
      <c r="N56" s="96" t="str">
        <f>VLOOKUP(J56,'Apple Watch Inventory'!$A$2:$H$43,5,FALSE)</f>
        <v>Milanese Loop</v>
      </c>
      <c r="O56" s="97">
        <f>VLOOKUP(J56,'Apple Watch Inventory'!$A$2:$H$43,6,FALSE)</f>
        <v>649</v>
      </c>
      <c r="P56" s="98">
        <v>0</v>
      </c>
      <c r="Q56" s="97">
        <f t="shared" si="2"/>
        <v>0</v>
      </c>
      <c r="R56" s="98" t="s">
        <v>21</v>
      </c>
      <c r="S56" s="84">
        <f t="shared" si="5"/>
        <v>649</v>
      </c>
      <c r="T56" s="99">
        <f>VLOOKUP(R56,'Avg Sales Tax'!$B$2:$C$52,2,FALSE)</f>
        <v>6.9699999999999998E-2</v>
      </c>
      <c r="U56" s="84">
        <f t="shared" si="3"/>
        <v>45.235300000000002</v>
      </c>
      <c r="V56" s="84">
        <f t="shared" si="4"/>
        <v>701.89530000000002</v>
      </c>
    </row>
    <row r="57" spans="1:22">
      <c r="A57" s="83" t="s">
        <v>249</v>
      </c>
      <c r="B57" s="83" t="s">
        <v>250</v>
      </c>
      <c r="C57" s="83" t="s">
        <v>251</v>
      </c>
      <c r="D57" s="83" t="s">
        <v>252</v>
      </c>
      <c r="E57" s="87">
        <v>11590</v>
      </c>
      <c r="F57" s="95" t="str">
        <f t="shared" si="0"/>
        <v>11590</v>
      </c>
      <c r="G57" s="96" t="str">
        <f t="shared" si="1"/>
        <v>115</v>
      </c>
      <c r="H57" s="96" t="str">
        <f>VLOOKUP(G57,'Zone Lookup'!$A$2:$C$149,3,TRUE)</f>
        <v>002</v>
      </c>
      <c r="I57" s="97">
        <f>VLOOKUP(H57,'Weight Lookup'!$A$2:$B$11,2,FALSE)</f>
        <v>7.66</v>
      </c>
      <c r="J57" s="98">
        <v>4</v>
      </c>
      <c r="K57" s="96" t="str">
        <f>VLOOKUP(J57,'Apple Watch Inventory'!$A$2:$H$43,2,FALSE)</f>
        <v>42mm</v>
      </c>
      <c r="L57" s="96" t="str">
        <f>VLOOKUP(J57,'Apple Watch Inventory'!$A$2:$H$43,3,FALSE)</f>
        <v>Sport</v>
      </c>
      <c r="M57" s="96" t="str">
        <f>VLOOKUP(J57,'Apple Watch Inventory'!$A$2:$H$43,4,FALSE)</f>
        <v xml:space="preserve">Silver Aluminum </v>
      </c>
      <c r="N57" s="96" t="str">
        <f>VLOOKUP(J57,'Apple Watch Inventory'!$A$2:$H$43,5,FALSE)</f>
        <v>Yellow Sport</v>
      </c>
      <c r="O57" s="97">
        <f>VLOOKUP(J57,'Apple Watch Inventory'!$A$2:$H$43,6,FALSE)</f>
        <v>349</v>
      </c>
      <c r="P57" s="98">
        <v>1</v>
      </c>
      <c r="Q57" s="97">
        <f t="shared" si="2"/>
        <v>69</v>
      </c>
      <c r="R57" s="98" t="s">
        <v>66</v>
      </c>
      <c r="S57" s="84">
        <f t="shared" si="5"/>
        <v>418</v>
      </c>
      <c r="T57" s="99">
        <f>VLOOKUP(R57,'Avg Sales Tax'!$B$2:$C$52,2,FALSE)</f>
        <v>8.48E-2</v>
      </c>
      <c r="U57" s="84">
        <f t="shared" si="3"/>
        <v>35.446399999999997</v>
      </c>
      <c r="V57" s="84">
        <f t="shared" si="4"/>
        <v>461.10640000000001</v>
      </c>
    </row>
    <row r="58" spans="1:22">
      <c r="A58" s="83" t="s">
        <v>253</v>
      </c>
      <c r="B58" s="83" t="s">
        <v>254</v>
      </c>
      <c r="C58" s="83" t="s">
        <v>255</v>
      </c>
      <c r="D58" s="83" t="s">
        <v>256</v>
      </c>
      <c r="E58" s="87">
        <v>19046</v>
      </c>
      <c r="F58" s="95" t="str">
        <f t="shared" si="0"/>
        <v>19046</v>
      </c>
      <c r="G58" s="96" t="str">
        <f t="shared" si="1"/>
        <v>190</v>
      </c>
      <c r="H58" s="96" t="str">
        <f>VLOOKUP(G58,'Zone Lookup'!$A$2:$C$149,3,TRUE)</f>
        <v>002</v>
      </c>
      <c r="I58" s="97">
        <f>VLOOKUP(H58,'Weight Lookup'!$A$2:$B$11,2,FALSE)</f>
        <v>7.66</v>
      </c>
      <c r="J58" s="98">
        <v>9</v>
      </c>
      <c r="K58" s="96" t="str">
        <f>VLOOKUP(J58,'Apple Watch Inventory'!$A$2:$H$43,2,FALSE)</f>
        <v>38mm</v>
      </c>
      <c r="L58" s="96" t="str">
        <f>VLOOKUP(J58,'Apple Watch Inventory'!$A$2:$H$43,3,FALSE)</f>
        <v>Sport</v>
      </c>
      <c r="M58" s="96" t="str">
        <f>VLOOKUP(J58,'Apple Watch Inventory'!$A$2:$H$43,4,FALSE)</f>
        <v xml:space="preserve">Silver Aluminum </v>
      </c>
      <c r="N58" s="96" t="str">
        <f>VLOOKUP(J58,'Apple Watch Inventory'!$A$2:$H$43,5,FALSE)</f>
        <v>White</v>
      </c>
      <c r="O58" s="97">
        <f>VLOOKUP(J58,'Apple Watch Inventory'!$A$2:$H$43,6,FALSE)</f>
        <v>299</v>
      </c>
      <c r="P58" s="98">
        <v>1</v>
      </c>
      <c r="Q58" s="97">
        <f t="shared" si="2"/>
        <v>69</v>
      </c>
      <c r="R58" s="98" t="s">
        <v>61</v>
      </c>
      <c r="S58" s="84">
        <f t="shared" si="5"/>
        <v>368</v>
      </c>
      <c r="T58" s="99">
        <f>VLOOKUP(R58,'Avg Sales Tax'!$B$2:$C$52,2,FALSE)</f>
        <v>6.3399999999999998E-2</v>
      </c>
      <c r="U58" s="84">
        <f t="shared" si="3"/>
        <v>23.331199999999999</v>
      </c>
      <c r="V58" s="84">
        <f t="shared" si="4"/>
        <v>398.99120000000005</v>
      </c>
    </row>
    <row r="59" spans="1:22">
      <c r="A59" s="83" t="s">
        <v>257</v>
      </c>
      <c r="B59" s="83" t="s">
        <v>258</v>
      </c>
      <c r="C59" s="83" t="s">
        <v>259</v>
      </c>
      <c r="D59" s="83" t="s">
        <v>260</v>
      </c>
      <c r="E59" s="87">
        <v>91405</v>
      </c>
      <c r="F59" s="95" t="str">
        <f t="shared" si="0"/>
        <v>91405</v>
      </c>
      <c r="G59" s="96" t="str">
        <f t="shared" si="1"/>
        <v>914</v>
      </c>
      <c r="H59" s="96" t="str">
        <f>VLOOKUP(G59,'Zone Lookup'!$A$2:$C$149,3,TRUE)</f>
        <v>008</v>
      </c>
      <c r="I59" s="97">
        <f>VLOOKUP(H59,'Weight Lookup'!$A$2:$B$11,2,FALSE)</f>
        <v>9.9600000000000009</v>
      </c>
      <c r="J59" s="98">
        <v>10</v>
      </c>
      <c r="K59" s="96" t="str">
        <f>VLOOKUP(J59,'Apple Watch Inventory'!$A$2:$H$43,2,FALSE)</f>
        <v>42mm</v>
      </c>
      <c r="L59" s="96" t="str">
        <f>VLOOKUP(J59,'Apple Watch Inventory'!$A$2:$H$43,3,FALSE)</f>
        <v>Sport</v>
      </c>
      <c r="M59" s="96" t="str">
        <f>VLOOKUP(J59,'Apple Watch Inventory'!$A$2:$H$43,4,FALSE)</f>
        <v xml:space="preserve">Silver Aluminum </v>
      </c>
      <c r="N59" s="96" t="str">
        <f>VLOOKUP(J59,'Apple Watch Inventory'!$A$2:$H$43,5,FALSE)</f>
        <v>White</v>
      </c>
      <c r="O59" s="97">
        <f>VLOOKUP(J59,'Apple Watch Inventory'!$A$2:$H$43,6,FALSE)</f>
        <v>349</v>
      </c>
      <c r="P59" s="98">
        <v>0</v>
      </c>
      <c r="Q59" s="97">
        <f t="shared" si="2"/>
        <v>0</v>
      </c>
      <c r="R59" s="98" t="s">
        <v>46</v>
      </c>
      <c r="S59" s="84">
        <f t="shared" si="5"/>
        <v>349</v>
      </c>
      <c r="T59" s="99">
        <f>VLOOKUP(R59,'Avg Sales Tax'!$B$2:$C$52,2,FALSE)</f>
        <v>8.4400000000000003E-2</v>
      </c>
      <c r="U59" s="84">
        <f t="shared" si="3"/>
        <v>29.4556</v>
      </c>
      <c r="V59" s="84">
        <f t="shared" si="4"/>
        <v>388.41559999999998</v>
      </c>
    </row>
    <row r="60" spans="1:22">
      <c r="A60" s="83" t="s">
        <v>261</v>
      </c>
      <c r="B60" s="83" t="s">
        <v>262</v>
      </c>
      <c r="C60" s="83" t="s">
        <v>263</v>
      </c>
      <c r="D60" s="83" t="s">
        <v>264</v>
      </c>
      <c r="E60" s="87">
        <v>2909</v>
      </c>
      <c r="F60" s="95" t="str">
        <f t="shared" si="0"/>
        <v>02909</v>
      </c>
      <c r="G60" s="96" t="str">
        <f t="shared" si="1"/>
        <v>029</v>
      </c>
      <c r="H60" s="96" t="str">
        <f>VLOOKUP(G60,'Zone Lookup'!$A$2:$C$149,3,TRUE)</f>
        <v>002</v>
      </c>
      <c r="I60" s="97">
        <f>VLOOKUP(H60,'Weight Lookup'!$A$2:$B$11,2,FALSE)</f>
        <v>7.66</v>
      </c>
      <c r="J60" s="98">
        <v>41</v>
      </c>
      <c r="K60" s="96" t="str">
        <f>VLOOKUP(J60,'Apple Watch Inventory'!$A$2:$H$43,2,FALSE)</f>
        <v>38mm</v>
      </c>
      <c r="L60" s="96" t="str">
        <f>VLOOKUP(J60,'Apple Watch Inventory'!$A$2:$H$43,3,FALSE)</f>
        <v>Watch</v>
      </c>
      <c r="M60" s="96" t="str">
        <f>VLOOKUP(J60,'Apple Watch Inventory'!$A$2:$H$43,4,FALSE)</f>
        <v>Space Black Stainless Steel</v>
      </c>
      <c r="N60" s="96" t="str">
        <f>VLOOKUP(J60,'Apple Watch Inventory'!$A$2:$H$43,5,FALSE)</f>
        <v>Space Black Link Bracelet</v>
      </c>
      <c r="O60" s="97">
        <f>VLOOKUP(J60,'Apple Watch Inventory'!$A$2:$H$43,6,FALSE)</f>
        <v>1049</v>
      </c>
      <c r="P60" s="98">
        <v>1</v>
      </c>
      <c r="Q60" s="97">
        <f t="shared" si="2"/>
        <v>69</v>
      </c>
      <c r="R60" s="98" t="s">
        <v>265</v>
      </c>
      <c r="S60" s="84">
        <f t="shared" si="5"/>
        <v>1118</v>
      </c>
      <c r="T60" s="99">
        <f>VLOOKUP(R60,'Avg Sales Tax'!$B$2:$C$52,2,FALSE)</f>
        <v>7.0000000000000007E-2</v>
      </c>
      <c r="U60" s="84">
        <f t="shared" si="3"/>
        <v>78.260000000000005</v>
      </c>
      <c r="V60" s="84">
        <f t="shared" si="4"/>
        <v>1203.92</v>
      </c>
    </row>
    <row r="61" spans="1:22">
      <c r="A61" s="83" t="s">
        <v>266</v>
      </c>
      <c r="B61" s="83" t="s">
        <v>267</v>
      </c>
      <c r="C61" s="83" t="s">
        <v>268</v>
      </c>
      <c r="D61" s="83" t="s">
        <v>269</v>
      </c>
      <c r="E61" s="87">
        <v>19006</v>
      </c>
      <c r="F61" s="95" t="str">
        <f t="shared" si="0"/>
        <v>19006</v>
      </c>
      <c r="G61" s="96" t="str">
        <f t="shared" si="1"/>
        <v>190</v>
      </c>
      <c r="H61" s="96" t="str">
        <f>VLOOKUP(G61,'Zone Lookup'!$A$2:$C$149,3,TRUE)</f>
        <v>002</v>
      </c>
      <c r="I61" s="97">
        <f>VLOOKUP(H61,'Weight Lookup'!$A$2:$B$11,2,FALSE)</f>
        <v>7.66</v>
      </c>
      <c r="J61" s="98">
        <v>4</v>
      </c>
      <c r="K61" s="96" t="str">
        <f>VLOOKUP(J61,'Apple Watch Inventory'!$A$2:$H$43,2,FALSE)</f>
        <v>42mm</v>
      </c>
      <c r="L61" s="96" t="str">
        <f>VLOOKUP(J61,'Apple Watch Inventory'!$A$2:$H$43,3,FALSE)</f>
        <v>Sport</v>
      </c>
      <c r="M61" s="96" t="str">
        <f>VLOOKUP(J61,'Apple Watch Inventory'!$A$2:$H$43,4,FALSE)</f>
        <v xml:space="preserve">Silver Aluminum </v>
      </c>
      <c r="N61" s="96" t="str">
        <f>VLOOKUP(J61,'Apple Watch Inventory'!$A$2:$H$43,5,FALSE)</f>
        <v>Yellow Sport</v>
      </c>
      <c r="O61" s="97">
        <f>VLOOKUP(J61,'Apple Watch Inventory'!$A$2:$H$43,6,FALSE)</f>
        <v>349</v>
      </c>
      <c r="P61" s="98">
        <v>1</v>
      </c>
      <c r="Q61" s="97">
        <f t="shared" si="2"/>
        <v>69</v>
      </c>
      <c r="R61" s="98" t="s">
        <v>61</v>
      </c>
      <c r="S61" s="84">
        <f t="shared" si="5"/>
        <v>418</v>
      </c>
      <c r="T61" s="99">
        <f>VLOOKUP(R61,'Avg Sales Tax'!$B$2:$C$52,2,FALSE)</f>
        <v>6.3399999999999998E-2</v>
      </c>
      <c r="U61" s="84">
        <f t="shared" si="3"/>
        <v>26.501200000000001</v>
      </c>
      <c r="V61" s="84">
        <f t="shared" si="4"/>
        <v>452.16120000000001</v>
      </c>
    </row>
    <row r="62" spans="1:22">
      <c r="A62" s="83" t="s">
        <v>270</v>
      </c>
      <c r="B62" s="83" t="s">
        <v>271</v>
      </c>
      <c r="C62" s="83" t="s">
        <v>272</v>
      </c>
      <c r="D62" s="83" t="s">
        <v>264</v>
      </c>
      <c r="E62" s="87">
        <v>2904</v>
      </c>
      <c r="F62" s="95" t="str">
        <f t="shared" si="0"/>
        <v>02904</v>
      </c>
      <c r="G62" s="96" t="str">
        <f t="shared" si="1"/>
        <v>029</v>
      </c>
      <c r="H62" s="96" t="str">
        <f>VLOOKUP(G62,'Zone Lookup'!$A$2:$C$149,3,TRUE)</f>
        <v>002</v>
      </c>
      <c r="I62" s="97">
        <f>VLOOKUP(H62,'Weight Lookup'!$A$2:$B$11,2,FALSE)</f>
        <v>7.66</v>
      </c>
      <c r="J62" s="98">
        <v>27</v>
      </c>
      <c r="K62" s="96" t="str">
        <f>VLOOKUP(J62,'Apple Watch Inventory'!$A$2:$H$43,2,FALSE)</f>
        <v>38mm</v>
      </c>
      <c r="L62" s="96" t="str">
        <f>VLOOKUP(J62,'Apple Watch Inventory'!$A$2:$H$43,3,FALSE)</f>
        <v>Watch</v>
      </c>
      <c r="M62" s="96" t="str">
        <f>VLOOKUP(J62,'Apple Watch Inventory'!$A$2:$H$43,4,FALSE)</f>
        <v>Stainless Steel</v>
      </c>
      <c r="N62" s="96" t="str">
        <f>VLOOKUP(J62,'Apple Watch Inventory'!$A$2:$H$43,5,FALSE)</f>
        <v>Marigold Modern Buckle</v>
      </c>
      <c r="O62" s="97">
        <f>VLOOKUP(J62,'Apple Watch Inventory'!$A$2:$H$43,6,FALSE)</f>
        <v>749</v>
      </c>
      <c r="P62" s="98">
        <v>0</v>
      </c>
      <c r="Q62" s="97">
        <f t="shared" si="2"/>
        <v>0</v>
      </c>
      <c r="R62" s="98" t="s">
        <v>265</v>
      </c>
      <c r="S62" s="84">
        <f t="shared" si="5"/>
        <v>749</v>
      </c>
      <c r="T62" s="99">
        <f>VLOOKUP(R62,'Avg Sales Tax'!$B$2:$C$52,2,FALSE)</f>
        <v>7.0000000000000007E-2</v>
      </c>
      <c r="U62" s="84">
        <f t="shared" si="3"/>
        <v>52.430000000000007</v>
      </c>
      <c r="V62" s="84">
        <f t="shared" si="4"/>
        <v>809.08999999999992</v>
      </c>
    </row>
    <row r="63" spans="1:22">
      <c r="A63" s="83" t="s">
        <v>273</v>
      </c>
      <c r="B63" s="83" t="s">
        <v>274</v>
      </c>
      <c r="C63" s="83" t="s">
        <v>275</v>
      </c>
      <c r="D63" s="83" t="s">
        <v>276</v>
      </c>
      <c r="E63" s="87">
        <v>8831</v>
      </c>
      <c r="F63" s="95" t="str">
        <f t="shared" si="0"/>
        <v>08831</v>
      </c>
      <c r="G63" s="96" t="str">
        <f t="shared" si="1"/>
        <v>088</v>
      </c>
      <c r="H63" s="96" t="str">
        <f>VLOOKUP(G63,'Zone Lookup'!$A$2:$C$149,3,TRUE)</f>
        <v>002</v>
      </c>
      <c r="I63" s="97">
        <f>VLOOKUP(H63,'Weight Lookup'!$A$2:$B$11,2,FALSE)</f>
        <v>7.66</v>
      </c>
      <c r="J63" s="98">
        <v>15</v>
      </c>
      <c r="K63" s="96" t="str">
        <f>VLOOKUP(J63,'Apple Watch Inventory'!$A$2:$H$43,2,FALSE)</f>
        <v>38mm</v>
      </c>
      <c r="L63" s="96" t="str">
        <f>VLOOKUP(J63,'Apple Watch Inventory'!$A$2:$H$43,3,FALSE)</f>
        <v>Sport</v>
      </c>
      <c r="M63" s="96" t="str">
        <f>VLOOKUP(J63,'Apple Watch Inventory'!$A$2:$H$43,4,FALSE)</f>
        <v xml:space="preserve">Silver Aluminum </v>
      </c>
      <c r="N63" s="96" t="str">
        <f>VLOOKUP(J63,'Apple Watch Inventory'!$A$2:$H$43,5,FALSE)</f>
        <v>Pink Woven Nylon</v>
      </c>
      <c r="O63" s="97">
        <f>VLOOKUP(J63,'Apple Watch Inventory'!$A$2:$H$43,6,FALSE)</f>
        <v>299</v>
      </c>
      <c r="P63" s="98">
        <v>1</v>
      </c>
      <c r="Q63" s="97">
        <f t="shared" si="2"/>
        <v>69</v>
      </c>
      <c r="R63" s="98" t="s">
        <v>21</v>
      </c>
      <c r="S63" s="84">
        <f t="shared" si="5"/>
        <v>368</v>
      </c>
      <c r="T63" s="99">
        <f>VLOOKUP(R63,'Avg Sales Tax'!$B$2:$C$52,2,FALSE)</f>
        <v>6.9699999999999998E-2</v>
      </c>
      <c r="U63" s="84">
        <f t="shared" si="3"/>
        <v>25.6496</v>
      </c>
      <c r="V63" s="84">
        <f t="shared" si="4"/>
        <v>401.30960000000005</v>
      </c>
    </row>
    <row r="64" spans="1:22">
      <c r="A64" s="83" t="s">
        <v>277</v>
      </c>
      <c r="B64" s="83" t="s">
        <v>278</v>
      </c>
      <c r="C64" s="83" t="s">
        <v>279</v>
      </c>
      <c r="D64" s="83" t="s">
        <v>280</v>
      </c>
      <c r="E64" s="87">
        <v>78731</v>
      </c>
      <c r="F64" s="95" t="str">
        <f t="shared" si="0"/>
        <v>78731</v>
      </c>
      <c r="G64" s="96" t="str">
        <f t="shared" si="1"/>
        <v>787</v>
      </c>
      <c r="H64" s="96" t="str">
        <f>VLOOKUP(G64,'Zone Lookup'!$A$2:$C$149,3,TRUE)</f>
        <v>007</v>
      </c>
      <c r="I64" s="97">
        <f>VLOOKUP(H64,'Weight Lookup'!$A$2:$B$11,2,FALSE)</f>
        <v>9.69</v>
      </c>
      <c r="J64" s="98">
        <v>3</v>
      </c>
      <c r="K64" s="96" t="str">
        <f>VLOOKUP(J64,'Apple Watch Inventory'!$A$2:$H$43,2,FALSE)</f>
        <v>38mm</v>
      </c>
      <c r="L64" s="96" t="str">
        <f>VLOOKUP(J64,'Apple Watch Inventory'!$A$2:$H$43,3,FALSE)</f>
        <v>Sport</v>
      </c>
      <c r="M64" s="96" t="str">
        <f>VLOOKUP(J64,'Apple Watch Inventory'!$A$2:$H$43,4,FALSE)</f>
        <v xml:space="preserve">Silver Aluminum </v>
      </c>
      <c r="N64" s="96" t="str">
        <f>VLOOKUP(J64,'Apple Watch Inventory'!$A$2:$H$43,5,FALSE)</f>
        <v>Yellow Sport</v>
      </c>
      <c r="O64" s="97">
        <f>VLOOKUP(J64,'Apple Watch Inventory'!$A$2:$H$43,6,FALSE)</f>
        <v>299</v>
      </c>
      <c r="P64" s="98">
        <v>0</v>
      </c>
      <c r="Q64" s="97">
        <f t="shared" si="2"/>
        <v>0</v>
      </c>
      <c r="R64" s="98" t="s">
        <v>79</v>
      </c>
      <c r="S64" s="84">
        <f t="shared" si="5"/>
        <v>299</v>
      </c>
      <c r="T64" s="99">
        <f>VLOOKUP(R64,'Avg Sales Tax'!$B$2:$C$52,2,FALSE)</f>
        <v>8.0500000000000002E-2</v>
      </c>
      <c r="U64" s="84">
        <f t="shared" si="3"/>
        <v>24.069500000000001</v>
      </c>
      <c r="V64" s="84">
        <f t="shared" si="4"/>
        <v>332.7595</v>
      </c>
    </row>
    <row r="65" spans="1:22">
      <c r="A65" s="83" t="s">
        <v>281</v>
      </c>
      <c r="B65" s="83" t="s">
        <v>282</v>
      </c>
      <c r="C65" s="83" t="s">
        <v>283</v>
      </c>
      <c r="D65" s="83" t="s">
        <v>284</v>
      </c>
      <c r="E65" s="87">
        <v>80126</v>
      </c>
      <c r="F65" s="95" t="str">
        <f t="shared" si="0"/>
        <v>80126</v>
      </c>
      <c r="G65" s="96" t="str">
        <f t="shared" si="1"/>
        <v>801</v>
      </c>
      <c r="H65" s="96" t="str">
        <f>VLOOKUP(G65,'Zone Lookup'!$A$2:$C$149,3,TRUE)</f>
        <v>007</v>
      </c>
      <c r="I65" s="97">
        <f>VLOOKUP(H65,'Weight Lookup'!$A$2:$B$11,2,FALSE)</f>
        <v>9.69</v>
      </c>
      <c r="J65" s="98">
        <v>10</v>
      </c>
      <c r="K65" s="96" t="str">
        <f>VLOOKUP(J65,'Apple Watch Inventory'!$A$2:$H$43,2,FALSE)</f>
        <v>42mm</v>
      </c>
      <c r="L65" s="96" t="str">
        <f>VLOOKUP(J65,'Apple Watch Inventory'!$A$2:$H$43,3,FALSE)</f>
        <v>Sport</v>
      </c>
      <c r="M65" s="96" t="str">
        <f>VLOOKUP(J65,'Apple Watch Inventory'!$A$2:$H$43,4,FALSE)</f>
        <v xml:space="preserve">Silver Aluminum </v>
      </c>
      <c r="N65" s="96" t="str">
        <f>VLOOKUP(J65,'Apple Watch Inventory'!$A$2:$H$43,5,FALSE)</f>
        <v>White</v>
      </c>
      <c r="O65" s="97">
        <f>VLOOKUP(J65,'Apple Watch Inventory'!$A$2:$H$43,6,FALSE)</f>
        <v>349</v>
      </c>
      <c r="P65" s="98">
        <v>1</v>
      </c>
      <c r="Q65" s="97">
        <f t="shared" si="2"/>
        <v>69</v>
      </c>
      <c r="R65" s="98" t="s">
        <v>285</v>
      </c>
      <c r="S65" s="84">
        <f t="shared" si="5"/>
        <v>418</v>
      </c>
      <c r="T65" s="99">
        <f>VLOOKUP(R65,'Avg Sales Tax'!$B$2:$C$52,2,FALSE)</f>
        <v>7.4399999999999994E-2</v>
      </c>
      <c r="U65" s="84">
        <f t="shared" si="3"/>
        <v>31.099199999999996</v>
      </c>
      <c r="V65" s="84">
        <f t="shared" si="4"/>
        <v>458.78919999999999</v>
      </c>
    </row>
    <row r="66" spans="1:22">
      <c r="A66" s="83" t="s">
        <v>286</v>
      </c>
      <c r="B66" s="83" t="s">
        <v>287</v>
      </c>
      <c r="C66" s="83" t="s">
        <v>288</v>
      </c>
      <c r="D66" s="83" t="s">
        <v>94</v>
      </c>
      <c r="E66" s="87">
        <v>53214</v>
      </c>
      <c r="F66" s="95" t="str">
        <f t="shared" si="0"/>
        <v>53214</v>
      </c>
      <c r="G66" s="96" t="str">
        <f t="shared" si="1"/>
        <v>532</v>
      </c>
      <c r="H66" s="96" t="str">
        <f>VLOOKUP(G66,'Zone Lookup'!$A$2:$C$149,3,TRUE)</f>
        <v>005</v>
      </c>
      <c r="I66" s="97">
        <f>VLOOKUP(H66,'Weight Lookup'!$A$2:$B$11,2,FALSE)</f>
        <v>9.1</v>
      </c>
      <c r="J66" s="98">
        <v>23</v>
      </c>
      <c r="K66" s="96" t="str">
        <f>VLOOKUP(J66,'Apple Watch Inventory'!$A$2:$H$43,2,FALSE)</f>
        <v>38mm</v>
      </c>
      <c r="L66" s="96" t="str">
        <f>VLOOKUP(J66,'Apple Watch Inventory'!$A$2:$H$43,3,FALSE)</f>
        <v>Watch</v>
      </c>
      <c r="M66" s="96" t="str">
        <f>VLOOKUP(J66,'Apple Watch Inventory'!$A$2:$H$43,4,FALSE)</f>
        <v>Stainless Steel</v>
      </c>
      <c r="N66" s="96" t="str">
        <f>VLOOKUP(J66,'Apple Watch Inventory'!$A$2:$H$43,5,FALSE)</f>
        <v>Saddle Brown Classic Buckle</v>
      </c>
      <c r="O66" s="97">
        <f>VLOOKUP(J66,'Apple Watch Inventory'!$A$2:$H$43,6,FALSE)</f>
        <v>649</v>
      </c>
      <c r="P66" s="98">
        <v>1</v>
      </c>
      <c r="Q66" s="97">
        <f t="shared" si="2"/>
        <v>69</v>
      </c>
      <c r="R66" s="98" t="s">
        <v>95</v>
      </c>
      <c r="S66" s="84">
        <f t="shared" si="5"/>
        <v>718</v>
      </c>
      <c r="T66" s="99">
        <f>VLOOKUP(R66,'Avg Sales Tax'!$B$2:$C$52,2,FALSE)</f>
        <v>5.4300000000000001E-2</v>
      </c>
      <c r="U66" s="84">
        <f t="shared" si="3"/>
        <v>38.987400000000001</v>
      </c>
      <c r="V66" s="84">
        <f t="shared" si="4"/>
        <v>766.0874</v>
      </c>
    </row>
    <row r="67" spans="1:22">
      <c r="A67" s="83" t="s">
        <v>289</v>
      </c>
      <c r="B67" s="83" t="s">
        <v>290</v>
      </c>
      <c r="C67" s="83" t="s">
        <v>291</v>
      </c>
      <c r="D67" s="83" t="s">
        <v>142</v>
      </c>
      <c r="E67" s="87">
        <v>10009</v>
      </c>
      <c r="F67" s="95" t="str">
        <f t="shared" ref="F67:F130" si="6">IF(LEN(TEXT(E67,"#####"))=4,CONCATENATE("0",TEXT(E67,"#####")),TEXT(E67,"#####"))</f>
        <v>10009</v>
      </c>
      <c r="G67" s="96" t="str">
        <f t="shared" ref="G67:G130" si="7">LEFT(F67,3)</f>
        <v>100</v>
      </c>
      <c r="H67" s="96" t="str">
        <f>VLOOKUP(G67,'Zone Lookup'!$A$2:$C$149,3,TRUE)</f>
        <v>002</v>
      </c>
      <c r="I67" s="97">
        <f>VLOOKUP(H67,'Weight Lookup'!$A$2:$B$11,2,FALSE)</f>
        <v>7.66</v>
      </c>
      <c r="J67" s="98">
        <v>33</v>
      </c>
      <c r="K67" s="96" t="str">
        <f>VLOOKUP(J67,'Apple Watch Inventory'!$A$2:$H$43,2,FALSE)</f>
        <v>38mm</v>
      </c>
      <c r="L67" s="96" t="str">
        <f>VLOOKUP(J67,'Apple Watch Inventory'!$A$2:$H$43,3,FALSE)</f>
        <v>Watch</v>
      </c>
      <c r="M67" s="96" t="str">
        <f>VLOOKUP(J67,'Apple Watch Inventory'!$A$2:$H$43,4,FALSE)</f>
        <v>Stainless Steel</v>
      </c>
      <c r="N67" s="96" t="str">
        <f>VLOOKUP(J67,'Apple Watch Inventory'!$A$2:$H$43,5,FALSE)</f>
        <v>Milanese Loop</v>
      </c>
      <c r="O67" s="97">
        <f>VLOOKUP(J67,'Apple Watch Inventory'!$A$2:$H$43,6,FALSE)</f>
        <v>649</v>
      </c>
      <c r="P67" s="98">
        <v>1</v>
      </c>
      <c r="Q67" s="97">
        <f t="shared" ref="Q67:Q130" si="8">IF(P67=1,69,0)</f>
        <v>69</v>
      </c>
      <c r="R67" s="98" t="s">
        <v>66</v>
      </c>
      <c r="S67" s="84">
        <f t="shared" si="5"/>
        <v>718</v>
      </c>
      <c r="T67" s="99">
        <f>VLOOKUP(R67,'Avg Sales Tax'!$B$2:$C$52,2,FALSE)</f>
        <v>8.48E-2</v>
      </c>
      <c r="U67" s="84">
        <f t="shared" ref="U67:U130" si="9">S67*T67</f>
        <v>60.886400000000002</v>
      </c>
      <c r="V67" s="84">
        <f t="shared" ref="V67:V130" si="10">I67+S67+U67</f>
        <v>786.54639999999995</v>
      </c>
    </row>
    <row r="68" spans="1:22">
      <c r="A68" s="83" t="s">
        <v>292</v>
      </c>
      <c r="B68" s="83" t="s">
        <v>293</v>
      </c>
      <c r="C68" s="83" t="s">
        <v>294</v>
      </c>
      <c r="D68" s="83" t="s">
        <v>25</v>
      </c>
      <c r="E68" s="87">
        <v>99515</v>
      </c>
      <c r="F68" s="95" t="str">
        <f t="shared" si="6"/>
        <v>99515</v>
      </c>
      <c r="G68" s="96" t="str">
        <f t="shared" si="7"/>
        <v>995</v>
      </c>
      <c r="H68" s="96" t="str">
        <f>VLOOKUP(G68,'Zone Lookup'!$A$2:$C$149,3,TRUE)</f>
        <v>046</v>
      </c>
      <c r="I68" s="97">
        <f>VLOOKUP(H68,'Weight Lookup'!$A$2:$B$11,2,FALSE)</f>
        <v>37.880000000000003</v>
      </c>
      <c r="J68" s="98">
        <v>41</v>
      </c>
      <c r="K68" s="96" t="str">
        <f>VLOOKUP(J68,'Apple Watch Inventory'!$A$2:$H$43,2,FALSE)</f>
        <v>38mm</v>
      </c>
      <c r="L68" s="96" t="str">
        <f>VLOOKUP(J68,'Apple Watch Inventory'!$A$2:$H$43,3,FALSE)</f>
        <v>Watch</v>
      </c>
      <c r="M68" s="96" t="str">
        <f>VLOOKUP(J68,'Apple Watch Inventory'!$A$2:$H$43,4,FALSE)</f>
        <v>Space Black Stainless Steel</v>
      </c>
      <c r="N68" s="96" t="str">
        <f>VLOOKUP(J68,'Apple Watch Inventory'!$A$2:$H$43,5,FALSE)</f>
        <v>Space Black Link Bracelet</v>
      </c>
      <c r="O68" s="97">
        <f>VLOOKUP(J68,'Apple Watch Inventory'!$A$2:$H$43,6,FALSE)</f>
        <v>1049</v>
      </c>
      <c r="P68" s="98">
        <v>0</v>
      </c>
      <c r="Q68" s="97">
        <f t="shared" si="8"/>
        <v>0</v>
      </c>
      <c r="R68" s="98" t="s">
        <v>26</v>
      </c>
      <c r="S68" s="84">
        <f t="shared" ref="S68:S131" si="11">O68+Q68</f>
        <v>1049</v>
      </c>
      <c r="T68" s="99">
        <f>VLOOKUP(R68,'Avg Sales Tax'!$B$2:$C$52,2,FALSE)</f>
        <v>1.7600000000000001E-2</v>
      </c>
      <c r="U68" s="84">
        <f t="shared" si="9"/>
        <v>18.462400000000002</v>
      </c>
      <c r="V68" s="84">
        <f t="shared" si="10"/>
        <v>1105.3424</v>
      </c>
    </row>
    <row r="69" spans="1:22">
      <c r="A69" s="83" t="s">
        <v>295</v>
      </c>
      <c r="B69" s="83" t="s">
        <v>296</v>
      </c>
      <c r="C69" s="83" t="s">
        <v>297</v>
      </c>
      <c r="D69" s="83" t="s">
        <v>298</v>
      </c>
      <c r="E69" s="87">
        <v>16502</v>
      </c>
      <c r="F69" s="95" t="str">
        <f t="shared" si="6"/>
        <v>16502</v>
      </c>
      <c r="G69" s="96" t="str">
        <f t="shared" si="7"/>
        <v>165</v>
      </c>
      <c r="H69" s="96" t="str">
        <f>VLOOKUP(G69,'Zone Lookup'!$A$2:$C$149,3,TRUE)</f>
        <v>004</v>
      </c>
      <c r="I69" s="97">
        <f>VLOOKUP(H69,'Weight Lookup'!$A$2:$B$11,2,FALSE)</f>
        <v>8.91</v>
      </c>
      <c r="J69" s="98">
        <v>3</v>
      </c>
      <c r="K69" s="96" t="str">
        <f>VLOOKUP(J69,'Apple Watch Inventory'!$A$2:$H$43,2,FALSE)</f>
        <v>38mm</v>
      </c>
      <c r="L69" s="96" t="str">
        <f>VLOOKUP(J69,'Apple Watch Inventory'!$A$2:$H$43,3,FALSE)</f>
        <v>Sport</v>
      </c>
      <c r="M69" s="96" t="str">
        <f>VLOOKUP(J69,'Apple Watch Inventory'!$A$2:$H$43,4,FALSE)</f>
        <v xml:space="preserve">Silver Aluminum </v>
      </c>
      <c r="N69" s="96" t="str">
        <f>VLOOKUP(J69,'Apple Watch Inventory'!$A$2:$H$43,5,FALSE)</f>
        <v>Yellow Sport</v>
      </c>
      <c r="O69" s="97">
        <f>VLOOKUP(J69,'Apple Watch Inventory'!$A$2:$H$43,6,FALSE)</f>
        <v>299</v>
      </c>
      <c r="P69" s="98">
        <v>1</v>
      </c>
      <c r="Q69" s="97">
        <f t="shared" si="8"/>
        <v>69</v>
      </c>
      <c r="R69" s="98" t="s">
        <v>61</v>
      </c>
      <c r="S69" s="84">
        <f t="shared" si="11"/>
        <v>368</v>
      </c>
      <c r="T69" s="99">
        <f>VLOOKUP(R69,'Avg Sales Tax'!$B$2:$C$52,2,FALSE)</f>
        <v>6.3399999999999998E-2</v>
      </c>
      <c r="U69" s="84">
        <f t="shared" si="9"/>
        <v>23.331199999999999</v>
      </c>
      <c r="V69" s="84">
        <f t="shared" si="10"/>
        <v>400.24120000000005</v>
      </c>
    </row>
    <row r="70" spans="1:22">
      <c r="A70" s="83" t="s">
        <v>299</v>
      </c>
      <c r="B70" s="83" t="s">
        <v>300</v>
      </c>
      <c r="C70" s="83" t="s">
        <v>301</v>
      </c>
      <c r="D70" s="83" t="s">
        <v>302</v>
      </c>
      <c r="E70" s="87">
        <v>21061</v>
      </c>
      <c r="F70" s="95" t="str">
        <f t="shared" si="6"/>
        <v>21061</v>
      </c>
      <c r="G70" s="96" t="str">
        <f t="shared" si="7"/>
        <v>210</v>
      </c>
      <c r="H70" s="96" t="str">
        <f>VLOOKUP(G70,'Zone Lookup'!$A$2:$C$149,3,TRUE)</f>
        <v>003</v>
      </c>
      <c r="I70" s="97">
        <f>VLOOKUP(H70,'Weight Lookup'!$A$2:$B$11,2,FALSE)</f>
        <v>8.25</v>
      </c>
      <c r="J70" s="98">
        <v>4</v>
      </c>
      <c r="K70" s="96" t="str">
        <f>VLOOKUP(J70,'Apple Watch Inventory'!$A$2:$H$43,2,FALSE)</f>
        <v>42mm</v>
      </c>
      <c r="L70" s="96" t="str">
        <f>VLOOKUP(J70,'Apple Watch Inventory'!$A$2:$H$43,3,FALSE)</f>
        <v>Sport</v>
      </c>
      <c r="M70" s="96" t="str">
        <f>VLOOKUP(J70,'Apple Watch Inventory'!$A$2:$H$43,4,FALSE)</f>
        <v xml:space="preserve">Silver Aluminum </v>
      </c>
      <c r="N70" s="96" t="str">
        <f>VLOOKUP(J70,'Apple Watch Inventory'!$A$2:$H$43,5,FALSE)</f>
        <v>Yellow Sport</v>
      </c>
      <c r="O70" s="97">
        <f>VLOOKUP(J70,'Apple Watch Inventory'!$A$2:$H$43,6,FALSE)</f>
        <v>349</v>
      </c>
      <c r="P70" s="98">
        <v>0</v>
      </c>
      <c r="Q70" s="97">
        <f t="shared" si="8"/>
        <v>0</v>
      </c>
      <c r="R70" s="98" t="s">
        <v>56</v>
      </c>
      <c r="S70" s="84">
        <f t="shared" si="11"/>
        <v>349</v>
      </c>
      <c r="T70" s="99">
        <f>VLOOKUP(R70,'Avg Sales Tax'!$B$2:$C$52,2,FALSE)</f>
        <v>0.06</v>
      </c>
      <c r="U70" s="84">
        <f t="shared" si="9"/>
        <v>20.939999999999998</v>
      </c>
      <c r="V70" s="84">
        <f t="shared" si="10"/>
        <v>378.19</v>
      </c>
    </row>
    <row r="71" spans="1:22">
      <c r="A71" s="83" t="s">
        <v>303</v>
      </c>
      <c r="B71" s="83" t="s">
        <v>304</v>
      </c>
      <c r="C71" s="83" t="s">
        <v>305</v>
      </c>
      <c r="D71" s="83" t="s">
        <v>306</v>
      </c>
      <c r="E71" s="87">
        <v>83707</v>
      </c>
      <c r="F71" s="95" t="str">
        <f t="shared" si="6"/>
        <v>83707</v>
      </c>
      <c r="G71" s="96" t="str">
        <f t="shared" si="7"/>
        <v>837</v>
      </c>
      <c r="H71" s="96" t="str">
        <f>VLOOKUP(G71,'Zone Lookup'!$A$2:$C$149,3,TRUE)</f>
        <v>008</v>
      </c>
      <c r="I71" s="97">
        <f>VLOOKUP(H71,'Weight Lookup'!$A$2:$B$11,2,FALSE)</f>
        <v>9.9600000000000009</v>
      </c>
      <c r="J71" s="98">
        <v>31</v>
      </c>
      <c r="K71" s="96" t="str">
        <f>VLOOKUP(J71,'Apple Watch Inventory'!$A$2:$H$43,2,FALSE)</f>
        <v>38mm</v>
      </c>
      <c r="L71" s="96" t="str">
        <f>VLOOKUP(J71,'Apple Watch Inventory'!$A$2:$H$43,3,FALSE)</f>
        <v>Watch</v>
      </c>
      <c r="M71" s="96" t="str">
        <f>VLOOKUP(J71,'Apple Watch Inventory'!$A$2:$H$43,4,FALSE)</f>
        <v>Stainless Steel</v>
      </c>
      <c r="N71" s="96" t="str">
        <f>VLOOKUP(J71,'Apple Watch Inventory'!$A$2:$H$43,5,FALSE)</f>
        <v>Pearl Woven Nylon</v>
      </c>
      <c r="O71" s="97">
        <f>VLOOKUP(J71,'Apple Watch Inventory'!$A$2:$H$43,6,FALSE)</f>
        <v>549</v>
      </c>
      <c r="P71" s="98">
        <v>1</v>
      </c>
      <c r="Q71" s="97">
        <f t="shared" si="8"/>
        <v>69</v>
      </c>
      <c r="R71" s="98" t="s">
        <v>307</v>
      </c>
      <c r="S71" s="84">
        <f t="shared" si="11"/>
        <v>618</v>
      </c>
      <c r="T71" s="99">
        <f>VLOOKUP(R71,'Avg Sales Tax'!$B$2:$C$52,2,FALSE)</f>
        <v>6.0100000000000001E-2</v>
      </c>
      <c r="U71" s="84">
        <f t="shared" si="9"/>
        <v>37.141800000000003</v>
      </c>
      <c r="V71" s="84">
        <f t="shared" si="10"/>
        <v>665.10180000000003</v>
      </c>
    </row>
    <row r="72" spans="1:22">
      <c r="A72" s="83" t="s">
        <v>308</v>
      </c>
      <c r="B72" s="83" t="s">
        <v>309</v>
      </c>
      <c r="C72" s="83" t="s">
        <v>310</v>
      </c>
      <c r="D72" s="83" t="s">
        <v>311</v>
      </c>
      <c r="E72" s="87">
        <v>94104</v>
      </c>
      <c r="F72" s="95" t="str">
        <f t="shared" si="6"/>
        <v>94104</v>
      </c>
      <c r="G72" s="96" t="str">
        <f t="shared" si="7"/>
        <v>941</v>
      </c>
      <c r="H72" s="96" t="str">
        <f>VLOOKUP(G72,'Zone Lookup'!$A$2:$C$149,3,TRUE)</f>
        <v>008</v>
      </c>
      <c r="I72" s="97">
        <f>VLOOKUP(H72,'Weight Lookup'!$A$2:$B$11,2,FALSE)</f>
        <v>9.9600000000000009</v>
      </c>
      <c r="J72" s="98">
        <v>4</v>
      </c>
      <c r="K72" s="96" t="str">
        <f>VLOOKUP(J72,'Apple Watch Inventory'!$A$2:$H$43,2,FALSE)</f>
        <v>42mm</v>
      </c>
      <c r="L72" s="96" t="str">
        <f>VLOOKUP(J72,'Apple Watch Inventory'!$A$2:$H$43,3,FALSE)</f>
        <v>Sport</v>
      </c>
      <c r="M72" s="96" t="str">
        <f>VLOOKUP(J72,'Apple Watch Inventory'!$A$2:$H$43,4,FALSE)</f>
        <v xml:space="preserve">Silver Aluminum </v>
      </c>
      <c r="N72" s="96" t="str">
        <f>VLOOKUP(J72,'Apple Watch Inventory'!$A$2:$H$43,5,FALSE)</f>
        <v>Yellow Sport</v>
      </c>
      <c r="O72" s="97">
        <f>VLOOKUP(J72,'Apple Watch Inventory'!$A$2:$H$43,6,FALSE)</f>
        <v>349</v>
      </c>
      <c r="P72" s="98">
        <v>1</v>
      </c>
      <c r="Q72" s="97">
        <f t="shared" si="8"/>
        <v>69</v>
      </c>
      <c r="R72" s="98" t="s">
        <v>46</v>
      </c>
      <c r="S72" s="84">
        <f t="shared" si="11"/>
        <v>418</v>
      </c>
      <c r="T72" s="99">
        <f>VLOOKUP(R72,'Avg Sales Tax'!$B$2:$C$52,2,FALSE)</f>
        <v>8.4400000000000003E-2</v>
      </c>
      <c r="U72" s="84">
        <f t="shared" si="9"/>
        <v>35.279200000000003</v>
      </c>
      <c r="V72" s="84">
        <f t="shared" si="10"/>
        <v>463.23919999999998</v>
      </c>
    </row>
    <row r="73" spans="1:22">
      <c r="A73" s="83" t="s">
        <v>312</v>
      </c>
      <c r="B73" s="83" t="s">
        <v>313</v>
      </c>
      <c r="C73" s="83" t="s">
        <v>314</v>
      </c>
      <c r="D73" s="83" t="s">
        <v>315</v>
      </c>
      <c r="E73" s="87">
        <v>27514</v>
      </c>
      <c r="F73" s="95" t="str">
        <f t="shared" si="6"/>
        <v>27514</v>
      </c>
      <c r="G73" s="96" t="str">
        <f t="shared" si="7"/>
        <v>275</v>
      </c>
      <c r="H73" s="96" t="str">
        <f>VLOOKUP(G73,'Zone Lookup'!$A$2:$C$149,3,TRUE)</f>
        <v>004</v>
      </c>
      <c r="I73" s="97">
        <f>VLOOKUP(H73,'Weight Lookup'!$A$2:$B$11,2,FALSE)</f>
        <v>8.91</v>
      </c>
      <c r="J73" s="98">
        <v>17</v>
      </c>
      <c r="K73" s="96" t="str">
        <f>VLOOKUP(J73,'Apple Watch Inventory'!$A$2:$H$43,2,FALSE)</f>
        <v>38mm</v>
      </c>
      <c r="L73" s="96" t="str">
        <f>VLOOKUP(J73,'Apple Watch Inventory'!$A$2:$H$43,3,FALSE)</f>
        <v>Sport</v>
      </c>
      <c r="M73" s="96" t="str">
        <f>VLOOKUP(J73,'Apple Watch Inventory'!$A$2:$H$43,4,FALSE)</f>
        <v>Rose Gold Aluminum</v>
      </c>
      <c r="N73" s="96" t="str">
        <f>VLOOKUP(J73,'Apple Watch Inventory'!$A$2:$H$43,5,FALSE)</f>
        <v>Royal Blue Woven Nylon</v>
      </c>
      <c r="O73" s="97">
        <f>VLOOKUP(J73,'Apple Watch Inventory'!$A$2:$H$43,6,FALSE)</f>
        <v>299</v>
      </c>
      <c r="P73" s="98">
        <v>0</v>
      </c>
      <c r="Q73" s="97">
        <f t="shared" si="8"/>
        <v>0</v>
      </c>
      <c r="R73" s="98" t="s">
        <v>317</v>
      </c>
      <c r="S73" s="84">
        <f t="shared" si="11"/>
        <v>299</v>
      </c>
      <c r="T73" s="99">
        <f>VLOOKUP(R73,'Avg Sales Tax'!$B$2:$C$52,2,FALSE)</f>
        <v>6.9000000000000006E-2</v>
      </c>
      <c r="U73" s="84">
        <f t="shared" si="9"/>
        <v>20.631</v>
      </c>
      <c r="V73" s="84">
        <f t="shared" si="10"/>
        <v>328.54100000000005</v>
      </c>
    </row>
    <row r="74" spans="1:22">
      <c r="A74" s="83" t="s">
        <v>318</v>
      </c>
      <c r="B74" s="83" t="s">
        <v>319</v>
      </c>
      <c r="C74" s="83" t="s">
        <v>320</v>
      </c>
      <c r="D74" s="83" t="s">
        <v>321</v>
      </c>
      <c r="E74" s="87">
        <v>94070</v>
      </c>
      <c r="F74" s="95" t="str">
        <f t="shared" si="6"/>
        <v>94070</v>
      </c>
      <c r="G74" s="96" t="str">
        <f t="shared" si="7"/>
        <v>940</v>
      </c>
      <c r="H74" s="96" t="str">
        <f>VLOOKUP(G74,'Zone Lookup'!$A$2:$C$149,3,TRUE)</f>
        <v>008</v>
      </c>
      <c r="I74" s="97">
        <f>VLOOKUP(H74,'Weight Lookup'!$A$2:$B$11,2,FALSE)</f>
        <v>9.9600000000000009</v>
      </c>
      <c r="J74" s="98">
        <v>18</v>
      </c>
      <c r="K74" s="96" t="str">
        <f>VLOOKUP(J74,'Apple Watch Inventory'!$A$2:$H$43,2,FALSE)</f>
        <v>42mm</v>
      </c>
      <c r="L74" s="96" t="str">
        <f>VLOOKUP(J74,'Apple Watch Inventory'!$A$2:$H$43,3,FALSE)</f>
        <v>Sport</v>
      </c>
      <c r="M74" s="96" t="str">
        <f>VLOOKUP(J74,'Apple Watch Inventory'!$A$2:$H$43,4,FALSE)</f>
        <v>Rose Gold Aluminum</v>
      </c>
      <c r="N74" s="96" t="str">
        <f>VLOOKUP(J74,'Apple Watch Inventory'!$A$2:$H$43,5,FALSE)</f>
        <v>Royal Blue Woven Nylon</v>
      </c>
      <c r="O74" s="97">
        <f>VLOOKUP(J74,'Apple Watch Inventory'!$A$2:$H$43,6,FALSE)</f>
        <v>349</v>
      </c>
      <c r="P74" s="98">
        <v>1</v>
      </c>
      <c r="Q74" s="97">
        <f t="shared" si="8"/>
        <v>69</v>
      </c>
      <c r="R74" s="98" t="s">
        <v>46</v>
      </c>
      <c r="S74" s="84">
        <f t="shared" si="11"/>
        <v>418</v>
      </c>
      <c r="T74" s="99">
        <f>VLOOKUP(R74,'Avg Sales Tax'!$B$2:$C$52,2,FALSE)</f>
        <v>8.4400000000000003E-2</v>
      </c>
      <c r="U74" s="84">
        <f t="shared" si="9"/>
        <v>35.279200000000003</v>
      </c>
      <c r="V74" s="84">
        <f t="shared" si="10"/>
        <v>463.23919999999998</v>
      </c>
    </row>
    <row r="75" spans="1:22">
      <c r="A75" s="83" t="s">
        <v>323</v>
      </c>
      <c r="B75" s="83" t="s">
        <v>324</v>
      </c>
      <c r="C75" s="83" t="s">
        <v>325</v>
      </c>
      <c r="D75" s="83" t="s">
        <v>326</v>
      </c>
      <c r="E75" s="87">
        <v>94520</v>
      </c>
      <c r="F75" s="95" t="str">
        <f t="shared" si="6"/>
        <v>94520</v>
      </c>
      <c r="G75" s="96" t="str">
        <f t="shared" si="7"/>
        <v>945</v>
      </c>
      <c r="H75" s="96" t="str">
        <f>VLOOKUP(G75,'Zone Lookup'!$A$2:$C$149,3,TRUE)</f>
        <v>008</v>
      </c>
      <c r="I75" s="97">
        <f>VLOOKUP(H75,'Weight Lookup'!$A$2:$B$11,2,FALSE)</f>
        <v>9.9600000000000009</v>
      </c>
      <c r="J75" s="98">
        <v>5</v>
      </c>
      <c r="K75" s="96" t="str">
        <f>VLOOKUP(J75,'Apple Watch Inventory'!$A$2:$H$43,2,FALSE)</f>
        <v>38mm</v>
      </c>
      <c r="L75" s="96" t="str">
        <f>VLOOKUP(J75,'Apple Watch Inventory'!$A$2:$H$43,3,FALSE)</f>
        <v>Sport</v>
      </c>
      <c r="M75" s="96" t="str">
        <f>VLOOKUP(J75,'Apple Watch Inventory'!$A$2:$H$43,4,FALSE)</f>
        <v xml:space="preserve">Silver Aluminum </v>
      </c>
      <c r="N75" s="96" t="str">
        <f>VLOOKUP(J75,'Apple Watch Inventory'!$A$2:$H$43,5,FALSE)</f>
        <v>Apricot Sport</v>
      </c>
      <c r="O75" s="97">
        <f>VLOOKUP(J75,'Apple Watch Inventory'!$A$2:$H$43,6,FALSE)</f>
        <v>299</v>
      </c>
      <c r="P75" s="98">
        <v>0</v>
      </c>
      <c r="Q75" s="97">
        <f t="shared" si="8"/>
        <v>0</v>
      </c>
      <c r="R75" s="98" t="s">
        <v>46</v>
      </c>
      <c r="S75" s="84">
        <f t="shared" si="11"/>
        <v>299</v>
      </c>
      <c r="T75" s="99">
        <f>VLOOKUP(R75,'Avg Sales Tax'!$B$2:$C$52,2,FALSE)</f>
        <v>8.4400000000000003E-2</v>
      </c>
      <c r="U75" s="84">
        <f t="shared" si="9"/>
        <v>25.235600000000002</v>
      </c>
      <c r="V75" s="84">
        <f t="shared" si="10"/>
        <v>334.19559999999996</v>
      </c>
    </row>
    <row r="76" spans="1:22">
      <c r="A76" s="83" t="s">
        <v>327</v>
      </c>
      <c r="B76" s="83" t="s">
        <v>328</v>
      </c>
      <c r="C76" s="83" t="s">
        <v>329</v>
      </c>
      <c r="D76" s="83" t="s">
        <v>330</v>
      </c>
      <c r="E76" s="87">
        <v>43140</v>
      </c>
      <c r="F76" s="95" t="str">
        <f t="shared" si="6"/>
        <v>43140</v>
      </c>
      <c r="G76" s="96" t="str">
        <f t="shared" si="7"/>
        <v>431</v>
      </c>
      <c r="H76" s="96" t="str">
        <f>VLOOKUP(G76,'Zone Lookup'!$A$2:$C$149,3,TRUE)</f>
        <v>004</v>
      </c>
      <c r="I76" s="97">
        <f>VLOOKUP(H76,'Weight Lookup'!$A$2:$B$11,2,FALSE)</f>
        <v>8.91</v>
      </c>
      <c r="J76" s="98">
        <v>12</v>
      </c>
      <c r="K76" s="96" t="str">
        <f>VLOOKUP(J76,'Apple Watch Inventory'!$A$2:$H$43,2,FALSE)</f>
        <v>42mm</v>
      </c>
      <c r="L76" s="96" t="str">
        <f>VLOOKUP(J76,'Apple Watch Inventory'!$A$2:$H$43,3,FALSE)</f>
        <v>Sport</v>
      </c>
      <c r="M76" s="96" t="str">
        <f>VLOOKUP(J76,'Apple Watch Inventory'!$A$2:$H$43,4,FALSE)</f>
        <v>Gold Aluminum</v>
      </c>
      <c r="N76" s="96" t="str">
        <f>VLOOKUP(J76,'Apple Watch Inventory'!$A$2:$H$43,5,FALSE)</f>
        <v>Midnight Blue</v>
      </c>
      <c r="O76" s="97">
        <f>VLOOKUP(J76,'Apple Watch Inventory'!$A$2:$H$43,6,FALSE)</f>
        <v>349</v>
      </c>
      <c r="P76" s="98">
        <v>1</v>
      </c>
      <c r="Q76" s="97">
        <f t="shared" si="8"/>
        <v>69</v>
      </c>
      <c r="R76" s="98" t="s">
        <v>31</v>
      </c>
      <c r="S76" s="84">
        <f t="shared" si="11"/>
        <v>418</v>
      </c>
      <c r="T76" s="99">
        <f>VLOOKUP(R76,'Avg Sales Tax'!$B$2:$C$52,2,FALSE)</f>
        <v>7.0999999999999994E-2</v>
      </c>
      <c r="U76" s="84">
        <f t="shared" si="9"/>
        <v>29.677999999999997</v>
      </c>
      <c r="V76" s="84">
        <f t="shared" si="10"/>
        <v>456.58800000000002</v>
      </c>
    </row>
    <row r="77" spans="1:22">
      <c r="A77" s="83" t="s">
        <v>331</v>
      </c>
      <c r="B77" s="83" t="s">
        <v>332</v>
      </c>
      <c r="C77" s="83" t="s">
        <v>333</v>
      </c>
      <c r="D77" s="83" t="s">
        <v>334</v>
      </c>
      <c r="E77" s="87">
        <v>14895</v>
      </c>
      <c r="F77" s="95" t="str">
        <f t="shared" si="6"/>
        <v>14895</v>
      </c>
      <c r="G77" s="96" t="str">
        <f t="shared" si="7"/>
        <v>148</v>
      </c>
      <c r="H77" s="96" t="str">
        <f>VLOOKUP(G77,'Zone Lookup'!$A$2:$C$149,3,TRUE)</f>
        <v>003</v>
      </c>
      <c r="I77" s="97">
        <f>VLOOKUP(H77,'Weight Lookup'!$A$2:$B$11,2,FALSE)</f>
        <v>8.25</v>
      </c>
      <c r="J77" s="98">
        <v>28</v>
      </c>
      <c r="K77" s="96" t="str">
        <f>VLOOKUP(J77,'Apple Watch Inventory'!$A$2:$H$43,2,FALSE)</f>
        <v>42mm</v>
      </c>
      <c r="L77" s="96" t="str">
        <f>VLOOKUP(J77,'Apple Watch Inventory'!$A$2:$H$43,3,FALSE)</f>
        <v>Watch</v>
      </c>
      <c r="M77" s="96" t="str">
        <f>VLOOKUP(J77,'Apple Watch Inventory'!$A$2:$H$43,4,FALSE)</f>
        <v>Stainless Steel</v>
      </c>
      <c r="N77" s="96" t="str">
        <f>VLOOKUP(J77,'Apple Watch Inventory'!$A$2:$H$43,5,FALSE)</f>
        <v>White Leather Loop</v>
      </c>
      <c r="O77" s="97">
        <f>VLOOKUP(J77,'Apple Watch Inventory'!$A$2:$H$43,6,FALSE)</f>
        <v>699</v>
      </c>
      <c r="P77" s="98">
        <v>0</v>
      </c>
      <c r="Q77" s="97">
        <f t="shared" si="8"/>
        <v>0</v>
      </c>
      <c r="R77" s="98" t="s">
        <v>66</v>
      </c>
      <c r="S77" s="84">
        <f t="shared" si="11"/>
        <v>699</v>
      </c>
      <c r="T77" s="99">
        <f>VLOOKUP(R77,'Avg Sales Tax'!$B$2:$C$52,2,FALSE)</f>
        <v>8.48E-2</v>
      </c>
      <c r="U77" s="84">
        <f t="shared" si="9"/>
        <v>59.275199999999998</v>
      </c>
      <c r="V77" s="84">
        <f t="shared" si="10"/>
        <v>766.52520000000004</v>
      </c>
    </row>
    <row r="78" spans="1:22">
      <c r="A78" s="83" t="s">
        <v>335</v>
      </c>
      <c r="B78" s="83" t="s">
        <v>336</v>
      </c>
      <c r="C78" s="83" t="s">
        <v>337</v>
      </c>
      <c r="D78" s="83" t="s">
        <v>55</v>
      </c>
      <c r="E78" s="87">
        <v>21215</v>
      </c>
      <c r="F78" s="95" t="str">
        <f t="shared" si="6"/>
        <v>21215</v>
      </c>
      <c r="G78" s="96" t="str">
        <f t="shared" si="7"/>
        <v>212</v>
      </c>
      <c r="H78" s="96" t="str">
        <f>VLOOKUP(G78,'Zone Lookup'!$A$2:$C$149,3,TRUE)</f>
        <v>003</v>
      </c>
      <c r="I78" s="97">
        <f>VLOOKUP(H78,'Weight Lookup'!$A$2:$B$11,2,FALSE)</f>
        <v>8.25</v>
      </c>
      <c r="J78" s="98">
        <v>2</v>
      </c>
      <c r="K78" s="96" t="str">
        <f>VLOOKUP(J78,'Apple Watch Inventory'!$A$2:$H$43,2,FALSE)</f>
        <v>42mm</v>
      </c>
      <c r="L78" s="96" t="str">
        <f>VLOOKUP(J78,'Apple Watch Inventory'!$A$2:$H$43,3,FALSE)</f>
        <v>Sport</v>
      </c>
      <c r="M78" s="96" t="str">
        <f>VLOOKUP(J78,'Apple Watch Inventory'!$A$2:$H$43,4,FALSE)</f>
        <v>Space Gray Aluminum</v>
      </c>
      <c r="N78" s="96" t="str">
        <f>VLOOKUP(J78,'Apple Watch Inventory'!$A$2:$H$43,5,FALSE)</f>
        <v>Black Sport</v>
      </c>
      <c r="O78" s="97">
        <f>VLOOKUP(J78,'Apple Watch Inventory'!$A$2:$H$43,6,FALSE)</f>
        <v>349</v>
      </c>
      <c r="P78" s="98">
        <v>1</v>
      </c>
      <c r="Q78" s="97">
        <f t="shared" si="8"/>
        <v>69</v>
      </c>
      <c r="R78" s="98" t="s">
        <v>56</v>
      </c>
      <c r="S78" s="84">
        <f t="shared" si="11"/>
        <v>418</v>
      </c>
      <c r="T78" s="99">
        <f>VLOOKUP(R78,'Avg Sales Tax'!$B$2:$C$52,2,FALSE)</f>
        <v>0.06</v>
      </c>
      <c r="U78" s="84">
        <f t="shared" si="9"/>
        <v>25.08</v>
      </c>
      <c r="V78" s="84">
        <f t="shared" si="10"/>
        <v>451.33</v>
      </c>
    </row>
    <row r="79" spans="1:22">
      <c r="A79" s="83" t="s">
        <v>338</v>
      </c>
      <c r="B79" s="83" t="s">
        <v>339</v>
      </c>
      <c r="C79" s="83" t="s">
        <v>340</v>
      </c>
      <c r="D79" s="83" t="s">
        <v>341</v>
      </c>
      <c r="E79" s="87">
        <v>7105</v>
      </c>
      <c r="F79" s="95" t="str">
        <f t="shared" si="6"/>
        <v>07105</v>
      </c>
      <c r="G79" s="96" t="str">
        <f t="shared" si="7"/>
        <v>071</v>
      </c>
      <c r="H79" s="96" t="str">
        <f>VLOOKUP(G79,'Zone Lookup'!$A$2:$C$149,3,TRUE)</f>
        <v>002</v>
      </c>
      <c r="I79" s="97">
        <f>VLOOKUP(H79,'Weight Lookup'!$A$2:$B$11,2,FALSE)</f>
        <v>7.66</v>
      </c>
      <c r="J79" s="98">
        <v>7</v>
      </c>
      <c r="K79" s="96" t="str">
        <f>VLOOKUP(J79,'Apple Watch Inventory'!$A$2:$H$43,2,FALSE)</f>
        <v>38mm</v>
      </c>
      <c r="L79" s="96" t="str">
        <f>VLOOKUP(J79,'Apple Watch Inventory'!$A$2:$H$43,3,FALSE)</f>
        <v>Sport</v>
      </c>
      <c r="M79" s="96" t="str">
        <f>VLOOKUP(J79,'Apple Watch Inventory'!$A$2:$H$43,4,FALSE)</f>
        <v xml:space="preserve">Silver Aluminum </v>
      </c>
      <c r="N79" s="96" t="str">
        <f>VLOOKUP(J79,'Apple Watch Inventory'!$A$2:$H$43,5,FALSE)</f>
        <v>Royal Blue</v>
      </c>
      <c r="O79" s="97">
        <f>VLOOKUP(J79,'Apple Watch Inventory'!$A$2:$H$43,6,FALSE)</f>
        <v>299</v>
      </c>
      <c r="P79" s="98">
        <v>1</v>
      </c>
      <c r="Q79" s="97">
        <f t="shared" si="8"/>
        <v>69</v>
      </c>
      <c r="R79" s="98" t="s">
        <v>21</v>
      </c>
      <c r="S79" s="84">
        <f t="shared" si="11"/>
        <v>368</v>
      </c>
      <c r="T79" s="99">
        <f>VLOOKUP(R79,'Avg Sales Tax'!$B$2:$C$52,2,FALSE)</f>
        <v>6.9699999999999998E-2</v>
      </c>
      <c r="U79" s="84">
        <f t="shared" si="9"/>
        <v>25.6496</v>
      </c>
      <c r="V79" s="84">
        <f t="shared" si="10"/>
        <v>401.30960000000005</v>
      </c>
    </row>
    <row r="80" spans="1:22">
      <c r="A80" s="83" t="s">
        <v>342</v>
      </c>
      <c r="B80" s="83" t="s">
        <v>343</v>
      </c>
      <c r="C80" s="83" t="s">
        <v>344</v>
      </c>
      <c r="D80" s="83" t="s">
        <v>39</v>
      </c>
      <c r="E80" s="87">
        <v>60647</v>
      </c>
      <c r="F80" s="95" t="str">
        <f t="shared" si="6"/>
        <v>60647</v>
      </c>
      <c r="G80" s="96" t="str">
        <f t="shared" si="7"/>
        <v>606</v>
      </c>
      <c r="H80" s="96" t="str">
        <f>VLOOKUP(G80,'Zone Lookup'!$A$2:$C$149,3,TRUE)</f>
        <v>005</v>
      </c>
      <c r="I80" s="97">
        <f>VLOOKUP(H80,'Weight Lookup'!$A$2:$B$11,2,FALSE)</f>
        <v>9.1</v>
      </c>
      <c r="J80" s="98">
        <v>32</v>
      </c>
      <c r="K80" s="96" t="str">
        <f>VLOOKUP(J80,'Apple Watch Inventory'!$A$2:$H$43,2,FALSE)</f>
        <v>42mm</v>
      </c>
      <c r="L80" s="96" t="str">
        <f>VLOOKUP(J80,'Apple Watch Inventory'!$A$2:$H$43,3,FALSE)</f>
        <v>Watch</v>
      </c>
      <c r="M80" s="96" t="str">
        <f>VLOOKUP(J80,'Apple Watch Inventory'!$A$2:$H$43,4,FALSE)</f>
        <v>Stainless Steel</v>
      </c>
      <c r="N80" s="96" t="str">
        <f>VLOOKUP(J80,'Apple Watch Inventory'!$A$2:$H$43,5,FALSE)</f>
        <v>Pearl Woven Nylon</v>
      </c>
      <c r="O80" s="97">
        <f>VLOOKUP(J80,'Apple Watch Inventory'!$A$2:$H$43,6,FALSE)</f>
        <v>599</v>
      </c>
      <c r="P80" s="98">
        <v>1</v>
      </c>
      <c r="Q80" s="97">
        <f t="shared" si="8"/>
        <v>69</v>
      </c>
      <c r="R80" s="98" t="s">
        <v>40</v>
      </c>
      <c r="S80" s="84">
        <f t="shared" si="11"/>
        <v>668</v>
      </c>
      <c r="T80" s="99">
        <f>VLOOKUP(R80,'Avg Sales Tax'!$B$2:$C$52,2,FALSE)</f>
        <v>8.1900000000000001E-2</v>
      </c>
      <c r="U80" s="84">
        <f t="shared" si="9"/>
        <v>54.709200000000003</v>
      </c>
      <c r="V80" s="84">
        <f t="shared" si="10"/>
        <v>731.80920000000003</v>
      </c>
    </row>
    <row r="81" spans="1:22">
      <c r="A81" s="83" t="s">
        <v>345</v>
      </c>
      <c r="B81" s="83" t="s">
        <v>346</v>
      </c>
      <c r="C81" s="83" t="s">
        <v>347</v>
      </c>
      <c r="D81" s="83" t="s">
        <v>341</v>
      </c>
      <c r="E81" s="87">
        <v>7104</v>
      </c>
      <c r="F81" s="95" t="str">
        <f t="shared" si="6"/>
        <v>07104</v>
      </c>
      <c r="G81" s="96" t="str">
        <f t="shared" si="7"/>
        <v>071</v>
      </c>
      <c r="H81" s="96" t="str">
        <f>VLOOKUP(G81,'Zone Lookup'!$A$2:$C$149,3,TRUE)</f>
        <v>002</v>
      </c>
      <c r="I81" s="97">
        <f>VLOOKUP(H81,'Weight Lookup'!$A$2:$B$11,2,FALSE)</f>
        <v>7.66</v>
      </c>
      <c r="J81" s="98">
        <v>8</v>
      </c>
      <c r="K81" s="96" t="str">
        <f>VLOOKUP(J81,'Apple Watch Inventory'!$A$2:$H$43,2,FALSE)</f>
        <v>42mm</v>
      </c>
      <c r="L81" s="96" t="str">
        <f>VLOOKUP(J81,'Apple Watch Inventory'!$A$2:$H$43,3,FALSE)</f>
        <v>Sport</v>
      </c>
      <c r="M81" s="96" t="str">
        <f>VLOOKUP(J81,'Apple Watch Inventory'!$A$2:$H$43,4,FALSE)</f>
        <v xml:space="preserve">Silver Aluminum </v>
      </c>
      <c r="N81" s="96" t="str">
        <f>VLOOKUP(J81,'Apple Watch Inventory'!$A$2:$H$43,5,FALSE)</f>
        <v>Royal Blue</v>
      </c>
      <c r="O81" s="97">
        <f>VLOOKUP(J81,'Apple Watch Inventory'!$A$2:$H$43,6,FALSE)</f>
        <v>349</v>
      </c>
      <c r="P81" s="98">
        <v>0</v>
      </c>
      <c r="Q81" s="97">
        <f t="shared" si="8"/>
        <v>0</v>
      </c>
      <c r="R81" s="98" t="s">
        <v>21</v>
      </c>
      <c r="S81" s="84">
        <f t="shared" si="11"/>
        <v>349</v>
      </c>
      <c r="T81" s="99">
        <f>VLOOKUP(R81,'Avg Sales Tax'!$B$2:$C$52,2,FALSE)</f>
        <v>6.9699999999999998E-2</v>
      </c>
      <c r="U81" s="84">
        <f t="shared" si="9"/>
        <v>24.325299999999999</v>
      </c>
      <c r="V81" s="84">
        <f t="shared" si="10"/>
        <v>380.98530000000005</v>
      </c>
    </row>
    <row r="82" spans="1:22">
      <c r="A82" s="83" t="s">
        <v>348</v>
      </c>
      <c r="B82" s="83" t="s">
        <v>349</v>
      </c>
      <c r="C82" s="83" t="s">
        <v>350</v>
      </c>
      <c r="D82" s="83" t="s">
        <v>351</v>
      </c>
      <c r="E82" s="87">
        <v>88101</v>
      </c>
      <c r="F82" s="95" t="str">
        <f t="shared" si="6"/>
        <v>88101</v>
      </c>
      <c r="G82" s="96" t="str">
        <f t="shared" si="7"/>
        <v>881</v>
      </c>
      <c r="H82" s="96" t="str">
        <f>VLOOKUP(G82,'Zone Lookup'!$A$2:$C$149,3,TRUE)</f>
        <v>007</v>
      </c>
      <c r="I82" s="97">
        <f>VLOOKUP(H82,'Weight Lookup'!$A$2:$B$11,2,FALSE)</f>
        <v>9.69</v>
      </c>
      <c r="J82" s="98">
        <v>5</v>
      </c>
      <c r="K82" s="96" t="str">
        <f>VLOOKUP(J82,'Apple Watch Inventory'!$A$2:$H$43,2,FALSE)</f>
        <v>38mm</v>
      </c>
      <c r="L82" s="96" t="str">
        <f>VLOOKUP(J82,'Apple Watch Inventory'!$A$2:$H$43,3,FALSE)</f>
        <v>Sport</v>
      </c>
      <c r="M82" s="96" t="str">
        <f>VLOOKUP(J82,'Apple Watch Inventory'!$A$2:$H$43,4,FALSE)</f>
        <v xml:space="preserve">Silver Aluminum </v>
      </c>
      <c r="N82" s="96" t="str">
        <f>VLOOKUP(J82,'Apple Watch Inventory'!$A$2:$H$43,5,FALSE)</f>
        <v>Apricot Sport</v>
      </c>
      <c r="O82" s="97">
        <f>VLOOKUP(J82,'Apple Watch Inventory'!$A$2:$H$43,6,FALSE)</f>
        <v>299</v>
      </c>
      <c r="P82" s="98">
        <v>1</v>
      </c>
      <c r="Q82" s="97">
        <f t="shared" si="8"/>
        <v>69</v>
      </c>
      <c r="R82" s="98" t="s">
        <v>155</v>
      </c>
      <c r="S82" s="84">
        <f t="shared" si="11"/>
        <v>368</v>
      </c>
      <c r="T82" s="99">
        <f>VLOOKUP(R82,'Avg Sales Tax'!$B$2:$C$52,2,FALSE)</f>
        <v>7.3499999999999996E-2</v>
      </c>
      <c r="U82" s="84">
        <f t="shared" si="9"/>
        <v>27.047999999999998</v>
      </c>
      <c r="V82" s="84">
        <f t="shared" si="10"/>
        <v>404.738</v>
      </c>
    </row>
    <row r="83" spans="1:22">
      <c r="A83" s="83" t="s">
        <v>352</v>
      </c>
      <c r="B83" s="83" t="s">
        <v>353</v>
      </c>
      <c r="C83" s="83" t="s">
        <v>354</v>
      </c>
      <c r="D83" s="83" t="s">
        <v>355</v>
      </c>
      <c r="E83" s="87">
        <v>10309</v>
      </c>
      <c r="F83" s="95" t="str">
        <f t="shared" si="6"/>
        <v>10309</v>
      </c>
      <c r="G83" s="96" t="str">
        <f t="shared" si="7"/>
        <v>103</v>
      </c>
      <c r="H83" s="96" t="str">
        <f>VLOOKUP(G83,'Zone Lookup'!$A$2:$C$149,3,TRUE)</f>
        <v>002</v>
      </c>
      <c r="I83" s="97">
        <f>VLOOKUP(H83,'Weight Lookup'!$A$2:$B$11,2,FALSE)</f>
        <v>7.66</v>
      </c>
      <c r="J83" s="98">
        <v>34</v>
      </c>
      <c r="K83" s="96" t="str">
        <f>VLOOKUP(J83,'Apple Watch Inventory'!$A$2:$H$43,2,FALSE)</f>
        <v>42mm</v>
      </c>
      <c r="L83" s="96" t="str">
        <f>VLOOKUP(J83,'Apple Watch Inventory'!$A$2:$H$43,3,FALSE)</f>
        <v>Watch</v>
      </c>
      <c r="M83" s="96" t="str">
        <f>VLOOKUP(J83,'Apple Watch Inventory'!$A$2:$H$43,4,FALSE)</f>
        <v>Stainless Steel</v>
      </c>
      <c r="N83" s="96" t="str">
        <f>VLOOKUP(J83,'Apple Watch Inventory'!$A$2:$H$43,5,FALSE)</f>
        <v>Milanese Loop</v>
      </c>
      <c r="O83" s="97">
        <f>VLOOKUP(J83,'Apple Watch Inventory'!$A$2:$H$43,6,FALSE)</f>
        <v>699</v>
      </c>
      <c r="P83" s="98">
        <v>1</v>
      </c>
      <c r="Q83" s="97">
        <f t="shared" si="8"/>
        <v>69</v>
      </c>
      <c r="R83" s="98" t="s">
        <v>66</v>
      </c>
      <c r="S83" s="84">
        <f t="shared" si="11"/>
        <v>768</v>
      </c>
      <c r="T83" s="99">
        <f>VLOOKUP(R83,'Avg Sales Tax'!$B$2:$C$52,2,FALSE)</f>
        <v>8.48E-2</v>
      </c>
      <c r="U83" s="84">
        <f t="shared" si="9"/>
        <v>65.126400000000004</v>
      </c>
      <c r="V83" s="84">
        <f t="shared" si="10"/>
        <v>840.78639999999996</v>
      </c>
    </row>
    <row r="84" spans="1:22">
      <c r="A84" s="83" t="s">
        <v>357</v>
      </c>
      <c r="B84" s="83" t="s">
        <v>358</v>
      </c>
      <c r="C84" s="83" t="s">
        <v>359</v>
      </c>
      <c r="D84" s="83" t="s">
        <v>360</v>
      </c>
      <c r="E84" s="87">
        <v>32254</v>
      </c>
      <c r="F84" s="95" t="str">
        <f t="shared" si="6"/>
        <v>32254</v>
      </c>
      <c r="G84" s="96" t="str">
        <f t="shared" si="7"/>
        <v>322</v>
      </c>
      <c r="H84" s="96" t="str">
        <f>VLOOKUP(G84,'Zone Lookup'!$A$2:$C$149,3,TRUE)</f>
        <v>005</v>
      </c>
      <c r="I84" s="97">
        <f>VLOOKUP(H84,'Weight Lookup'!$A$2:$B$11,2,FALSE)</f>
        <v>9.1</v>
      </c>
      <c r="J84" s="98">
        <v>16</v>
      </c>
      <c r="K84" s="96" t="str">
        <f>VLOOKUP(J84,'Apple Watch Inventory'!$A$2:$H$43,2,FALSE)</f>
        <v>42mm</v>
      </c>
      <c r="L84" s="96" t="str">
        <f>VLOOKUP(J84,'Apple Watch Inventory'!$A$2:$H$43,3,FALSE)</f>
        <v>Sport</v>
      </c>
      <c r="M84" s="96" t="str">
        <f>VLOOKUP(J84,'Apple Watch Inventory'!$A$2:$H$43,4,FALSE)</f>
        <v xml:space="preserve">Silver Aluminum </v>
      </c>
      <c r="N84" s="96" t="str">
        <f>VLOOKUP(J84,'Apple Watch Inventory'!$A$2:$H$43,5,FALSE)</f>
        <v>Scuba Blue Woven Nylon</v>
      </c>
      <c r="O84" s="97">
        <f>VLOOKUP(J84,'Apple Watch Inventory'!$A$2:$H$43,6,FALSE)</f>
        <v>349</v>
      </c>
      <c r="P84" s="98">
        <v>0</v>
      </c>
      <c r="Q84" s="97">
        <f t="shared" si="8"/>
        <v>0</v>
      </c>
      <c r="R84" s="98" t="s">
        <v>204</v>
      </c>
      <c r="S84" s="84">
        <f t="shared" si="11"/>
        <v>349</v>
      </c>
      <c r="T84" s="99">
        <f>VLOOKUP(R84,'Avg Sales Tax'!$B$2:$C$52,2,FALSE)</f>
        <v>6.6500000000000004E-2</v>
      </c>
      <c r="U84" s="84">
        <f t="shared" si="9"/>
        <v>23.208500000000001</v>
      </c>
      <c r="V84" s="84">
        <f t="shared" si="10"/>
        <v>381.30850000000004</v>
      </c>
    </row>
    <row r="85" spans="1:22">
      <c r="A85" s="83" t="s">
        <v>361</v>
      </c>
      <c r="B85" s="83" t="s">
        <v>362</v>
      </c>
      <c r="C85" s="83" t="s">
        <v>363</v>
      </c>
      <c r="D85" s="83" t="s">
        <v>364</v>
      </c>
      <c r="E85" s="87">
        <v>94545</v>
      </c>
      <c r="F85" s="95" t="str">
        <f t="shared" si="6"/>
        <v>94545</v>
      </c>
      <c r="G85" s="96" t="str">
        <f t="shared" si="7"/>
        <v>945</v>
      </c>
      <c r="H85" s="96" t="str">
        <f>VLOOKUP(G85,'Zone Lookup'!$A$2:$C$149,3,TRUE)</f>
        <v>008</v>
      </c>
      <c r="I85" s="97">
        <f>VLOOKUP(H85,'Weight Lookup'!$A$2:$B$11,2,FALSE)</f>
        <v>9.9600000000000009</v>
      </c>
      <c r="J85" s="98">
        <v>10</v>
      </c>
      <c r="K85" s="96" t="str">
        <f>VLOOKUP(J85,'Apple Watch Inventory'!$A$2:$H$43,2,FALSE)</f>
        <v>42mm</v>
      </c>
      <c r="L85" s="96" t="str">
        <f>VLOOKUP(J85,'Apple Watch Inventory'!$A$2:$H$43,3,FALSE)</f>
        <v>Sport</v>
      </c>
      <c r="M85" s="96" t="str">
        <f>VLOOKUP(J85,'Apple Watch Inventory'!$A$2:$H$43,4,FALSE)</f>
        <v xml:space="preserve">Silver Aluminum </v>
      </c>
      <c r="N85" s="96" t="str">
        <f>VLOOKUP(J85,'Apple Watch Inventory'!$A$2:$H$43,5,FALSE)</f>
        <v>White</v>
      </c>
      <c r="O85" s="97">
        <f>VLOOKUP(J85,'Apple Watch Inventory'!$A$2:$H$43,6,FALSE)</f>
        <v>349</v>
      </c>
      <c r="P85" s="98">
        <v>1</v>
      </c>
      <c r="Q85" s="97">
        <f t="shared" si="8"/>
        <v>69</v>
      </c>
      <c r="R85" s="98" t="s">
        <v>46</v>
      </c>
      <c r="S85" s="84">
        <f t="shared" si="11"/>
        <v>418</v>
      </c>
      <c r="T85" s="99">
        <f>VLOOKUP(R85,'Avg Sales Tax'!$B$2:$C$52,2,FALSE)</f>
        <v>8.4400000000000003E-2</v>
      </c>
      <c r="U85" s="84">
        <f t="shared" si="9"/>
        <v>35.279200000000003</v>
      </c>
      <c r="V85" s="84">
        <f t="shared" si="10"/>
        <v>463.23919999999998</v>
      </c>
    </row>
    <row r="86" spans="1:22">
      <c r="A86" s="83" t="s">
        <v>365</v>
      </c>
      <c r="B86" s="83" t="s">
        <v>366</v>
      </c>
      <c r="C86" s="83" t="s">
        <v>367</v>
      </c>
      <c r="D86" s="83" t="s">
        <v>368</v>
      </c>
      <c r="E86" s="87">
        <v>44122</v>
      </c>
      <c r="F86" s="95" t="str">
        <f t="shared" si="6"/>
        <v>44122</v>
      </c>
      <c r="G86" s="96" t="str">
        <f t="shared" si="7"/>
        <v>441</v>
      </c>
      <c r="H86" s="96" t="str">
        <f>VLOOKUP(G86,'Zone Lookup'!$A$2:$C$149,3,TRUE)</f>
        <v>004</v>
      </c>
      <c r="I86" s="97">
        <f>VLOOKUP(H86,'Weight Lookup'!$A$2:$B$11,2,FALSE)</f>
        <v>8.91</v>
      </c>
      <c r="J86" s="98">
        <v>31</v>
      </c>
      <c r="K86" s="96" t="str">
        <f>VLOOKUP(J86,'Apple Watch Inventory'!$A$2:$H$43,2,FALSE)</f>
        <v>38mm</v>
      </c>
      <c r="L86" s="96" t="str">
        <f>VLOOKUP(J86,'Apple Watch Inventory'!$A$2:$H$43,3,FALSE)</f>
        <v>Watch</v>
      </c>
      <c r="M86" s="96" t="str">
        <f>VLOOKUP(J86,'Apple Watch Inventory'!$A$2:$H$43,4,FALSE)</f>
        <v>Stainless Steel</v>
      </c>
      <c r="N86" s="96" t="str">
        <f>VLOOKUP(J86,'Apple Watch Inventory'!$A$2:$H$43,5,FALSE)</f>
        <v>Pearl Woven Nylon</v>
      </c>
      <c r="O86" s="97">
        <f>VLOOKUP(J86,'Apple Watch Inventory'!$A$2:$H$43,6,FALSE)</f>
        <v>549</v>
      </c>
      <c r="P86" s="98">
        <v>1</v>
      </c>
      <c r="Q86" s="97">
        <f t="shared" si="8"/>
        <v>69</v>
      </c>
      <c r="R86" s="98" t="s">
        <v>31</v>
      </c>
      <c r="S86" s="84">
        <f t="shared" si="11"/>
        <v>618</v>
      </c>
      <c r="T86" s="99">
        <f>VLOOKUP(R86,'Avg Sales Tax'!$B$2:$C$52,2,FALSE)</f>
        <v>7.0999999999999994E-2</v>
      </c>
      <c r="U86" s="84">
        <f t="shared" si="9"/>
        <v>43.877999999999993</v>
      </c>
      <c r="V86" s="84">
        <f t="shared" si="10"/>
        <v>670.78800000000001</v>
      </c>
    </row>
    <row r="87" spans="1:22">
      <c r="A87" s="83" t="s">
        <v>369</v>
      </c>
      <c r="B87" s="83" t="s">
        <v>370</v>
      </c>
      <c r="C87" s="83" t="s">
        <v>371</v>
      </c>
      <c r="D87" s="83" t="s">
        <v>372</v>
      </c>
      <c r="E87" s="87">
        <v>76040</v>
      </c>
      <c r="F87" s="95" t="str">
        <f t="shared" si="6"/>
        <v>76040</v>
      </c>
      <c r="G87" s="96" t="str">
        <f t="shared" si="7"/>
        <v>760</v>
      </c>
      <c r="H87" s="96" t="str">
        <f>VLOOKUP(G87,'Zone Lookup'!$A$2:$C$149,3,TRUE)</f>
        <v>006</v>
      </c>
      <c r="I87" s="97">
        <f>VLOOKUP(H87,'Weight Lookup'!$A$2:$B$11,2,FALSE)</f>
        <v>9.49</v>
      </c>
      <c r="J87" s="98">
        <v>30</v>
      </c>
      <c r="K87" s="96" t="str">
        <f>VLOOKUP(J87,'Apple Watch Inventory'!$A$2:$H$43,2,FALSE)</f>
        <v>42mm</v>
      </c>
      <c r="L87" s="96" t="str">
        <f>VLOOKUP(J87,'Apple Watch Inventory'!$A$2:$H$43,3,FALSE)</f>
        <v>Watch</v>
      </c>
      <c r="M87" s="96" t="str">
        <f>VLOOKUP(J87,'Apple Watch Inventory'!$A$2:$H$43,4,FALSE)</f>
        <v>Stainless Steel</v>
      </c>
      <c r="N87" s="96" t="str">
        <f>VLOOKUP(J87,'Apple Watch Inventory'!$A$2:$H$43,5,FALSE)</f>
        <v>Storm Gray Leather Loop</v>
      </c>
      <c r="O87" s="97">
        <f>VLOOKUP(J87,'Apple Watch Inventory'!$A$2:$H$43,6,FALSE)</f>
        <v>699</v>
      </c>
      <c r="P87" s="98">
        <v>1</v>
      </c>
      <c r="Q87" s="97">
        <f t="shared" si="8"/>
        <v>69</v>
      </c>
      <c r="R87" s="98" t="s">
        <v>79</v>
      </c>
      <c r="S87" s="84">
        <f t="shared" si="11"/>
        <v>768</v>
      </c>
      <c r="T87" s="99">
        <f>VLOOKUP(R87,'Avg Sales Tax'!$B$2:$C$52,2,FALSE)</f>
        <v>8.0500000000000002E-2</v>
      </c>
      <c r="U87" s="84">
        <f t="shared" si="9"/>
        <v>61.823999999999998</v>
      </c>
      <c r="V87" s="84">
        <f t="shared" si="10"/>
        <v>839.31399999999996</v>
      </c>
    </row>
    <row r="88" spans="1:22">
      <c r="A88" s="83" t="s">
        <v>373</v>
      </c>
      <c r="B88" s="83" t="s">
        <v>374</v>
      </c>
      <c r="C88" s="83" t="s">
        <v>375</v>
      </c>
      <c r="D88" s="83" t="s">
        <v>376</v>
      </c>
      <c r="E88" s="87">
        <v>90247</v>
      </c>
      <c r="F88" s="95" t="str">
        <f t="shared" si="6"/>
        <v>90247</v>
      </c>
      <c r="G88" s="96" t="str">
        <f t="shared" si="7"/>
        <v>902</v>
      </c>
      <c r="H88" s="96" t="str">
        <f>VLOOKUP(G88,'Zone Lookup'!$A$2:$C$149,3,TRUE)</f>
        <v>008</v>
      </c>
      <c r="I88" s="97">
        <f>VLOOKUP(H88,'Weight Lookup'!$A$2:$B$11,2,FALSE)</f>
        <v>9.9600000000000009</v>
      </c>
      <c r="J88" s="98">
        <v>23</v>
      </c>
      <c r="K88" s="96" t="str">
        <f>VLOOKUP(J88,'Apple Watch Inventory'!$A$2:$H$43,2,FALSE)</f>
        <v>38mm</v>
      </c>
      <c r="L88" s="96" t="str">
        <f>VLOOKUP(J88,'Apple Watch Inventory'!$A$2:$H$43,3,FALSE)</f>
        <v>Watch</v>
      </c>
      <c r="M88" s="96" t="str">
        <f>VLOOKUP(J88,'Apple Watch Inventory'!$A$2:$H$43,4,FALSE)</f>
        <v>Stainless Steel</v>
      </c>
      <c r="N88" s="96" t="str">
        <f>VLOOKUP(J88,'Apple Watch Inventory'!$A$2:$H$43,5,FALSE)</f>
        <v>Saddle Brown Classic Buckle</v>
      </c>
      <c r="O88" s="97">
        <f>VLOOKUP(J88,'Apple Watch Inventory'!$A$2:$H$43,6,FALSE)</f>
        <v>649</v>
      </c>
      <c r="P88" s="98">
        <v>0</v>
      </c>
      <c r="Q88" s="97">
        <f t="shared" si="8"/>
        <v>0</v>
      </c>
      <c r="R88" s="98" t="s">
        <v>46</v>
      </c>
      <c r="S88" s="84">
        <f t="shared" si="11"/>
        <v>649</v>
      </c>
      <c r="T88" s="99">
        <f>VLOOKUP(R88,'Avg Sales Tax'!$B$2:$C$52,2,FALSE)</f>
        <v>8.4400000000000003E-2</v>
      </c>
      <c r="U88" s="84">
        <f t="shared" si="9"/>
        <v>54.775600000000004</v>
      </c>
      <c r="V88" s="84">
        <f t="shared" si="10"/>
        <v>713.73560000000009</v>
      </c>
    </row>
    <row r="89" spans="1:22">
      <c r="A89" s="83" t="s">
        <v>377</v>
      </c>
      <c r="B89" s="83" t="s">
        <v>378</v>
      </c>
      <c r="C89" s="83" t="s">
        <v>379</v>
      </c>
      <c r="D89" s="83" t="s">
        <v>380</v>
      </c>
      <c r="E89" s="87">
        <v>60201</v>
      </c>
      <c r="F89" s="95" t="str">
        <f t="shared" si="6"/>
        <v>60201</v>
      </c>
      <c r="G89" s="96" t="str">
        <f t="shared" si="7"/>
        <v>602</v>
      </c>
      <c r="H89" s="96" t="str">
        <f>VLOOKUP(G89,'Zone Lookup'!$A$2:$C$149,3,TRUE)</f>
        <v>005</v>
      </c>
      <c r="I89" s="97">
        <f>VLOOKUP(H89,'Weight Lookup'!$A$2:$B$11,2,FALSE)</f>
        <v>9.1</v>
      </c>
      <c r="J89" s="98">
        <v>8</v>
      </c>
      <c r="K89" s="96" t="str">
        <f>VLOOKUP(J89,'Apple Watch Inventory'!$A$2:$H$43,2,FALSE)</f>
        <v>42mm</v>
      </c>
      <c r="L89" s="96" t="str">
        <f>VLOOKUP(J89,'Apple Watch Inventory'!$A$2:$H$43,3,FALSE)</f>
        <v>Sport</v>
      </c>
      <c r="M89" s="96" t="str">
        <f>VLOOKUP(J89,'Apple Watch Inventory'!$A$2:$H$43,4,FALSE)</f>
        <v xml:space="preserve">Silver Aluminum </v>
      </c>
      <c r="N89" s="96" t="str">
        <f>VLOOKUP(J89,'Apple Watch Inventory'!$A$2:$H$43,5,FALSE)</f>
        <v>Royal Blue</v>
      </c>
      <c r="O89" s="97">
        <f>VLOOKUP(J89,'Apple Watch Inventory'!$A$2:$H$43,6,FALSE)</f>
        <v>349</v>
      </c>
      <c r="P89" s="98">
        <v>0</v>
      </c>
      <c r="Q89" s="97">
        <f t="shared" si="8"/>
        <v>0</v>
      </c>
      <c r="R89" s="98" t="s">
        <v>40</v>
      </c>
      <c r="S89" s="84">
        <f t="shared" si="11"/>
        <v>349</v>
      </c>
      <c r="T89" s="99">
        <f>VLOOKUP(R89,'Avg Sales Tax'!$B$2:$C$52,2,FALSE)</f>
        <v>8.1900000000000001E-2</v>
      </c>
      <c r="U89" s="84">
        <f t="shared" si="9"/>
        <v>28.583100000000002</v>
      </c>
      <c r="V89" s="84">
        <f t="shared" si="10"/>
        <v>386.68310000000002</v>
      </c>
    </row>
    <row r="90" spans="1:22">
      <c r="A90" s="83" t="s">
        <v>381</v>
      </c>
      <c r="B90" s="83" t="s">
        <v>382</v>
      </c>
      <c r="C90" s="83" t="s">
        <v>383</v>
      </c>
      <c r="D90" s="83" t="s">
        <v>384</v>
      </c>
      <c r="E90" s="87">
        <v>44302</v>
      </c>
      <c r="F90" s="95" t="str">
        <f t="shared" si="6"/>
        <v>44302</v>
      </c>
      <c r="G90" s="96" t="str">
        <f t="shared" si="7"/>
        <v>443</v>
      </c>
      <c r="H90" s="96" t="str">
        <f>VLOOKUP(G90,'Zone Lookup'!$A$2:$C$149,3,TRUE)</f>
        <v>004</v>
      </c>
      <c r="I90" s="97">
        <f>VLOOKUP(H90,'Weight Lookup'!$A$2:$B$11,2,FALSE)</f>
        <v>8.91</v>
      </c>
      <c r="J90" s="98">
        <v>15</v>
      </c>
      <c r="K90" s="96" t="str">
        <f>VLOOKUP(J90,'Apple Watch Inventory'!$A$2:$H$43,2,FALSE)</f>
        <v>38mm</v>
      </c>
      <c r="L90" s="96" t="str">
        <f>VLOOKUP(J90,'Apple Watch Inventory'!$A$2:$H$43,3,FALSE)</f>
        <v>Sport</v>
      </c>
      <c r="M90" s="96" t="str">
        <f>VLOOKUP(J90,'Apple Watch Inventory'!$A$2:$H$43,4,FALSE)</f>
        <v xml:space="preserve">Silver Aluminum </v>
      </c>
      <c r="N90" s="96" t="str">
        <f>VLOOKUP(J90,'Apple Watch Inventory'!$A$2:$H$43,5,FALSE)</f>
        <v>Pink Woven Nylon</v>
      </c>
      <c r="O90" s="97">
        <f>VLOOKUP(J90,'Apple Watch Inventory'!$A$2:$H$43,6,FALSE)</f>
        <v>299</v>
      </c>
      <c r="P90" s="98">
        <v>1</v>
      </c>
      <c r="Q90" s="97">
        <f t="shared" si="8"/>
        <v>69</v>
      </c>
      <c r="R90" s="98" t="s">
        <v>31</v>
      </c>
      <c r="S90" s="84">
        <f t="shared" si="11"/>
        <v>368</v>
      </c>
      <c r="T90" s="99">
        <f>VLOOKUP(R90,'Avg Sales Tax'!$B$2:$C$52,2,FALSE)</f>
        <v>7.0999999999999994E-2</v>
      </c>
      <c r="U90" s="84">
        <f t="shared" si="9"/>
        <v>26.127999999999997</v>
      </c>
      <c r="V90" s="84">
        <f t="shared" si="10"/>
        <v>403.03800000000001</v>
      </c>
    </row>
    <row r="91" spans="1:22">
      <c r="A91" s="83" t="s">
        <v>385</v>
      </c>
      <c r="B91" s="83" t="s">
        <v>386</v>
      </c>
      <c r="C91" s="83" t="s">
        <v>387</v>
      </c>
      <c r="D91" s="83" t="s">
        <v>228</v>
      </c>
      <c r="E91" s="87">
        <v>19106</v>
      </c>
      <c r="F91" s="95" t="str">
        <f t="shared" si="6"/>
        <v>19106</v>
      </c>
      <c r="G91" s="96" t="str">
        <f t="shared" si="7"/>
        <v>191</v>
      </c>
      <c r="H91" s="96" t="str">
        <f>VLOOKUP(G91,'Zone Lookup'!$A$2:$C$149,3,TRUE)</f>
        <v>002</v>
      </c>
      <c r="I91" s="97">
        <f>VLOOKUP(H91,'Weight Lookup'!$A$2:$B$11,2,FALSE)</f>
        <v>7.66</v>
      </c>
      <c r="J91" s="98">
        <v>23</v>
      </c>
      <c r="K91" s="96" t="str">
        <f>VLOOKUP(J91,'Apple Watch Inventory'!$A$2:$H$43,2,FALSE)</f>
        <v>38mm</v>
      </c>
      <c r="L91" s="96" t="str">
        <f>VLOOKUP(J91,'Apple Watch Inventory'!$A$2:$H$43,3,FALSE)</f>
        <v>Watch</v>
      </c>
      <c r="M91" s="96" t="str">
        <f>VLOOKUP(J91,'Apple Watch Inventory'!$A$2:$H$43,4,FALSE)</f>
        <v>Stainless Steel</v>
      </c>
      <c r="N91" s="96" t="str">
        <f>VLOOKUP(J91,'Apple Watch Inventory'!$A$2:$H$43,5,FALSE)</f>
        <v>Saddle Brown Classic Buckle</v>
      </c>
      <c r="O91" s="97">
        <f>VLOOKUP(J91,'Apple Watch Inventory'!$A$2:$H$43,6,FALSE)</f>
        <v>649</v>
      </c>
      <c r="P91" s="98">
        <v>0</v>
      </c>
      <c r="Q91" s="97">
        <f t="shared" si="8"/>
        <v>0</v>
      </c>
      <c r="R91" s="98" t="s">
        <v>61</v>
      </c>
      <c r="S91" s="84">
        <f t="shared" si="11"/>
        <v>649</v>
      </c>
      <c r="T91" s="99">
        <f>VLOOKUP(R91,'Avg Sales Tax'!$B$2:$C$52,2,FALSE)</f>
        <v>6.3399999999999998E-2</v>
      </c>
      <c r="U91" s="84">
        <f t="shared" si="9"/>
        <v>41.146599999999999</v>
      </c>
      <c r="V91" s="84">
        <f t="shared" si="10"/>
        <v>697.8066</v>
      </c>
    </row>
    <row r="92" spans="1:22">
      <c r="A92" s="83" t="s">
        <v>388</v>
      </c>
      <c r="B92" s="83" t="s">
        <v>389</v>
      </c>
      <c r="C92" s="83" t="s">
        <v>390</v>
      </c>
      <c r="D92" s="83" t="s">
        <v>391</v>
      </c>
      <c r="E92" s="87">
        <v>94010</v>
      </c>
      <c r="F92" s="95" t="str">
        <f t="shared" si="6"/>
        <v>94010</v>
      </c>
      <c r="G92" s="96" t="str">
        <f t="shared" si="7"/>
        <v>940</v>
      </c>
      <c r="H92" s="96" t="str">
        <f>VLOOKUP(G92,'Zone Lookup'!$A$2:$C$149,3,TRUE)</f>
        <v>008</v>
      </c>
      <c r="I92" s="97">
        <f>VLOOKUP(H92,'Weight Lookup'!$A$2:$B$11,2,FALSE)</f>
        <v>9.9600000000000009</v>
      </c>
      <c r="J92" s="98">
        <v>34</v>
      </c>
      <c r="K92" s="96" t="str">
        <f>VLOOKUP(J92,'Apple Watch Inventory'!$A$2:$H$43,2,FALSE)</f>
        <v>42mm</v>
      </c>
      <c r="L92" s="96" t="str">
        <f>VLOOKUP(J92,'Apple Watch Inventory'!$A$2:$H$43,3,FALSE)</f>
        <v>Watch</v>
      </c>
      <c r="M92" s="96" t="str">
        <f>VLOOKUP(J92,'Apple Watch Inventory'!$A$2:$H$43,4,FALSE)</f>
        <v>Stainless Steel</v>
      </c>
      <c r="N92" s="96" t="str">
        <f>VLOOKUP(J92,'Apple Watch Inventory'!$A$2:$H$43,5,FALSE)</f>
        <v>Milanese Loop</v>
      </c>
      <c r="O92" s="97">
        <f>VLOOKUP(J92,'Apple Watch Inventory'!$A$2:$H$43,6,FALSE)</f>
        <v>699</v>
      </c>
      <c r="P92" s="98">
        <v>0</v>
      </c>
      <c r="Q92" s="97">
        <f t="shared" si="8"/>
        <v>0</v>
      </c>
      <c r="R92" s="98" t="s">
        <v>46</v>
      </c>
      <c r="S92" s="84">
        <f t="shared" si="11"/>
        <v>699</v>
      </c>
      <c r="T92" s="99">
        <f>VLOOKUP(R92,'Avg Sales Tax'!$B$2:$C$52,2,FALSE)</f>
        <v>8.4400000000000003E-2</v>
      </c>
      <c r="U92" s="84">
        <f t="shared" si="9"/>
        <v>58.995600000000003</v>
      </c>
      <c r="V92" s="84">
        <f t="shared" si="10"/>
        <v>767.9556</v>
      </c>
    </row>
    <row r="93" spans="1:22">
      <c r="A93" s="83" t="s">
        <v>392</v>
      </c>
      <c r="B93" s="83" t="s">
        <v>393</v>
      </c>
      <c r="C93" s="83" t="s">
        <v>394</v>
      </c>
      <c r="D93" s="83" t="s">
        <v>395</v>
      </c>
      <c r="E93" s="87">
        <v>91776</v>
      </c>
      <c r="F93" s="95" t="str">
        <f t="shared" si="6"/>
        <v>91776</v>
      </c>
      <c r="G93" s="96" t="str">
        <f t="shared" si="7"/>
        <v>917</v>
      </c>
      <c r="H93" s="96" t="str">
        <f>VLOOKUP(G93,'Zone Lookup'!$A$2:$C$149,3,TRUE)</f>
        <v>008</v>
      </c>
      <c r="I93" s="97">
        <f>VLOOKUP(H93,'Weight Lookup'!$A$2:$B$11,2,FALSE)</f>
        <v>9.9600000000000009</v>
      </c>
      <c r="J93" s="98">
        <v>1</v>
      </c>
      <c r="K93" s="96" t="str">
        <f>VLOOKUP(J93,'Apple Watch Inventory'!$A$2:$H$43,2,FALSE)</f>
        <v>38mm</v>
      </c>
      <c r="L93" s="96" t="str">
        <f>VLOOKUP(J93,'Apple Watch Inventory'!$A$2:$H$43,3,FALSE)</f>
        <v>Sport</v>
      </c>
      <c r="M93" s="96" t="str">
        <f>VLOOKUP(J93,'Apple Watch Inventory'!$A$2:$H$43,4,FALSE)</f>
        <v>Space Gray Aluminum</v>
      </c>
      <c r="N93" s="96" t="str">
        <f>VLOOKUP(J93,'Apple Watch Inventory'!$A$2:$H$43,5,FALSE)</f>
        <v>Black Sport</v>
      </c>
      <c r="O93" s="97">
        <f>VLOOKUP(J93,'Apple Watch Inventory'!$A$2:$H$43,6,FALSE)</f>
        <v>299</v>
      </c>
      <c r="P93" s="98">
        <v>0</v>
      </c>
      <c r="Q93" s="97">
        <f t="shared" si="8"/>
        <v>0</v>
      </c>
      <c r="R93" s="98" t="s">
        <v>46</v>
      </c>
      <c r="S93" s="84">
        <f t="shared" si="11"/>
        <v>299</v>
      </c>
      <c r="T93" s="99">
        <f>VLOOKUP(R93,'Avg Sales Tax'!$B$2:$C$52,2,FALSE)</f>
        <v>8.4400000000000003E-2</v>
      </c>
      <c r="U93" s="84">
        <f t="shared" si="9"/>
        <v>25.235600000000002</v>
      </c>
      <c r="V93" s="84">
        <f t="shared" si="10"/>
        <v>334.19559999999996</v>
      </c>
    </row>
    <row r="94" spans="1:22">
      <c r="A94" s="83" t="s">
        <v>396</v>
      </c>
      <c r="B94" s="83" t="s">
        <v>397</v>
      </c>
      <c r="C94" s="83" t="s">
        <v>398</v>
      </c>
      <c r="D94" s="83" t="s">
        <v>399</v>
      </c>
      <c r="E94" s="87">
        <v>76708</v>
      </c>
      <c r="F94" s="95" t="str">
        <f t="shared" si="6"/>
        <v>76708</v>
      </c>
      <c r="G94" s="96" t="str">
        <f t="shared" si="7"/>
        <v>767</v>
      </c>
      <c r="H94" s="96" t="str">
        <f>VLOOKUP(G94,'Zone Lookup'!$A$2:$C$149,3,TRUE)</f>
        <v>007</v>
      </c>
      <c r="I94" s="97">
        <f>VLOOKUP(H94,'Weight Lookup'!$A$2:$B$11,2,FALSE)</f>
        <v>9.69</v>
      </c>
      <c r="J94" s="98">
        <v>14</v>
      </c>
      <c r="K94" s="96" t="str">
        <f>VLOOKUP(J94,'Apple Watch Inventory'!$A$2:$H$43,2,FALSE)</f>
        <v>42mm</v>
      </c>
      <c r="L94" s="96" t="str">
        <f>VLOOKUP(J94,'Apple Watch Inventory'!$A$2:$H$43,3,FALSE)</f>
        <v>Sport</v>
      </c>
      <c r="M94" s="96" t="str">
        <f>VLOOKUP(J94,'Apple Watch Inventory'!$A$2:$H$43,4,FALSE)</f>
        <v>Rose Gold Aluminum</v>
      </c>
      <c r="N94" s="96" t="str">
        <f>VLOOKUP(J94,'Apple Watch Inventory'!$A$2:$H$43,5,FALSE)</f>
        <v>Lavendar</v>
      </c>
      <c r="O94" s="97">
        <f>VLOOKUP(J94,'Apple Watch Inventory'!$A$2:$H$43,6,FALSE)</f>
        <v>349</v>
      </c>
      <c r="P94" s="98">
        <v>1</v>
      </c>
      <c r="Q94" s="97">
        <f t="shared" si="8"/>
        <v>69</v>
      </c>
      <c r="R94" s="98" t="s">
        <v>79</v>
      </c>
      <c r="S94" s="84">
        <f t="shared" si="11"/>
        <v>418</v>
      </c>
      <c r="T94" s="99">
        <f>VLOOKUP(R94,'Avg Sales Tax'!$B$2:$C$52,2,FALSE)</f>
        <v>8.0500000000000002E-2</v>
      </c>
      <c r="U94" s="84">
        <f t="shared" si="9"/>
        <v>33.649000000000001</v>
      </c>
      <c r="V94" s="84">
        <f t="shared" si="10"/>
        <v>461.339</v>
      </c>
    </row>
    <row r="95" spans="1:22">
      <c r="A95" s="83" t="s">
        <v>400</v>
      </c>
      <c r="B95" s="83" t="s">
        <v>401</v>
      </c>
      <c r="C95" s="83" t="s">
        <v>402</v>
      </c>
      <c r="D95" s="83" t="s">
        <v>25</v>
      </c>
      <c r="E95" s="87">
        <v>99501</v>
      </c>
      <c r="F95" s="95" t="str">
        <f t="shared" si="6"/>
        <v>99501</v>
      </c>
      <c r="G95" s="96" t="str">
        <f t="shared" si="7"/>
        <v>995</v>
      </c>
      <c r="H95" s="96" t="str">
        <f>VLOOKUP(G95,'Zone Lookup'!$A$2:$C$149,3,TRUE)</f>
        <v>046</v>
      </c>
      <c r="I95" s="97">
        <f>VLOOKUP(H95,'Weight Lookup'!$A$2:$B$11,2,FALSE)</f>
        <v>37.880000000000003</v>
      </c>
      <c r="J95" s="98">
        <v>12</v>
      </c>
      <c r="K95" s="96" t="str">
        <f>VLOOKUP(J95,'Apple Watch Inventory'!$A$2:$H$43,2,FALSE)</f>
        <v>42mm</v>
      </c>
      <c r="L95" s="96" t="str">
        <f>VLOOKUP(J95,'Apple Watch Inventory'!$A$2:$H$43,3,FALSE)</f>
        <v>Sport</v>
      </c>
      <c r="M95" s="96" t="str">
        <f>VLOOKUP(J95,'Apple Watch Inventory'!$A$2:$H$43,4,FALSE)</f>
        <v>Gold Aluminum</v>
      </c>
      <c r="N95" s="96" t="str">
        <f>VLOOKUP(J95,'Apple Watch Inventory'!$A$2:$H$43,5,FALSE)</f>
        <v>Midnight Blue</v>
      </c>
      <c r="O95" s="97">
        <f>VLOOKUP(J95,'Apple Watch Inventory'!$A$2:$H$43,6,FALSE)</f>
        <v>349</v>
      </c>
      <c r="P95" s="98">
        <v>1</v>
      </c>
      <c r="Q95" s="97">
        <f t="shared" si="8"/>
        <v>69</v>
      </c>
      <c r="R95" s="98" t="s">
        <v>26</v>
      </c>
      <c r="S95" s="84">
        <f t="shared" si="11"/>
        <v>418</v>
      </c>
      <c r="T95" s="99">
        <f>VLOOKUP(R95,'Avg Sales Tax'!$B$2:$C$52,2,FALSE)</f>
        <v>1.7600000000000001E-2</v>
      </c>
      <c r="U95" s="84">
        <f t="shared" si="9"/>
        <v>7.3568000000000007</v>
      </c>
      <c r="V95" s="84">
        <f t="shared" si="10"/>
        <v>463.23680000000002</v>
      </c>
    </row>
    <row r="96" spans="1:22">
      <c r="A96" s="83" t="s">
        <v>403</v>
      </c>
      <c r="B96" s="83" t="s">
        <v>404</v>
      </c>
      <c r="C96" s="83" t="s">
        <v>405</v>
      </c>
      <c r="D96" s="83" t="s">
        <v>44</v>
      </c>
      <c r="E96" s="87">
        <v>95110</v>
      </c>
      <c r="F96" s="95" t="str">
        <f t="shared" si="6"/>
        <v>95110</v>
      </c>
      <c r="G96" s="96" t="str">
        <f t="shared" si="7"/>
        <v>951</v>
      </c>
      <c r="H96" s="96" t="str">
        <f>VLOOKUP(G96,'Zone Lookup'!$A$2:$C$149,3,TRUE)</f>
        <v>008</v>
      </c>
      <c r="I96" s="97">
        <f>VLOOKUP(H96,'Weight Lookup'!$A$2:$B$11,2,FALSE)</f>
        <v>9.9600000000000009</v>
      </c>
      <c r="J96" s="98">
        <v>19</v>
      </c>
      <c r="K96" s="96" t="str">
        <f>VLOOKUP(J96,'Apple Watch Inventory'!$A$2:$H$43,2,FALSE)</f>
        <v>38mm</v>
      </c>
      <c r="L96" s="96" t="str">
        <f>VLOOKUP(J96,'Apple Watch Inventory'!$A$2:$H$43,3,FALSE)</f>
        <v>Sport</v>
      </c>
      <c r="M96" s="96" t="str">
        <f>VLOOKUP(J96,'Apple Watch Inventory'!$A$2:$H$43,4,FALSE)</f>
        <v>Gold Aluminum</v>
      </c>
      <c r="N96" s="96" t="str">
        <f>VLOOKUP(J96,'Apple Watch Inventory'!$A$2:$H$43,5,FALSE)</f>
        <v>Gold/Red Woven Nylon</v>
      </c>
      <c r="O96" s="97">
        <f>VLOOKUP(J96,'Apple Watch Inventory'!$A$2:$H$43,6,FALSE)</f>
        <v>299</v>
      </c>
      <c r="P96" s="98">
        <v>1</v>
      </c>
      <c r="Q96" s="97">
        <f t="shared" si="8"/>
        <v>69</v>
      </c>
      <c r="R96" s="98" t="s">
        <v>46</v>
      </c>
      <c r="S96" s="84">
        <f t="shared" si="11"/>
        <v>368</v>
      </c>
      <c r="T96" s="99">
        <f>VLOOKUP(R96,'Avg Sales Tax'!$B$2:$C$52,2,FALSE)</f>
        <v>8.4400000000000003E-2</v>
      </c>
      <c r="U96" s="84">
        <f t="shared" si="9"/>
        <v>31.059200000000001</v>
      </c>
      <c r="V96" s="84">
        <f t="shared" si="10"/>
        <v>409.01919999999996</v>
      </c>
    </row>
    <row r="97" spans="1:22">
      <c r="A97" s="83" t="s">
        <v>406</v>
      </c>
      <c r="B97" s="83" t="s">
        <v>407</v>
      </c>
      <c r="C97" s="83" t="s">
        <v>408</v>
      </c>
      <c r="D97" s="83" t="s">
        <v>409</v>
      </c>
      <c r="E97" s="87">
        <v>94577</v>
      </c>
      <c r="F97" s="95" t="str">
        <f t="shared" si="6"/>
        <v>94577</v>
      </c>
      <c r="G97" s="96" t="str">
        <f t="shared" si="7"/>
        <v>945</v>
      </c>
      <c r="H97" s="96" t="str">
        <f>VLOOKUP(G97,'Zone Lookup'!$A$2:$C$149,3,TRUE)</f>
        <v>008</v>
      </c>
      <c r="I97" s="97">
        <f>VLOOKUP(H97,'Weight Lookup'!$A$2:$B$11,2,FALSE)</f>
        <v>9.9600000000000009</v>
      </c>
      <c r="J97" s="98">
        <v>34</v>
      </c>
      <c r="K97" s="96" t="str">
        <f>VLOOKUP(J97,'Apple Watch Inventory'!$A$2:$H$43,2,FALSE)</f>
        <v>42mm</v>
      </c>
      <c r="L97" s="96" t="str">
        <f>VLOOKUP(J97,'Apple Watch Inventory'!$A$2:$H$43,3,FALSE)</f>
        <v>Watch</v>
      </c>
      <c r="M97" s="96" t="str">
        <f>VLOOKUP(J97,'Apple Watch Inventory'!$A$2:$H$43,4,FALSE)</f>
        <v>Stainless Steel</v>
      </c>
      <c r="N97" s="96" t="str">
        <f>VLOOKUP(J97,'Apple Watch Inventory'!$A$2:$H$43,5,FALSE)</f>
        <v>Milanese Loop</v>
      </c>
      <c r="O97" s="97">
        <f>VLOOKUP(J97,'Apple Watch Inventory'!$A$2:$H$43,6,FALSE)</f>
        <v>699</v>
      </c>
      <c r="P97" s="98">
        <v>0</v>
      </c>
      <c r="Q97" s="97">
        <f t="shared" si="8"/>
        <v>0</v>
      </c>
      <c r="R97" s="98" t="s">
        <v>46</v>
      </c>
      <c r="S97" s="84">
        <f t="shared" si="11"/>
        <v>699</v>
      </c>
      <c r="T97" s="99">
        <f>VLOOKUP(R97,'Avg Sales Tax'!$B$2:$C$52,2,FALSE)</f>
        <v>8.4400000000000003E-2</v>
      </c>
      <c r="U97" s="84">
        <f t="shared" si="9"/>
        <v>58.995600000000003</v>
      </c>
      <c r="V97" s="84">
        <f t="shared" si="10"/>
        <v>767.9556</v>
      </c>
    </row>
    <row r="98" spans="1:22">
      <c r="A98" s="83" t="s">
        <v>410</v>
      </c>
      <c r="B98" s="83" t="s">
        <v>411</v>
      </c>
      <c r="C98" s="83" t="s">
        <v>412</v>
      </c>
      <c r="D98" s="83" t="s">
        <v>413</v>
      </c>
      <c r="E98" s="87">
        <v>46202</v>
      </c>
      <c r="F98" s="95" t="str">
        <f t="shared" si="6"/>
        <v>46202</v>
      </c>
      <c r="G98" s="96" t="str">
        <f t="shared" si="7"/>
        <v>462</v>
      </c>
      <c r="H98" s="96" t="str">
        <f>VLOOKUP(G98,'Zone Lookup'!$A$2:$C$149,3,TRUE)</f>
        <v>005</v>
      </c>
      <c r="I98" s="97">
        <f>VLOOKUP(H98,'Weight Lookup'!$A$2:$B$11,2,FALSE)</f>
        <v>9.1</v>
      </c>
      <c r="J98" s="98">
        <v>10</v>
      </c>
      <c r="K98" s="96" t="str">
        <f>VLOOKUP(J98,'Apple Watch Inventory'!$A$2:$H$43,2,FALSE)</f>
        <v>42mm</v>
      </c>
      <c r="L98" s="96" t="str">
        <f>VLOOKUP(J98,'Apple Watch Inventory'!$A$2:$H$43,3,FALSE)</f>
        <v>Sport</v>
      </c>
      <c r="M98" s="96" t="str">
        <f>VLOOKUP(J98,'Apple Watch Inventory'!$A$2:$H$43,4,FALSE)</f>
        <v xml:space="preserve">Silver Aluminum </v>
      </c>
      <c r="N98" s="96" t="str">
        <f>VLOOKUP(J98,'Apple Watch Inventory'!$A$2:$H$43,5,FALSE)</f>
        <v>White</v>
      </c>
      <c r="O98" s="97">
        <f>VLOOKUP(J98,'Apple Watch Inventory'!$A$2:$H$43,6,FALSE)</f>
        <v>349</v>
      </c>
      <c r="P98" s="98">
        <v>1</v>
      </c>
      <c r="Q98" s="97">
        <f t="shared" si="8"/>
        <v>69</v>
      </c>
      <c r="R98" s="98" t="s">
        <v>414</v>
      </c>
      <c r="S98" s="84">
        <f t="shared" si="11"/>
        <v>418</v>
      </c>
      <c r="T98" s="99">
        <f>VLOOKUP(R98,'Avg Sales Tax'!$B$2:$C$52,2,FALSE)</f>
        <v>7.0000000000000007E-2</v>
      </c>
      <c r="U98" s="84">
        <f t="shared" si="9"/>
        <v>29.26</v>
      </c>
      <c r="V98" s="84">
        <f t="shared" si="10"/>
        <v>456.36</v>
      </c>
    </row>
    <row r="99" spans="1:22">
      <c r="A99" s="83" t="s">
        <v>415</v>
      </c>
      <c r="B99" s="83" t="s">
        <v>416</v>
      </c>
      <c r="C99" s="83" t="s">
        <v>417</v>
      </c>
      <c r="D99" s="83" t="s">
        <v>418</v>
      </c>
      <c r="E99" s="87">
        <v>82901</v>
      </c>
      <c r="F99" s="95" t="str">
        <f t="shared" si="6"/>
        <v>82901</v>
      </c>
      <c r="G99" s="96" t="str">
        <f t="shared" si="7"/>
        <v>829</v>
      </c>
      <c r="H99" s="96" t="str">
        <f>VLOOKUP(G99,'Zone Lookup'!$A$2:$C$149,3,TRUE)</f>
        <v>008</v>
      </c>
      <c r="I99" s="97">
        <f>VLOOKUP(H99,'Weight Lookup'!$A$2:$B$11,2,FALSE)</f>
        <v>9.9600000000000009</v>
      </c>
      <c r="J99" s="98">
        <v>11</v>
      </c>
      <c r="K99" s="96" t="str">
        <f>VLOOKUP(J99,'Apple Watch Inventory'!$A$2:$H$43,2,FALSE)</f>
        <v>38mm</v>
      </c>
      <c r="L99" s="96" t="str">
        <f>VLOOKUP(J99,'Apple Watch Inventory'!$A$2:$H$43,3,FALSE)</f>
        <v>Sport</v>
      </c>
      <c r="M99" s="96" t="str">
        <f>VLOOKUP(J99,'Apple Watch Inventory'!$A$2:$H$43,4,FALSE)</f>
        <v>Gold Aluminum</v>
      </c>
      <c r="N99" s="96" t="str">
        <f>VLOOKUP(J99,'Apple Watch Inventory'!$A$2:$H$43,5,FALSE)</f>
        <v>Antique White</v>
      </c>
      <c r="O99" s="97">
        <f>VLOOKUP(J99,'Apple Watch Inventory'!$A$2:$H$43,6,FALSE)</f>
        <v>299</v>
      </c>
      <c r="P99" s="98">
        <v>0</v>
      </c>
      <c r="Q99" s="97">
        <f t="shared" si="8"/>
        <v>0</v>
      </c>
      <c r="R99" s="98" t="s">
        <v>419</v>
      </c>
      <c r="S99" s="84">
        <f t="shared" si="11"/>
        <v>299</v>
      </c>
      <c r="T99" s="99">
        <f>VLOOKUP(R99,'Avg Sales Tax'!$B$2:$C$52,2,FALSE)</f>
        <v>5.4699999999999999E-2</v>
      </c>
      <c r="U99" s="84">
        <f t="shared" si="9"/>
        <v>16.3553</v>
      </c>
      <c r="V99" s="84">
        <f t="shared" si="10"/>
        <v>325.31529999999998</v>
      </c>
    </row>
    <row r="100" spans="1:22">
      <c r="A100" s="83" t="s">
        <v>420</v>
      </c>
      <c r="B100" s="83" t="s">
        <v>421</v>
      </c>
      <c r="C100" s="83" t="s">
        <v>422</v>
      </c>
      <c r="D100" s="83" t="s">
        <v>423</v>
      </c>
      <c r="E100" s="87">
        <v>22102</v>
      </c>
      <c r="F100" s="95" t="str">
        <f t="shared" si="6"/>
        <v>22102</v>
      </c>
      <c r="G100" s="96" t="str">
        <f t="shared" si="7"/>
        <v>221</v>
      </c>
      <c r="H100" s="96" t="str">
        <f>VLOOKUP(G100,'Zone Lookup'!$A$2:$C$149,3,TRUE)</f>
        <v>003</v>
      </c>
      <c r="I100" s="97">
        <f>VLOOKUP(H100,'Weight Lookup'!$A$2:$B$11,2,FALSE)</f>
        <v>8.25</v>
      </c>
      <c r="J100" s="98">
        <v>8</v>
      </c>
      <c r="K100" s="96" t="str">
        <f>VLOOKUP(J100,'Apple Watch Inventory'!$A$2:$H$43,2,FALSE)</f>
        <v>42mm</v>
      </c>
      <c r="L100" s="96" t="str">
        <f>VLOOKUP(J100,'Apple Watch Inventory'!$A$2:$H$43,3,FALSE)</f>
        <v>Sport</v>
      </c>
      <c r="M100" s="96" t="str">
        <f>VLOOKUP(J100,'Apple Watch Inventory'!$A$2:$H$43,4,FALSE)</f>
        <v xml:space="preserve">Silver Aluminum </v>
      </c>
      <c r="N100" s="96" t="str">
        <f>VLOOKUP(J100,'Apple Watch Inventory'!$A$2:$H$43,5,FALSE)</f>
        <v>Royal Blue</v>
      </c>
      <c r="O100" s="97">
        <f>VLOOKUP(J100,'Apple Watch Inventory'!$A$2:$H$43,6,FALSE)</f>
        <v>349</v>
      </c>
      <c r="P100" s="98">
        <v>0</v>
      </c>
      <c r="Q100" s="97">
        <f t="shared" si="8"/>
        <v>0</v>
      </c>
      <c r="R100" s="98" t="s">
        <v>425</v>
      </c>
      <c r="S100" s="84">
        <f t="shared" si="11"/>
        <v>349</v>
      </c>
      <c r="T100" s="99">
        <f>VLOOKUP(R100,'Avg Sales Tax'!$B$2:$C$52,2,FALSE)</f>
        <v>5.6300000000000003E-2</v>
      </c>
      <c r="U100" s="84">
        <f t="shared" si="9"/>
        <v>19.648700000000002</v>
      </c>
      <c r="V100" s="84">
        <f t="shared" si="10"/>
        <v>376.89870000000002</v>
      </c>
    </row>
    <row r="101" spans="1:22">
      <c r="A101" s="83" t="s">
        <v>426</v>
      </c>
      <c r="B101" s="83" t="s">
        <v>427</v>
      </c>
      <c r="C101" s="83" t="s">
        <v>428</v>
      </c>
      <c r="D101" s="83" t="s">
        <v>9</v>
      </c>
      <c r="E101" s="87">
        <v>70112</v>
      </c>
      <c r="F101" s="95" t="str">
        <f t="shared" si="6"/>
        <v>70112</v>
      </c>
      <c r="G101" s="96" t="str">
        <f t="shared" si="7"/>
        <v>701</v>
      </c>
      <c r="H101" s="96" t="str">
        <f>VLOOKUP(G101,'Zone Lookup'!$A$2:$C$149,3,TRUE)</f>
        <v>006</v>
      </c>
      <c r="I101" s="97">
        <f>VLOOKUP(H101,'Weight Lookup'!$A$2:$B$11,2,FALSE)</f>
        <v>9.49</v>
      </c>
      <c r="J101" s="98">
        <v>30</v>
      </c>
      <c r="K101" s="96" t="str">
        <f>VLOOKUP(J101,'Apple Watch Inventory'!$A$2:$H$43,2,FALSE)</f>
        <v>42mm</v>
      </c>
      <c r="L101" s="96" t="str">
        <f>VLOOKUP(J101,'Apple Watch Inventory'!$A$2:$H$43,3,FALSE)</f>
        <v>Watch</v>
      </c>
      <c r="M101" s="96" t="str">
        <f>VLOOKUP(J101,'Apple Watch Inventory'!$A$2:$H$43,4,FALSE)</f>
        <v>Stainless Steel</v>
      </c>
      <c r="N101" s="96" t="str">
        <f>VLOOKUP(J101,'Apple Watch Inventory'!$A$2:$H$43,5,FALSE)</f>
        <v>Storm Gray Leather Loop</v>
      </c>
      <c r="O101" s="97">
        <f>VLOOKUP(J101,'Apple Watch Inventory'!$A$2:$H$43,6,FALSE)</f>
        <v>699</v>
      </c>
      <c r="P101" s="98">
        <v>1</v>
      </c>
      <c r="Q101" s="97">
        <f t="shared" si="8"/>
        <v>69</v>
      </c>
      <c r="R101" s="98" t="s">
        <v>10</v>
      </c>
      <c r="S101" s="84">
        <f t="shared" si="11"/>
        <v>768</v>
      </c>
      <c r="T101" s="99">
        <f>VLOOKUP(R101,'Avg Sales Tax'!$B$2:$C$52,2,FALSE)</f>
        <v>8.9099999999999999E-2</v>
      </c>
      <c r="U101" s="84">
        <f t="shared" si="9"/>
        <v>68.428799999999995</v>
      </c>
      <c r="V101" s="84">
        <f t="shared" si="10"/>
        <v>845.91880000000003</v>
      </c>
    </row>
    <row r="102" spans="1:22">
      <c r="A102" s="83" t="s">
        <v>429</v>
      </c>
      <c r="B102" s="83" t="s">
        <v>430</v>
      </c>
      <c r="C102" s="83" t="s">
        <v>431</v>
      </c>
      <c r="D102" s="83" t="s">
        <v>432</v>
      </c>
      <c r="E102" s="87">
        <v>80303</v>
      </c>
      <c r="F102" s="95" t="str">
        <f t="shared" si="6"/>
        <v>80303</v>
      </c>
      <c r="G102" s="96" t="str">
        <f t="shared" si="7"/>
        <v>803</v>
      </c>
      <c r="H102" s="96" t="str">
        <f>VLOOKUP(G102,'Zone Lookup'!$A$2:$C$149,3,TRUE)</f>
        <v>007</v>
      </c>
      <c r="I102" s="97">
        <f>VLOOKUP(H102,'Weight Lookup'!$A$2:$B$11,2,FALSE)</f>
        <v>9.69</v>
      </c>
      <c r="J102" s="98">
        <v>6</v>
      </c>
      <c r="K102" s="96" t="str">
        <f>VLOOKUP(J102,'Apple Watch Inventory'!$A$2:$H$43,2,FALSE)</f>
        <v>42mm</v>
      </c>
      <c r="L102" s="96" t="str">
        <f>VLOOKUP(J102,'Apple Watch Inventory'!$A$2:$H$43,3,FALSE)</f>
        <v>Sport</v>
      </c>
      <c r="M102" s="96" t="str">
        <f>VLOOKUP(J102,'Apple Watch Inventory'!$A$2:$H$43,4,FALSE)</f>
        <v xml:space="preserve">Silver Aluminum </v>
      </c>
      <c r="N102" s="96" t="str">
        <f>VLOOKUP(J102,'Apple Watch Inventory'!$A$2:$H$43,5,FALSE)</f>
        <v>Apricot Sport</v>
      </c>
      <c r="O102" s="97">
        <f>VLOOKUP(J102,'Apple Watch Inventory'!$A$2:$H$43,6,FALSE)</f>
        <v>349</v>
      </c>
      <c r="P102" s="98">
        <v>0</v>
      </c>
      <c r="Q102" s="97">
        <f t="shared" si="8"/>
        <v>0</v>
      </c>
      <c r="R102" s="98" t="s">
        <v>285</v>
      </c>
      <c r="S102" s="84">
        <f t="shared" si="11"/>
        <v>349</v>
      </c>
      <c r="T102" s="99">
        <f>VLOOKUP(R102,'Avg Sales Tax'!$B$2:$C$52,2,FALSE)</f>
        <v>7.4399999999999994E-2</v>
      </c>
      <c r="U102" s="84">
        <f t="shared" si="9"/>
        <v>25.965599999999998</v>
      </c>
      <c r="V102" s="84">
        <f t="shared" si="10"/>
        <v>384.65559999999999</v>
      </c>
    </row>
    <row r="103" spans="1:22">
      <c r="A103" s="83" t="s">
        <v>433</v>
      </c>
      <c r="B103" s="83" t="s">
        <v>434</v>
      </c>
      <c r="C103" s="83" t="s">
        <v>435</v>
      </c>
      <c r="D103" s="83" t="s">
        <v>409</v>
      </c>
      <c r="E103" s="87">
        <v>94577</v>
      </c>
      <c r="F103" s="95" t="str">
        <f t="shared" si="6"/>
        <v>94577</v>
      </c>
      <c r="G103" s="96" t="str">
        <f t="shared" si="7"/>
        <v>945</v>
      </c>
      <c r="H103" s="96" t="str">
        <f>VLOOKUP(G103,'Zone Lookup'!$A$2:$C$149,3,TRUE)</f>
        <v>008</v>
      </c>
      <c r="I103" s="97">
        <f>VLOOKUP(H103,'Weight Lookup'!$A$2:$B$11,2,FALSE)</f>
        <v>9.9600000000000009</v>
      </c>
      <c r="J103" s="98">
        <v>1</v>
      </c>
      <c r="K103" s="96" t="str">
        <f>VLOOKUP(J103,'Apple Watch Inventory'!$A$2:$H$43,2,FALSE)</f>
        <v>38mm</v>
      </c>
      <c r="L103" s="96" t="str">
        <f>VLOOKUP(J103,'Apple Watch Inventory'!$A$2:$H$43,3,FALSE)</f>
        <v>Sport</v>
      </c>
      <c r="M103" s="96" t="str">
        <f>VLOOKUP(J103,'Apple Watch Inventory'!$A$2:$H$43,4,FALSE)</f>
        <v>Space Gray Aluminum</v>
      </c>
      <c r="N103" s="96" t="str">
        <f>VLOOKUP(J103,'Apple Watch Inventory'!$A$2:$H$43,5,FALSE)</f>
        <v>Black Sport</v>
      </c>
      <c r="O103" s="97">
        <f>VLOOKUP(J103,'Apple Watch Inventory'!$A$2:$H$43,6,FALSE)</f>
        <v>299</v>
      </c>
      <c r="P103" s="98">
        <v>0</v>
      </c>
      <c r="Q103" s="97">
        <f t="shared" si="8"/>
        <v>0</v>
      </c>
      <c r="R103" s="98" t="s">
        <v>46</v>
      </c>
      <c r="S103" s="84">
        <f t="shared" si="11"/>
        <v>299</v>
      </c>
      <c r="T103" s="99">
        <f>VLOOKUP(R103,'Avg Sales Tax'!$B$2:$C$52,2,FALSE)</f>
        <v>8.4400000000000003E-2</v>
      </c>
      <c r="U103" s="84">
        <f t="shared" si="9"/>
        <v>25.235600000000002</v>
      </c>
      <c r="V103" s="84">
        <f t="shared" si="10"/>
        <v>334.19559999999996</v>
      </c>
    </row>
    <row r="104" spans="1:22">
      <c r="A104" s="83" t="s">
        <v>436</v>
      </c>
      <c r="B104" s="83" t="s">
        <v>437</v>
      </c>
      <c r="C104" s="83" t="s">
        <v>438</v>
      </c>
      <c r="D104" s="83" t="s">
        <v>439</v>
      </c>
      <c r="E104" s="87">
        <v>96817</v>
      </c>
      <c r="F104" s="95" t="str">
        <f t="shared" si="6"/>
        <v>96817</v>
      </c>
      <c r="G104" s="96" t="str">
        <f t="shared" si="7"/>
        <v>968</v>
      </c>
      <c r="H104" s="96" t="str">
        <f>VLOOKUP(G104,'Zone Lookup'!$A$2:$C$149,3,TRUE)</f>
        <v>046</v>
      </c>
      <c r="I104" s="97">
        <f>VLOOKUP(H104,'Weight Lookup'!$A$2:$B$11,2,FALSE)</f>
        <v>37.880000000000003</v>
      </c>
      <c r="J104" s="98">
        <v>15</v>
      </c>
      <c r="K104" s="96" t="str">
        <f>VLOOKUP(J104,'Apple Watch Inventory'!$A$2:$H$43,2,FALSE)</f>
        <v>38mm</v>
      </c>
      <c r="L104" s="96" t="str">
        <f>VLOOKUP(J104,'Apple Watch Inventory'!$A$2:$H$43,3,FALSE)</f>
        <v>Sport</v>
      </c>
      <c r="M104" s="96" t="str">
        <f>VLOOKUP(J104,'Apple Watch Inventory'!$A$2:$H$43,4,FALSE)</f>
        <v xml:space="preserve">Silver Aluminum </v>
      </c>
      <c r="N104" s="96" t="str">
        <f>VLOOKUP(J104,'Apple Watch Inventory'!$A$2:$H$43,5,FALSE)</f>
        <v>Pink Woven Nylon</v>
      </c>
      <c r="O104" s="97">
        <f>VLOOKUP(J104,'Apple Watch Inventory'!$A$2:$H$43,6,FALSE)</f>
        <v>299</v>
      </c>
      <c r="P104" s="98">
        <v>1</v>
      </c>
      <c r="Q104" s="97">
        <f t="shared" si="8"/>
        <v>69</v>
      </c>
      <c r="R104" s="98" t="s">
        <v>440</v>
      </c>
      <c r="S104" s="84">
        <f t="shared" si="11"/>
        <v>368</v>
      </c>
      <c r="T104" s="99">
        <f>VLOOKUP(R104,'Avg Sales Tax'!$B$2:$C$52,2,FALSE)</f>
        <v>4.3499999999999997E-2</v>
      </c>
      <c r="U104" s="84">
        <f t="shared" si="9"/>
        <v>16.007999999999999</v>
      </c>
      <c r="V104" s="84">
        <f t="shared" si="10"/>
        <v>421.88799999999998</v>
      </c>
    </row>
    <row r="105" spans="1:22">
      <c r="A105" s="83" t="s">
        <v>441</v>
      </c>
      <c r="B105" s="83" t="s">
        <v>442</v>
      </c>
      <c r="C105" s="83" t="s">
        <v>443</v>
      </c>
      <c r="D105" s="83" t="s">
        <v>444</v>
      </c>
      <c r="E105" s="87">
        <v>55337</v>
      </c>
      <c r="F105" s="95" t="str">
        <f t="shared" si="6"/>
        <v>55337</v>
      </c>
      <c r="G105" s="96" t="str">
        <f t="shared" si="7"/>
        <v>553</v>
      </c>
      <c r="H105" s="96" t="str">
        <f>VLOOKUP(G105,'Zone Lookup'!$A$2:$C$149,3,TRUE)</f>
        <v>006</v>
      </c>
      <c r="I105" s="97">
        <f>VLOOKUP(H105,'Weight Lookup'!$A$2:$B$11,2,FALSE)</f>
        <v>9.49</v>
      </c>
      <c r="J105" s="98">
        <v>30</v>
      </c>
      <c r="K105" s="96" t="str">
        <f>VLOOKUP(J105,'Apple Watch Inventory'!$A$2:$H$43,2,FALSE)</f>
        <v>42mm</v>
      </c>
      <c r="L105" s="96" t="str">
        <f>VLOOKUP(J105,'Apple Watch Inventory'!$A$2:$H$43,3,FALSE)</f>
        <v>Watch</v>
      </c>
      <c r="M105" s="96" t="str">
        <f>VLOOKUP(J105,'Apple Watch Inventory'!$A$2:$H$43,4,FALSE)</f>
        <v>Stainless Steel</v>
      </c>
      <c r="N105" s="96" t="str">
        <f>VLOOKUP(J105,'Apple Watch Inventory'!$A$2:$H$43,5,FALSE)</f>
        <v>Storm Gray Leather Loop</v>
      </c>
      <c r="O105" s="97">
        <f>VLOOKUP(J105,'Apple Watch Inventory'!$A$2:$H$43,6,FALSE)</f>
        <v>699</v>
      </c>
      <c r="P105" s="98">
        <v>1</v>
      </c>
      <c r="Q105" s="97">
        <f t="shared" si="8"/>
        <v>69</v>
      </c>
      <c r="R105" s="98" t="s">
        <v>212</v>
      </c>
      <c r="S105" s="84">
        <f t="shared" si="11"/>
        <v>768</v>
      </c>
      <c r="T105" s="99">
        <f>VLOOKUP(R105,'Avg Sales Tax'!$B$2:$C$52,2,FALSE)</f>
        <v>7.1999999999999995E-2</v>
      </c>
      <c r="U105" s="84">
        <f t="shared" si="9"/>
        <v>55.295999999999992</v>
      </c>
      <c r="V105" s="84">
        <f t="shared" si="10"/>
        <v>832.78600000000006</v>
      </c>
    </row>
    <row r="106" spans="1:22">
      <c r="A106" s="83" t="s">
        <v>445</v>
      </c>
      <c r="B106" s="83" t="s">
        <v>446</v>
      </c>
      <c r="C106" s="83" t="s">
        <v>447</v>
      </c>
      <c r="D106" s="83" t="s">
        <v>448</v>
      </c>
      <c r="E106" s="87">
        <v>27263</v>
      </c>
      <c r="F106" s="95" t="str">
        <f t="shared" si="6"/>
        <v>27263</v>
      </c>
      <c r="G106" s="96" t="str">
        <f t="shared" si="7"/>
        <v>272</v>
      </c>
      <c r="H106" s="96" t="str">
        <f>VLOOKUP(G106,'Zone Lookup'!$A$2:$C$149,3,TRUE)</f>
        <v>004</v>
      </c>
      <c r="I106" s="97">
        <f>VLOOKUP(H106,'Weight Lookup'!$A$2:$B$11,2,FALSE)</f>
        <v>8.91</v>
      </c>
      <c r="J106" s="98">
        <v>39</v>
      </c>
      <c r="K106" s="96" t="str">
        <f>VLOOKUP(J106,'Apple Watch Inventory'!$A$2:$H$43,2,FALSE)</f>
        <v>38mm</v>
      </c>
      <c r="L106" s="96" t="str">
        <f>VLOOKUP(J106,'Apple Watch Inventory'!$A$2:$H$43,3,FALSE)</f>
        <v>Watch</v>
      </c>
      <c r="M106" s="96" t="str">
        <f>VLOOKUP(J106,'Apple Watch Inventory'!$A$2:$H$43,4,FALSE)</f>
        <v>Space Black Stainless Steel</v>
      </c>
      <c r="N106" s="96" t="str">
        <f>VLOOKUP(J106,'Apple Watch Inventory'!$A$2:$H$43,5,FALSE)</f>
        <v>Space Black Milanese Loop</v>
      </c>
      <c r="O106" s="97">
        <f>VLOOKUP(J106,'Apple Watch Inventory'!$A$2:$H$43,6,FALSE)</f>
        <v>699</v>
      </c>
      <c r="P106" s="98">
        <v>0</v>
      </c>
      <c r="Q106" s="97">
        <f t="shared" si="8"/>
        <v>0</v>
      </c>
      <c r="R106" s="98" t="s">
        <v>317</v>
      </c>
      <c r="S106" s="84">
        <f t="shared" si="11"/>
        <v>699</v>
      </c>
      <c r="T106" s="99">
        <f>VLOOKUP(R106,'Avg Sales Tax'!$B$2:$C$52,2,FALSE)</f>
        <v>6.9000000000000006E-2</v>
      </c>
      <c r="U106" s="84">
        <f t="shared" si="9"/>
        <v>48.231000000000002</v>
      </c>
      <c r="V106" s="84">
        <f t="shared" si="10"/>
        <v>756.14099999999996</v>
      </c>
    </row>
    <row r="107" spans="1:22">
      <c r="A107" s="83" t="s">
        <v>449</v>
      </c>
      <c r="B107" s="83" t="s">
        <v>450</v>
      </c>
      <c r="C107" s="83" t="s">
        <v>451</v>
      </c>
      <c r="D107" s="83" t="s">
        <v>452</v>
      </c>
      <c r="E107" s="87">
        <v>11563</v>
      </c>
      <c r="F107" s="95" t="str">
        <f t="shared" si="6"/>
        <v>11563</v>
      </c>
      <c r="G107" s="96" t="str">
        <f t="shared" si="7"/>
        <v>115</v>
      </c>
      <c r="H107" s="96" t="str">
        <f>VLOOKUP(G107,'Zone Lookup'!$A$2:$C$149,3,TRUE)</f>
        <v>002</v>
      </c>
      <c r="I107" s="97">
        <f>VLOOKUP(H107,'Weight Lookup'!$A$2:$B$11,2,FALSE)</f>
        <v>7.66</v>
      </c>
      <c r="J107" s="98">
        <v>1</v>
      </c>
      <c r="K107" s="96" t="str">
        <f>VLOOKUP(J107,'Apple Watch Inventory'!$A$2:$H$43,2,FALSE)</f>
        <v>38mm</v>
      </c>
      <c r="L107" s="96" t="str">
        <f>VLOOKUP(J107,'Apple Watch Inventory'!$A$2:$H$43,3,FALSE)</f>
        <v>Sport</v>
      </c>
      <c r="M107" s="96" t="str">
        <f>VLOOKUP(J107,'Apple Watch Inventory'!$A$2:$H$43,4,FALSE)</f>
        <v>Space Gray Aluminum</v>
      </c>
      <c r="N107" s="96" t="str">
        <f>VLOOKUP(J107,'Apple Watch Inventory'!$A$2:$H$43,5,FALSE)</f>
        <v>Black Sport</v>
      </c>
      <c r="O107" s="97">
        <f>VLOOKUP(J107,'Apple Watch Inventory'!$A$2:$H$43,6,FALSE)</f>
        <v>299</v>
      </c>
      <c r="P107" s="98">
        <v>0</v>
      </c>
      <c r="Q107" s="97">
        <f t="shared" si="8"/>
        <v>0</v>
      </c>
      <c r="R107" s="98" t="s">
        <v>66</v>
      </c>
      <c r="S107" s="84">
        <f t="shared" si="11"/>
        <v>299</v>
      </c>
      <c r="T107" s="99">
        <f>VLOOKUP(R107,'Avg Sales Tax'!$B$2:$C$52,2,FALSE)</f>
        <v>8.48E-2</v>
      </c>
      <c r="U107" s="84">
        <f t="shared" si="9"/>
        <v>25.3552</v>
      </c>
      <c r="V107" s="84">
        <f t="shared" si="10"/>
        <v>332.01520000000005</v>
      </c>
    </row>
    <row r="108" spans="1:22">
      <c r="A108" s="83" t="s">
        <v>453</v>
      </c>
      <c r="B108" s="83" t="s">
        <v>454</v>
      </c>
      <c r="C108" s="83" t="s">
        <v>455</v>
      </c>
      <c r="D108" s="83" t="s">
        <v>456</v>
      </c>
      <c r="E108" s="87">
        <v>97224</v>
      </c>
      <c r="F108" s="95" t="str">
        <f t="shared" si="6"/>
        <v>97224</v>
      </c>
      <c r="G108" s="96" t="str">
        <f t="shared" si="7"/>
        <v>972</v>
      </c>
      <c r="H108" s="96" t="str">
        <f>VLOOKUP(G108,'Zone Lookup'!$A$2:$C$149,3,TRUE)</f>
        <v>008</v>
      </c>
      <c r="I108" s="97">
        <f>VLOOKUP(H108,'Weight Lookup'!$A$2:$B$11,2,FALSE)</f>
        <v>9.9600000000000009</v>
      </c>
      <c r="J108" s="98">
        <v>5</v>
      </c>
      <c r="K108" s="96" t="str">
        <f>VLOOKUP(J108,'Apple Watch Inventory'!$A$2:$H$43,2,FALSE)</f>
        <v>38mm</v>
      </c>
      <c r="L108" s="96" t="str">
        <f>VLOOKUP(J108,'Apple Watch Inventory'!$A$2:$H$43,3,FALSE)</f>
        <v>Sport</v>
      </c>
      <c r="M108" s="96" t="str">
        <f>VLOOKUP(J108,'Apple Watch Inventory'!$A$2:$H$43,4,FALSE)</f>
        <v xml:space="preserve">Silver Aluminum </v>
      </c>
      <c r="N108" s="96" t="str">
        <f>VLOOKUP(J108,'Apple Watch Inventory'!$A$2:$H$43,5,FALSE)</f>
        <v>Apricot Sport</v>
      </c>
      <c r="O108" s="97">
        <f>VLOOKUP(J108,'Apple Watch Inventory'!$A$2:$H$43,6,FALSE)</f>
        <v>299</v>
      </c>
      <c r="P108" s="98">
        <v>1</v>
      </c>
      <c r="Q108" s="97">
        <f t="shared" si="8"/>
        <v>69</v>
      </c>
      <c r="R108" s="98" t="s">
        <v>191</v>
      </c>
      <c r="S108" s="84">
        <f t="shared" si="11"/>
        <v>368</v>
      </c>
      <c r="T108" s="99">
        <f>VLOOKUP(R108,'Avg Sales Tax'!$B$2:$C$52,2,FALSE)</f>
        <v>0</v>
      </c>
      <c r="U108" s="84">
        <f t="shared" si="9"/>
        <v>0</v>
      </c>
      <c r="V108" s="84">
        <f t="shared" si="10"/>
        <v>377.96</v>
      </c>
    </row>
    <row r="109" spans="1:22">
      <c r="A109" s="83" t="s">
        <v>458</v>
      </c>
      <c r="B109" s="83" t="s">
        <v>459</v>
      </c>
      <c r="C109" s="83" t="s">
        <v>460</v>
      </c>
      <c r="D109" s="83" t="s">
        <v>461</v>
      </c>
      <c r="E109" s="87">
        <v>53511</v>
      </c>
      <c r="F109" s="95" t="str">
        <f t="shared" si="6"/>
        <v>53511</v>
      </c>
      <c r="G109" s="96" t="str">
        <f t="shared" si="7"/>
        <v>535</v>
      </c>
      <c r="H109" s="96" t="str">
        <f>VLOOKUP(G109,'Zone Lookup'!$A$2:$C$149,3,TRUE)</f>
        <v>005</v>
      </c>
      <c r="I109" s="97">
        <f>VLOOKUP(H109,'Weight Lookup'!$A$2:$B$11,2,FALSE)</f>
        <v>9.1</v>
      </c>
      <c r="J109" s="98">
        <v>29</v>
      </c>
      <c r="K109" s="96" t="str">
        <f>VLOOKUP(J109,'Apple Watch Inventory'!$A$2:$H$43,2,FALSE)</f>
        <v>38mm</v>
      </c>
      <c r="L109" s="96" t="str">
        <f>VLOOKUP(J109,'Apple Watch Inventory'!$A$2:$H$43,3,FALSE)</f>
        <v>Watch</v>
      </c>
      <c r="M109" s="96" t="str">
        <f>VLOOKUP(J109,'Apple Watch Inventory'!$A$2:$H$43,4,FALSE)</f>
        <v>Stainless Steel</v>
      </c>
      <c r="N109" s="96" t="str">
        <f>VLOOKUP(J109,'Apple Watch Inventory'!$A$2:$H$43,5,FALSE)</f>
        <v>Blue Jay Modern Buckle</v>
      </c>
      <c r="O109" s="97">
        <f>VLOOKUP(J109,'Apple Watch Inventory'!$A$2:$H$43,6,FALSE)</f>
        <v>749</v>
      </c>
      <c r="P109" s="98">
        <v>1</v>
      </c>
      <c r="Q109" s="97">
        <f t="shared" si="8"/>
        <v>69</v>
      </c>
      <c r="R109" s="98" t="s">
        <v>95</v>
      </c>
      <c r="S109" s="84">
        <f t="shared" si="11"/>
        <v>818</v>
      </c>
      <c r="T109" s="99">
        <f>VLOOKUP(R109,'Avg Sales Tax'!$B$2:$C$52,2,FALSE)</f>
        <v>5.4300000000000001E-2</v>
      </c>
      <c r="U109" s="84">
        <f t="shared" si="9"/>
        <v>44.417400000000001</v>
      </c>
      <c r="V109" s="84">
        <f t="shared" si="10"/>
        <v>871.51740000000007</v>
      </c>
    </row>
    <row r="110" spans="1:22">
      <c r="A110" s="83" t="s">
        <v>462</v>
      </c>
      <c r="B110" s="83" t="s">
        <v>463</v>
      </c>
      <c r="C110" s="83" t="s">
        <v>464</v>
      </c>
      <c r="D110" s="83" t="s">
        <v>465</v>
      </c>
      <c r="E110" s="87">
        <v>1602</v>
      </c>
      <c r="F110" s="95" t="str">
        <f t="shared" si="6"/>
        <v>01602</v>
      </c>
      <c r="G110" s="96" t="str">
        <f t="shared" si="7"/>
        <v>016</v>
      </c>
      <c r="H110" s="96" t="str">
        <f>VLOOKUP(G110,'Zone Lookup'!$A$2:$C$149,3,TRUE)</f>
        <v>002</v>
      </c>
      <c r="I110" s="97">
        <f>VLOOKUP(H110,'Weight Lookup'!$A$2:$B$11,2,FALSE)</f>
        <v>7.66</v>
      </c>
      <c r="J110" s="98">
        <v>40</v>
      </c>
      <c r="K110" s="96" t="str">
        <f>VLOOKUP(J110,'Apple Watch Inventory'!$A$2:$H$43,2,FALSE)</f>
        <v>42mm</v>
      </c>
      <c r="L110" s="96" t="str">
        <f>VLOOKUP(J110,'Apple Watch Inventory'!$A$2:$H$43,3,FALSE)</f>
        <v>Watch</v>
      </c>
      <c r="M110" s="96" t="str">
        <f>VLOOKUP(J110,'Apple Watch Inventory'!$A$2:$H$43,4,FALSE)</f>
        <v>Space Black Stainless Steel</v>
      </c>
      <c r="N110" s="96" t="str">
        <f>VLOOKUP(J110,'Apple Watch Inventory'!$A$2:$H$43,5,FALSE)</f>
        <v>Space Black Milanese Loop</v>
      </c>
      <c r="O110" s="97">
        <f>VLOOKUP(J110,'Apple Watch Inventory'!$A$2:$H$43,6,FALSE)</f>
        <v>749</v>
      </c>
      <c r="P110" s="98">
        <v>1</v>
      </c>
      <c r="Q110" s="97">
        <f t="shared" si="8"/>
        <v>69</v>
      </c>
      <c r="R110" s="98" t="s">
        <v>217</v>
      </c>
      <c r="S110" s="84">
        <f t="shared" si="11"/>
        <v>818</v>
      </c>
      <c r="T110" s="99">
        <f>VLOOKUP(R110,'Avg Sales Tax'!$B$2:$C$52,2,FALSE)</f>
        <v>6.25E-2</v>
      </c>
      <c r="U110" s="84">
        <f t="shared" si="9"/>
        <v>51.125</v>
      </c>
      <c r="V110" s="84">
        <f t="shared" si="10"/>
        <v>876.78499999999997</v>
      </c>
    </row>
    <row r="111" spans="1:22">
      <c r="A111" s="83" t="s">
        <v>466</v>
      </c>
      <c r="B111" s="83" t="s">
        <v>467</v>
      </c>
      <c r="C111" s="83" t="s">
        <v>468</v>
      </c>
      <c r="D111" s="83" t="s">
        <v>203</v>
      </c>
      <c r="E111" s="87">
        <v>33133</v>
      </c>
      <c r="F111" s="95" t="str">
        <f t="shared" si="6"/>
        <v>33133</v>
      </c>
      <c r="G111" s="96" t="str">
        <f t="shared" si="7"/>
        <v>331</v>
      </c>
      <c r="H111" s="96" t="str">
        <f>VLOOKUP(G111,'Zone Lookup'!$A$2:$C$149,3,TRUE)</f>
        <v>006</v>
      </c>
      <c r="I111" s="97">
        <f>VLOOKUP(H111,'Weight Lookup'!$A$2:$B$11,2,FALSE)</f>
        <v>9.49</v>
      </c>
      <c r="J111" s="98">
        <v>40</v>
      </c>
      <c r="K111" s="96" t="str">
        <f>VLOOKUP(J111,'Apple Watch Inventory'!$A$2:$H$43,2,FALSE)</f>
        <v>42mm</v>
      </c>
      <c r="L111" s="96" t="str">
        <f>VLOOKUP(J111,'Apple Watch Inventory'!$A$2:$H$43,3,FALSE)</f>
        <v>Watch</v>
      </c>
      <c r="M111" s="96" t="str">
        <f>VLOOKUP(J111,'Apple Watch Inventory'!$A$2:$H$43,4,FALSE)</f>
        <v>Space Black Stainless Steel</v>
      </c>
      <c r="N111" s="96" t="str">
        <f>VLOOKUP(J111,'Apple Watch Inventory'!$A$2:$H$43,5,FALSE)</f>
        <v>Space Black Milanese Loop</v>
      </c>
      <c r="O111" s="97">
        <f>VLOOKUP(J111,'Apple Watch Inventory'!$A$2:$H$43,6,FALSE)</f>
        <v>749</v>
      </c>
      <c r="P111" s="98">
        <v>1</v>
      </c>
      <c r="Q111" s="97">
        <f t="shared" si="8"/>
        <v>69</v>
      </c>
      <c r="R111" s="98" t="s">
        <v>204</v>
      </c>
      <c r="S111" s="84">
        <f t="shared" si="11"/>
        <v>818</v>
      </c>
      <c r="T111" s="99">
        <f>VLOOKUP(R111,'Avg Sales Tax'!$B$2:$C$52,2,FALSE)</f>
        <v>6.6500000000000004E-2</v>
      </c>
      <c r="U111" s="84">
        <f t="shared" si="9"/>
        <v>54.397000000000006</v>
      </c>
      <c r="V111" s="84">
        <f t="shared" si="10"/>
        <v>881.88700000000006</v>
      </c>
    </row>
    <row r="112" spans="1:22">
      <c r="A112" s="83" t="s">
        <v>469</v>
      </c>
      <c r="B112" s="83" t="s">
        <v>470</v>
      </c>
      <c r="C112" s="83" t="s">
        <v>471</v>
      </c>
      <c r="D112" s="83" t="s">
        <v>298</v>
      </c>
      <c r="E112" s="87">
        <v>16502</v>
      </c>
      <c r="F112" s="95" t="str">
        <f t="shared" si="6"/>
        <v>16502</v>
      </c>
      <c r="G112" s="96" t="str">
        <f t="shared" si="7"/>
        <v>165</v>
      </c>
      <c r="H112" s="96" t="str">
        <f>VLOOKUP(G112,'Zone Lookup'!$A$2:$C$149,3,TRUE)</f>
        <v>004</v>
      </c>
      <c r="I112" s="97">
        <f>VLOOKUP(H112,'Weight Lookup'!$A$2:$B$11,2,FALSE)</f>
        <v>8.91</v>
      </c>
      <c r="J112" s="98">
        <v>33</v>
      </c>
      <c r="K112" s="96" t="str">
        <f>VLOOKUP(J112,'Apple Watch Inventory'!$A$2:$H$43,2,FALSE)</f>
        <v>38mm</v>
      </c>
      <c r="L112" s="96" t="str">
        <f>VLOOKUP(J112,'Apple Watch Inventory'!$A$2:$H$43,3,FALSE)</f>
        <v>Watch</v>
      </c>
      <c r="M112" s="96" t="str">
        <f>VLOOKUP(J112,'Apple Watch Inventory'!$A$2:$H$43,4,FALSE)</f>
        <v>Stainless Steel</v>
      </c>
      <c r="N112" s="96" t="str">
        <f>VLOOKUP(J112,'Apple Watch Inventory'!$A$2:$H$43,5,FALSE)</f>
        <v>Milanese Loop</v>
      </c>
      <c r="O112" s="97">
        <f>VLOOKUP(J112,'Apple Watch Inventory'!$A$2:$H$43,6,FALSE)</f>
        <v>649</v>
      </c>
      <c r="P112" s="98">
        <v>0</v>
      </c>
      <c r="Q112" s="97">
        <f t="shared" si="8"/>
        <v>0</v>
      </c>
      <c r="R112" s="98" t="s">
        <v>61</v>
      </c>
      <c r="S112" s="84">
        <f t="shared" si="11"/>
        <v>649</v>
      </c>
      <c r="T112" s="99">
        <f>VLOOKUP(R112,'Avg Sales Tax'!$B$2:$C$52,2,FALSE)</f>
        <v>6.3399999999999998E-2</v>
      </c>
      <c r="U112" s="84">
        <f t="shared" si="9"/>
        <v>41.146599999999999</v>
      </c>
      <c r="V112" s="84">
        <f t="shared" si="10"/>
        <v>699.0566</v>
      </c>
    </row>
    <row r="113" spans="1:22">
      <c r="A113" s="83" t="s">
        <v>472</v>
      </c>
      <c r="B113" s="83" t="s">
        <v>473</v>
      </c>
      <c r="C113" s="83" t="s">
        <v>474</v>
      </c>
      <c r="D113" s="83" t="s">
        <v>475</v>
      </c>
      <c r="E113" s="87">
        <v>75149</v>
      </c>
      <c r="F113" s="95" t="str">
        <f t="shared" si="6"/>
        <v>75149</v>
      </c>
      <c r="G113" s="96" t="str">
        <f t="shared" si="7"/>
        <v>751</v>
      </c>
      <c r="H113" s="96" t="str">
        <f>VLOOKUP(G113,'Zone Lookup'!$A$2:$C$149,3,TRUE)</f>
        <v>006</v>
      </c>
      <c r="I113" s="97">
        <f>VLOOKUP(H113,'Weight Lookup'!$A$2:$B$11,2,FALSE)</f>
        <v>9.49</v>
      </c>
      <c r="J113" s="98">
        <v>11</v>
      </c>
      <c r="K113" s="96" t="str">
        <f>VLOOKUP(J113,'Apple Watch Inventory'!$A$2:$H$43,2,FALSE)</f>
        <v>38mm</v>
      </c>
      <c r="L113" s="96" t="str">
        <f>VLOOKUP(J113,'Apple Watch Inventory'!$A$2:$H$43,3,FALSE)</f>
        <v>Sport</v>
      </c>
      <c r="M113" s="96" t="str">
        <f>VLOOKUP(J113,'Apple Watch Inventory'!$A$2:$H$43,4,FALSE)</f>
        <v>Gold Aluminum</v>
      </c>
      <c r="N113" s="96" t="str">
        <f>VLOOKUP(J113,'Apple Watch Inventory'!$A$2:$H$43,5,FALSE)</f>
        <v>Antique White</v>
      </c>
      <c r="O113" s="97">
        <f>VLOOKUP(J113,'Apple Watch Inventory'!$A$2:$H$43,6,FALSE)</f>
        <v>299</v>
      </c>
      <c r="P113" s="98">
        <v>1</v>
      </c>
      <c r="Q113" s="97">
        <f t="shared" si="8"/>
        <v>69</v>
      </c>
      <c r="R113" s="98" t="s">
        <v>79</v>
      </c>
      <c r="S113" s="84">
        <f t="shared" si="11"/>
        <v>368</v>
      </c>
      <c r="T113" s="99">
        <f>VLOOKUP(R113,'Avg Sales Tax'!$B$2:$C$52,2,FALSE)</f>
        <v>8.0500000000000002E-2</v>
      </c>
      <c r="U113" s="84">
        <f t="shared" si="9"/>
        <v>29.624000000000002</v>
      </c>
      <c r="V113" s="84">
        <f t="shared" si="10"/>
        <v>407.11400000000003</v>
      </c>
    </row>
    <row r="114" spans="1:22">
      <c r="A114" s="83" t="s">
        <v>476</v>
      </c>
      <c r="B114" s="83" t="s">
        <v>477</v>
      </c>
      <c r="C114" s="83" t="s">
        <v>478</v>
      </c>
      <c r="D114" s="83" t="s">
        <v>235</v>
      </c>
      <c r="E114" s="87">
        <v>37388</v>
      </c>
      <c r="F114" s="95" t="str">
        <f t="shared" si="6"/>
        <v>37388</v>
      </c>
      <c r="G114" s="96" t="str">
        <f t="shared" si="7"/>
        <v>373</v>
      </c>
      <c r="H114" s="96" t="str">
        <f>VLOOKUP(G114,'Zone Lookup'!$A$2:$C$149,3,TRUE)</f>
        <v>005</v>
      </c>
      <c r="I114" s="97">
        <f>VLOOKUP(H114,'Weight Lookup'!$A$2:$B$11,2,FALSE)</f>
        <v>9.1</v>
      </c>
      <c r="J114" s="98">
        <v>39</v>
      </c>
      <c r="K114" s="96" t="str">
        <f>VLOOKUP(J114,'Apple Watch Inventory'!$A$2:$H$43,2,FALSE)</f>
        <v>38mm</v>
      </c>
      <c r="L114" s="96" t="str">
        <f>VLOOKUP(J114,'Apple Watch Inventory'!$A$2:$H$43,3,FALSE)</f>
        <v>Watch</v>
      </c>
      <c r="M114" s="96" t="str">
        <f>VLOOKUP(J114,'Apple Watch Inventory'!$A$2:$H$43,4,FALSE)</f>
        <v>Space Black Stainless Steel</v>
      </c>
      <c r="N114" s="96" t="str">
        <f>VLOOKUP(J114,'Apple Watch Inventory'!$A$2:$H$43,5,FALSE)</f>
        <v>Space Black Milanese Loop</v>
      </c>
      <c r="O114" s="97">
        <f>VLOOKUP(J114,'Apple Watch Inventory'!$A$2:$H$43,6,FALSE)</f>
        <v>699</v>
      </c>
      <c r="P114" s="98">
        <v>0</v>
      </c>
      <c r="Q114" s="97">
        <f t="shared" si="8"/>
        <v>0</v>
      </c>
      <c r="R114" s="98" t="s">
        <v>90</v>
      </c>
      <c r="S114" s="84">
        <f t="shared" si="11"/>
        <v>699</v>
      </c>
      <c r="T114" s="99">
        <f>VLOOKUP(R114,'Avg Sales Tax'!$B$2:$C$52,2,FALSE)</f>
        <v>9.4500000000000001E-2</v>
      </c>
      <c r="U114" s="84">
        <f t="shared" si="9"/>
        <v>66.055499999999995</v>
      </c>
      <c r="V114" s="84">
        <f t="shared" si="10"/>
        <v>774.15550000000007</v>
      </c>
    </row>
    <row r="115" spans="1:22">
      <c r="A115" s="83" t="s">
        <v>479</v>
      </c>
      <c r="B115" s="83" t="s">
        <v>480</v>
      </c>
      <c r="C115" s="83" t="s">
        <v>481</v>
      </c>
      <c r="D115" s="83" t="s">
        <v>482</v>
      </c>
      <c r="E115" s="87">
        <v>7501</v>
      </c>
      <c r="F115" s="95" t="str">
        <f t="shared" si="6"/>
        <v>07501</v>
      </c>
      <c r="G115" s="96" t="str">
        <f t="shared" si="7"/>
        <v>075</v>
      </c>
      <c r="H115" s="96" t="str">
        <f>VLOOKUP(G115,'Zone Lookup'!$A$2:$C$149,3,TRUE)</f>
        <v>002</v>
      </c>
      <c r="I115" s="97">
        <f>VLOOKUP(H115,'Weight Lookup'!$A$2:$B$11,2,FALSE)</f>
        <v>7.66</v>
      </c>
      <c r="J115" s="98">
        <v>29</v>
      </c>
      <c r="K115" s="96" t="str">
        <f>VLOOKUP(J115,'Apple Watch Inventory'!$A$2:$H$43,2,FALSE)</f>
        <v>38mm</v>
      </c>
      <c r="L115" s="96" t="str">
        <f>VLOOKUP(J115,'Apple Watch Inventory'!$A$2:$H$43,3,FALSE)</f>
        <v>Watch</v>
      </c>
      <c r="M115" s="96" t="str">
        <f>VLOOKUP(J115,'Apple Watch Inventory'!$A$2:$H$43,4,FALSE)</f>
        <v>Stainless Steel</v>
      </c>
      <c r="N115" s="96" t="str">
        <f>VLOOKUP(J115,'Apple Watch Inventory'!$A$2:$H$43,5,FALSE)</f>
        <v>Blue Jay Modern Buckle</v>
      </c>
      <c r="O115" s="97">
        <f>VLOOKUP(J115,'Apple Watch Inventory'!$A$2:$H$43,6,FALSE)</f>
        <v>749</v>
      </c>
      <c r="P115" s="98">
        <v>1</v>
      </c>
      <c r="Q115" s="97">
        <f t="shared" si="8"/>
        <v>69</v>
      </c>
      <c r="R115" s="98" t="s">
        <v>21</v>
      </c>
      <c r="S115" s="84">
        <f t="shared" si="11"/>
        <v>818</v>
      </c>
      <c r="T115" s="99">
        <f>VLOOKUP(R115,'Avg Sales Tax'!$B$2:$C$52,2,FALSE)</f>
        <v>6.9699999999999998E-2</v>
      </c>
      <c r="U115" s="84">
        <f t="shared" si="9"/>
        <v>57.014600000000002</v>
      </c>
      <c r="V115" s="84">
        <f t="shared" si="10"/>
        <v>882.67459999999994</v>
      </c>
    </row>
    <row r="116" spans="1:22">
      <c r="A116" s="83" t="s">
        <v>484</v>
      </c>
      <c r="B116" s="83" t="s">
        <v>485</v>
      </c>
      <c r="C116" s="83" t="s">
        <v>486</v>
      </c>
      <c r="D116" s="83" t="s">
        <v>487</v>
      </c>
      <c r="E116" s="87">
        <v>33030</v>
      </c>
      <c r="F116" s="95" t="str">
        <f t="shared" si="6"/>
        <v>33030</v>
      </c>
      <c r="G116" s="96" t="str">
        <f t="shared" si="7"/>
        <v>330</v>
      </c>
      <c r="H116" s="96" t="str">
        <f>VLOOKUP(G116,'Zone Lookup'!$A$2:$C$149,3,TRUE)</f>
        <v>006</v>
      </c>
      <c r="I116" s="97">
        <f>VLOOKUP(H116,'Weight Lookup'!$A$2:$B$11,2,FALSE)</f>
        <v>9.49</v>
      </c>
      <c r="J116" s="98">
        <v>40</v>
      </c>
      <c r="K116" s="96" t="str">
        <f>VLOOKUP(J116,'Apple Watch Inventory'!$A$2:$H$43,2,FALSE)</f>
        <v>42mm</v>
      </c>
      <c r="L116" s="96" t="str">
        <f>VLOOKUP(J116,'Apple Watch Inventory'!$A$2:$H$43,3,FALSE)</f>
        <v>Watch</v>
      </c>
      <c r="M116" s="96" t="str">
        <f>VLOOKUP(J116,'Apple Watch Inventory'!$A$2:$H$43,4,FALSE)</f>
        <v>Space Black Stainless Steel</v>
      </c>
      <c r="N116" s="96" t="str">
        <f>VLOOKUP(J116,'Apple Watch Inventory'!$A$2:$H$43,5,FALSE)</f>
        <v>Space Black Milanese Loop</v>
      </c>
      <c r="O116" s="97">
        <f>VLOOKUP(J116,'Apple Watch Inventory'!$A$2:$H$43,6,FALSE)</f>
        <v>749</v>
      </c>
      <c r="P116" s="98">
        <v>0</v>
      </c>
      <c r="Q116" s="97">
        <f t="shared" si="8"/>
        <v>0</v>
      </c>
      <c r="R116" s="98" t="s">
        <v>204</v>
      </c>
      <c r="S116" s="84">
        <f t="shared" si="11"/>
        <v>749</v>
      </c>
      <c r="T116" s="99">
        <f>VLOOKUP(R116,'Avg Sales Tax'!$B$2:$C$52,2,FALSE)</f>
        <v>6.6500000000000004E-2</v>
      </c>
      <c r="U116" s="84">
        <f t="shared" si="9"/>
        <v>49.808500000000002</v>
      </c>
      <c r="V116" s="84">
        <f t="shared" si="10"/>
        <v>808.29849999999999</v>
      </c>
    </row>
    <row r="117" spans="1:22">
      <c r="A117" s="83" t="s">
        <v>488</v>
      </c>
      <c r="B117" s="83" t="s">
        <v>489</v>
      </c>
      <c r="C117" s="83" t="s">
        <v>490</v>
      </c>
      <c r="D117" s="83" t="s">
        <v>491</v>
      </c>
      <c r="E117" s="87">
        <v>21117</v>
      </c>
      <c r="F117" s="95" t="str">
        <f t="shared" si="6"/>
        <v>21117</v>
      </c>
      <c r="G117" s="96" t="str">
        <f t="shared" si="7"/>
        <v>211</v>
      </c>
      <c r="H117" s="96" t="str">
        <f>VLOOKUP(G117,'Zone Lookup'!$A$2:$C$149,3,TRUE)</f>
        <v>003</v>
      </c>
      <c r="I117" s="97">
        <f>VLOOKUP(H117,'Weight Lookup'!$A$2:$B$11,2,FALSE)</f>
        <v>8.25</v>
      </c>
      <c r="J117" s="98">
        <v>35</v>
      </c>
      <c r="K117" s="96" t="str">
        <f>VLOOKUP(J117,'Apple Watch Inventory'!$A$2:$H$43,2,FALSE)</f>
        <v>38mm</v>
      </c>
      <c r="L117" s="96" t="str">
        <f>VLOOKUP(J117,'Apple Watch Inventory'!$A$2:$H$43,3,FALSE)</f>
        <v>Watch</v>
      </c>
      <c r="M117" s="96" t="str">
        <f>VLOOKUP(J117,'Apple Watch Inventory'!$A$2:$H$43,4,FALSE)</f>
        <v>Stainless Steel</v>
      </c>
      <c r="N117" s="96" t="str">
        <f>VLOOKUP(J117,'Apple Watch Inventory'!$A$2:$H$43,5,FALSE)</f>
        <v>Link Bracelet</v>
      </c>
      <c r="O117" s="97">
        <f>VLOOKUP(J117,'Apple Watch Inventory'!$A$2:$H$43,6,FALSE)</f>
        <v>949</v>
      </c>
      <c r="P117" s="98">
        <v>1</v>
      </c>
      <c r="Q117" s="97">
        <f t="shared" si="8"/>
        <v>69</v>
      </c>
      <c r="R117" s="98" t="s">
        <v>56</v>
      </c>
      <c r="S117" s="84">
        <f t="shared" si="11"/>
        <v>1018</v>
      </c>
      <c r="T117" s="99">
        <f>VLOOKUP(R117,'Avg Sales Tax'!$B$2:$C$52,2,FALSE)</f>
        <v>0.06</v>
      </c>
      <c r="U117" s="84">
        <f t="shared" si="9"/>
        <v>61.08</v>
      </c>
      <c r="V117" s="84">
        <f t="shared" si="10"/>
        <v>1087.33</v>
      </c>
    </row>
    <row r="118" spans="1:22">
      <c r="A118" s="83" t="s">
        <v>492</v>
      </c>
      <c r="B118" s="83" t="s">
        <v>493</v>
      </c>
      <c r="C118" s="83" t="s">
        <v>494</v>
      </c>
      <c r="D118" s="83" t="s">
        <v>495</v>
      </c>
      <c r="E118" s="87">
        <v>91362</v>
      </c>
      <c r="F118" s="95" t="str">
        <f t="shared" si="6"/>
        <v>91362</v>
      </c>
      <c r="G118" s="96" t="str">
        <f t="shared" si="7"/>
        <v>913</v>
      </c>
      <c r="H118" s="96" t="str">
        <f>VLOOKUP(G118,'Zone Lookup'!$A$2:$C$149,3,TRUE)</f>
        <v>008</v>
      </c>
      <c r="I118" s="97">
        <f>VLOOKUP(H118,'Weight Lookup'!$A$2:$B$11,2,FALSE)</f>
        <v>9.9600000000000009</v>
      </c>
      <c r="J118" s="98">
        <v>5</v>
      </c>
      <c r="K118" s="96" t="str">
        <f>VLOOKUP(J118,'Apple Watch Inventory'!$A$2:$H$43,2,FALSE)</f>
        <v>38mm</v>
      </c>
      <c r="L118" s="96" t="str">
        <f>VLOOKUP(J118,'Apple Watch Inventory'!$A$2:$H$43,3,FALSE)</f>
        <v>Sport</v>
      </c>
      <c r="M118" s="96" t="str">
        <f>VLOOKUP(J118,'Apple Watch Inventory'!$A$2:$H$43,4,FALSE)</f>
        <v xml:space="preserve">Silver Aluminum </v>
      </c>
      <c r="N118" s="96" t="str">
        <f>VLOOKUP(J118,'Apple Watch Inventory'!$A$2:$H$43,5,FALSE)</f>
        <v>Apricot Sport</v>
      </c>
      <c r="O118" s="97">
        <f>VLOOKUP(J118,'Apple Watch Inventory'!$A$2:$H$43,6,FALSE)</f>
        <v>299</v>
      </c>
      <c r="P118" s="98">
        <v>1</v>
      </c>
      <c r="Q118" s="97">
        <f t="shared" si="8"/>
        <v>69</v>
      </c>
      <c r="R118" s="98" t="s">
        <v>46</v>
      </c>
      <c r="S118" s="84">
        <f t="shared" si="11"/>
        <v>368</v>
      </c>
      <c r="T118" s="99">
        <f>VLOOKUP(R118,'Avg Sales Tax'!$B$2:$C$52,2,FALSE)</f>
        <v>8.4400000000000003E-2</v>
      </c>
      <c r="U118" s="84">
        <f t="shared" si="9"/>
        <v>31.059200000000001</v>
      </c>
      <c r="V118" s="84">
        <f t="shared" si="10"/>
        <v>409.01919999999996</v>
      </c>
    </row>
    <row r="119" spans="1:22">
      <c r="A119" s="83" t="s">
        <v>496</v>
      </c>
      <c r="B119" s="83" t="s">
        <v>497</v>
      </c>
      <c r="C119" s="83" t="s">
        <v>498</v>
      </c>
      <c r="D119" s="83" t="s">
        <v>439</v>
      </c>
      <c r="E119" s="87">
        <v>96819</v>
      </c>
      <c r="F119" s="95" t="str">
        <f t="shared" si="6"/>
        <v>96819</v>
      </c>
      <c r="G119" s="96" t="str">
        <f t="shared" si="7"/>
        <v>968</v>
      </c>
      <c r="H119" s="96" t="str">
        <f>VLOOKUP(G119,'Zone Lookup'!$A$2:$C$149,3,TRUE)</f>
        <v>046</v>
      </c>
      <c r="I119" s="97">
        <f>VLOOKUP(H119,'Weight Lookup'!$A$2:$B$11,2,FALSE)</f>
        <v>37.880000000000003</v>
      </c>
      <c r="J119" s="98">
        <v>18</v>
      </c>
      <c r="K119" s="96" t="str">
        <f>VLOOKUP(J119,'Apple Watch Inventory'!$A$2:$H$43,2,FALSE)</f>
        <v>42mm</v>
      </c>
      <c r="L119" s="96" t="str">
        <f>VLOOKUP(J119,'Apple Watch Inventory'!$A$2:$H$43,3,FALSE)</f>
        <v>Sport</v>
      </c>
      <c r="M119" s="96" t="str">
        <f>VLOOKUP(J119,'Apple Watch Inventory'!$A$2:$H$43,4,FALSE)</f>
        <v>Rose Gold Aluminum</v>
      </c>
      <c r="N119" s="96" t="str">
        <f>VLOOKUP(J119,'Apple Watch Inventory'!$A$2:$H$43,5,FALSE)</f>
        <v>Royal Blue Woven Nylon</v>
      </c>
      <c r="O119" s="97">
        <f>VLOOKUP(J119,'Apple Watch Inventory'!$A$2:$H$43,6,FALSE)</f>
        <v>349</v>
      </c>
      <c r="P119" s="98">
        <v>0</v>
      </c>
      <c r="Q119" s="97">
        <f t="shared" si="8"/>
        <v>0</v>
      </c>
      <c r="R119" s="98" t="s">
        <v>440</v>
      </c>
      <c r="S119" s="84">
        <f t="shared" si="11"/>
        <v>349</v>
      </c>
      <c r="T119" s="99">
        <f>VLOOKUP(R119,'Avg Sales Tax'!$B$2:$C$52,2,FALSE)</f>
        <v>4.3499999999999997E-2</v>
      </c>
      <c r="U119" s="84">
        <f t="shared" si="9"/>
        <v>15.1815</v>
      </c>
      <c r="V119" s="84">
        <f t="shared" si="10"/>
        <v>402.06150000000002</v>
      </c>
    </row>
    <row r="120" spans="1:22">
      <c r="A120" s="83" t="s">
        <v>499</v>
      </c>
      <c r="B120" s="83" t="s">
        <v>500</v>
      </c>
      <c r="C120" s="83" t="s">
        <v>501</v>
      </c>
      <c r="D120" s="83" t="s">
        <v>121</v>
      </c>
      <c r="E120" s="87">
        <v>31701</v>
      </c>
      <c r="F120" s="95" t="str">
        <f t="shared" si="6"/>
        <v>31701</v>
      </c>
      <c r="G120" s="96" t="str">
        <f t="shared" si="7"/>
        <v>317</v>
      </c>
      <c r="H120" s="96" t="str">
        <f>VLOOKUP(G120,'Zone Lookup'!$A$2:$C$149,3,TRUE)</f>
        <v>005</v>
      </c>
      <c r="I120" s="97">
        <f>VLOOKUP(H120,'Weight Lookup'!$A$2:$B$11,2,FALSE)</f>
        <v>9.1</v>
      </c>
      <c r="J120" s="98">
        <v>33</v>
      </c>
      <c r="K120" s="96" t="str">
        <f>VLOOKUP(J120,'Apple Watch Inventory'!$A$2:$H$43,2,FALSE)</f>
        <v>38mm</v>
      </c>
      <c r="L120" s="96" t="str">
        <f>VLOOKUP(J120,'Apple Watch Inventory'!$A$2:$H$43,3,FALSE)</f>
        <v>Watch</v>
      </c>
      <c r="M120" s="96" t="str">
        <f>VLOOKUP(J120,'Apple Watch Inventory'!$A$2:$H$43,4,FALSE)</f>
        <v>Stainless Steel</v>
      </c>
      <c r="N120" s="96" t="str">
        <f>VLOOKUP(J120,'Apple Watch Inventory'!$A$2:$H$43,5,FALSE)</f>
        <v>Milanese Loop</v>
      </c>
      <c r="O120" s="97">
        <f>VLOOKUP(J120,'Apple Watch Inventory'!$A$2:$H$43,6,FALSE)</f>
        <v>649</v>
      </c>
      <c r="P120" s="98">
        <v>0</v>
      </c>
      <c r="Q120" s="97">
        <f t="shared" si="8"/>
        <v>0</v>
      </c>
      <c r="R120" s="98" t="s">
        <v>502</v>
      </c>
      <c r="S120" s="84">
        <f t="shared" si="11"/>
        <v>649</v>
      </c>
      <c r="T120" s="99">
        <f>VLOOKUP(R120,'Avg Sales Tax'!$B$2:$C$52,2,FALSE)</f>
        <v>6.9599999999999995E-2</v>
      </c>
      <c r="U120" s="84">
        <f t="shared" si="9"/>
        <v>45.170399999999994</v>
      </c>
      <c r="V120" s="84">
        <f t="shared" si="10"/>
        <v>703.2704</v>
      </c>
    </row>
    <row r="121" spans="1:22">
      <c r="A121" s="83" t="s">
        <v>503</v>
      </c>
      <c r="B121" s="83" t="s">
        <v>504</v>
      </c>
      <c r="C121" s="83" t="s">
        <v>505</v>
      </c>
      <c r="D121" s="83" t="s">
        <v>216</v>
      </c>
      <c r="E121" s="87">
        <v>2210</v>
      </c>
      <c r="F121" s="95" t="str">
        <f t="shared" si="6"/>
        <v>02210</v>
      </c>
      <c r="G121" s="96" t="str">
        <f t="shared" si="7"/>
        <v>022</v>
      </c>
      <c r="H121" s="96" t="str">
        <f>VLOOKUP(G121,'Zone Lookup'!$A$2:$C$149,3,TRUE)</f>
        <v>002</v>
      </c>
      <c r="I121" s="97">
        <f>VLOOKUP(H121,'Weight Lookup'!$A$2:$B$11,2,FALSE)</f>
        <v>7.66</v>
      </c>
      <c r="J121" s="98">
        <v>2</v>
      </c>
      <c r="K121" s="96" t="str">
        <f>VLOOKUP(J121,'Apple Watch Inventory'!$A$2:$H$43,2,FALSE)</f>
        <v>42mm</v>
      </c>
      <c r="L121" s="96" t="str">
        <f>VLOOKUP(J121,'Apple Watch Inventory'!$A$2:$H$43,3,FALSE)</f>
        <v>Sport</v>
      </c>
      <c r="M121" s="96" t="str">
        <f>VLOOKUP(J121,'Apple Watch Inventory'!$A$2:$H$43,4,FALSE)</f>
        <v>Space Gray Aluminum</v>
      </c>
      <c r="N121" s="96" t="str">
        <f>VLOOKUP(J121,'Apple Watch Inventory'!$A$2:$H$43,5,FALSE)</f>
        <v>Black Sport</v>
      </c>
      <c r="O121" s="97">
        <f>VLOOKUP(J121,'Apple Watch Inventory'!$A$2:$H$43,6,FALSE)</f>
        <v>349</v>
      </c>
      <c r="P121" s="98">
        <v>0</v>
      </c>
      <c r="Q121" s="97">
        <f t="shared" si="8"/>
        <v>0</v>
      </c>
      <c r="R121" s="98" t="s">
        <v>217</v>
      </c>
      <c r="S121" s="84">
        <f t="shared" si="11"/>
        <v>349</v>
      </c>
      <c r="T121" s="99">
        <f>VLOOKUP(R121,'Avg Sales Tax'!$B$2:$C$52,2,FALSE)</f>
        <v>6.25E-2</v>
      </c>
      <c r="U121" s="84">
        <f t="shared" si="9"/>
        <v>21.8125</v>
      </c>
      <c r="V121" s="84">
        <f t="shared" si="10"/>
        <v>378.47250000000003</v>
      </c>
    </row>
    <row r="122" spans="1:22">
      <c r="A122" s="83" t="s">
        <v>506</v>
      </c>
      <c r="B122" s="83" t="s">
        <v>507</v>
      </c>
      <c r="C122" s="83" t="s">
        <v>508</v>
      </c>
      <c r="D122" s="83" t="s">
        <v>509</v>
      </c>
      <c r="E122" s="87">
        <v>7601</v>
      </c>
      <c r="F122" s="95" t="str">
        <f t="shared" si="6"/>
        <v>07601</v>
      </c>
      <c r="G122" s="96" t="str">
        <f t="shared" si="7"/>
        <v>076</v>
      </c>
      <c r="H122" s="96" t="str">
        <f>VLOOKUP(G122,'Zone Lookup'!$A$2:$C$149,3,TRUE)</f>
        <v>002</v>
      </c>
      <c r="I122" s="97">
        <f>VLOOKUP(H122,'Weight Lookup'!$A$2:$B$11,2,FALSE)</f>
        <v>7.66</v>
      </c>
      <c r="J122" s="98">
        <v>24</v>
      </c>
      <c r="K122" s="96" t="str">
        <f>VLOOKUP(J122,'Apple Watch Inventory'!$A$2:$H$43,2,FALSE)</f>
        <v>42mm</v>
      </c>
      <c r="L122" s="96" t="str">
        <f>VLOOKUP(J122,'Apple Watch Inventory'!$A$2:$H$43,3,FALSE)</f>
        <v>Watch</v>
      </c>
      <c r="M122" s="96" t="str">
        <f>VLOOKUP(J122,'Apple Watch Inventory'!$A$2:$H$43,4,FALSE)</f>
        <v>Stainless Steel</v>
      </c>
      <c r="N122" s="96" t="str">
        <f>VLOOKUP(J122,'Apple Watch Inventory'!$A$2:$H$43,5,FALSE)</f>
        <v>Saddle Brown Classic Buckle</v>
      </c>
      <c r="O122" s="97">
        <f>VLOOKUP(J122,'Apple Watch Inventory'!$A$2:$H$43,6,FALSE)</f>
        <v>699</v>
      </c>
      <c r="P122" s="98">
        <v>1</v>
      </c>
      <c r="Q122" s="97">
        <f t="shared" si="8"/>
        <v>69</v>
      </c>
      <c r="R122" s="98" t="s">
        <v>21</v>
      </c>
      <c r="S122" s="84">
        <f t="shared" si="11"/>
        <v>768</v>
      </c>
      <c r="T122" s="99">
        <f>VLOOKUP(R122,'Avg Sales Tax'!$B$2:$C$52,2,FALSE)</f>
        <v>6.9699999999999998E-2</v>
      </c>
      <c r="U122" s="84">
        <f t="shared" si="9"/>
        <v>53.529600000000002</v>
      </c>
      <c r="V122" s="84">
        <f t="shared" si="10"/>
        <v>829.18959999999993</v>
      </c>
    </row>
    <row r="123" spans="1:22">
      <c r="A123" s="83" t="s">
        <v>510</v>
      </c>
      <c r="B123" s="83" t="s">
        <v>511</v>
      </c>
      <c r="C123" s="83" t="s">
        <v>512</v>
      </c>
      <c r="D123" s="83" t="s">
        <v>322</v>
      </c>
      <c r="E123" s="87">
        <v>94403</v>
      </c>
      <c r="F123" s="95" t="str">
        <f t="shared" si="6"/>
        <v>94403</v>
      </c>
      <c r="G123" s="96" t="str">
        <f t="shared" si="7"/>
        <v>944</v>
      </c>
      <c r="H123" s="96" t="str">
        <f>VLOOKUP(G123,'Zone Lookup'!$A$2:$C$149,3,TRUE)</f>
        <v>008</v>
      </c>
      <c r="I123" s="97">
        <f>VLOOKUP(H123,'Weight Lookup'!$A$2:$B$11,2,FALSE)</f>
        <v>9.9600000000000009</v>
      </c>
      <c r="J123" s="98">
        <v>24</v>
      </c>
      <c r="K123" s="96" t="str">
        <f>VLOOKUP(J123,'Apple Watch Inventory'!$A$2:$H$43,2,FALSE)</f>
        <v>42mm</v>
      </c>
      <c r="L123" s="96" t="str">
        <f>VLOOKUP(J123,'Apple Watch Inventory'!$A$2:$H$43,3,FALSE)</f>
        <v>Watch</v>
      </c>
      <c r="M123" s="96" t="str">
        <f>VLOOKUP(J123,'Apple Watch Inventory'!$A$2:$H$43,4,FALSE)</f>
        <v>Stainless Steel</v>
      </c>
      <c r="N123" s="96" t="str">
        <f>VLOOKUP(J123,'Apple Watch Inventory'!$A$2:$H$43,5,FALSE)</f>
        <v>Saddle Brown Classic Buckle</v>
      </c>
      <c r="O123" s="97">
        <f>VLOOKUP(J123,'Apple Watch Inventory'!$A$2:$H$43,6,FALSE)</f>
        <v>699</v>
      </c>
      <c r="P123" s="98">
        <v>1</v>
      </c>
      <c r="Q123" s="97">
        <f t="shared" si="8"/>
        <v>69</v>
      </c>
      <c r="R123" s="98" t="s">
        <v>46</v>
      </c>
      <c r="S123" s="84">
        <f t="shared" si="11"/>
        <v>768</v>
      </c>
      <c r="T123" s="99">
        <f>VLOOKUP(R123,'Avg Sales Tax'!$B$2:$C$52,2,FALSE)</f>
        <v>8.4400000000000003E-2</v>
      </c>
      <c r="U123" s="84">
        <f t="shared" si="9"/>
        <v>64.819199999999995</v>
      </c>
      <c r="V123" s="84">
        <f t="shared" si="10"/>
        <v>842.77920000000006</v>
      </c>
    </row>
    <row r="124" spans="1:22">
      <c r="A124" s="83" t="s">
        <v>513</v>
      </c>
      <c r="B124" s="83" t="s">
        <v>514</v>
      </c>
      <c r="C124" s="83" t="s">
        <v>515</v>
      </c>
      <c r="D124" s="83" t="s">
        <v>516</v>
      </c>
      <c r="E124" s="87">
        <v>91761</v>
      </c>
      <c r="F124" s="95" t="str">
        <f t="shared" si="6"/>
        <v>91761</v>
      </c>
      <c r="G124" s="96" t="str">
        <f t="shared" si="7"/>
        <v>917</v>
      </c>
      <c r="H124" s="96" t="str">
        <f>VLOOKUP(G124,'Zone Lookup'!$A$2:$C$149,3,TRUE)</f>
        <v>008</v>
      </c>
      <c r="I124" s="97">
        <f>VLOOKUP(H124,'Weight Lookup'!$A$2:$B$11,2,FALSE)</f>
        <v>9.9600000000000009</v>
      </c>
      <c r="J124" s="98">
        <v>19</v>
      </c>
      <c r="K124" s="96" t="str">
        <f>VLOOKUP(J124,'Apple Watch Inventory'!$A$2:$H$43,2,FALSE)</f>
        <v>38mm</v>
      </c>
      <c r="L124" s="96" t="str">
        <f>VLOOKUP(J124,'Apple Watch Inventory'!$A$2:$H$43,3,FALSE)</f>
        <v>Sport</v>
      </c>
      <c r="M124" s="96" t="str">
        <f>VLOOKUP(J124,'Apple Watch Inventory'!$A$2:$H$43,4,FALSE)</f>
        <v>Gold Aluminum</v>
      </c>
      <c r="N124" s="96" t="str">
        <f>VLOOKUP(J124,'Apple Watch Inventory'!$A$2:$H$43,5,FALSE)</f>
        <v>Gold/Red Woven Nylon</v>
      </c>
      <c r="O124" s="97">
        <f>VLOOKUP(J124,'Apple Watch Inventory'!$A$2:$H$43,6,FALSE)</f>
        <v>299</v>
      </c>
      <c r="P124" s="98">
        <v>0</v>
      </c>
      <c r="Q124" s="97">
        <f t="shared" si="8"/>
        <v>0</v>
      </c>
      <c r="R124" s="98" t="s">
        <v>46</v>
      </c>
      <c r="S124" s="84">
        <f t="shared" si="11"/>
        <v>299</v>
      </c>
      <c r="T124" s="99">
        <f>VLOOKUP(R124,'Avg Sales Tax'!$B$2:$C$52,2,FALSE)</f>
        <v>8.4400000000000003E-2</v>
      </c>
      <c r="U124" s="84">
        <f t="shared" si="9"/>
        <v>25.235600000000002</v>
      </c>
      <c r="V124" s="84">
        <f t="shared" si="10"/>
        <v>334.19559999999996</v>
      </c>
    </row>
    <row r="125" spans="1:22">
      <c r="A125" s="83" t="s">
        <v>518</v>
      </c>
      <c r="B125" s="83" t="s">
        <v>519</v>
      </c>
      <c r="C125" s="83" t="s">
        <v>520</v>
      </c>
      <c r="D125" s="83" t="s">
        <v>521</v>
      </c>
      <c r="E125" s="87">
        <v>94606</v>
      </c>
      <c r="F125" s="95" t="str">
        <f t="shared" si="6"/>
        <v>94606</v>
      </c>
      <c r="G125" s="96" t="str">
        <f t="shared" si="7"/>
        <v>946</v>
      </c>
      <c r="H125" s="96" t="str">
        <f>VLOOKUP(G125,'Zone Lookup'!$A$2:$C$149,3,TRUE)</f>
        <v>008</v>
      </c>
      <c r="I125" s="97">
        <f>VLOOKUP(H125,'Weight Lookup'!$A$2:$B$11,2,FALSE)</f>
        <v>9.9600000000000009</v>
      </c>
      <c r="J125" s="98">
        <v>24</v>
      </c>
      <c r="K125" s="96" t="str">
        <f>VLOOKUP(J125,'Apple Watch Inventory'!$A$2:$H$43,2,FALSE)</f>
        <v>42mm</v>
      </c>
      <c r="L125" s="96" t="str">
        <f>VLOOKUP(J125,'Apple Watch Inventory'!$A$2:$H$43,3,FALSE)</f>
        <v>Watch</v>
      </c>
      <c r="M125" s="96" t="str">
        <f>VLOOKUP(J125,'Apple Watch Inventory'!$A$2:$H$43,4,FALSE)</f>
        <v>Stainless Steel</v>
      </c>
      <c r="N125" s="96" t="str">
        <f>VLOOKUP(J125,'Apple Watch Inventory'!$A$2:$H$43,5,FALSE)</f>
        <v>Saddle Brown Classic Buckle</v>
      </c>
      <c r="O125" s="97">
        <f>VLOOKUP(J125,'Apple Watch Inventory'!$A$2:$H$43,6,FALSE)</f>
        <v>699</v>
      </c>
      <c r="P125" s="98">
        <v>0</v>
      </c>
      <c r="Q125" s="97">
        <f t="shared" si="8"/>
        <v>0</v>
      </c>
      <c r="R125" s="98" t="s">
        <v>46</v>
      </c>
      <c r="S125" s="84">
        <f t="shared" si="11"/>
        <v>699</v>
      </c>
      <c r="T125" s="99">
        <f>VLOOKUP(R125,'Avg Sales Tax'!$B$2:$C$52,2,FALSE)</f>
        <v>8.4400000000000003E-2</v>
      </c>
      <c r="U125" s="84">
        <f t="shared" si="9"/>
        <v>58.995600000000003</v>
      </c>
      <c r="V125" s="84">
        <f t="shared" si="10"/>
        <v>767.9556</v>
      </c>
    </row>
    <row r="126" spans="1:22">
      <c r="A126" s="83" t="s">
        <v>522</v>
      </c>
      <c r="B126" s="83" t="s">
        <v>523</v>
      </c>
      <c r="C126" s="83" t="s">
        <v>524</v>
      </c>
      <c r="D126" s="83" t="s">
        <v>525</v>
      </c>
      <c r="E126" s="87">
        <v>12180</v>
      </c>
      <c r="F126" s="95" t="str">
        <f t="shared" si="6"/>
        <v>12180</v>
      </c>
      <c r="G126" s="96" t="str">
        <f t="shared" si="7"/>
        <v>121</v>
      </c>
      <c r="H126" s="96" t="str">
        <f>VLOOKUP(G126,'Zone Lookup'!$A$2:$C$149,3,TRUE)</f>
        <v>002</v>
      </c>
      <c r="I126" s="97">
        <f>VLOOKUP(H126,'Weight Lookup'!$A$2:$B$11,2,FALSE)</f>
        <v>7.66</v>
      </c>
      <c r="J126" s="98">
        <v>4</v>
      </c>
      <c r="K126" s="96" t="str">
        <f>VLOOKUP(J126,'Apple Watch Inventory'!$A$2:$H$43,2,FALSE)</f>
        <v>42mm</v>
      </c>
      <c r="L126" s="96" t="str">
        <f>VLOOKUP(J126,'Apple Watch Inventory'!$A$2:$H$43,3,FALSE)</f>
        <v>Sport</v>
      </c>
      <c r="M126" s="96" t="str">
        <f>VLOOKUP(J126,'Apple Watch Inventory'!$A$2:$H$43,4,FALSE)</f>
        <v xml:space="preserve">Silver Aluminum </v>
      </c>
      <c r="N126" s="96" t="str">
        <f>VLOOKUP(J126,'Apple Watch Inventory'!$A$2:$H$43,5,FALSE)</f>
        <v>Yellow Sport</v>
      </c>
      <c r="O126" s="97">
        <f>VLOOKUP(J126,'Apple Watch Inventory'!$A$2:$H$43,6,FALSE)</f>
        <v>349</v>
      </c>
      <c r="P126" s="98">
        <v>0</v>
      </c>
      <c r="Q126" s="97">
        <f t="shared" si="8"/>
        <v>0</v>
      </c>
      <c r="R126" s="98" t="s">
        <v>66</v>
      </c>
      <c r="S126" s="84">
        <f t="shared" si="11"/>
        <v>349</v>
      </c>
      <c r="T126" s="99">
        <f>VLOOKUP(R126,'Avg Sales Tax'!$B$2:$C$52,2,FALSE)</f>
        <v>8.48E-2</v>
      </c>
      <c r="U126" s="84">
        <f t="shared" si="9"/>
        <v>29.595199999999998</v>
      </c>
      <c r="V126" s="84">
        <f t="shared" si="10"/>
        <v>386.2552</v>
      </c>
    </row>
    <row r="127" spans="1:22">
      <c r="A127" s="83" t="s">
        <v>526</v>
      </c>
      <c r="B127" s="83" t="s">
        <v>527</v>
      </c>
      <c r="C127" s="83" t="s">
        <v>528</v>
      </c>
      <c r="D127" s="83" t="s">
        <v>529</v>
      </c>
      <c r="E127" s="87">
        <v>18411</v>
      </c>
      <c r="F127" s="95" t="str">
        <f t="shared" si="6"/>
        <v>18411</v>
      </c>
      <c r="G127" s="96" t="str">
        <f t="shared" si="7"/>
        <v>184</v>
      </c>
      <c r="H127" s="96" t="str">
        <f>VLOOKUP(G127,'Zone Lookup'!$A$2:$C$149,3,TRUE)</f>
        <v>002</v>
      </c>
      <c r="I127" s="97">
        <f>VLOOKUP(H127,'Weight Lookup'!$A$2:$B$11,2,FALSE)</f>
        <v>7.66</v>
      </c>
      <c r="J127" s="98">
        <v>14</v>
      </c>
      <c r="K127" s="96" t="str">
        <f>VLOOKUP(J127,'Apple Watch Inventory'!$A$2:$H$43,2,FALSE)</f>
        <v>42mm</v>
      </c>
      <c r="L127" s="96" t="str">
        <f>VLOOKUP(J127,'Apple Watch Inventory'!$A$2:$H$43,3,FALSE)</f>
        <v>Sport</v>
      </c>
      <c r="M127" s="96" t="str">
        <f>VLOOKUP(J127,'Apple Watch Inventory'!$A$2:$H$43,4,FALSE)</f>
        <v>Rose Gold Aluminum</v>
      </c>
      <c r="N127" s="96" t="str">
        <f>VLOOKUP(J127,'Apple Watch Inventory'!$A$2:$H$43,5,FALSE)</f>
        <v>Lavendar</v>
      </c>
      <c r="O127" s="97">
        <f>VLOOKUP(J127,'Apple Watch Inventory'!$A$2:$H$43,6,FALSE)</f>
        <v>349</v>
      </c>
      <c r="P127" s="98">
        <v>1</v>
      </c>
      <c r="Q127" s="97">
        <f t="shared" si="8"/>
        <v>69</v>
      </c>
      <c r="R127" s="98" t="s">
        <v>61</v>
      </c>
      <c r="S127" s="84">
        <f t="shared" si="11"/>
        <v>418</v>
      </c>
      <c r="T127" s="99">
        <f>VLOOKUP(R127,'Avg Sales Tax'!$B$2:$C$52,2,FALSE)</f>
        <v>6.3399999999999998E-2</v>
      </c>
      <c r="U127" s="84">
        <f t="shared" si="9"/>
        <v>26.501200000000001</v>
      </c>
      <c r="V127" s="84">
        <f t="shared" si="10"/>
        <v>452.16120000000001</v>
      </c>
    </row>
    <row r="128" spans="1:22">
      <c r="A128" s="83" t="s">
        <v>530</v>
      </c>
      <c r="B128" s="83" t="s">
        <v>531</v>
      </c>
      <c r="C128" s="83" t="s">
        <v>532</v>
      </c>
      <c r="D128" s="83" t="s">
        <v>316</v>
      </c>
      <c r="E128" s="87">
        <v>7050</v>
      </c>
      <c r="F128" s="95" t="str">
        <f t="shared" si="6"/>
        <v>07050</v>
      </c>
      <c r="G128" s="96" t="str">
        <f t="shared" si="7"/>
        <v>070</v>
      </c>
      <c r="H128" s="96" t="str">
        <f>VLOOKUP(G128,'Zone Lookup'!$A$2:$C$149,3,TRUE)</f>
        <v>002</v>
      </c>
      <c r="I128" s="97">
        <f>VLOOKUP(H128,'Weight Lookup'!$A$2:$B$11,2,FALSE)</f>
        <v>7.66</v>
      </c>
      <c r="J128" s="98">
        <v>2</v>
      </c>
      <c r="K128" s="96" t="str">
        <f>VLOOKUP(J128,'Apple Watch Inventory'!$A$2:$H$43,2,FALSE)</f>
        <v>42mm</v>
      </c>
      <c r="L128" s="96" t="str">
        <f>VLOOKUP(J128,'Apple Watch Inventory'!$A$2:$H$43,3,FALSE)</f>
        <v>Sport</v>
      </c>
      <c r="M128" s="96" t="str">
        <f>VLOOKUP(J128,'Apple Watch Inventory'!$A$2:$H$43,4,FALSE)</f>
        <v>Space Gray Aluminum</v>
      </c>
      <c r="N128" s="96" t="str">
        <f>VLOOKUP(J128,'Apple Watch Inventory'!$A$2:$H$43,5,FALSE)</f>
        <v>Black Sport</v>
      </c>
      <c r="O128" s="97">
        <f>VLOOKUP(J128,'Apple Watch Inventory'!$A$2:$H$43,6,FALSE)</f>
        <v>349</v>
      </c>
      <c r="P128" s="98">
        <v>1</v>
      </c>
      <c r="Q128" s="97">
        <f t="shared" si="8"/>
        <v>69</v>
      </c>
      <c r="R128" s="98" t="s">
        <v>21</v>
      </c>
      <c r="S128" s="84">
        <f t="shared" si="11"/>
        <v>418</v>
      </c>
      <c r="T128" s="99">
        <f>VLOOKUP(R128,'Avg Sales Tax'!$B$2:$C$52,2,FALSE)</f>
        <v>6.9699999999999998E-2</v>
      </c>
      <c r="U128" s="84">
        <f t="shared" si="9"/>
        <v>29.134599999999999</v>
      </c>
      <c r="V128" s="84">
        <f t="shared" si="10"/>
        <v>454.7946</v>
      </c>
    </row>
    <row r="129" spans="1:22">
      <c r="A129" s="83" t="s">
        <v>533</v>
      </c>
      <c r="B129" s="83" t="s">
        <v>534</v>
      </c>
      <c r="C129" s="83" t="s">
        <v>535</v>
      </c>
      <c r="D129" s="83" t="s">
        <v>536</v>
      </c>
      <c r="E129" s="87">
        <v>8867</v>
      </c>
      <c r="F129" s="95" t="str">
        <f t="shared" si="6"/>
        <v>08867</v>
      </c>
      <c r="G129" s="96" t="str">
        <f t="shared" si="7"/>
        <v>088</v>
      </c>
      <c r="H129" s="96" t="str">
        <f>VLOOKUP(G129,'Zone Lookup'!$A$2:$C$149,3,TRUE)</f>
        <v>002</v>
      </c>
      <c r="I129" s="97">
        <f>VLOOKUP(H129,'Weight Lookup'!$A$2:$B$11,2,FALSE)</f>
        <v>7.66</v>
      </c>
      <c r="J129" s="98">
        <v>30</v>
      </c>
      <c r="K129" s="96" t="str">
        <f>VLOOKUP(J129,'Apple Watch Inventory'!$A$2:$H$43,2,FALSE)</f>
        <v>42mm</v>
      </c>
      <c r="L129" s="96" t="str">
        <f>VLOOKUP(J129,'Apple Watch Inventory'!$A$2:$H$43,3,FALSE)</f>
        <v>Watch</v>
      </c>
      <c r="M129" s="96" t="str">
        <f>VLOOKUP(J129,'Apple Watch Inventory'!$A$2:$H$43,4,FALSE)</f>
        <v>Stainless Steel</v>
      </c>
      <c r="N129" s="96" t="str">
        <f>VLOOKUP(J129,'Apple Watch Inventory'!$A$2:$H$43,5,FALSE)</f>
        <v>Storm Gray Leather Loop</v>
      </c>
      <c r="O129" s="97">
        <f>VLOOKUP(J129,'Apple Watch Inventory'!$A$2:$H$43,6,FALSE)</f>
        <v>699</v>
      </c>
      <c r="P129" s="98">
        <v>0</v>
      </c>
      <c r="Q129" s="97">
        <f t="shared" si="8"/>
        <v>0</v>
      </c>
      <c r="R129" s="98" t="s">
        <v>21</v>
      </c>
      <c r="S129" s="84">
        <f t="shared" si="11"/>
        <v>699</v>
      </c>
      <c r="T129" s="99">
        <f>VLOOKUP(R129,'Avg Sales Tax'!$B$2:$C$52,2,FALSE)</f>
        <v>6.9699999999999998E-2</v>
      </c>
      <c r="U129" s="84">
        <f t="shared" si="9"/>
        <v>48.720300000000002</v>
      </c>
      <c r="V129" s="84">
        <f t="shared" si="10"/>
        <v>755.38029999999992</v>
      </c>
    </row>
    <row r="130" spans="1:22">
      <c r="A130" s="83" t="s">
        <v>537</v>
      </c>
      <c r="B130" s="83" t="s">
        <v>538</v>
      </c>
      <c r="C130" s="83" t="s">
        <v>539</v>
      </c>
      <c r="D130" s="83" t="s">
        <v>540</v>
      </c>
      <c r="E130" s="87">
        <v>32922</v>
      </c>
      <c r="F130" s="95" t="str">
        <f t="shared" si="6"/>
        <v>32922</v>
      </c>
      <c r="G130" s="96" t="str">
        <f t="shared" si="7"/>
        <v>329</v>
      </c>
      <c r="H130" s="96" t="str">
        <f>VLOOKUP(G130,'Zone Lookup'!$A$2:$C$149,3,TRUE)</f>
        <v>005</v>
      </c>
      <c r="I130" s="97">
        <f>VLOOKUP(H130,'Weight Lookup'!$A$2:$B$11,2,FALSE)</f>
        <v>9.1</v>
      </c>
      <c r="J130" s="98">
        <v>34</v>
      </c>
      <c r="K130" s="96" t="str">
        <f>VLOOKUP(J130,'Apple Watch Inventory'!$A$2:$H$43,2,FALSE)</f>
        <v>42mm</v>
      </c>
      <c r="L130" s="96" t="str">
        <f>VLOOKUP(J130,'Apple Watch Inventory'!$A$2:$H$43,3,FALSE)</f>
        <v>Watch</v>
      </c>
      <c r="M130" s="96" t="str">
        <f>VLOOKUP(J130,'Apple Watch Inventory'!$A$2:$H$43,4,FALSE)</f>
        <v>Stainless Steel</v>
      </c>
      <c r="N130" s="96" t="str">
        <f>VLOOKUP(J130,'Apple Watch Inventory'!$A$2:$H$43,5,FALSE)</f>
        <v>Milanese Loop</v>
      </c>
      <c r="O130" s="97">
        <f>VLOOKUP(J130,'Apple Watch Inventory'!$A$2:$H$43,6,FALSE)</f>
        <v>699</v>
      </c>
      <c r="P130" s="98">
        <v>1</v>
      </c>
      <c r="Q130" s="97">
        <f t="shared" si="8"/>
        <v>69</v>
      </c>
      <c r="R130" s="98" t="s">
        <v>204</v>
      </c>
      <c r="S130" s="84">
        <f t="shared" si="11"/>
        <v>768</v>
      </c>
      <c r="T130" s="99">
        <f>VLOOKUP(R130,'Avg Sales Tax'!$B$2:$C$52,2,FALSE)</f>
        <v>6.6500000000000004E-2</v>
      </c>
      <c r="U130" s="84">
        <f t="shared" si="9"/>
        <v>51.072000000000003</v>
      </c>
      <c r="V130" s="84">
        <f t="shared" si="10"/>
        <v>828.17200000000003</v>
      </c>
    </row>
    <row r="131" spans="1:22">
      <c r="A131" s="83" t="s">
        <v>541</v>
      </c>
      <c r="B131" s="83" t="s">
        <v>542</v>
      </c>
      <c r="C131" s="83" t="s">
        <v>543</v>
      </c>
      <c r="D131" s="83" t="s">
        <v>544</v>
      </c>
      <c r="E131" s="87">
        <v>10468</v>
      </c>
      <c r="F131" s="95" t="str">
        <f t="shared" ref="F131:F194" si="12">IF(LEN(TEXT(E131,"#####"))=4,CONCATENATE("0",TEXT(E131,"#####")),TEXT(E131,"#####"))</f>
        <v>10468</v>
      </c>
      <c r="G131" s="96" t="str">
        <f t="shared" ref="G131:G194" si="13">LEFT(F131,3)</f>
        <v>104</v>
      </c>
      <c r="H131" s="96" t="str">
        <f>VLOOKUP(G131,'Zone Lookup'!$A$2:$C$149,3,TRUE)</f>
        <v>002</v>
      </c>
      <c r="I131" s="97">
        <f>VLOOKUP(H131,'Weight Lookup'!$A$2:$B$11,2,FALSE)</f>
        <v>7.66</v>
      </c>
      <c r="J131" s="98">
        <v>4</v>
      </c>
      <c r="K131" s="96" t="str">
        <f>VLOOKUP(J131,'Apple Watch Inventory'!$A$2:$H$43,2,FALSE)</f>
        <v>42mm</v>
      </c>
      <c r="L131" s="96" t="str">
        <f>VLOOKUP(J131,'Apple Watch Inventory'!$A$2:$H$43,3,FALSE)</f>
        <v>Sport</v>
      </c>
      <c r="M131" s="96" t="str">
        <f>VLOOKUP(J131,'Apple Watch Inventory'!$A$2:$H$43,4,FALSE)</f>
        <v xml:space="preserve">Silver Aluminum </v>
      </c>
      <c r="N131" s="96" t="str">
        <f>VLOOKUP(J131,'Apple Watch Inventory'!$A$2:$H$43,5,FALSE)</f>
        <v>Yellow Sport</v>
      </c>
      <c r="O131" s="97">
        <f>VLOOKUP(J131,'Apple Watch Inventory'!$A$2:$H$43,6,FALSE)</f>
        <v>349</v>
      </c>
      <c r="P131" s="98">
        <v>1</v>
      </c>
      <c r="Q131" s="97">
        <f t="shared" ref="Q131:Q194" si="14">IF(P131=1,69,0)</f>
        <v>69</v>
      </c>
      <c r="R131" s="98" t="s">
        <v>66</v>
      </c>
      <c r="S131" s="84">
        <f t="shared" si="11"/>
        <v>418</v>
      </c>
      <c r="T131" s="99">
        <f>VLOOKUP(R131,'Avg Sales Tax'!$B$2:$C$52,2,FALSE)</f>
        <v>8.48E-2</v>
      </c>
      <c r="U131" s="84">
        <f t="shared" ref="U131:U194" si="15">S131*T131</f>
        <v>35.446399999999997</v>
      </c>
      <c r="V131" s="84">
        <f t="shared" ref="V131:V194" si="16">I131+S131+U131</f>
        <v>461.10640000000001</v>
      </c>
    </row>
    <row r="132" spans="1:22">
      <c r="A132" s="83" t="s">
        <v>545</v>
      </c>
      <c r="B132" s="83" t="s">
        <v>546</v>
      </c>
      <c r="C132" s="83" t="s">
        <v>547</v>
      </c>
      <c r="D132" s="83" t="s">
        <v>548</v>
      </c>
      <c r="E132" s="87">
        <v>96782</v>
      </c>
      <c r="F132" s="95" t="str">
        <f t="shared" si="12"/>
        <v>96782</v>
      </c>
      <c r="G132" s="96" t="str">
        <f t="shared" si="13"/>
        <v>967</v>
      </c>
      <c r="H132" s="96" t="str">
        <f>VLOOKUP(G132,'Zone Lookup'!$A$2:$C$149,3,TRUE)</f>
        <v>046</v>
      </c>
      <c r="I132" s="97">
        <f>VLOOKUP(H132,'Weight Lookup'!$A$2:$B$11,2,FALSE)</f>
        <v>37.880000000000003</v>
      </c>
      <c r="J132" s="98">
        <v>29</v>
      </c>
      <c r="K132" s="96" t="str">
        <f>VLOOKUP(J132,'Apple Watch Inventory'!$A$2:$H$43,2,FALSE)</f>
        <v>38mm</v>
      </c>
      <c r="L132" s="96" t="str">
        <f>VLOOKUP(J132,'Apple Watch Inventory'!$A$2:$H$43,3,FALSE)</f>
        <v>Watch</v>
      </c>
      <c r="M132" s="96" t="str">
        <f>VLOOKUP(J132,'Apple Watch Inventory'!$A$2:$H$43,4,FALSE)</f>
        <v>Stainless Steel</v>
      </c>
      <c r="N132" s="96" t="str">
        <f>VLOOKUP(J132,'Apple Watch Inventory'!$A$2:$H$43,5,FALSE)</f>
        <v>Blue Jay Modern Buckle</v>
      </c>
      <c r="O132" s="97">
        <f>VLOOKUP(J132,'Apple Watch Inventory'!$A$2:$H$43,6,FALSE)</f>
        <v>749</v>
      </c>
      <c r="P132" s="98">
        <v>1</v>
      </c>
      <c r="Q132" s="97">
        <f t="shared" si="14"/>
        <v>69</v>
      </c>
      <c r="R132" s="98" t="s">
        <v>440</v>
      </c>
      <c r="S132" s="84">
        <f t="shared" ref="S132:S195" si="17">O132+Q132</f>
        <v>818</v>
      </c>
      <c r="T132" s="99">
        <f>VLOOKUP(R132,'Avg Sales Tax'!$B$2:$C$52,2,FALSE)</f>
        <v>4.3499999999999997E-2</v>
      </c>
      <c r="U132" s="84">
        <f t="shared" si="15"/>
        <v>35.582999999999998</v>
      </c>
      <c r="V132" s="84">
        <f t="shared" si="16"/>
        <v>891.46299999999997</v>
      </c>
    </row>
    <row r="133" spans="1:22">
      <c r="A133" s="83" t="s">
        <v>549</v>
      </c>
      <c r="B133" s="83" t="s">
        <v>550</v>
      </c>
      <c r="C133" s="83" t="s">
        <v>551</v>
      </c>
      <c r="D133" s="83" t="s">
        <v>552</v>
      </c>
      <c r="E133" s="87">
        <v>80231</v>
      </c>
      <c r="F133" s="95" t="str">
        <f t="shared" si="12"/>
        <v>80231</v>
      </c>
      <c r="G133" s="96" t="str">
        <f t="shared" si="13"/>
        <v>802</v>
      </c>
      <c r="H133" s="96" t="str">
        <f>VLOOKUP(G133,'Zone Lookup'!$A$2:$C$149,3,TRUE)</f>
        <v>007</v>
      </c>
      <c r="I133" s="97">
        <f>VLOOKUP(H133,'Weight Lookup'!$A$2:$B$11,2,FALSE)</f>
        <v>9.69</v>
      </c>
      <c r="J133" s="98">
        <v>38</v>
      </c>
      <c r="K133" s="96" t="str">
        <f>VLOOKUP(J133,'Apple Watch Inventory'!$A$2:$H$43,2,FALSE)</f>
        <v>42mm</v>
      </c>
      <c r="L133" s="96" t="str">
        <f>VLOOKUP(J133,'Apple Watch Inventory'!$A$2:$H$43,3,FALSE)</f>
        <v>Watch</v>
      </c>
      <c r="M133" s="96" t="str">
        <f>VLOOKUP(J133,'Apple Watch Inventory'!$A$2:$H$43,4,FALSE)</f>
        <v>Space Black Stainless Steel</v>
      </c>
      <c r="N133" s="96" t="str">
        <f>VLOOKUP(J133,'Apple Watch Inventory'!$A$2:$H$43,5,FALSE)</f>
        <v>Black Sport</v>
      </c>
      <c r="O133" s="97">
        <f>VLOOKUP(J133,'Apple Watch Inventory'!$A$2:$H$43,6,FALSE)</f>
        <v>599</v>
      </c>
      <c r="P133" s="98">
        <v>0</v>
      </c>
      <c r="Q133" s="97">
        <f t="shared" si="14"/>
        <v>0</v>
      </c>
      <c r="R133" s="98" t="s">
        <v>285</v>
      </c>
      <c r="S133" s="84">
        <f t="shared" si="17"/>
        <v>599</v>
      </c>
      <c r="T133" s="99">
        <f>VLOOKUP(R133,'Avg Sales Tax'!$B$2:$C$52,2,FALSE)</f>
        <v>7.4399999999999994E-2</v>
      </c>
      <c r="U133" s="84">
        <f t="shared" si="15"/>
        <v>44.565599999999996</v>
      </c>
      <c r="V133" s="84">
        <f t="shared" si="16"/>
        <v>653.25560000000007</v>
      </c>
    </row>
    <row r="134" spans="1:22">
      <c r="A134" s="83" t="s">
        <v>553</v>
      </c>
      <c r="B134" s="83" t="s">
        <v>554</v>
      </c>
      <c r="C134" s="83" t="s">
        <v>555</v>
      </c>
      <c r="D134" s="83" t="s">
        <v>556</v>
      </c>
      <c r="E134" s="87">
        <v>7866</v>
      </c>
      <c r="F134" s="95" t="str">
        <f t="shared" si="12"/>
        <v>07866</v>
      </c>
      <c r="G134" s="96" t="str">
        <f t="shared" si="13"/>
        <v>078</v>
      </c>
      <c r="H134" s="96" t="str">
        <f>VLOOKUP(G134,'Zone Lookup'!$A$2:$C$149,3,TRUE)</f>
        <v>002</v>
      </c>
      <c r="I134" s="97">
        <f>VLOOKUP(H134,'Weight Lookup'!$A$2:$B$11,2,FALSE)</f>
        <v>7.66</v>
      </c>
      <c r="J134" s="98">
        <v>15</v>
      </c>
      <c r="K134" s="96" t="str">
        <f>VLOOKUP(J134,'Apple Watch Inventory'!$A$2:$H$43,2,FALSE)</f>
        <v>38mm</v>
      </c>
      <c r="L134" s="96" t="str">
        <f>VLOOKUP(J134,'Apple Watch Inventory'!$A$2:$H$43,3,FALSE)</f>
        <v>Sport</v>
      </c>
      <c r="M134" s="96" t="str">
        <f>VLOOKUP(J134,'Apple Watch Inventory'!$A$2:$H$43,4,FALSE)</f>
        <v xml:space="preserve">Silver Aluminum </v>
      </c>
      <c r="N134" s="96" t="str">
        <f>VLOOKUP(J134,'Apple Watch Inventory'!$A$2:$H$43,5,FALSE)</f>
        <v>Pink Woven Nylon</v>
      </c>
      <c r="O134" s="97">
        <f>VLOOKUP(J134,'Apple Watch Inventory'!$A$2:$H$43,6,FALSE)</f>
        <v>299</v>
      </c>
      <c r="P134" s="98">
        <v>0</v>
      </c>
      <c r="Q134" s="97">
        <f t="shared" si="14"/>
        <v>0</v>
      </c>
      <c r="R134" s="98" t="s">
        <v>21</v>
      </c>
      <c r="S134" s="84">
        <f t="shared" si="17"/>
        <v>299</v>
      </c>
      <c r="T134" s="99">
        <f>VLOOKUP(R134,'Avg Sales Tax'!$B$2:$C$52,2,FALSE)</f>
        <v>6.9699999999999998E-2</v>
      </c>
      <c r="U134" s="84">
        <f t="shared" si="15"/>
        <v>20.840299999999999</v>
      </c>
      <c r="V134" s="84">
        <f t="shared" si="16"/>
        <v>327.50030000000004</v>
      </c>
    </row>
    <row r="135" spans="1:22">
      <c r="A135" s="83" t="s">
        <v>557</v>
      </c>
      <c r="B135" s="83" t="s">
        <v>558</v>
      </c>
      <c r="C135" s="83" t="s">
        <v>559</v>
      </c>
      <c r="D135" s="83" t="s">
        <v>560</v>
      </c>
      <c r="E135" s="87">
        <v>8201</v>
      </c>
      <c r="F135" s="95" t="str">
        <f t="shared" si="12"/>
        <v>08201</v>
      </c>
      <c r="G135" s="96" t="str">
        <f t="shared" si="13"/>
        <v>082</v>
      </c>
      <c r="H135" s="96" t="str">
        <f>VLOOKUP(G135,'Zone Lookup'!$A$2:$C$149,3,TRUE)</f>
        <v>002</v>
      </c>
      <c r="I135" s="97">
        <f>VLOOKUP(H135,'Weight Lookup'!$A$2:$B$11,2,FALSE)</f>
        <v>7.66</v>
      </c>
      <c r="J135" s="98">
        <v>16</v>
      </c>
      <c r="K135" s="96" t="str">
        <f>VLOOKUP(J135,'Apple Watch Inventory'!$A$2:$H$43,2,FALSE)</f>
        <v>42mm</v>
      </c>
      <c r="L135" s="96" t="str">
        <f>VLOOKUP(J135,'Apple Watch Inventory'!$A$2:$H$43,3,FALSE)</f>
        <v>Sport</v>
      </c>
      <c r="M135" s="96" t="str">
        <f>VLOOKUP(J135,'Apple Watch Inventory'!$A$2:$H$43,4,FALSE)</f>
        <v xml:space="preserve">Silver Aluminum </v>
      </c>
      <c r="N135" s="96" t="str">
        <f>VLOOKUP(J135,'Apple Watch Inventory'!$A$2:$H$43,5,FALSE)</f>
        <v>Scuba Blue Woven Nylon</v>
      </c>
      <c r="O135" s="97">
        <f>VLOOKUP(J135,'Apple Watch Inventory'!$A$2:$H$43,6,FALSE)</f>
        <v>349</v>
      </c>
      <c r="P135" s="98">
        <v>1</v>
      </c>
      <c r="Q135" s="97">
        <f t="shared" si="14"/>
        <v>69</v>
      </c>
      <c r="R135" s="98" t="s">
        <v>21</v>
      </c>
      <c r="S135" s="84">
        <f t="shared" si="17"/>
        <v>418</v>
      </c>
      <c r="T135" s="99">
        <f>VLOOKUP(R135,'Avg Sales Tax'!$B$2:$C$52,2,FALSE)</f>
        <v>6.9699999999999998E-2</v>
      </c>
      <c r="U135" s="84">
        <f t="shared" si="15"/>
        <v>29.134599999999999</v>
      </c>
      <c r="V135" s="84">
        <f t="shared" si="16"/>
        <v>454.7946</v>
      </c>
    </row>
    <row r="136" spans="1:22">
      <c r="A136" s="83" t="s">
        <v>561</v>
      </c>
      <c r="B136" s="83" t="s">
        <v>562</v>
      </c>
      <c r="C136" s="83" t="s">
        <v>563</v>
      </c>
      <c r="D136" s="83" t="s">
        <v>564</v>
      </c>
      <c r="E136" s="87">
        <v>7062</v>
      </c>
      <c r="F136" s="95" t="str">
        <f t="shared" si="12"/>
        <v>07062</v>
      </c>
      <c r="G136" s="96" t="str">
        <f t="shared" si="13"/>
        <v>070</v>
      </c>
      <c r="H136" s="96" t="str">
        <f>VLOOKUP(G136,'Zone Lookup'!$A$2:$C$149,3,TRUE)</f>
        <v>002</v>
      </c>
      <c r="I136" s="97">
        <f>VLOOKUP(H136,'Weight Lookup'!$A$2:$B$11,2,FALSE)</f>
        <v>7.66</v>
      </c>
      <c r="J136" s="98">
        <v>17</v>
      </c>
      <c r="K136" s="96" t="str">
        <f>VLOOKUP(J136,'Apple Watch Inventory'!$A$2:$H$43,2,FALSE)</f>
        <v>38mm</v>
      </c>
      <c r="L136" s="96" t="str">
        <f>VLOOKUP(J136,'Apple Watch Inventory'!$A$2:$H$43,3,FALSE)</f>
        <v>Sport</v>
      </c>
      <c r="M136" s="96" t="str">
        <f>VLOOKUP(J136,'Apple Watch Inventory'!$A$2:$H$43,4,FALSE)</f>
        <v>Rose Gold Aluminum</v>
      </c>
      <c r="N136" s="96" t="str">
        <f>VLOOKUP(J136,'Apple Watch Inventory'!$A$2:$H$43,5,FALSE)</f>
        <v>Royal Blue Woven Nylon</v>
      </c>
      <c r="O136" s="97">
        <f>VLOOKUP(J136,'Apple Watch Inventory'!$A$2:$H$43,6,FALSE)</f>
        <v>299</v>
      </c>
      <c r="P136" s="98">
        <v>1</v>
      </c>
      <c r="Q136" s="97">
        <f t="shared" si="14"/>
        <v>69</v>
      </c>
      <c r="R136" s="98" t="s">
        <v>21</v>
      </c>
      <c r="S136" s="84">
        <f t="shared" si="17"/>
        <v>368</v>
      </c>
      <c r="T136" s="99">
        <f>VLOOKUP(R136,'Avg Sales Tax'!$B$2:$C$52,2,FALSE)</f>
        <v>6.9699999999999998E-2</v>
      </c>
      <c r="U136" s="84">
        <f t="shared" si="15"/>
        <v>25.6496</v>
      </c>
      <c r="V136" s="84">
        <f t="shared" si="16"/>
        <v>401.30960000000005</v>
      </c>
    </row>
    <row r="137" spans="1:22">
      <c r="A137" s="83" t="s">
        <v>565</v>
      </c>
      <c r="B137" s="83" t="s">
        <v>566</v>
      </c>
      <c r="C137" s="83" t="s">
        <v>567</v>
      </c>
      <c r="D137" s="83" t="s">
        <v>568</v>
      </c>
      <c r="E137" s="87">
        <v>2346</v>
      </c>
      <c r="F137" s="95" t="str">
        <f t="shared" si="12"/>
        <v>02346</v>
      </c>
      <c r="G137" s="96" t="str">
        <f t="shared" si="13"/>
        <v>023</v>
      </c>
      <c r="H137" s="96" t="str">
        <f>VLOOKUP(G137,'Zone Lookup'!$A$2:$C$149,3,TRUE)</f>
        <v>002</v>
      </c>
      <c r="I137" s="97">
        <f>VLOOKUP(H137,'Weight Lookup'!$A$2:$B$11,2,FALSE)</f>
        <v>7.66</v>
      </c>
      <c r="J137" s="98">
        <v>16</v>
      </c>
      <c r="K137" s="96" t="str">
        <f>VLOOKUP(J137,'Apple Watch Inventory'!$A$2:$H$43,2,FALSE)</f>
        <v>42mm</v>
      </c>
      <c r="L137" s="96" t="str">
        <f>VLOOKUP(J137,'Apple Watch Inventory'!$A$2:$H$43,3,FALSE)</f>
        <v>Sport</v>
      </c>
      <c r="M137" s="96" t="str">
        <f>VLOOKUP(J137,'Apple Watch Inventory'!$A$2:$H$43,4,FALSE)</f>
        <v xml:space="preserve">Silver Aluminum </v>
      </c>
      <c r="N137" s="96" t="str">
        <f>VLOOKUP(J137,'Apple Watch Inventory'!$A$2:$H$43,5,FALSE)</f>
        <v>Scuba Blue Woven Nylon</v>
      </c>
      <c r="O137" s="97">
        <f>VLOOKUP(J137,'Apple Watch Inventory'!$A$2:$H$43,6,FALSE)</f>
        <v>349</v>
      </c>
      <c r="P137" s="98">
        <v>1</v>
      </c>
      <c r="Q137" s="97">
        <f t="shared" si="14"/>
        <v>69</v>
      </c>
      <c r="R137" s="98" t="s">
        <v>217</v>
      </c>
      <c r="S137" s="84">
        <f t="shared" si="17"/>
        <v>418</v>
      </c>
      <c r="T137" s="99">
        <f>VLOOKUP(R137,'Avg Sales Tax'!$B$2:$C$52,2,FALSE)</f>
        <v>6.25E-2</v>
      </c>
      <c r="U137" s="84">
        <f t="shared" si="15"/>
        <v>26.125</v>
      </c>
      <c r="V137" s="84">
        <f t="shared" si="16"/>
        <v>451.78500000000003</v>
      </c>
    </row>
    <row r="138" spans="1:22">
      <c r="A138" s="83" t="s">
        <v>569</v>
      </c>
      <c r="B138" s="83" t="s">
        <v>570</v>
      </c>
      <c r="C138" s="83" t="s">
        <v>571</v>
      </c>
      <c r="D138" s="83" t="s">
        <v>39</v>
      </c>
      <c r="E138" s="87">
        <v>60638</v>
      </c>
      <c r="F138" s="95" t="str">
        <f t="shared" si="12"/>
        <v>60638</v>
      </c>
      <c r="G138" s="96" t="str">
        <f t="shared" si="13"/>
        <v>606</v>
      </c>
      <c r="H138" s="96" t="str">
        <f>VLOOKUP(G138,'Zone Lookup'!$A$2:$C$149,3,TRUE)</f>
        <v>005</v>
      </c>
      <c r="I138" s="97">
        <f>VLOOKUP(H138,'Weight Lookup'!$A$2:$B$11,2,FALSE)</f>
        <v>9.1</v>
      </c>
      <c r="J138" s="98">
        <v>11</v>
      </c>
      <c r="K138" s="96" t="str">
        <f>VLOOKUP(J138,'Apple Watch Inventory'!$A$2:$H$43,2,FALSE)</f>
        <v>38mm</v>
      </c>
      <c r="L138" s="96" t="str">
        <f>VLOOKUP(J138,'Apple Watch Inventory'!$A$2:$H$43,3,FALSE)</f>
        <v>Sport</v>
      </c>
      <c r="M138" s="96" t="str">
        <f>VLOOKUP(J138,'Apple Watch Inventory'!$A$2:$H$43,4,FALSE)</f>
        <v>Gold Aluminum</v>
      </c>
      <c r="N138" s="96" t="str">
        <f>VLOOKUP(J138,'Apple Watch Inventory'!$A$2:$H$43,5,FALSE)</f>
        <v>Antique White</v>
      </c>
      <c r="O138" s="97">
        <f>VLOOKUP(J138,'Apple Watch Inventory'!$A$2:$H$43,6,FALSE)</f>
        <v>299</v>
      </c>
      <c r="P138" s="98">
        <v>1</v>
      </c>
      <c r="Q138" s="97">
        <f t="shared" si="14"/>
        <v>69</v>
      </c>
      <c r="R138" s="98" t="s">
        <v>40</v>
      </c>
      <c r="S138" s="84">
        <f t="shared" si="17"/>
        <v>368</v>
      </c>
      <c r="T138" s="99">
        <f>VLOOKUP(R138,'Avg Sales Tax'!$B$2:$C$52,2,FALSE)</f>
        <v>8.1900000000000001E-2</v>
      </c>
      <c r="U138" s="84">
        <f t="shared" si="15"/>
        <v>30.139199999999999</v>
      </c>
      <c r="V138" s="84">
        <f t="shared" si="16"/>
        <v>407.23920000000004</v>
      </c>
    </row>
    <row r="139" spans="1:22">
      <c r="A139" s="83" t="s">
        <v>572</v>
      </c>
      <c r="B139" s="83" t="s">
        <v>573</v>
      </c>
      <c r="C139" s="83" t="s">
        <v>574</v>
      </c>
      <c r="D139" s="83" t="s">
        <v>456</v>
      </c>
      <c r="E139" s="87">
        <v>97202</v>
      </c>
      <c r="F139" s="95" t="str">
        <f t="shared" si="12"/>
        <v>97202</v>
      </c>
      <c r="G139" s="96" t="str">
        <f t="shared" si="13"/>
        <v>972</v>
      </c>
      <c r="H139" s="96" t="str">
        <f>VLOOKUP(G139,'Zone Lookup'!$A$2:$C$149,3,TRUE)</f>
        <v>008</v>
      </c>
      <c r="I139" s="97">
        <f>VLOOKUP(H139,'Weight Lookup'!$A$2:$B$11,2,FALSE)</f>
        <v>9.9600000000000009</v>
      </c>
      <c r="J139" s="98">
        <v>9</v>
      </c>
      <c r="K139" s="96" t="str">
        <f>VLOOKUP(J139,'Apple Watch Inventory'!$A$2:$H$43,2,FALSE)</f>
        <v>38mm</v>
      </c>
      <c r="L139" s="96" t="str">
        <f>VLOOKUP(J139,'Apple Watch Inventory'!$A$2:$H$43,3,FALSE)</f>
        <v>Sport</v>
      </c>
      <c r="M139" s="96" t="str">
        <f>VLOOKUP(J139,'Apple Watch Inventory'!$A$2:$H$43,4,FALSE)</f>
        <v xml:space="preserve">Silver Aluminum </v>
      </c>
      <c r="N139" s="96" t="str">
        <f>VLOOKUP(J139,'Apple Watch Inventory'!$A$2:$H$43,5,FALSE)</f>
        <v>White</v>
      </c>
      <c r="O139" s="97">
        <f>VLOOKUP(J139,'Apple Watch Inventory'!$A$2:$H$43,6,FALSE)</f>
        <v>299</v>
      </c>
      <c r="P139" s="98">
        <v>0</v>
      </c>
      <c r="Q139" s="97">
        <f t="shared" si="14"/>
        <v>0</v>
      </c>
      <c r="R139" s="98" t="s">
        <v>191</v>
      </c>
      <c r="S139" s="84">
        <f t="shared" si="17"/>
        <v>299</v>
      </c>
      <c r="T139" s="99">
        <f>VLOOKUP(R139,'Avg Sales Tax'!$B$2:$C$52,2,FALSE)</f>
        <v>0</v>
      </c>
      <c r="U139" s="84">
        <f t="shared" si="15"/>
        <v>0</v>
      </c>
      <c r="V139" s="84">
        <f t="shared" si="16"/>
        <v>308.95999999999998</v>
      </c>
    </row>
    <row r="140" spans="1:22">
      <c r="A140" s="83" t="s">
        <v>575</v>
      </c>
      <c r="B140" s="83" t="s">
        <v>576</v>
      </c>
      <c r="C140" s="83" t="s">
        <v>577</v>
      </c>
      <c r="D140" s="83" t="s">
        <v>117</v>
      </c>
      <c r="E140" s="87">
        <v>75227</v>
      </c>
      <c r="F140" s="95" t="str">
        <f t="shared" si="12"/>
        <v>75227</v>
      </c>
      <c r="G140" s="96" t="str">
        <f t="shared" si="13"/>
        <v>752</v>
      </c>
      <c r="H140" s="96" t="str">
        <f>VLOOKUP(G140,'Zone Lookup'!$A$2:$C$149,3,TRUE)</f>
        <v>006</v>
      </c>
      <c r="I140" s="97">
        <f>VLOOKUP(H140,'Weight Lookup'!$A$2:$B$11,2,FALSE)</f>
        <v>9.49</v>
      </c>
      <c r="J140" s="98">
        <v>40</v>
      </c>
      <c r="K140" s="96" t="str">
        <f>VLOOKUP(J140,'Apple Watch Inventory'!$A$2:$H$43,2,FALSE)</f>
        <v>42mm</v>
      </c>
      <c r="L140" s="96" t="str">
        <f>VLOOKUP(J140,'Apple Watch Inventory'!$A$2:$H$43,3,FALSE)</f>
        <v>Watch</v>
      </c>
      <c r="M140" s="96" t="str">
        <f>VLOOKUP(J140,'Apple Watch Inventory'!$A$2:$H$43,4,FALSE)</f>
        <v>Space Black Stainless Steel</v>
      </c>
      <c r="N140" s="96" t="str">
        <f>VLOOKUP(J140,'Apple Watch Inventory'!$A$2:$H$43,5,FALSE)</f>
        <v>Space Black Milanese Loop</v>
      </c>
      <c r="O140" s="97">
        <f>VLOOKUP(J140,'Apple Watch Inventory'!$A$2:$H$43,6,FALSE)</f>
        <v>749</v>
      </c>
      <c r="P140" s="98">
        <v>1</v>
      </c>
      <c r="Q140" s="97">
        <f t="shared" si="14"/>
        <v>69</v>
      </c>
      <c r="R140" s="98" t="s">
        <v>79</v>
      </c>
      <c r="S140" s="84">
        <f t="shared" si="17"/>
        <v>818</v>
      </c>
      <c r="T140" s="99">
        <f>VLOOKUP(R140,'Avg Sales Tax'!$B$2:$C$52,2,FALSE)</f>
        <v>8.0500000000000002E-2</v>
      </c>
      <c r="U140" s="84">
        <f t="shared" si="15"/>
        <v>65.849000000000004</v>
      </c>
      <c r="V140" s="84">
        <f t="shared" si="16"/>
        <v>893.33900000000006</v>
      </c>
    </row>
    <row r="141" spans="1:22">
      <c r="A141" s="83" t="s">
        <v>578</v>
      </c>
      <c r="B141" s="83" t="s">
        <v>579</v>
      </c>
      <c r="C141" s="83" t="s">
        <v>580</v>
      </c>
      <c r="D141" s="83" t="s">
        <v>39</v>
      </c>
      <c r="E141" s="87">
        <v>60604</v>
      </c>
      <c r="F141" s="95" t="str">
        <f t="shared" si="12"/>
        <v>60604</v>
      </c>
      <c r="G141" s="96" t="str">
        <f t="shared" si="13"/>
        <v>606</v>
      </c>
      <c r="H141" s="96" t="str">
        <f>VLOOKUP(G141,'Zone Lookup'!$A$2:$C$149,3,TRUE)</f>
        <v>005</v>
      </c>
      <c r="I141" s="97">
        <f>VLOOKUP(H141,'Weight Lookup'!$A$2:$B$11,2,FALSE)</f>
        <v>9.1</v>
      </c>
      <c r="J141" s="98">
        <v>7</v>
      </c>
      <c r="K141" s="96" t="str">
        <f>VLOOKUP(J141,'Apple Watch Inventory'!$A$2:$H$43,2,FALSE)</f>
        <v>38mm</v>
      </c>
      <c r="L141" s="96" t="str">
        <f>VLOOKUP(J141,'Apple Watch Inventory'!$A$2:$H$43,3,FALSE)</f>
        <v>Sport</v>
      </c>
      <c r="M141" s="96" t="str">
        <f>VLOOKUP(J141,'Apple Watch Inventory'!$A$2:$H$43,4,FALSE)</f>
        <v xml:space="preserve">Silver Aluminum </v>
      </c>
      <c r="N141" s="96" t="str">
        <f>VLOOKUP(J141,'Apple Watch Inventory'!$A$2:$H$43,5,FALSE)</f>
        <v>Royal Blue</v>
      </c>
      <c r="O141" s="97">
        <f>VLOOKUP(J141,'Apple Watch Inventory'!$A$2:$H$43,6,FALSE)</f>
        <v>299</v>
      </c>
      <c r="P141" s="98">
        <v>1</v>
      </c>
      <c r="Q141" s="97">
        <f t="shared" si="14"/>
        <v>69</v>
      </c>
      <c r="R141" s="98" t="s">
        <v>40</v>
      </c>
      <c r="S141" s="84">
        <f t="shared" si="17"/>
        <v>368</v>
      </c>
      <c r="T141" s="99">
        <f>VLOOKUP(R141,'Avg Sales Tax'!$B$2:$C$52,2,FALSE)</f>
        <v>8.1900000000000001E-2</v>
      </c>
      <c r="U141" s="84">
        <f t="shared" si="15"/>
        <v>30.139199999999999</v>
      </c>
      <c r="V141" s="84">
        <f t="shared" si="16"/>
        <v>407.23920000000004</v>
      </c>
    </row>
    <row r="142" spans="1:22">
      <c r="A142" s="83" t="s">
        <v>581</v>
      </c>
      <c r="B142" s="83" t="s">
        <v>582</v>
      </c>
      <c r="C142" s="83" t="s">
        <v>583</v>
      </c>
      <c r="D142" s="83" t="s">
        <v>584</v>
      </c>
      <c r="E142" s="87">
        <v>45840</v>
      </c>
      <c r="F142" s="95" t="str">
        <f t="shared" si="12"/>
        <v>45840</v>
      </c>
      <c r="G142" s="96" t="str">
        <f t="shared" si="13"/>
        <v>458</v>
      </c>
      <c r="H142" s="96" t="str">
        <f>VLOOKUP(G142,'Zone Lookup'!$A$2:$C$149,3,TRUE)</f>
        <v>004</v>
      </c>
      <c r="I142" s="97">
        <f>VLOOKUP(H142,'Weight Lookup'!$A$2:$B$11,2,FALSE)</f>
        <v>8.91</v>
      </c>
      <c r="J142" s="98">
        <v>25</v>
      </c>
      <c r="K142" s="96" t="str">
        <f>VLOOKUP(J142,'Apple Watch Inventory'!$A$2:$H$43,2,FALSE)</f>
        <v>38mm</v>
      </c>
      <c r="L142" s="96" t="str">
        <f>VLOOKUP(J142,'Apple Watch Inventory'!$A$2:$H$43,3,FALSE)</f>
        <v>Watch</v>
      </c>
      <c r="M142" s="96" t="str">
        <f>VLOOKUP(J142,'Apple Watch Inventory'!$A$2:$H$43,4,FALSE)</f>
        <v>Stainless Steel</v>
      </c>
      <c r="N142" s="96" t="str">
        <f>VLOOKUP(J142,'Apple Watch Inventory'!$A$2:$H$43,5,FALSE)</f>
        <v>Red Classic Buckle</v>
      </c>
      <c r="O142" s="97">
        <f>VLOOKUP(J142,'Apple Watch Inventory'!$A$2:$H$43,6,FALSE)</f>
        <v>649</v>
      </c>
      <c r="P142" s="98">
        <v>1</v>
      </c>
      <c r="Q142" s="97">
        <f t="shared" si="14"/>
        <v>69</v>
      </c>
      <c r="R142" s="98" t="s">
        <v>31</v>
      </c>
      <c r="S142" s="84">
        <f t="shared" si="17"/>
        <v>718</v>
      </c>
      <c r="T142" s="99">
        <f>VLOOKUP(R142,'Avg Sales Tax'!$B$2:$C$52,2,FALSE)</f>
        <v>7.0999999999999994E-2</v>
      </c>
      <c r="U142" s="84">
        <f t="shared" si="15"/>
        <v>50.977999999999994</v>
      </c>
      <c r="V142" s="84">
        <f t="shared" si="16"/>
        <v>777.88799999999992</v>
      </c>
    </row>
    <row r="143" spans="1:22">
      <c r="A143" s="83" t="s">
        <v>585</v>
      </c>
      <c r="B143" s="83" t="s">
        <v>586</v>
      </c>
      <c r="C143" s="83" t="s">
        <v>587</v>
      </c>
      <c r="D143" s="83" t="s">
        <v>588</v>
      </c>
      <c r="E143" s="87">
        <v>92501</v>
      </c>
      <c r="F143" s="95" t="str">
        <f t="shared" si="12"/>
        <v>92501</v>
      </c>
      <c r="G143" s="96" t="str">
        <f t="shared" si="13"/>
        <v>925</v>
      </c>
      <c r="H143" s="96" t="str">
        <f>VLOOKUP(G143,'Zone Lookup'!$A$2:$C$149,3,TRUE)</f>
        <v>008</v>
      </c>
      <c r="I143" s="97">
        <f>VLOOKUP(H143,'Weight Lookup'!$A$2:$B$11,2,FALSE)</f>
        <v>9.9600000000000009</v>
      </c>
      <c r="J143" s="98">
        <v>40</v>
      </c>
      <c r="K143" s="96" t="str">
        <f>VLOOKUP(J143,'Apple Watch Inventory'!$A$2:$H$43,2,FALSE)</f>
        <v>42mm</v>
      </c>
      <c r="L143" s="96" t="str">
        <f>VLOOKUP(J143,'Apple Watch Inventory'!$A$2:$H$43,3,FALSE)</f>
        <v>Watch</v>
      </c>
      <c r="M143" s="96" t="str">
        <f>VLOOKUP(J143,'Apple Watch Inventory'!$A$2:$H$43,4,FALSE)</f>
        <v>Space Black Stainless Steel</v>
      </c>
      <c r="N143" s="96" t="str">
        <f>VLOOKUP(J143,'Apple Watch Inventory'!$A$2:$H$43,5,FALSE)</f>
        <v>Space Black Milanese Loop</v>
      </c>
      <c r="O143" s="97">
        <f>VLOOKUP(J143,'Apple Watch Inventory'!$A$2:$H$43,6,FALSE)</f>
        <v>749</v>
      </c>
      <c r="P143" s="98">
        <v>1</v>
      </c>
      <c r="Q143" s="97">
        <f t="shared" si="14"/>
        <v>69</v>
      </c>
      <c r="R143" s="98" t="s">
        <v>46</v>
      </c>
      <c r="S143" s="84">
        <f t="shared" si="17"/>
        <v>818</v>
      </c>
      <c r="T143" s="99">
        <f>VLOOKUP(R143,'Avg Sales Tax'!$B$2:$C$52,2,FALSE)</f>
        <v>8.4400000000000003E-2</v>
      </c>
      <c r="U143" s="84">
        <f t="shared" si="15"/>
        <v>69.039200000000008</v>
      </c>
      <c r="V143" s="84">
        <f t="shared" si="16"/>
        <v>896.99920000000009</v>
      </c>
    </row>
    <row r="144" spans="1:22">
      <c r="A144" s="83" t="s">
        <v>589</v>
      </c>
      <c r="B144" s="83" t="s">
        <v>590</v>
      </c>
      <c r="C144" s="83" t="s">
        <v>591</v>
      </c>
      <c r="D144" s="83" t="s">
        <v>399</v>
      </c>
      <c r="E144" s="87">
        <v>76707</v>
      </c>
      <c r="F144" s="95" t="str">
        <f t="shared" si="12"/>
        <v>76707</v>
      </c>
      <c r="G144" s="96" t="str">
        <f t="shared" si="13"/>
        <v>767</v>
      </c>
      <c r="H144" s="96" t="str">
        <f>VLOOKUP(G144,'Zone Lookup'!$A$2:$C$149,3,TRUE)</f>
        <v>007</v>
      </c>
      <c r="I144" s="97">
        <f>VLOOKUP(H144,'Weight Lookup'!$A$2:$B$11,2,FALSE)</f>
        <v>9.69</v>
      </c>
      <c r="J144" s="98">
        <v>16</v>
      </c>
      <c r="K144" s="96" t="str">
        <f>VLOOKUP(J144,'Apple Watch Inventory'!$A$2:$H$43,2,FALSE)</f>
        <v>42mm</v>
      </c>
      <c r="L144" s="96" t="str">
        <f>VLOOKUP(J144,'Apple Watch Inventory'!$A$2:$H$43,3,FALSE)</f>
        <v>Sport</v>
      </c>
      <c r="M144" s="96" t="str">
        <f>VLOOKUP(J144,'Apple Watch Inventory'!$A$2:$H$43,4,FALSE)</f>
        <v xml:space="preserve">Silver Aluminum </v>
      </c>
      <c r="N144" s="96" t="str">
        <f>VLOOKUP(J144,'Apple Watch Inventory'!$A$2:$H$43,5,FALSE)</f>
        <v>Scuba Blue Woven Nylon</v>
      </c>
      <c r="O144" s="97">
        <f>VLOOKUP(J144,'Apple Watch Inventory'!$A$2:$H$43,6,FALSE)</f>
        <v>349</v>
      </c>
      <c r="P144" s="98">
        <v>1</v>
      </c>
      <c r="Q144" s="97">
        <f t="shared" si="14"/>
        <v>69</v>
      </c>
      <c r="R144" s="98" t="s">
        <v>79</v>
      </c>
      <c r="S144" s="84">
        <f t="shared" si="17"/>
        <v>418</v>
      </c>
      <c r="T144" s="99">
        <f>VLOOKUP(R144,'Avg Sales Tax'!$B$2:$C$52,2,FALSE)</f>
        <v>8.0500000000000002E-2</v>
      </c>
      <c r="U144" s="84">
        <f t="shared" si="15"/>
        <v>33.649000000000001</v>
      </c>
      <c r="V144" s="84">
        <f t="shared" si="16"/>
        <v>461.339</v>
      </c>
    </row>
    <row r="145" spans="1:22">
      <c r="A145" s="83" t="s">
        <v>592</v>
      </c>
      <c r="B145" s="83" t="s">
        <v>593</v>
      </c>
      <c r="C145" s="83" t="s">
        <v>594</v>
      </c>
      <c r="D145" s="83" t="s">
        <v>595</v>
      </c>
      <c r="E145" s="87">
        <v>37211</v>
      </c>
      <c r="F145" s="95" t="str">
        <f t="shared" si="12"/>
        <v>37211</v>
      </c>
      <c r="G145" s="96" t="str">
        <f t="shared" si="13"/>
        <v>372</v>
      </c>
      <c r="H145" s="96" t="str">
        <f>VLOOKUP(G145,'Zone Lookup'!$A$2:$C$149,3,TRUE)</f>
        <v>005</v>
      </c>
      <c r="I145" s="97">
        <f>VLOOKUP(H145,'Weight Lookup'!$A$2:$B$11,2,FALSE)</f>
        <v>9.1</v>
      </c>
      <c r="J145" s="98">
        <v>19</v>
      </c>
      <c r="K145" s="96" t="str">
        <f>VLOOKUP(J145,'Apple Watch Inventory'!$A$2:$H$43,2,FALSE)</f>
        <v>38mm</v>
      </c>
      <c r="L145" s="96" t="str">
        <f>VLOOKUP(J145,'Apple Watch Inventory'!$A$2:$H$43,3,FALSE)</f>
        <v>Sport</v>
      </c>
      <c r="M145" s="96" t="str">
        <f>VLOOKUP(J145,'Apple Watch Inventory'!$A$2:$H$43,4,FALSE)</f>
        <v>Gold Aluminum</v>
      </c>
      <c r="N145" s="96" t="str">
        <f>VLOOKUP(J145,'Apple Watch Inventory'!$A$2:$H$43,5,FALSE)</f>
        <v>Gold/Red Woven Nylon</v>
      </c>
      <c r="O145" s="97">
        <f>VLOOKUP(J145,'Apple Watch Inventory'!$A$2:$H$43,6,FALSE)</f>
        <v>299</v>
      </c>
      <c r="P145" s="98">
        <v>1</v>
      </c>
      <c r="Q145" s="97">
        <f t="shared" si="14"/>
        <v>69</v>
      </c>
      <c r="R145" s="98" t="s">
        <v>90</v>
      </c>
      <c r="S145" s="84">
        <f t="shared" si="17"/>
        <v>368</v>
      </c>
      <c r="T145" s="99">
        <f>VLOOKUP(R145,'Avg Sales Tax'!$B$2:$C$52,2,FALSE)</f>
        <v>9.4500000000000001E-2</v>
      </c>
      <c r="U145" s="84">
        <f t="shared" si="15"/>
        <v>34.776000000000003</v>
      </c>
      <c r="V145" s="84">
        <f t="shared" si="16"/>
        <v>411.87600000000003</v>
      </c>
    </row>
    <row r="146" spans="1:22">
      <c r="A146" s="83" t="s">
        <v>596</v>
      </c>
      <c r="B146" s="83" t="s">
        <v>597</v>
      </c>
      <c r="C146" s="83" t="s">
        <v>598</v>
      </c>
      <c r="D146" s="83" t="s">
        <v>94</v>
      </c>
      <c r="E146" s="87">
        <v>53216</v>
      </c>
      <c r="F146" s="95" t="str">
        <f t="shared" si="12"/>
        <v>53216</v>
      </c>
      <c r="G146" s="96" t="str">
        <f t="shared" si="13"/>
        <v>532</v>
      </c>
      <c r="H146" s="96" t="str">
        <f>VLOOKUP(G146,'Zone Lookup'!$A$2:$C$149,3,TRUE)</f>
        <v>005</v>
      </c>
      <c r="I146" s="97">
        <f>VLOOKUP(H146,'Weight Lookup'!$A$2:$B$11,2,FALSE)</f>
        <v>9.1</v>
      </c>
      <c r="J146" s="98">
        <v>29</v>
      </c>
      <c r="K146" s="96" t="str">
        <f>VLOOKUP(J146,'Apple Watch Inventory'!$A$2:$H$43,2,FALSE)</f>
        <v>38mm</v>
      </c>
      <c r="L146" s="96" t="str">
        <f>VLOOKUP(J146,'Apple Watch Inventory'!$A$2:$H$43,3,FALSE)</f>
        <v>Watch</v>
      </c>
      <c r="M146" s="96" t="str">
        <f>VLOOKUP(J146,'Apple Watch Inventory'!$A$2:$H$43,4,FALSE)</f>
        <v>Stainless Steel</v>
      </c>
      <c r="N146" s="96" t="str">
        <f>VLOOKUP(J146,'Apple Watch Inventory'!$A$2:$H$43,5,FALSE)</f>
        <v>Blue Jay Modern Buckle</v>
      </c>
      <c r="O146" s="97">
        <f>VLOOKUP(J146,'Apple Watch Inventory'!$A$2:$H$43,6,FALSE)</f>
        <v>749</v>
      </c>
      <c r="P146" s="98">
        <v>0</v>
      </c>
      <c r="Q146" s="97">
        <f t="shared" si="14"/>
        <v>0</v>
      </c>
      <c r="R146" s="98" t="s">
        <v>95</v>
      </c>
      <c r="S146" s="84">
        <f t="shared" si="17"/>
        <v>749</v>
      </c>
      <c r="T146" s="99">
        <f>VLOOKUP(R146,'Avg Sales Tax'!$B$2:$C$52,2,FALSE)</f>
        <v>5.4300000000000001E-2</v>
      </c>
      <c r="U146" s="84">
        <f t="shared" si="15"/>
        <v>40.670700000000004</v>
      </c>
      <c r="V146" s="84">
        <f t="shared" si="16"/>
        <v>798.77070000000003</v>
      </c>
    </row>
    <row r="147" spans="1:22">
      <c r="A147" s="83" t="s">
        <v>599</v>
      </c>
      <c r="B147" s="83" t="s">
        <v>600</v>
      </c>
      <c r="C147" s="83" t="s">
        <v>601</v>
      </c>
      <c r="D147" s="83" t="s">
        <v>602</v>
      </c>
      <c r="E147" s="87">
        <v>21655</v>
      </c>
      <c r="F147" s="95" t="str">
        <f t="shared" si="12"/>
        <v>21655</v>
      </c>
      <c r="G147" s="96" t="str">
        <f t="shared" si="13"/>
        <v>216</v>
      </c>
      <c r="H147" s="96" t="str">
        <f>VLOOKUP(G147,'Zone Lookup'!$A$2:$C$149,3,TRUE)</f>
        <v>003</v>
      </c>
      <c r="I147" s="97">
        <f>VLOOKUP(H147,'Weight Lookup'!$A$2:$B$11,2,FALSE)</f>
        <v>8.25</v>
      </c>
      <c r="J147" s="98">
        <v>5</v>
      </c>
      <c r="K147" s="96" t="str">
        <f>VLOOKUP(J147,'Apple Watch Inventory'!$A$2:$H$43,2,FALSE)</f>
        <v>38mm</v>
      </c>
      <c r="L147" s="96" t="str">
        <f>VLOOKUP(J147,'Apple Watch Inventory'!$A$2:$H$43,3,FALSE)</f>
        <v>Sport</v>
      </c>
      <c r="M147" s="96" t="str">
        <f>VLOOKUP(J147,'Apple Watch Inventory'!$A$2:$H$43,4,FALSE)</f>
        <v xml:space="preserve">Silver Aluminum </v>
      </c>
      <c r="N147" s="96" t="str">
        <f>VLOOKUP(J147,'Apple Watch Inventory'!$A$2:$H$43,5,FALSE)</f>
        <v>Apricot Sport</v>
      </c>
      <c r="O147" s="97">
        <f>VLOOKUP(J147,'Apple Watch Inventory'!$A$2:$H$43,6,FALSE)</f>
        <v>299</v>
      </c>
      <c r="P147" s="98">
        <v>0</v>
      </c>
      <c r="Q147" s="97">
        <f t="shared" si="14"/>
        <v>0</v>
      </c>
      <c r="R147" s="98" t="s">
        <v>56</v>
      </c>
      <c r="S147" s="84">
        <f t="shared" si="17"/>
        <v>299</v>
      </c>
      <c r="T147" s="99">
        <f>VLOOKUP(R147,'Avg Sales Tax'!$B$2:$C$52,2,FALSE)</f>
        <v>0.06</v>
      </c>
      <c r="U147" s="84">
        <f t="shared" si="15"/>
        <v>17.939999999999998</v>
      </c>
      <c r="V147" s="84">
        <f t="shared" si="16"/>
        <v>325.19</v>
      </c>
    </row>
    <row r="148" spans="1:22">
      <c r="A148" s="83" t="s">
        <v>603</v>
      </c>
      <c r="B148" s="83" t="s">
        <v>604</v>
      </c>
      <c r="C148" s="83" t="s">
        <v>605</v>
      </c>
      <c r="D148" s="83" t="s">
        <v>116</v>
      </c>
      <c r="E148" s="87">
        <v>75061</v>
      </c>
      <c r="F148" s="95" t="str">
        <f t="shared" si="12"/>
        <v>75061</v>
      </c>
      <c r="G148" s="96" t="str">
        <f t="shared" si="13"/>
        <v>750</v>
      </c>
      <c r="H148" s="96" t="str">
        <f>VLOOKUP(G148,'Zone Lookup'!$A$2:$C$149,3,TRUE)</f>
        <v>006</v>
      </c>
      <c r="I148" s="97">
        <f>VLOOKUP(H148,'Weight Lookup'!$A$2:$B$11,2,FALSE)</f>
        <v>9.49</v>
      </c>
      <c r="J148" s="98">
        <v>34</v>
      </c>
      <c r="K148" s="96" t="str">
        <f>VLOOKUP(J148,'Apple Watch Inventory'!$A$2:$H$43,2,FALSE)</f>
        <v>42mm</v>
      </c>
      <c r="L148" s="96" t="str">
        <f>VLOOKUP(J148,'Apple Watch Inventory'!$A$2:$H$43,3,FALSE)</f>
        <v>Watch</v>
      </c>
      <c r="M148" s="96" t="str">
        <f>VLOOKUP(J148,'Apple Watch Inventory'!$A$2:$H$43,4,FALSE)</f>
        <v>Stainless Steel</v>
      </c>
      <c r="N148" s="96" t="str">
        <f>VLOOKUP(J148,'Apple Watch Inventory'!$A$2:$H$43,5,FALSE)</f>
        <v>Milanese Loop</v>
      </c>
      <c r="O148" s="97">
        <f>VLOOKUP(J148,'Apple Watch Inventory'!$A$2:$H$43,6,FALSE)</f>
        <v>699</v>
      </c>
      <c r="P148" s="98">
        <v>1</v>
      </c>
      <c r="Q148" s="97">
        <f t="shared" si="14"/>
        <v>69</v>
      </c>
      <c r="R148" s="98" t="s">
        <v>79</v>
      </c>
      <c r="S148" s="84">
        <f t="shared" si="17"/>
        <v>768</v>
      </c>
      <c r="T148" s="99">
        <f>VLOOKUP(R148,'Avg Sales Tax'!$B$2:$C$52,2,FALSE)</f>
        <v>8.0500000000000002E-2</v>
      </c>
      <c r="U148" s="84">
        <f t="shared" si="15"/>
        <v>61.823999999999998</v>
      </c>
      <c r="V148" s="84">
        <f t="shared" si="16"/>
        <v>839.31399999999996</v>
      </c>
    </row>
    <row r="149" spans="1:22">
      <c r="A149" s="83" t="s">
        <v>606</v>
      </c>
      <c r="B149" s="83" t="s">
        <v>607</v>
      </c>
      <c r="C149" s="83" t="s">
        <v>608</v>
      </c>
      <c r="D149" s="83" t="s">
        <v>609</v>
      </c>
      <c r="E149" s="87">
        <v>90212</v>
      </c>
      <c r="F149" s="95" t="str">
        <f t="shared" si="12"/>
        <v>90212</v>
      </c>
      <c r="G149" s="96" t="str">
        <f t="shared" si="13"/>
        <v>902</v>
      </c>
      <c r="H149" s="96" t="str">
        <f>VLOOKUP(G149,'Zone Lookup'!$A$2:$C$149,3,TRUE)</f>
        <v>008</v>
      </c>
      <c r="I149" s="97">
        <f>VLOOKUP(H149,'Weight Lookup'!$A$2:$B$11,2,FALSE)</f>
        <v>9.9600000000000009</v>
      </c>
      <c r="J149" s="98">
        <v>27</v>
      </c>
      <c r="K149" s="96" t="str">
        <f>VLOOKUP(J149,'Apple Watch Inventory'!$A$2:$H$43,2,FALSE)</f>
        <v>38mm</v>
      </c>
      <c r="L149" s="96" t="str">
        <f>VLOOKUP(J149,'Apple Watch Inventory'!$A$2:$H$43,3,FALSE)</f>
        <v>Watch</v>
      </c>
      <c r="M149" s="96" t="str">
        <f>VLOOKUP(J149,'Apple Watch Inventory'!$A$2:$H$43,4,FALSE)</f>
        <v>Stainless Steel</v>
      </c>
      <c r="N149" s="96" t="str">
        <f>VLOOKUP(J149,'Apple Watch Inventory'!$A$2:$H$43,5,FALSE)</f>
        <v>Marigold Modern Buckle</v>
      </c>
      <c r="O149" s="97">
        <f>VLOOKUP(J149,'Apple Watch Inventory'!$A$2:$H$43,6,FALSE)</f>
        <v>749</v>
      </c>
      <c r="P149" s="98">
        <v>1</v>
      </c>
      <c r="Q149" s="97">
        <f t="shared" si="14"/>
        <v>69</v>
      </c>
      <c r="R149" s="98" t="s">
        <v>46</v>
      </c>
      <c r="S149" s="84">
        <f t="shared" si="17"/>
        <v>818</v>
      </c>
      <c r="T149" s="99">
        <f>VLOOKUP(R149,'Avg Sales Tax'!$B$2:$C$52,2,FALSE)</f>
        <v>8.4400000000000003E-2</v>
      </c>
      <c r="U149" s="84">
        <f t="shared" si="15"/>
        <v>69.039200000000008</v>
      </c>
      <c r="V149" s="84">
        <f t="shared" si="16"/>
        <v>896.99920000000009</v>
      </c>
    </row>
    <row r="150" spans="1:22">
      <c r="A150" s="83" t="s">
        <v>610</v>
      </c>
      <c r="B150" s="83" t="s">
        <v>611</v>
      </c>
      <c r="C150" s="83" t="s">
        <v>612</v>
      </c>
      <c r="D150" s="83" t="s">
        <v>613</v>
      </c>
      <c r="E150" s="87">
        <v>11758</v>
      </c>
      <c r="F150" s="95" t="str">
        <f t="shared" si="12"/>
        <v>11758</v>
      </c>
      <c r="G150" s="96" t="str">
        <f t="shared" si="13"/>
        <v>117</v>
      </c>
      <c r="H150" s="96" t="str">
        <f>VLOOKUP(G150,'Zone Lookup'!$A$2:$C$149,3,TRUE)</f>
        <v>002</v>
      </c>
      <c r="I150" s="97">
        <f>VLOOKUP(H150,'Weight Lookup'!$A$2:$B$11,2,FALSE)</f>
        <v>7.66</v>
      </c>
      <c r="J150" s="98">
        <v>40</v>
      </c>
      <c r="K150" s="96" t="str">
        <f>VLOOKUP(J150,'Apple Watch Inventory'!$A$2:$H$43,2,FALSE)</f>
        <v>42mm</v>
      </c>
      <c r="L150" s="96" t="str">
        <f>VLOOKUP(J150,'Apple Watch Inventory'!$A$2:$H$43,3,FALSE)</f>
        <v>Watch</v>
      </c>
      <c r="M150" s="96" t="str">
        <f>VLOOKUP(J150,'Apple Watch Inventory'!$A$2:$H$43,4,FALSE)</f>
        <v>Space Black Stainless Steel</v>
      </c>
      <c r="N150" s="96" t="str">
        <f>VLOOKUP(J150,'Apple Watch Inventory'!$A$2:$H$43,5,FALSE)</f>
        <v>Space Black Milanese Loop</v>
      </c>
      <c r="O150" s="97">
        <f>VLOOKUP(J150,'Apple Watch Inventory'!$A$2:$H$43,6,FALSE)</f>
        <v>749</v>
      </c>
      <c r="P150" s="98">
        <v>0</v>
      </c>
      <c r="Q150" s="97">
        <f t="shared" si="14"/>
        <v>0</v>
      </c>
      <c r="R150" s="98" t="s">
        <v>66</v>
      </c>
      <c r="S150" s="84">
        <f t="shared" si="17"/>
        <v>749</v>
      </c>
      <c r="T150" s="99">
        <f>VLOOKUP(R150,'Avg Sales Tax'!$B$2:$C$52,2,FALSE)</f>
        <v>8.48E-2</v>
      </c>
      <c r="U150" s="84">
        <f t="shared" si="15"/>
        <v>63.5152</v>
      </c>
      <c r="V150" s="84">
        <f t="shared" si="16"/>
        <v>820.17520000000002</v>
      </c>
    </row>
    <row r="151" spans="1:22">
      <c r="A151" s="83" t="s">
        <v>614</v>
      </c>
      <c r="B151" s="83" t="s">
        <v>615</v>
      </c>
      <c r="C151" s="83" t="s">
        <v>616</v>
      </c>
      <c r="D151" s="83" t="s">
        <v>617</v>
      </c>
      <c r="E151" s="87">
        <v>8401</v>
      </c>
      <c r="F151" s="95" t="str">
        <f t="shared" si="12"/>
        <v>08401</v>
      </c>
      <c r="G151" s="96" t="str">
        <f t="shared" si="13"/>
        <v>084</v>
      </c>
      <c r="H151" s="96" t="str">
        <f>VLOOKUP(G151,'Zone Lookup'!$A$2:$C$149,3,TRUE)</f>
        <v>002</v>
      </c>
      <c r="I151" s="97">
        <f>VLOOKUP(H151,'Weight Lookup'!$A$2:$B$11,2,FALSE)</f>
        <v>7.66</v>
      </c>
      <c r="J151" s="98">
        <v>42</v>
      </c>
      <c r="K151" s="96" t="str">
        <f>VLOOKUP(J151,'Apple Watch Inventory'!$A$2:$H$43,2,FALSE)</f>
        <v>42mm</v>
      </c>
      <c r="L151" s="96" t="str">
        <f>VLOOKUP(J151,'Apple Watch Inventory'!$A$2:$H$43,3,FALSE)</f>
        <v>Watch</v>
      </c>
      <c r="M151" s="96" t="str">
        <f>VLOOKUP(J151,'Apple Watch Inventory'!$A$2:$H$43,4,FALSE)</f>
        <v>Space Black Stainless Steel</v>
      </c>
      <c r="N151" s="96" t="str">
        <f>VLOOKUP(J151,'Apple Watch Inventory'!$A$2:$H$43,5,FALSE)</f>
        <v>Space Black Link Bracelet</v>
      </c>
      <c r="O151" s="97">
        <f>VLOOKUP(J151,'Apple Watch Inventory'!$A$2:$H$43,6,FALSE)</f>
        <v>1099</v>
      </c>
      <c r="P151" s="98">
        <v>0</v>
      </c>
      <c r="Q151" s="97">
        <f t="shared" si="14"/>
        <v>0</v>
      </c>
      <c r="R151" s="98" t="s">
        <v>21</v>
      </c>
      <c r="S151" s="84">
        <f t="shared" si="17"/>
        <v>1099</v>
      </c>
      <c r="T151" s="99">
        <f>VLOOKUP(R151,'Avg Sales Tax'!$B$2:$C$52,2,FALSE)</f>
        <v>6.9699999999999998E-2</v>
      </c>
      <c r="U151" s="84">
        <f t="shared" si="15"/>
        <v>76.600300000000004</v>
      </c>
      <c r="V151" s="84">
        <f t="shared" si="16"/>
        <v>1183.2603000000001</v>
      </c>
    </row>
    <row r="152" spans="1:22">
      <c r="A152" s="83" t="s">
        <v>618</v>
      </c>
      <c r="B152" s="83" t="s">
        <v>619</v>
      </c>
      <c r="C152" s="83" t="s">
        <v>620</v>
      </c>
      <c r="D152" s="83" t="s">
        <v>621</v>
      </c>
      <c r="E152" s="87">
        <v>45203</v>
      </c>
      <c r="F152" s="95" t="str">
        <f t="shared" si="12"/>
        <v>45203</v>
      </c>
      <c r="G152" s="96" t="str">
        <f t="shared" si="13"/>
        <v>452</v>
      </c>
      <c r="H152" s="96" t="str">
        <f>VLOOKUP(G152,'Zone Lookup'!$A$2:$C$149,3,TRUE)</f>
        <v>004</v>
      </c>
      <c r="I152" s="97">
        <f>VLOOKUP(H152,'Weight Lookup'!$A$2:$B$11,2,FALSE)</f>
        <v>8.91</v>
      </c>
      <c r="J152" s="98">
        <v>31</v>
      </c>
      <c r="K152" s="96" t="str">
        <f>VLOOKUP(J152,'Apple Watch Inventory'!$A$2:$H$43,2,FALSE)</f>
        <v>38mm</v>
      </c>
      <c r="L152" s="96" t="str">
        <f>VLOOKUP(J152,'Apple Watch Inventory'!$A$2:$H$43,3,FALSE)</f>
        <v>Watch</v>
      </c>
      <c r="M152" s="96" t="str">
        <f>VLOOKUP(J152,'Apple Watch Inventory'!$A$2:$H$43,4,FALSE)</f>
        <v>Stainless Steel</v>
      </c>
      <c r="N152" s="96" t="str">
        <f>VLOOKUP(J152,'Apple Watch Inventory'!$A$2:$H$43,5,FALSE)</f>
        <v>Pearl Woven Nylon</v>
      </c>
      <c r="O152" s="97">
        <f>VLOOKUP(J152,'Apple Watch Inventory'!$A$2:$H$43,6,FALSE)</f>
        <v>549</v>
      </c>
      <c r="P152" s="98">
        <v>1</v>
      </c>
      <c r="Q152" s="97">
        <f t="shared" si="14"/>
        <v>69</v>
      </c>
      <c r="R152" s="98" t="s">
        <v>31</v>
      </c>
      <c r="S152" s="84">
        <f t="shared" si="17"/>
        <v>618</v>
      </c>
      <c r="T152" s="99">
        <f>VLOOKUP(R152,'Avg Sales Tax'!$B$2:$C$52,2,FALSE)</f>
        <v>7.0999999999999994E-2</v>
      </c>
      <c r="U152" s="84">
        <f t="shared" si="15"/>
        <v>43.877999999999993</v>
      </c>
      <c r="V152" s="84">
        <f t="shared" si="16"/>
        <v>670.78800000000001</v>
      </c>
    </row>
    <row r="153" spans="1:22">
      <c r="A153" s="83" t="s">
        <v>622</v>
      </c>
      <c r="B153" s="83" t="s">
        <v>623</v>
      </c>
      <c r="C153" s="83" t="s">
        <v>624</v>
      </c>
      <c r="D153" s="83" t="s">
        <v>625</v>
      </c>
      <c r="E153" s="87">
        <v>97401</v>
      </c>
      <c r="F153" s="95" t="str">
        <f t="shared" si="12"/>
        <v>97401</v>
      </c>
      <c r="G153" s="96" t="str">
        <f t="shared" si="13"/>
        <v>974</v>
      </c>
      <c r="H153" s="96" t="str">
        <f>VLOOKUP(G153,'Zone Lookup'!$A$2:$C$149,3,TRUE)</f>
        <v>008</v>
      </c>
      <c r="I153" s="97">
        <f>VLOOKUP(H153,'Weight Lookup'!$A$2:$B$11,2,FALSE)</f>
        <v>9.9600000000000009</v>
      </c>
      <c r="J153" s="98">
        <v>36</v>
      </c>
      <c r="K153" s="96" t="str">
        <f>VLOOKUP(J153,'Apple Watch Inventory'!$A$2:$H$43,2,FALSE)</f>
        <v>42mm</v>
      </c>
      <c r="L153" s="96" t="str">
        <f>VLOOKUP(J153,'Apple Watch Inventory'!$A$2:$H$43,3,FALSE)</f>
        <v>Watch</v>
      </c>
      <c r="M153" s="96" t="str">
        <f>VLOOKUP(J153,'Apple Watch Inventory'!$A$2:$H$43,4,FALSE)</f>
        <v>Stainless Steel</v>
      </c>
      <c r="N153" s="96" t="str">
        <f>VLOOKUP(J153,'Apple Watch Inventory'!$A$2:$H$43,5,FALSE)</f>
        <v>Link Bracelet</v>
      </c>
      <c r="O153" s="97">
        <f>VLOOKUP(J153,'Apple Watch Inventory'!$A$2:$H$43,6,FALSE)</f>
        <v>999</v>
      </c>
      <c r="P153" s="98">
        <v>0</v>
      </c>
      <c r="Q153" s="97">
        <f t="shared" si="14"/>
        <v>0</v>
      </c>
      <c r="R153" s="98" t="s">
        <v>191</v>
      </c>
      <c r="S153" s="84">
        <f t="shared" si="17"/>
        <v>999</v>
      </c>
      <c r="T153" s="99">
        <f>VLOOKUP(R153,'Avg Sales Tax'!$B$2:$C$52,2,FALSE)</f>
        <v>0</v>
      </c>
      <c r="U153" s="84">
        <f t="shared" si="15"/>
        <v>0</v>
      </c>
      <c r="V153" s="84">
        <f t="shared" si="16"/>
        <v>1008.96</v>
      </c>
    </row>
    <row r="154" spans="1:22">
      <c r="A154" s="83" t="s">
        <v>626</v>
      </c>
      <c r="B154" s="83" t="s">
        <v>627</v>
      </c>
      <c r="C154" s="83" t="s">
        <v>628</v>
      </c>
      <c r="D154" s="83" t="s">
        <v>629</v>
      </c>
      <c r="E154" s="87">
        <v>27577</v>
      </c>
      <c r="F154" s="95" t="str">
        <f t="shared" si="12"/>
        <v>27577</v>
      </c>
      <c r="G154" s="96" t="str">
        <f t="shared" si="13"/>
        <v>275</v>
      </c>
      <c r="H154" s="96" t="str">
        <f>VLOOKUP(G154,'Zone Lookup'!$A$2:$C$149,3,TRUE)</f>
        <v>004</v>
      </c>
      <c r="I154" s="97">
        <f>VLOOKUP(H154,'Weight Lookup'!$A$2:$B$11,2,FALSE)</f>
        <v>8.91</v>
      </c>
      <c r="J154" s="98">
        <v>9</v>
      </c>
      <c r="K154" s="96" t="str">
        <f>VLOOKUP(J154,'Apple Watch Inventory'!$A$2:$H$43,2,FALSE)</f>
        <v>38mm</v>
      </c>
      <c r="L154" s="96" t="str">
        <f>VLOOKUP(J154,'Apple Watch Inventory'!$A$2:$H$43,3,FALSE)</f>
        <v>Sport</v>
      </c>
      <c r="M154" s="96" t="str">
        <f>VLOOKUP(J154,'Apple Watch Inventory'!$A$2:$H$43,4,FALSE)</f>
        <v xml:space="preserve">Silver Aluminum </v>
      </c>
      <c r="N154" s="96" t="str">
        <f>VLOOKUP(J154,'Apple Watch Inventory'!$A$2:$H$43,5,FALSE)</f>
        <v>White</v>
      </c>
      <c r="O154" s="97">
        <f>VLOOKUP(J154,'Apple Watch Inventory'!$A$2:$H$43,6,FALSE)</f>
        <v>299</v>
      </c>
      <c r="P154" s="98">
        <v>1</v>
      </c>
      <c r="Q154" s="97">
        <f t="shared" si="14"/>
        <v>69</v>
      </c>
      <c r="R154" s="98" t="s">
        <v>317</v>
      </c>
      <c r="S154" s="84">
        <f t="shared" si="17"/>
        <v>368</v>
      </c>
      <c r="T154" s="99">
        <f>VLOOKUP(R154,'Avg Sales Tax'!$B$2:$C$52,2,FALSE)</f>
        <v>6.9000000000000006E-2</v>
      </c>
      <c r="U154" s="84">
        <f t="shared" si="15"/>
        <v>25.392000000000003</v>
      </c>
      <c r="V154" s="84">
        <f t="shared" si="16"/>
        <v>402.30200000000002</v>
      </c>
    </row>
    <row r="155" spans="1:22">
      <c r="A155" s="83" t="s">
        <v>631</v>
      </c>
      <c r="B155" s="83" t="s">
        <v>632</v>
      </c>
      <c r="C155" s="83" t="s">
        <v>633</v>
      </c>
      <c r="D155" s="83" t="s">
        <v>142</v>
      </c>
      <c r="E155" s="87">
        <v>10002</v>
      </c>
      <c r="F155" s="95" t="str">
        <f t="shared" si="12"/>
        <v>10002</v>
      </c>
      <c r="G155" s="96" t="str">
        <f t="shared" si="13"/>
        <v>100</v>
      </c>
      <c r="H155" s="96" t="str">
        <f>VLOOKUP(G155,'Zone Lookup'!$A$2:$C$149,3,TRUE)</f>
        <v>002</v>
      </c>
      <c r="I155" s="97">
        <f>VLOOKUP(H155,'Weight Lookup'!$A$2:$B$11,2,FALSE)</f>
        <v>7.66</v>
      </c>
      <c r="J155" s="98">
        <v>12</v>
      </c>
      <c r="K155" s="96" t="str">
        <f>VLOOKUP(J155,'Apple Watch Inventory'!$A$2:$H$43,2,FALSE)</f>
        <v>42mm</v>
      </c>
      <c r="L155" s="96" t="str">
        <f>VLOOKUP(J155,'Apple Watch Inventory'!$A$2:$H$43,3,FALSE)</f>
        <v>Sport</v>
      </c>
      <c r="M155" s="96" t="str">
        <f>VLOOKUP(J155,'Apple Watch Inventory'!$A$2:$H$43,4,FALSE)</f>
        <v>Gold Aluminum</v>
      </c>
      <c r="N155" s="96" t="str">
        <f>VLOOKUP(J155,'Apple Watch Inventory'!$A$2:$H$43,5,FALSE)</f>
        <v>Midnight Blue</v>
      </c>
      <c r="O155" s="97">
        <f>VLOOKUP(J155,'Apple Watch Inventory'!$A$2:$H$43,6,FALSE)</f>
        <v>349</v>
      </c>
      <c r="P155" s="98">
        <v>0</v>
      </c>
      <c r="Q155" s="97">
        <f t="shared" si="14"/>
        <v>0</v>
      </c>
      <c r="R155" s="98" t="s">
        <v>66</v>
      </c>
      <c r="S155" s="84">
        <f t="shared" si="17"/>
        <v>349</v>
      </c>
      <c r="T155" s="99">
        <f>VLOOKUP(R155,'Avg Sales Tax'!$B$2:$C$52,2,FALSE)</f>
        <v>8.48E-2</v>
      </c>
      <c r="U155" s="84">
        <f t="shared" si="15"/>
        <v>29.595199999999998</v>
      </c>
      <c r="V155" s="84">
        <f t="shared" si="16"/>
        <v>386.2552</v>
      </c>
    </row>
    <row r="156" spans="1:22">
      <c r="A156" s="83" t="s">
        <v>634</v>
      </c>
      <c r="B156" s="83" t="s">
        <v>635</v>
      </c>
      <c r="C156" s="83" t="s">
        <v>636</v>
      </c>
      <c r="D156" s="83" t="s">
        <v>83</v>
      </c>
      <c r="E156" s="87">
        <v>85017</v>
      </c>
      <c r="F156" s="95" t="str">
        <f t="shared" si="12"/>
        <v>85017</v>
      </c>
      <c r="G156" s="96" t="str">
        <f t="shared" si="13"/>
        <v>850</v>
      </c>
      <c r="H156" s="96" t="str">
        <f>VLOOKUP(G156,'Zone Lookup'!$A$2:$C$149,3,TRUE)</f>
        <v>008</v>
      </c>
      <c r="I156" s="97">
        <f>VLOOKUP(H156,'Weight Lookup'!$A$2:$B$11,2,FALSE)</f>
        <v>9.9600000000000009</v>
      </c>
      <c r="J156" s="98">
        <v>7</v>
      </c>
      <c r="K156" s="96" t="str">
        <f>VLOOKUP(J156,'Apple Watch Inventory'!$A$2:$H$43,2,FALSE)</f>
        <v>38mm</v>
      </c>
      <c r="L156" s="96" t="str">
        <f>VLOOKUP(J156,'Apple Watch Inventory'!$A$2:$H$43,3,FALSE)</f>
        <v>Sport</v>
      </c>
      <c r="M156" s="96" t="str">
        <f>VLOOKUP(J156,'Apple Watch Inventory'!$A$2:$H$43,4,FALSE)</f>
        <v xml:space="preserve">Silver Aluminum </v>
      </c>
      <c r="N156" s="96" t="str">
        <f>VLOOKUP(J156,'Apple Watch Inventory'!$A$2:$H$43,5,FALSE)</f>
        <v>Royal Blue</v>
      </c>
      <c r="O156" s="97">
        <f>VLOOKUP(J156,'Apple Watch Inventory'!$A$2:$H$43,6,FALSE)</f>
        <v>299</v>
      </c>
      <c r="P156" s="98">
        <v>0</v>
      </c>
      <c r="Q156" s="97">
        <f t="shared" si="14"/>
        <v>0</v>
      </c>
      <c r="R156" s="98" t="s">
        <v>84</v>
      </c>
      <c r="S156" s="84">
        <f t="shared" si="17"/>
        <v>299</v>
      </c>
      <c r="T156" s="99">
        <f>VLOOKUP(R156,'Avg Sales Tax'!$B$2:$C$52,2,FALSE)</f>
        <v>8.1699999999999995E-2</v>
      </c>
      <c r="U156" s="84">
        <f t="shared" si="15"/>
        <v>24.4283</v>
      </c>
      <c r="V156" s="84">
        <f t="shared" si="16"/>
        <v>333.38829999999996</v>
      </c>
    </row>
    <row r="157" spans="1:22">
      <c r="A157" s="83" t="s">
        <v>637</v>
      </c>
      <c r="B157" s="83" t="s">
        <v>638</v>
      </c>
      <c r="C157" s="83" t="s">
        <v>639</v>
      </c>
      <c r="D157" s="83" t="s">
        <v>413</v>
      </c>
      <c r="E157" s="87">
        <v>46240</v>
      </c>
      <c r="F157" s="95" t="str">
        <f t="shared" si="12"/>
        <v>46240</v>
      </c>
      <c r="G157" s="96" t="str">
        <f t="shared" si="13"/>
        <v>462</v>
      </c>
      <c r="H157" s="96" t="str">
        <f>VLOOKUP(G157,'Zone Lookup'!$A$2:$C$149,3,TRUE)</f>
        <v>005</v>
      </c>
      <c r="I157" s="97">
        <f>VLOOKUP(H157,'Weight Lookup'!$A$2:$B$11,2,FALSE)</f>
        <v>9.1</v>
      </c>
      <c r="J157" s="98">
        <v>7</v>
      </c>
      <c r="K157" s="96" t="str">
        <f>VLOOKUP(J157,'Apple Watch Inventory'!$A$2:$H$43,2,FALSE)</f>
        <v>38mm</v>
      </c>
      <c r="L157" s="96" t="str">
        <f>VLOOKUP(J157,'Apple Watch Inventory'!$A$2:$H$43,3,FALSE)</f>
        <v>Sport</v>
      </c>
      <c r="M157" s="96" t="str">
        <f>VLOOKUP(J157,'Apple Watch Inventory'!$A$2:$H$43,4,FALSE)</f>
        <v xml:space="preserve">Silver Aluminum </v>
      </c>
      <c r="N157" s="96" t="str">
        <f>VLOOKUP(J157,'Apple Watch Inventory'!$A$2:$H$43,5,FALSE)</f>
        <v>Royal Blue</v>
      </c>
      <c r="O157" s="97">
        <f>VLOOKUP(J157,'Apple Watch Inventory'!$A$2:$H$43,6,FALSE)</f>
        <v>299</v>
      </c>
      <c r="P157" s="98">
        <v>0</v>
      </c>
      <c r="Q157" s="97">
        <f t="shared" si="14"/>
        <v>0</v>
      </c>
      <c r="R157" s="98" t="s">
        <v>414</v>
      </c>
      <c r="S157" s="84">
        <f t="shared" si="17"/>
        <v>299</v>
      </c>
      <c r="T157" s="99">
        <f>VLOOKUP(R157,'Avg Sales Tax'!$B$2:$C$52,2,FALSE)</f>
        <v>7.0000000000000007E-2</v>
      </c>
      <c r="U157" s="84">
        <f t="shared" si="15"/>
        <v>20.930000000000003</v>
      </c>
      <c r="V157" s="84">
        <f t="shared" si="16"/>
        <v>329.03000000000003</v>
      </c>
    </row>
    <row r="158" spans="1:22">
      <c r="A158" s="83" t="s">
        <v>640</v>
      </c>
      <c r="B158" s="83" t="s">
        <v>641</v>
      </c>
      <c r="C158" s="83" t="s">
        <v>642</v>
      </c>
      <c r="D158" s="83" t="s">
        <v>643</v>
      </c>
      <c r="E158" s="87">
        <v>13214</v>
      </c>
      <c r="F158" s="95" t="str">
        <f t="shared" si="12"/>
        <v>13214</v>
      </c>
      <c r="G158" s="96" t="str">
        <f t="shared" si="13"/>
        <v>132</v>
      </c>
      <c r="H158" s="96" t="str">
        <f>VLOOKUP(G158,'Zone Lookup'!$A$2:$C$149,3,TRUE)</f>
        <v>003</v>
      </c>
      <c r="I158" s="97">
        <f>VLOOKUP(H158,'Weight Lookup'!$A$2:$B$11,2,FALSE)</f>
        <v>8.25</v>
      </c>
      <c r="J158" s="98">
        <v>1</v>
      </c>
      <c r="K158" s="96" t="str">
        <f>VLOOKUP(J158,'Apple Watch Inventory'!$A$2:$H$43,2,FALSE)</f>
        <v>38mm</v>
      </c>
      <c r="L158" s="96" t="str">
        <f>VLOOKUP(J158,'Apple Watch Inventory'!$A$2:$H$43,3,FALSE)</f>
        <v>Sport</v>
      </c>
      <c r="M158" s="96" t="str">
        <f>VLOOKUP(J158,'Apple Watch Inventory'!$A$2:$H$43,4,FALSE)</f>
        <v>Space Gray Aluminum</v>
      </c>
      <c r="N158" s="96" t="str">
        <f>VLOOKUP(J158,'Apple Watch Inventory'!$A$2:$H$43,5,FALSE)</f>
        <v>Black Sport</v>
      </c>
      <c r="O158" s="97">
        <f>VLOOKUP(J158,'Apple Watch Inventory'!$A$2:$H$43,6,FALSE)</f>
        <v>299</v>
      </c>
      <c r="P158" s="98">
        <v>1</v>
      </c>
      <c r="Q158" s="97">
        <f t="shared" si="14"/>
        <v>69</v>
      </c>
      <c r="R158" s="98" t="s">
        <v>66</v>
      </c>
      <c r="S158" s="84">
        <f t="shared" si="17"/>
        <v>368</v>
      </c>
      <c r="T158" s="99">
        <f>VLOOKUP(R158,'Avg Sales Tax'!$B$2:$C$52,2,FALSE)</f>
        <v>8.48E-2</v>
      </c>
      <c r="U158" s="84">
        <f t="shared" si="15"/>
        <v>31.206399999999999</v>
      </c>
      <c r="V158" s="84">
        <f t="shared" si="16"/>
        <v>407.45639999999997</v>
      </c>
    </row>
    <row r="159" spans="1:22">
      <c r="A159" s="83" t="s">
        <v>644</v>
      </c>
      <c r="B159" s="83" t="s">
        <v>645</v>
      </c>
      <c r="C159" s="83" t="s">
        <v>646</v>
      </c>
      <c r="D159" s="83" t="s">
        <v>647</v>
      </c>
      <c r="E159" s="87">
        <v>8002</v>
      </c>
      <c r="F159" s="95" t="str">
        <f t="shared" si="12"/>
        <v>08002</v>
      </c>
      <c r="G159" s="96" t="str">
        <f t="shared" si="13"/>
        <v>080</v>
      </c>
      <c r="H159" s="96" t="str">
        <f>VLOOKUP(G159,'Zone Lookup'!$A$2:$C$149,3,TRUE)</f>
        <v>002</v>
      </c>
      <c r="I159" s="97">
        <f>VLOOKUP(H159,'Weight Lookup'!$A$2:$B$11,2,FALSE)</f>
        <v>7.66</v>
      </c>
      <c r="J159" s="98">
        <v>23</v>
      </c>
      <c r="K159" s="96" t="str">
        <f>VLOOKUP(J159,'Apple Watch Inventory'!$A$2:$H$43,2,FALSE)</f>
        <v>38mm</v>
      </c>
      <c r="L159" s="96" t="str">
        <f>VLOOKUP(J159,'Apple Watch Inventory'!$A$2:$H$43,3,FALSE)</f>
        <v>Watch</v>
      </c>
      <c r="M159" s="96" t="str">
        <f>VLOOKUP(J159,'Apple Watch Inventory'!$A$2:$H$43,4,FALSE)</f>
        <v>Stainless Steel</v>
      </c>
      <c r="N159" s="96" t="str">
        <f>VLOOKUP(J159,'Apple Watch Inventory'!$A$2:$H$43,5,FALSE)</f>
        <v>Saddle Brown Classic Buckle</v>
      </c>
      <c r="O159" s="97">
        <f>VLOOKUP(J159,'Apple Watch Inventory'!$A$2:$H$43,6,FALSE)</f>
        <v>649</v>
      </c>
      <c r="P159" s="98">
        <v>1</v>
      </c>
      <c r="Q159" s="97">
        <f t="shared" si="14"/>
        <v>69</v>
      </c>
      <c r="R159" s="98" t="s">
        <v>21</v>
      </c>
      <c r="S159" s="84">
        <f t="shared" si="17"/>
        <v>718</v>
      </c>
      <c r="T159" s="99">
        <f>VLOOKUP(R159,'Avg Sales Tax'!$B$2:$C$52,2,FALSE)</f>
        <v>6.9699999999999998E-2</v>
      </c>
      <c r="U159" s="84">
        <f t="shared" si="15"/>
        <v>50.044599999999996</v>
      </c>
      <c r="V159" s="84">
        <f t="shared" si="16"/>
        <v>775.70459999999991</v>
      </c>
    </row>
    <row r="160" spans="1:22">
      <c r="A160" s="83" t="s">
        <v>648</v>
      </c>
      <c r="B160" s="83" t="s">
        <v>649</v>
      </c>
      <c r="C160" s="83" t="s">
        <v>650</v>
      </c>
      <c r="D160" s="83" t="s">
        <v>651</v>
      </c>
      <c r="E160" s="87">
        <v>11530</v>
      </c>
      <c r="F160" s="95" t="str">
        <f t="shared" si="12"/>
        <v>11530</v>
      </c>
      <c r="G160" s="96" t="str">
        <f t="shared" si="13"/>
        <v>115</v>
      </c>
      <c r="H160" s="96" t="str">
        <f>VLOOKUP(G160,'Zone Lookup'!$A$2:$C$149,3,TRUE)</f>
        <v>002</v>
      </c>
      <c r="I160" s="97">
        <f>VLOOKUP(H160,'Weight Lookup'!$A$2:$B$11,2,FALSE)</f>
        <v>7.66</v>
      </c>
      <c r="J160" s="98">
        <v>17</v>
      </c>
      <c r="K160" s="96" t="str">
        <f>VLOOKUP(J160,'Apple Watch Inventory'!$A$2:$H$43,2,FALSE)</f>
        <v>38mm</v>
      </c>
      <c r="L160" s="96" t="str">
        <f>VLOOKUP(J160,'Apple Watch Inventory'!$A$2:$H$43,3,FALSE)</f>
        <v>Sport</v>
      </c>
      <c r="M160" s="96" t="str">
        <f>VLOOKUP(J160,'Apple Watch Inventory'!$A$2:$H$43,4,FALSE)</f>
        <v>Rose Gold Aluminum</v>
      </c>
      <c r="N160" s="96" t="str">
        <f>VLOOKUP(J160,'Apple Watch Inventory'!$A$2:$H$43,5,FALSE)</f>
        <v>Royal Blue Woven Nylon</v>
      </c>
      <c r="O160" s="97">
        <f>VLOOKUP(J160,'Apple Watch Inventory'!$A$2:$H$43,6,FALSE)</f>
        <v>299</v>
      </c>
      <c r="P160" s="98">
        <v>0</v>
      </c>
      <c r="Q160" s="97">
        <f t="shared" si="14"/>
        <v>0</v>
      </c>
      <c r="R160" s="98" t="s">
        <v>66</v>
      </c>
      <c r="S160" s="84">
        <f t="shared" si="17"/>
        <v>299</v>
      </c>
      <c r="T160" s="99">
        <f>VLOOKUP(R160,'Avg Sales Tax'!$B$2:$C$52,2,FALSE)</f>
        <v>8.48E-2</v>
      </c>
      <c r="U160" s="84">
        <f t="shared" si="15"/>
        <v>25.3552</v>
      </c>
      <c r="V160" s="84">
        <f t="shared" si="16"/>
        <v>332.01520000000005</v>
      </c>
    </row>
    <row r="161" spans="1:22">
      <c r="A161" s="83" t="s">
        <v>652</v>
      </c>
      <c r="B161" s="83" t="s">
        <v>653</v>
      </c>
      <c r="C161" s="83" t="s">
        <v>654</v>
      </c>
      <c r="D161" s="83" t="s">
        <v>655</v>
      </c>
      <c r="E161" s="87">
        <v>72202</v>
      </c>
      <c r="F161" s="95" t="str">
        <f t="shared" si="12"/>
        <v>72202</v>
      </c>
      <c r="G161" s="96" t="str">
        <f t="shared" si="13"/>
        <v>722</v>
      </c>
      <c r="H161" s="96" t="str">
        <f>VLOOKUP(G161,'Zone Lookup'!$A$2:$C$149,3,TRUE)</f>
        <v>006</v>
      </c>
      <c r="I161" s="97">
        <f>VLOOKUP(H161,'Weight Lookup'!$A$2:$B$11,2,FALSE)</f>
        <v>9.49</v>
      </c>
      <c r="J161" s="98">
        <v>13</v>
      </c>
      <c r="K161" s="96" t="str">
        <f>VLOOKUP(J161,'Apple Watch Inventory'!$A$2:$H$43,2,FALSE)</f>
        <v>38mm</v>
      </c>
      <c r="L161" s="96" t="str">
        <f>VLOOKUP(J161,'Apple Watch Inventory'!$A$2:$H$43,3,FALSE)</f>
        <v>Sport</v>
      </c>
      <c r="M161" s="96" t="str">
        <f>VLOOKUP(J161,'Apple Watch Inventory'!$A$2:$H$43,4,FALSE)</f>
        <v>Rose Gold Aluminum</v>
      </c>
      <c r="N161" s="96" t="str">
        <f>VLOOKUP(J161,'Apple Watch Inventory'!$A$2:$H$43,5,FALSE)</f>
        <v>Lavendar</v>
      </c>
      <c r="O161" s="97">
        <f>VLOOKUP(J161,'Apple Watch Inventory'!$A$2:$H$43,6,FALSE)</f>
        <v>299</v>
      </c>
      <c r="P161" s="98">
        <v>0</v>
      </c>
      <c r="Q161" s="97">
        <f t="shared" si="14"/>
        <v>0</v>
      </c>
      <c r="R161" s="98" t="s">
        <v>656</v>
      </c>
      <c r="S161" s="84">
        <f t="shared" si="17"/>
        <v>299</v>
      </c>
      <c r="T161" s="99">
        <f>VLOOKUP(R161,'Avg Sales Tax'!$B$2:$C$52,2,FALSE)</f>
        <v>9.2600000000000002E-2</v>
      </c>
      <c r="U161" s="84">
        <f t="shared" si="15"/>
        <v>27.6874</v>
      </c>
      <c r="V161" s="84">
        <f t="shared" si="16"/>
        <v>336.17740000000003</v>
      </c>
    </row>
    <row r="162" spans="1:22">
      <c r="A162" s="83" t="s">
        <v>657</v>
      </c>
      <c r="B162" s="83" t="s">
        <v>658</v>
      </c>
      <c r="C162" s="83" t="s">
        <v>659</v>
      </c>
      <c r="D162" s="83" t="s">
        <v>660</v>
      </c>
      <c r="E162" s="87">
        <v>55101</v>
      </c>
      <c r="F162" s="95" t="str">
        <f t="shared" si="12"/>
        <v>55101</v>
      </c>
      <c r="G162" s="96" t="str">
        <f t="shared" si="13"/>
        <v>551</v>
      </c>
      <c r="H162" s="96" t="str">
        <f>VLOOKUP(G162,'Zone Lookup'!$A$2:$C$149,3,TRUE)</f>
        <v>006</v>
      </c>
      <c r="I162" s="97">
        <f>VLOOKUP(H162,'Weight Lookup'!$A$2:$B$11,2,FALSE)</f>
        <v>9.49</v>
      </c>
      <c r="J162" s="98">
        <v>27</v>
      </c>
      <c r="K162" s="96" t="str">
        <f>VLOOKUP(J162,'Apple Watch Inventory'!$A$2:$H$43,2,FALSE)</f>
        <v>38mm</v>
      </c>
      <c r="L162" s="96" t="str">
        <f>VLOOKUP(J162,'Apple Watch Inventory'!$A$2:$H$43,3,FALSE)</f>
        <v>Watch</v>
      </c>
      <c r="M162" s="96" t="str">
        <f>VLOOKUP(J162,'Apple Watch Inventory'!$A$2:$H$43,4,FALSE)</f>
        <v>Stainless Steel</v>
      </c>
      <c r="N162" s="96" t="str">
        <f>VLOOKUP(J162,'Apple Watch Inventory'!$A$2:$H$43,5,FALSE)</f>
        <v>Marigold Modern Buckle</v>
      </c>
      <c r="O162" s="97">
        <f>VLOOKUP(J162,'Apple Watch Inventory'!$A$2:$H$43,6,FALSE)</f>
        <v>749</v>
      </c>
      <c r="P162" s="98">
        <v>1</v>
      </c>
      <c r="Q162" s="97">
        <f t="shared" si="14"/>
        <v>69</v>
      </c>
      <c r="R162" s="98" t="s">
        <v>212</v>
      </c>
      <c r="S162" s="84">
        <f t="shared" si="17"/>
        <v>818</v>
      </c>
      <c r="T162" s="99">
        <f>VLOOKUP(R162,'Avg Sales Tax'!$B$2:$C$52,2,FALSE)</f>
        <v>7.1999999999999995E-2</v>
      </c>
      <c r="U162" s="84">
        <f t="shared" si="15"/>
        <v>58.895999999999994</v>
      </c>
      <c r="V162" s="84">
        <f t="shared" si="16"/>
        <v>886.38599999999997</v>
      </c>
    </row>
    <row r="163" spans="1:22">
      <c r="A163" s="83" t="s">
        <v>662</v>
      </c>
      <c r="B163" s="83" t="s">
        <v>663</v>
      </c>
      <c r="C163" s="83" t="s">
        <v>664</v>
      </c>
      <c r="D163" s="83" t="s">
        <v>228</v>
      </c>
      <c r="E163" s="87">
        <v>19134</v>
      </c>
      <c r="F163" s="95" t="str">
        <f t="shared" si="12"/>
        <v>19134</v>
      </c>
      <c r="G163" s="96" t="str">
        <f t="shared" si="13"/>
        <v>191</v>
      </c>
      <c r="H163" s="96" t="str">
        <f>VLOOKUP(G163,'Zone Lookup'!$A$2:$C$149,3,TRUE)</f>
        <v>002</v>
      </c>
      <c r="I163" s="97">
        <f>VLOOKUP(H163,'Weight Lookup'!$A$2:$B$11,2,FALSE)</f>
        <v>7.66</v>
      </c>
      <c r="J163" s="98">
        <v>39</v>
      </c>
      <c r="K163" s="96" t="str">
        <f>VLOOKUP(J163,'Apple Watch Inventory'!$A$2:$H$43,2,FALSE)</f>
        <v>38mm</v>
      </c>
      <c r="L163" s="96" t="str">
        <f>VLOOKUP(J163,'Apple Watch Inventory'!$A$2:$H$43,3,FALSE)</f>
        <v>Watch</v>
      </c>
      <c r="M163" s="96" t="str">
        <f>VLOOKUP(J163,'Apple Watch Inventory'!$A$2:$H$43,4,FALSE)</f>
        <v>Space Black Stainless Steel</v>
      </c>
      <c r="N163" s="96" t="str">
        <f>VLOOKUP(J163,'Apple Watch Inventory'!$A$2:$H$43,5,FALSE)</f>
        <v>Space Black Milanese Loop</v>
      </c>
      <c r="O163" s="97">
        <f>VLOOKUP(J163,'Apple Watch Inventory'!$A$2:$H$43,6,FALSE)</f>
        <v>699</v>
      </c>
      <c r="P163" s="98">
        <v>0</v>
      </c>
      <c r="Q163" s="97">
        <f t="shared" si="14"/>
        <v>0</v>
      </c>
      <c r="R163" s="98" t="s">
        <v>61</v>
      </c>
      <c r="S163" s="84">
        <f t="shared" si="17"/>
        <v>699</v>
      </c>
      <c r="T163" s="99">
        <f>VLOOKUP(R163,'Avg Sales Tax'!$B$2:$C$52,2,FALSE)</f>
        <v>6.3399999999999998E-2</v>
      </c>
      <c r="U163" s="84">
        <f t="shared" si="15"/>
        <v>44.316600000000001</v>
      </c>
      <c r="V163" s="84">
        <f t="shared" si="16"/>
        <v>750.97659999999996</v>
      </c>
    </row>
    <row r="164" spans="1:22">
      <c r="A164" s="83" t="s">
        <v>665</v>
      </c>
      <c r="B164" s="83" t="s">
        <v>666</v>
      </c>
      <c r="C164" s="83" t="s">
        <v>667</v>
      </c>
      <c r="D164" s="83" t="s">
        <v>668</v>
      </c>
      <c r="E164" s="87">
        <v>70360</v>
      </c>
      <c r="F164" s="95" t="str">
        <f t="shared" si="12"/>
        <v>70360</v>
      </c>
      <c r="G164" s="96" t="str">
        <f t="shared" si="13"/>
        <v>703</v>
      </c>
      <c r="H164" s="96" t="str">
        <f>VLOOKUP(G164,'Zone Lookup'!$A$2:$C$149,3,TRUE)</f>
        <v>006</v>
      </c>
      <c r="I164" s="97">
        <f>VLOOKUP(H164,'Weight Lookup'!$A$2:$B$11,2,FALSE)</f>
        <v>9.49</v>
      </c>
      <c r="J164" s="98">
        <v>30</v>
      </c>
      <c r="K164" s="96" t="str">
        <f>VLOOKUP(J164,'Apple Watch Inventory'!$A$2:$H$43,2,FALSE)</f>
        <v>42mm</v>
      </c>
      <c r="L164" s="96" t="str">
        <f>VLOOKUP(J164,'Apple Watch Inventory'!$A$2:$H$43,3,FALSE)</f>
        <v>Watch</v>
      </c>
      <c r="M164" s="96" t="str">
        <f>VLOOKUP(J164,'Apple Watch Inventory'!$A$2:$H$43,4,FALSE)</f>
        <v>Stainless Steel</v>
      </c>
      <c r="N164" s="96" t="str">
        <f>VLOOKUP(J164,'Apple Watch Inventory'!$A$2:$H$43,5,FALSE)</f>
        <v>Storm Gray Leather Loop</v>
      </c>
      <c r="O164" s="97">
        <f>VLOOKUP(J164,'Apple Watch Inventory'!$A$2:$H$43,6,FALSE)</f>
        <v>699</v>
      </c>
      <c r="P164" s="98">
        <v>1</v>
      </c>
      <c r="Q164" s="97">
        <f t="shared" si="14"/>
        <v>69</v>
      </c>
      <c r="R164" s="98" t="s">
        <v>10</v>
      </c>
      <c r="S164" s="84">
        <f t="shared" si="17"/>
        <v>768</v>
      </c>
      <c r="T164" s="99">
        <f>VLOOKUP(R164,'Avg Sales Tax'!$B$2:$C$52,2,FALSE)</f>
        <v>8.9099999999999999E-2</v>
      </c>
      <c r="U164" s="84">
        <f t="shared" si="15"/>
        <v>68.428799999999995</v>
      </c>
      <c r="V164" s="84">
        <f t="shared" si="16"/>
        <v>845.91880000000003</v>
      </c>
    </row>
    <row r="165" spans="1:22">
      <c r="A165" s="83" t="s">
        <v>669</v>
      </c>
      <c r="B165" s="83" t="s">
        <v>670</v>
      </c>
      <c r="C165" s="83" t="s">
        <v>671</v>
      </c>
      <c r="D165" s="83" t="s">
        <v>672</v>
      </c>
      <c r="E165" s="87">
        <v>11779</v>
      </c>
      <c r="F165" s="95" t="str">
        <f t="shared" si="12"/>
        <v>11779</v>
      </c>
      <c r="G165" s="96" t="str">
        <f t="shared" si="13"/>
        <v>117</v>
      </c>
      <c r="H165" s="96" t="str">
        <f>VLOOKUP(G165,'Zone Lookup'!$A$2:$C$149,3,TRUE)</f>
        <v>002</v>
      </c>
      <c r="I165" s="97">
        <f>VLOOKUP(H165,'Weight Lookup'!$A$2:$B$11,2,FALSE)</f>
        <v>7.66</v>
      </c>
      <c r="J165" s="98">
        <v>38</v>
      </c>
      <c r="K165" s="96" t="str">
        <f>VLOOKUP(J165,'Apple Watch Inventory'!$A$2:$H$43,2,FALSE)</f>
        <v>42mm</v>
      </c>
      <c r="L165" s="96" t="str">
        <f>VLOOKUP(J165,'Apple Watch Inventory'!$A$2:$H$43,3,FALSE)</f>
        <v>Watch</v>
      </c>
      <c r="M165" s="96" t="str">
        <f>VLOOKUP(J165,'Apple Watch Inventory'!$A$2:$H$43,4,FALSE)</f>
        <v>Space Black Stainless Steel</v>
      </c>
      <c r="N165" s="96" t="str">
        <f>VLOOKUP(J165,'Apple Watch Inventory'!$A$2:$H$43,5,FALSE)</f>
        <v>Black Sport</v>
      </c>
      <c r="O165" s="97">
        <f>VLOOKUP(J165,'Apple Watch Inventory'!$A$2:$H$43,6,FALSE)</f>
        <v>599</v>
      </c>
      <c r="P165" s="98">
        <v>0</v>
      </c>
      <c r="Q165" s="97">
        <f t="shared" si="14"/>
        <v>0</v>
      </c>
      <c r="R165" s="98" t="s">
        <v>66</v>
      </c>
      <c r="S165" s="84">
        <f t="shared" si="17"/>
        <v>599</v>
      </c>
      <c r="T165" s="99">
        <f>VLOOKUP(R165,'Avg Sales Tax'!$B$2:$C$52,2,FALSE)</f>
        <v>8.48E-2</v>
      </c>
      <c r="U165" s="84">
        <f t="shared" si="15"/>
        <v>50.795200000000001</v>
      </c>
      <c r="V165" s="84">
        <f t="shared" si="16"/>
        <v>657.45519999999999</v>
      </c>
    </row>
    <row r="166" spans="1:22">
      <c r="A166" s="83" t="s">
        <v>673</v>
      </c>
      <c r="B166" s="83" t="s">
        <v>674</v>
      </c>
      <c r="C166" s="83" t="s">
        <v>675</v>
      </c>
      <c r="D166" s="83" t="s">
        <v>676</v>
      </c>
      <c r="E166" s="87">
        <v>95827</v>
      </c>
      <c r="F166" s="95" t="str">
        <f t="shared" si="12"/>
        <v>95827</v>
      </c>
      <c r="G166" s="96" t="str">
        <f t="shared" si="13"/>
        <v>958</v>
      </c>
      <c r="H166" s="96" t="str">
        <f>VLOOKUP(G166,'Zone Lookup'!$A$2:$C$149,3,TRUE)</f>
        <v>008</v>
      </c>
      <c r="I166" s="97">
        <f>VLOOKUP(H166,'Weight Lookup'!$A$2:$B$11,2,FALSE)</f>
        <v>9.9600000000000009</v>
      </c>
      <c r="J166" s="98">
        <v>31</v>
      </c>
      <c r="K166" s="96" t="str">
        <f>VLOOKUP(J166,'Apple Watch Inventory'!$A$2:$H$43,2,FALSE)</f>
        <v>38mm</v>
      </c>
      <c r="L166" s="96" t="str">
        <f>VLOOKUP(J166,'Apple Watch Inventory'!$A$2:$H$43,3,FALSE)</f>
        <v>Watch</v>
      </c>
      <c r="M166" s="96" t="str">
        <f>VLOOKUP(J166,'Apple Watch Inventory'!$A$2:$H$43,4,FALSE)</f>
        <v>Stainless Steel</v>
      </c>
      <c r="N166" s="96" t="str">
        <f>VLOOKUP(J166,'Apple Watch Inventory'!$A$2:$H$43,5,FALSE)</f>
        <v>Pearl Woven Nylon</v>
      </c>
      <c r="O166" s="97">
        <f>VLOOKUP(J166,'Apple Watch Inventory'!$A$2:$H$43,6,FALSE)</f>
        <v>549</v>
      </c>
      <c r="P166" s="98">
        <v>0</v>
      </c>
      <c r="Q166" s="97">
        <f t="shared" si="14"/>
        <v>0</v>
      </c>
      <c r="R166" s="98" t="s">
        <v>46</v>
      </c>
      <c r="S166" s="84">
        <f t="shared" si="17"/>
        <v>549</v>
      </c>
      <c r="T166" s="99">
        <f>VLOOKUP(R166,'Avg Sales Tax'!$B$2:$C$52,2,FALSE)</f>
        <v>8.4400000000000003E-2</v>
      </c>
      <c r="U166" s="84">
        <f t="shared" si="15"/>
        <v>46.335599999999999</v>
      </c>
      <c r="V166" s="84">
        <f t="shared" si="16"/>
        <v>605.29560000000004</v>
      </c>
    </row>
    <row r="167" spans="1:22">
      <c r="A167" s="83" t="s">
        <v>677</v>
      </c>
      <c r="B167" s="83" t="s">
        <v>678</v>
      </c>
      <c r="C167" s="83" t="s">
        <v>679</v>
      </c>
      <c r="D167" s="83" t="s">
        <v>306</v>
      </c>
      <c r="E167" s="87">
        <v>83704</v>
      </c>
      <c r="F167" s="95" t="str">
        <f t="shared" si="12"/>
        <v>83704</v>
      </c>
      <c r="G167" s="96" t="str">
        <f t="shared" si="13"/>
        <v>837</v>
      </c>
      <c r="H167" s="96" t="str">
        <f>VLOOKUP(G167,'Zone Lookup'!$A$2:$C$149,3,TRUE)</f>
        <v>008</v>
      </c>
      <c r="I167" s="97">
        <f>VLOOKUP(H167,'Weight Lookup'!$A$2:$B$11,2,FALSE)</f>
        <v>9.9600000000000009</v>
      </c>
      <c r="J167" s="98">
        <v>32</v>
      </c>
      <c r="K167" s="96" t="str">
        <f>VLOOKUP(J167,'Apple Watch Inventory'!$A$2:$H$43,2,FALSE)</f>
        <v>42mm</v>
      </c>
      <c r="L167" s="96" t="str">
        <f>VLOOKUP(J167,'Apple Watch Inventory'!$A$2:$H$43,3,FALSE)</f>
        <v>Watch</v>
      </c>
      <c r="M167" s="96" t="str">
        <f>VLOOKUP(J167,'Apple Watch Inventory'!$A$2:$H$43,4,FALSE)</f>
        <v>Stainless Steel</v>
      </c>
      <c r="N167" s="96" t="str">
        <f>VLOOKUP(J167,'Apple Watch Inventory'!$A$2:$H$43,5,FALSE)</f>
        <v>Pearl Woven Nylon</v>
      </c>
      <c r="O167" s="97">
        <f>VLOOKUP(J167,'Apple Watch Inventory'!$A$2:$H$43,6,FALSE)</f>
        <v>599</v>
      </c>
      <c r="P167" s="98">
        <v>1</v>
      </c>
      <c r="Q167" s="97">
        <f t="shared" si="14"/>
        <v>69</v>
      </c>
      <c r="R167" s="98" t="s">
        <v>307</v>
      </c>
      <c r="S167" s="84">
        <f t="shared" si="17"/>
        <v>668</v>
      </c>
      <c r="T167" s="99">
        <f>VLOOKUP(R167,'Avg Sales Tax'!$B$2:$C$52,2,FALSE)</f>
        <v>6.0100000000000001E-2</v>
      </c>
      <c r="U167" s="84">
        <f t="shared" si="15"/>
        <v>40.146799999999999</v>
      </c>
      <c r="V167" s="84">
        <f t="shared" si="16"/>
        <v>718.10680000000002</v>
      </c>
    </row>
    <row r="168" spans="1:22">
      <c r="A168" s="83" t="s">
        <v>680</v>
      </c>
      <c r="B168" s="83" t="s">
        <v>681</v>
      </c>
      <c r="C168" s="83" t="s">
        <v>682</v>
      </c>
      <c r="D168" s="83" t="s">
        <v>683</v>
      </c>
      <c r="E168" s="87">
        <v>78664</v>
      </c>
      <c r="F168" s="95" t="str">
        <f t="shared" si="12"/>
        <v>78664</v>
      </c>
      <c r="G168" s="96" t="str">
        <f t="shared" si="13"/>
        <v>786</v>
      </c>
      <c r="H168" s="96" t="str">
        <f>VLOOKUP(G168,'Zone Lookup'!$A$2:$C$149,3,TRUE)</f>
        <v>007</v>
      </c>
      <c r="I168" s="97">
        <f>VLOOKUP(H168,'Weight Lookup'!$A$2:$B$11,2,FALSE)</f>
        <v>9.69</v>
      </c>
      <c r="J168" s="98">
        <v>32</v>
      </c>
      <c r="K168" s="96" t="str">
        <f>VLOOKUP(J168,'Apple Watch Inventory'!$A$2:$H$43,2,FALSE)</f>
        <v>42mm</v>
      </c>
      <c r="L168" s="96" t="str">
        <f>VLOOKUP(J168,'Apple Watch Inventory'!$A$2:$H$43,3,FALSE)</f>
        <v>Watch</v>
      </c>
      <c r="M168" s="96" t="str">
        <f>VLOOKUP(J168,'Apple Watch Inventory'!$A$2:$H$43,4,FALSE)</f>
        <v>Stainless Steel</v>
      </c>
      <c r="N168" s="96" t="str">
        <f>VLOOKUP(J168,'Apple Watch Inventory'!$A$2:$H$43,5,FALSE)</f>
        <v>Pearl Woven Nylon</v>
      </c>
      <c r="O168" s="97">
        <f>VLOOKUP(J168,'Apple Watch Inventory'!$A$2:$H$43,6,FALSE)</f>
        <v>599</v>
      </c>
      <c r="P168" s="98">
        <v>1</v>
      </c>
      <c r="Q168" s="97">
        <f t="shared" si="14"/>
        <v>69</v>
      </c>
      <c r="R168" s="98" t="s">
        <v>79</v>
      </c>
      <c r="S168" s="84">
        <f t="shared" si="17"/>
        <v>668</v>
      </c>
      <c r="T168" s="99">
        <f>VLOOKUP(R168,'Avg Sales Tax'!$B$2:$C$52,2,FALSE)</f>
        <v>8.0500000000000002E-2</v>
      </c>
      <c r="U168" s="84">
        <f t="shared" si="15"/>
        <v>53.774000000000001</v>
      </c>
      <c r="V168" s="84">
        <f t="shared" si="16"/>
        <v>731.46400000000006</v>
      </c>
    </row>
    <row r="169" spans="1:22">
      <c r="A169" s="83" t="s">
        <v>684</v>
      </c>
      <c r="B169" s="83" t="s">
        <v>685</v>
      </c>
      <c r="C169" s="83" t="s">
        <v>686</v>
      </c>
      <c r="D169" s="83" t="s">
        <v>228</v>
      </c>
      <c r="E169" s="87">
        <v>19123</v>
      </c>
      <c r="F169" s="95" t="str">
        <f t="shared" si="12"/>
        <v>19123</v>
      </c>
      <c r="G169" s="96" t="str">
        <f t="shared" si="13"/>
        <v>191</v>
      </c>
      <c r="H169" s="96" t="str">
        <f>VLOOKUP(G169,'Zone Lookup'!$A$2:$C$149,3,TRUE)</f>
        <v>002</v>
      </c>
      <c r="I169" s="97">
        <f>VLOOKUP(H169,'Weight Lookup'!$A$2:$B$11,2,FALSE)</f>
        <v>7.66</v>
      </c>
      <c r="J169" s="98">
        <v>2</v>
      </c>
      <c r="K169" s="96" t="str">
        <f>VLOOKUP(J169,'Apple Watch Inventory'!$A$2:$H$43,2,FALSE)</f>
        <v>42mm</v>
      </c>
      <c r="L169" s="96" t="str">
        <f>VLOOKUP(J169,'Apple Watch Inventory'!$A$2:$H$43,3,FALSE)</f>
        <v>Sport</v>
      </c>
      <c r="M169" s="96" t="str">
        <f>VLOOKUP(J169,'Apple Watch Inventory'!$A$2:$H$43,4,FALSE)</f>
        <v>Space Gray Aluminum</v>
      </c>
      <c r="N169" s="96" t="str">
        <f>VLOOKUP(J169,'Apple Watch Inventory'!$A$2:$H$43,5,FALSE)</f>
        <v>Black Sport</v>
      </c>
      <c r="O169" s="97">
        <f>VLOOKUP(J169,'Apple Watch Inventory'!$A$2:$H$43,6,FALSE)</f>
        <v>349</v>
      </c>
      <c r="P169" s="98">
        <v>1</v>
      </c>
      <c r="Q169" s="97">
        <f t="shared" si="14"/>
        <v>69</v>
      </c>
      <c r="R169" s="98" t="s">
        <v>61</v>
      </c>
      <c r="S169" s="84">
        <f t="shared" si="17"/>
        <v>418</v>
      </c>
      <c r="T169" s="99">
        <f>VLOOKUP(R169,'Avg Sales Tax'!$B$2:$C$52,2,FALSE)</f>
        <v>6.3399999999999998E-2</v>
      </c>
      <c r="U169" s="84">
        <f t="shared" si="15"/>
        <v>26.501200000000001</v>
      </c>
      <c r="V169" s="84">
        <f t="shared" si="16"/>
        <v>452.16120000000001</v>
      </c>
    </row>
    <row r="170" spans="1:22">
      <c r="A170" s="83" t="s">
        <v>687</v>
      </c>
      <c r="B170" s="83" t="s">
        <v>688</v>
      </c>
      <c r="C170" s="83" t="s">
        <v>689</v>
      </c>
      <c r="D170" s="83" t="s">
        <v>690</v>
      </c>
      <c r="E170" s="87">
        <v>96720</v>
      </c>
      <c r="F170" s="95" t="str">
        <f t="shared" si="12"/>
        <v>96720</v>
      </c>
      <c r="G170" s="96" t="str">
        <f t="shared" si="13"/>
        <v>967</v>
      </c>
      <c r="H170" s="96" t="str">
        <f>VLOOKUP(G170,'Zone Lookup'!$A$2:$C$149,3,TRUE)</f>
        <v>046</v>
      </c>
      <c r="I170" s="97">
        <f>VLOOKUP(H170,'Weight Lookup'!$A$2:$B$11,2,FALSE)</f>
        <v>37.880000000000003</v>
      </c>
      <c r="J170" s="98">
        <v>26</v>
      </c>
      <c r="K170" s="96" t="str">
        <f>VLOOKUP(J170,'Apple Watch Inventory'!$A$2:$H$43,2,FALSE)</f>
        <v>42mm</v>
      </c>
      <c r="L170" s="96" t="str">
        <f>VLOOKUP(J170,'Apple Watch Inventory'!$A$2:$H$43,3,FALSE)</f>
        <v>Watch</v>
      </c>
      <c r="M170" s="96" t="str">
        <f>VLOOKUP(J170,'Apple Watch Inventory'!$A$2:$H$43,4,FALSE)</f>
        <v>Stainless Steel</v>
      </c>
      <c r="N170" s="96" t="str">
        <f>VLOOKUP(J170,'Apple Watch Inventory'!$A$2:$H$43,5,FALSE)</f>
        <v>Marine Blue Classic Buckle</v>
      </c>
      <c r="O170" s="97">
        <f>VLOOKUP(J170,'Apple Watch Inventory'!$A$2:$H$43,6,FALSE)</f>
        <v>699</v>
      </c>
      <c r="P170" s="98">
        <v>0</v>
      </c>
      <c r="Q170" s="97">
        <f t="shared" si="14"/>
        <v>0</v>
      </c>
      <c r="R170" s="98" t="s">
        <v>440</v>
      </c>
      <c r="S170" s="84">
        <f t="shared" si="17"/>
        <v>699</v>
      </c>
      <c r="T170" s="99">
        <f>VLOOKUP(R170,'Avg Sales Tax'!$B$2:$C$52,2,FALSE)</f>
        <v>4.3499999999999997E-2</v>
      </c>
      <c r="U170" s="84">
        <f t="shared" si="15"/>
        <v>30.406499999999998</v>
      </c>
      <c r="V170" s="84">
        <f t="shared" si="16"/>
        <v>767.28650000000005</v>
      </c>
    </row>
    <row r="171" spans="1:22">
      <c r="A171" s="83" t="s">
        <v>692</v>
      </c>
      <c r="B171" s="83" t="s">
        <v>693</v>
      </c>
      <c r="C171" s="83" t="s">
        <v>694</v>
      </c>
      <c r="D171" s="83" t="s">
        <v>695</v>
      </c>
      <c r="E171" s="87">
        <v>89502</v>
      </c>
      <c r="F171" s="95" t="str">
        <f t="shared" si="12"/>
        <v>89502</v>
      </c>
      <c r="G171" s="96" t="str">
        <f t="shared" si="13"/>
        <v>895</v>
      </c>
      <c r="H171" s="96" t="str">
        <f>VLOOKUP(G171,'Zone Lookup'!$A$2:$C$149,3,TRUE)</f>
        <v>008</v>
      </c>
      <c r="I171" s="97">
        <f>VLOOKUP(H171,'Weight Lookup'!$A$2:$B$11,2,FALSE)</f>
        <v>9.9600000000000009</v>
      </c>
      <c r="J171" s="98">
        <v>20</v>
      </c>
      <c r="K171" s="96" t="str">
        <f>VLOOKUP(J171,'Apple Watch Inventory'!$A$2:$H$43,2,FALSE)</f>
        <v>42mm</v>
      </c>
      <c r="L171" s="96" t="str">
        <f>VLOOKUP(J171,'Apple Watch Inventory'!$A$2:$H$43,3,FALSE)</f>
        <v>Sport</v>
      </c>
      <c r="M171" s="96" t="str">
        <f>VLOOKUP(J171,'Apple Watch Inventory'!$A$2:$H$43,4,FALSE)</f>
        <v>Gold Aluminum</v>
      </c>
      <c r="N171" s="96" t="str">
        <f>VLOOKUP(J171,'Apple Watch Inventory'!$A$2:$H$43,5,FALSE)</f>
        <v>Gold/Royal Blue Woven Nylon</v>
      </c>
      <c r="O171" s="97">
        <f>VLOOKUP(J171,'Apple Watch Inventory'!$A$2:$H$43,6,FALSE)</f>
        <v>349</v>
      </c>
      <c r="P171" s="98">
        <v>0</v>
      </c>
      <c r="Q171" s="97">
        <f t="shared" si="14"/>
        <v>0</v>
      </c>
      <c r="R171" s="98" t="s">
        <v>696</v>
      </c>
      <c r="S171" s="84">
        <f t="shared" si="17"/>
        <v>349</v>
      </c>
      <c r="T171" s="99">
        <f>VLOOKUP(R171,'Avg Sales Tax'!$B$2:$C$52,2,FALSE)</f>
        <v>7.9399999999999998E-2</v>
      </c>
      <c r="U171" s="84">
        <f t="shared" si="15"/>
        <v>27.710599999999999</v>
      </c>
      <c r="V171" s="84">
        <f t="shared" si="16"/>
        <v>386.67059999999998</v>
      </c>
    </row>
    <row r="172" spans="1:22">
      <c r="A172" s="83" t="s">
        <v>697</v>
      </c>
      <c r="B172" s="83" t="s">
        <v>698</v>
      </c>
      <c r="C172" s="83" t="s">
        <v>699</v>
      </c>
      <c r="D172" s="83" t="s">
        <v>700</v>
      </c>
      <c r="E172" s="87">
        <v>60090</v>
      </c>
      <c r="F172" s="95" t="str">
        <f t="shared" si="12"/>
        <v>60090</v>
      </c>
      <c r="G172" s="96" t="str">
        <f t="shared" si="13"/>
        <v>600</v>
      </c>
      <c r="H172" s="96" t="str">
        <f>VLOOKUP(G172,'Zone Lookup'!$A$2:$C$149,3,TRUE)</f>
        <v>005</v>
      </c>
      <c r="I172" s="97">
        <f>VLOOKUP(H172,'Weight Lookup'!$A$2:$B$11,2,FALSE)</f>
        <v>9.1</v>
      </c>
      <c r="J172" s="98">
        <v>23</v>
      </c>
      <c r="K172" s="96" t="str">
        <f>VLOOKUP(J172,'Apple Watch Inventory'!$A$2:$H$43,2,FALSE)</f>
        <v>38mm</v>
      </c>
      <c r="L172" s="96" t="str">
        <f>VLOOKUP(J172,'Apple Watch Inventory'!$A$2:$H$43,3,FALSE)</f>
        <v>Watch</v>
      </c>
      <c r="M172" s="96" t="str">
        <f>VLOOKUP(J172,'Apple Watch Inventory'!$A$2:$H$43,4,FALSE)</f>
        <v>Stainless Steel</v>
      </c>
      <c r="N172" s="96" t="str">
        <f>VLOOKUP(J172,'Apple Watch Inventory'!$A$2:$H$43,5,FALSE)</f>
        <v>Saddle Brown Classic Buckle</v>
      </c>
      <c r="O172" s="97">
        <f>VLOOKUP(J172,'Apple Watch Inventory'!$A$2:$H$43,6,FALSE)</f>
        <v>649</v>
      </c>
      <c r="P172" s="98">
        <v>1</v>
      </c>
      <c r="Q172" s="97">
        <f t="shared" si="14"/>
        <v>69</v>
      </c>
      <c r="R172" s="98" t="s">
        <v>40</v>
      </c>
      <c r="S172" s="84">
        <f t="shared" si="17"/>
        <v>718</v>
      </c>
      <c r="T172" s="99">
        <f>VLOOKUP(R172,'Avg Sales Tax'!$B$2:$C$52,2,FALSE)</f>
        <v>8.1900000000000001E-2</v>
      </c>
      <c r="U172" s="84">
        <f t="shared" si="15"/>
        <v>58.804200000000002</v>
      </c>
      <c r="V172" s="84">
        <f t="shared" si="16"/>
        <v>785.90420000000006</v>
      </c>
    </row>
    <row r="173" spans="1:22">
      <c r="A173" s="83" t="s">
        <v>701</v>
      </c>
      <c r="B173" s="83" t="s">
        <v>702</v>
      </c>
      <c r="C173" s="83" t="s">
        <v>703</v>
      </c>
      <c r="D173" s="83" t="s">
        <v>704</v>
      </c>
      <c r="E173" s="87">
        <v>7869</v>
      </c>
      <c r="F173" s="95" t="str">
        <f t="shared" si="12"/>
        <v>07869</v>
      </c>
      <c r="G173" s="96" t="str">
        <f t="shared" si="13"/>
        <v>078</v>
      </c>
      <c r="H173" s="96" t="str">
        <f>VLOOKUP(G173,'Zone Lookup'!$A$2:$C$149,3,TRUE)</f>
        <v>002</v>
      </c>
      <c r="I173" s="97">
        <f>VLOOKUP(H173,'Weight Lookup'!$A$2:$B$11,2,FALSE)</f>
        <v>7.66</v>
      </c>
      <c r="J173" s="98">
        <v>6</v>
      </c>
      <c r="K173" s="96" t="str">
        <f>VLOOKUP(J173,'Apple Watch Inventory'!$A$2:$H$43,2,FALSE)</f>
        <v>42mm</v>
      </c>
      <c r="L173" s="96" t="str">
        <f>VLOOKUP(J173,'Apple Watch Inventory'!$A$2:$H$43,3,FALSE)</f>
        <v>Sport</v>
      </c>
      <c r="M173" s="96" t="str">
        <f>VLOOKUP(J173,'Apple Watch Inventory'!$A$2:$H$43,4,FALSE)</f>
        <v xml:space="preserve">Silver Aluminum </v>
      </c>
      <c r="N173" s="96" t="str">
        <f>VLOOKUP(J173,'Apple Watch Inventory'!$A$2:$H$43,5,FALSE)</f>
        <v>Apricot Sport</v>
      </c>
      <c r="O173" s="97">
        <f>VLOOKUP(J173,'Apple Watch Inventory'!$A$2:$H$43,6,FALSE)</f>
        <v>349</v>
      </c>
      <c r="P173" s="98">
        <v>0</v>
      </c>
      <c r="Q173" s="97">
        <f t="shared" si="14"/>
        <v>0</v>
      </c>
      <c r="R173" s="98" t="s">
        <v>21</v>
      </c>
      <c r="S173" s="84">
        <f t="shared" si="17"/>
        <v>349</v>
      </c>
      <c r="T173" s="99">
        <f>VLOOKUP(R173,'Avg Sales Tax'!$B$2:$C$52,2,FALSE)</f>
        <v>6.9699999999999998E-2</v>
      </c>
      <c r="U173" s="84">
        <f t="shared" si="15"/>
        <v>24.325299999999999</v>
      </c>
      <c r="V173" s="84">
        <f t="shared" si="16"/>
        <v>380.98530000000005</v>
      </c>
    </row>
    <row r="174" spans="1:22">
      <c r="A174" s="83" t="s">
        <v>705</v>
      </c>
      <c r="B174" s="83" t="s">
        <v>706</v>
      </c>
      <c r="C174" s="83" t="s">
        <v>707</v>
      </c>
      <c r="D174" s="83" t="s">
        <v>708</v>
      </c>
      <c r="E174" s="87">
        <v>29301</v>
      </c>
      <c r="F174" s="95" t="str">
        <f t="shared" si="12"/>
        <v>29301</v>
      </c>
      <c r="G174" s="96" t="str">
        <f t="shared" si="13"/>
        <v>293</v>
      </c>
      <c r="H174" s="96" t="str">
        <f>VLOOKUP(G174,'Zone Lookup'!$A$2:$C$149,3,TRUE)</f>
        <v>004</v>
      </c>
      <c r="I174" s="97">
        <f>VLOOKUP(H174,'Weight Lookup'!$A$2:$B$11,2,FALSE)</f>
        <v>8.91</v>
      </c>
      <c r="J174" s="98">
        <v>14</v>
      </c>
      <c r="K174" s="96" t="str">
        <f>VLOOKUP(J174,'Apple Watch Inventory'!$A$2:$H$43,2,FALSE)</f>
        <v>42mm</v>
      </c>
      <c r="L174" s="96" t="str">
        <f>VLOOKUP(J174,'Apple Watch Inventory'!$A$2:$H$43,3,FALSE)</f>
        <v>Sport</v>
      </c>
      <c r="M174" s="96" t="str">
        <f>VLOOKUP(J174,'Apple Watch Inventory'!$A$2:$H$43,4,FALSE)</f>
        <v>Rose Gold Aluminum</v>
      </c>
      <c r="N174" s="96" t="str">
        <f>VLOOKUP(J174,'Apple Watch Inventory'!$A$2:$H$43,5,FALSE)</f>
        <v>Lavendar</v>
      </c>
      <c r="O174" s="97">
        <f>VLOOKUP(J174,'Apple Watch Inventory'!$A$2:$H$43,6,FALSE)</f>
        <v>349</v>
      </c>
      <c r="P174" s="98">
        <v>0</v>
      </c>
      <c r="Q174" s="97">
        <f t="shared" si="14"/>
        <v>0</v>
      </c>
      <c r="R174" s="98" t="s">
        <v>241</v>
      </c>
      <c r="S174" s="84">
        <f t="shared" si="17"/>
        <v>349</v>
      </c>
      <c r="T174" s="99">
        <f>VLOOKUP(R174,'Avg Sales Tax'!$B$2:$C$52,2,FALSE)</f>
        <v>7.1300000000000002E-2</v>
      </c>
      <c r="U174" s="84">
        <f t="shared" si="15"/>
        <v>24.883700000000001</v>
      </c>
      <c r="V174" s="84">
        <f t="shared" si="16"/>
        <v>382.7937</v>
      </c>
    </row>
    <row r="175" spans="1:22">
      <c r="A175" s="83" t="s">
        <v>709</v>
      </c>
      <c r="B175" s="83" t="s">
        <v>710</v>
      </c>
      <c r="C175" s="83" t="s">
        <v>711</v>
      </c>
      <c r="D175" s="83" t="s">
        <v>712</v>
      </c>
      <c r="E175" s="87">
        <v>21074</v>
      </c>
      <c r="F175" s="95" t="str">
        <f t="shared" si="12"/>
        <v>21074</v>
      </c>
      <c r="G175" s="96" t="str">
        <f t="shared" si="13"/>
        <v>210</v>
      </c>
      <c r="H175" s="96" t="str">
        <f>VLOOKUP(G175,'Zone Lookup'!$A$2:$C$149,3,TRUE)</f>
        <v>003</v>
      </c>
      <c r="I175" s="97">
        <f>VLOOKUP(H175,'Weight Lookup'!$A$2:$B$11,2,FALSE)</f>
        <v>8.25</v>
      </c>
      <c r="J175" s="98">
        <v>5</v>
      </c>
      <c r="K175" s="96" t="str">
        <f>VLOOKUP(J175,'Apple Watch Inventory'!$A$2:$H$43,2,FALSE)</f>
        <v>38mm</v>
      </c>
      <c r="L175" s="96" t="str">
        <f>VLOOKUP(J175,'Apple Watch Inventory'!$A$2:$H$43,3,FALSE)</f>
        <v>Sport</v>
      </c>
      <c r="M175" s="96" t="str">
        <f>VLOOKUP(J175,'Apple Watch Inventory'!$A$2:$H$43,4,FALSE)</f>
        <v xml:space="preserve">Silver Aluminum </v>
      </c>
      <c r="N175" s="96" t="str">
        <f>VLOOKUP(J175,'Apple Watch Inventory'!$A$2:$H$43,5,FALSE)</f>
        <v>Apricot Sport</v>
      </c>
      <c r="O175" s="97">
        <f>VLOOKUP(J175,'Apple Watch Inventory'!$A$2:$H$43,6,FALSE)</f>
        <v>299</v>
      </c>
      <c r="P175" s="98">
        <v>1</v>
      </c>
      <c r="Q175" s="97">
        <f t="shared" si="14"/>
        <v>69</v>
      </c>
      <c r="R175" s="98" t="s">
        <v>56</v>
      </c>
      <c r="S175" s="84">
        <f t="shared" si="17"/>
        <v>368</v>
      </c>
      <c r="T175" s="99">
        <f>VLOOKUP(R175,'Avg Sales Tax'!$B$2:$C$52,2,FALSE)</f>
        <v>0.06</v>
      </c>
      <c r="U175" s="84">
        <f t="shared" si="15"/>
        <v>22.08</v>
      </c>
      <c r="V175" s="84">
        <f t="shared" si="16"/>
        <v>398.33</v>
      </c>
    </row>
    <row r="176" spans="1:22">
      <c r="A176" s="83" t="s">
        <v>713</v>
      </c>
      <c r="B176" s="83" t="s">
        <v>714</v>
      </c>
      <c r="C176" s="83" t="s">
        <v>715</v>
      </c>
      <c r="D176" s="83" t="s">
        <v>716</v>
      </c>
      <c r="E176" s="87">
        <v>10553</v>
      </c>
      <c r="F176" s="95" t="str">
        <f t="shared" si="12"/>
        <v>10553</v>
      </c>
      <c r="G176" s="96" t="str">
        <f t="shared" si="13"/>
        <v>105</v>
      </c>
      <c r="H176" s="96" t="str">
        <f>VLOOKUP(G176,'Zone Lookup'!$A$2:$C$149,3,TRUE)</f>
        <v>002</v>
      </c>
      <c r="I176" s="97">
        <f>VLOOKUP(H176,'Weight Lookup'!$A$2:$B$11,2,FALSE)</f>
        <v>7.66</v>
      </c>
      <c r="J176" s="98">
        <v>3</v>
      </c>
      <c r="K176" s="96" t="str">
        <f>VLOOKUP(J176,'Apple Watch Inventory'!$A$2:$H$43,2,FALSE)</f>
        <v>38mm</v>
      </c>
      <c r="L176" s="96" t="str">
        <f>VLOOKUP(J176,'Apple Watch Inventory'!$A$2:$H$43,3,FALSE)</f>
        <v>Sport</v>
      </c>
      <c r="M176" s="96" t="str">
        <f>VLOOKUP(J176,'Apple Watch Inventory'!$A$2:$H$43,4,FALSE)</f>
        <v xml:space="preserve">Silver Aluminum </v>
      </c>
      <c r="N176" s="96" t="str">
        <f>VLOOKUP(J176,'Apple Watch Inventory'!$A$2:$H$43,5,FALSE)</f>
        <v>Yellow Sport</v>
      </c>
      <c r="O176" s="97">
        <f>VLOOKUP(J176,'Apple Watch Inventory'!$A$2:$H$43,6,FALSE)</f>
        <v>299</v>
      </c>
      <c r="P176" s="98">
        <v>1</v>
      </c>
      <c r="Q176" s="97">
        <f t="shared" si="14"/>
        <v>69</v>
      </c>
      <c r="R176" s="98" t="s">
        <v>66</v>
      </c>
      <c r="S176" s="84">
        <f t="shared" si="17"/>
        <v>368</v>
      </c>
      <c r="T176" s="99">
        <f>VLOOKUP(R176,'Avg Sales Tax'!$B$2:$C$52,2,FALSE)</f>
        <v>8.48E-2</v>
      </c>
      <c r="U176" s="84">
        <f t="shared" si="15"/>
        <v>31.206399999999999</v>
      </c>
      <c r="V176" s="84">
        <f t="shared" si="16"/>
        <v>406.8664</v>
      </c>
    </row>
    <row r="177" spans="1:22">
      <c r="A177" s="83" t="s">
        <v>717</v>
      </c>
      <c r="B177" s="83" t="s">
        <v>718</v>
      </c>
      <c r="C177" s="83" t="s">
        <v>719</v>
      </c>
      <c r="D177" s="83" t="s">
        <v>142</v>
      </c>
      <c r="E177" s="87">
        <v>10011</v>
      </c>
      <c r="F177" s="95" t="str">
        <f t="shared" si="12"/>
        <v>10011</v>
      </c>
      <c r="G177" s="96" t="str">
        <f t="shared" si="13"/>
        <v>100</v>
      </c>
      <c r="H177" s="96" t="str">
        <f>VLOOKUP(G177,'Zone Lookup'!$A$2:$C$149,3,TRUE)</f>
        <v>002</v>
      </c>
      <c r="I177" s="97">
        <f>VLOOKUP(H177,'Weight Lookup'!$A$2:$B$11,2,FALSE)</f>
        <v>7.66</v>
      </c>
      <c r="J177" s="98">
        <v>42</v>
      </c>
      <c r="K177" s="96" t="str">
        <f>VLOOKUP(J177,'Apple Watch Inventory'!$A$2:$H$43,2,FALSE)</f>
        <v>42mm</v>
      </c>
      <c r="L177" s="96" t="str">
        <f>VLOOKUP(J177,'Apple Watch Inventory'!$A$2:$H$43,3,FALSE)</f>
        <v>Watch</v>
      </c>
      <c r="M177" s="96" t="str">
        <f>VLOOKUP(J177,'Apple Watch Inventory'!$A$2:$H$43,4,FALSE)</f>
        <v>Space Black Stainless Steel</v>
      </c>
      <c r="N177" s="96" t="str">
        <f>VLOOKUP(J177,'Apple Watch Inventory'!$A$2:$H$43,5,FALSE)</f>
        <v>Space Black Link Bracelet</v>
      </c>
      <c r="O177" s="97">
        <f>VLOOKUP(J177,'Apple Watch Inventory'!$A$2:$H$43,6,FALSE)</f>
        <v>1099</v>
      </c>
      <c r="P177" s="98">
        <v>0</v>
      </c>
      <c r="Q177" s="97">
        <f t="shared" si="14"/>
        <v>0</v>
      </c>
      <c r="R177" s="98" t="s">
        <v>66</v>
      </c>
      <c r="S177" s="84">
        <f t="shared" si="17"/>
        <v>1099</v>
      </c>
      <c r="T177" s="99">
        <f>VLOOKUP(R177,'Avg Sales Tax'!$B$2:$C$52,2,FALSE)</f>
        <v>8.48E-2</v>
      </c>
      <c r="U177" s="84">
        <f t="shared" si="15"/>
        <v>93.1952</v>
      </c>
      <c r="V177" s="84">
        <f t="shared" si="16"/>
        <v>1199.8552</v>
      </c>
    </row>
    <row r="178" spans="1:22">
      <c r="A178" s="83" t="s">
        <v>720</v>
      </c>
      <c r="B178" s="83" t="s">
        <v>721</v>
      </c>
      <c r="C178" s="83" t="s">
        <v>722</v>
      </c>
      <c r="D178" s="83" t="s">
        <v>723</v>
      </c>
      <c r="E178" s="87">
        <v>94710</v>
      </c>
      <c r="F178" s="95" t="str">
        <f t="shared" si="12"/>
        <v>94710</v>
      </c>
      <c r="G178" s="96" t="str">
        <f t="shared" si="13"/>
        <v>947</v>
      </c>
      <c r="H178" s="96" t="str">
        <f>VLOOKUP(G178,'Zone Lookup'!$A$2:$C$149,3,TRUE)</f>
        <v>008</v>
      </c>
      <c r="I178" s="97">
        <f>VLOOKUP(H178,'Weight Lookup'!$A$2:$B$11,2,FALSE)</f>
        <v>9.9600000000000009</v>
      </c>
      <c r="J178" s="98">
        <v>4</v>
      </c>
      <c r="K178" s="96" t="str">
        <f>VLOOKUP(J178,'Apple Watch Inventory'!$A$2:$H$43,2,FALSE)</f>
        <v>42mm</v>
      </c>
      <c r="L178" s="96" t="str">
        <f>VLOOKUP(J178,'Apple Watch Inventory'!$A$2:$H$43,3,FALSE)</f>
        <v>Sport</v>
      </c>
      <c r="M178" s="96" t="str">
        <f>VLOOKUP(J178,'Apple Watch Inventory'!$A$2:$H$43,4,FALSE)</f>
        <v xml:space="preserve">Silver Aluminum </v>
      </c>
      <c r="N178" s="96" t="str">
        <f>VLOOKUP(J178,'Apple Watch Inventory'!$A$2:$H$43,5,FALSE)</f>
        <v>Yellow Sport</v>
      </c>
      <c r="O178" s="97">
        <f>VLOOKUP(J178,'Apple Watch Inventory'!$A$2:$H$43,6,FALSE)</f>
        <v>349</v>
      </c>
      <c r="P178" s="98">
        <v>1</v>
      </c>
      <c r="Q178" s="97">
        <f t="shared" si="14"/>
        <v>69</v>
      </c>
      <c r="R178" s="98" t="s">
        <v>46</v>
      </c>
      <c r="S178" s="84">
        <f t="shared" si="17"/>
        <v>418</v>
      </c>
      <c r="T178" s="99">
        <f>VLOOKUP(R178,'Avg Sales Tax'!$B$2:$C$52,2,FALSE)</f>
        <v>8.4400000000000003E-2</v>
      </c>
      <c r="U178" s="84">
        <f t="shared" si="15"/>
        <v>35.279200000000003</v>
      </c>
      <c r="V178" s="84">
        <f t="shared" si="16"/>
        <v>463.23919999999998</v>
      </c>
    </row>
    <row r="179" spans="1:22">
      <c r="A179" s="83" t="s">
        <v>724</v>
      </c>
      <c r="B179" s="83" t="s">
        <v>725</v>
      </c>
      <c r="C179" s="83" t="s">
        <v>726</v>
      </c>
      <c r="D179" s="83" t="s">
        <v>326</v>
      </c>
      <c r="E179" s="87">
        <v>1742</v>
      </c>
      <c r="F179" s="95" t="str">
        <f t="shared" si="12"/>
        <v>01742</v>
      </c>
      <c r="G179" s="96" t="str">
        <f t="shared" si="13"/>
        <v>017</v>
      </c>
      <c r="H179" s="96" t="str">
        <f>VLOOKUP(G179,'Zone Lookup'!$A$2:$C$149,3,TRUE)</f>
        <v>002</v>
      </c>
      <c r="I179" s="97">
        <f>VLOOKUP(H179,'Weight Lookup'!$A$2:$B$11,2,FALSE)</f>
        <v>7.66</v>
      </c>
      <c r="J179" s="98">
        <v>32</v>
      </c>
      <c r="K179" s="96" t="str">
        <f>VLOOKUP(J179,'Apple Watch Inventory'!$A$2:$H$43,2,FALSE)</f>
        <v>42mm</v>
      </c>
      <c r="L179" s="96" t="str">
        <f>VLOOKUP(J179,'Apple Watch Inventory'!$A$2:$H$43,3,FALSE)</f>
        <v>Watch</v>
      </c>
      <c r="M179" s="96" t="str">
        <f>VLOOKUP(J179,'Apple Watch Inventory'!$A$2:$H$43,4,FALSE)</f>
        <v>Stainless Steel</v>
      </c>
      <c r="N179" s="96" t="str">
        <f>VLOOKUP(J179,'Apple Watch Inventory'!$A$2:$H$43,5,FALSE)</f>
        <v>Pearl Woven Nylon</v>
      </c>
      <c r="O179" s="97">
        <f>VLOOKUP(J179,'Apple Watch Inventory'!$A$2:$H$43,6,FALSE)</f>
        <v>599</v>
      </c>
      <c r="P179" s="98">
        <v>0</v>
      </c>
      <c r="Q179" s="97">
        <f t="shared" si="14"/>
        <v>0</v>
      </c>
      <c r="R179" s="98" t="s">
        <v>217</v>
      </c>
      <c r="S179" s="84">
        <f t="shared" si="17"/>
        <v>599</v>
      </c>
      <c r="T179" s="99">
        <f>VLOOKUP(R179,'Avg Sales Tax'!$B$2:$C$52,2,FALSE)</f>
        <v>6.25E-2</v>
      </c>
      <c r="U179" s="84">
        <f t="shared" si="15"/>
        <v>37.4375</v>
      </c>
      <c r="V179" s="84">
        <f t="shared" si="16"/>
        <v>644.09749999999997</v>
      </c>
    </row>
    <row r="180" spans="1:22">
      <c r="A180" s="83" t="s">
        <v>373</v>
      </c>
      <c r="B180" s="83" t="s">
        <v>727</v>
      </c>
      <c r="C180" s="83" t="s">
        <v>728</v>
      </c>
      <c r="D180" s="83" t="s">
        <v>311</v>
      </c>
      <c r="E180" s="87">
        <v>94104</v>
      </c>
      <c r="F180" s="95" t="str">
        <f t="shared" si="12"/>
        <v>94104</v>
      </c>
      <c r="G180" s="96" t="str">
        <f t="shared" si="13"/>
        <v>941</v>
      </c>
      <c r="H180" s="96" t="str">
        <f>VLOOKUP(G180,'Zone Lookup'!$A$2:$C$149,3,TRUE)</f>
        <v>008</v>
      </c>
      <c r="I180" s="97">
        <f>VLOOKUP(H180,'Weight Lookup'!$A$2:$B$11,2,FALSE)</f>
        <v>9.9600000000000009</v>
      </c>
      <c r="J180" s="98">
        <v>3</v>
      </c>
      <c r="K180" s="96" t="str">
        <f>VLOOKUP(J180,'Apple Watch Inventory'!$A$2:$H$43,2,FALSE)</f>
        <v>38mm</v>
      </c>
      <c r="L180" s="96" t="str">
        <f>VLOOKUP(J180,'Apple Watch Inventory'!$A$2:$H$43,3,FALSE)</f>
        <v>Sport</v>
      </c>
      <c r="M180" s="96" t="str">
        <f>VLOOKUP(J180,'Apple Watch Inventory'!$A$2:$H$43,4,FALSE)</f>
        <v xml:space="preserve">Silver Aluminum </v>
      </c>
      <c r="N180" s="96" t="str">
        <f>VLOOKUP(J180,'Apple Watch Inventory'!$A$2:$H$43,5,FALSE)</f>
        <v>Yellow Sport</v>
      </c>
      <c r="O180" s="97">
        <f>VLOOKUP(J180,'Apple Watch Inventory'!$A$2:$H$43,6,FALSE)</f>
        <v>299</v>
      </c>
      <c r="P180" s="98">
        <v>0</v>
      </c>
      <c r="Q180" s="97">
        <f t="shared" si="14"/>
        <v>0</v>
      </c>
      <c r="R180" s="98" t="s">
        <v>46</v>
      </c>
      <c r="S180" s="84">
        <f t="shared" si="17"/>
        <v>299</v>
      </c>
      <c r="T180" s="99">
        <f>VLOOKUP(R180,'Avg Sales Tax'!$B$2:$C$52,2,FALSE)</f>
        <v>8.4400000000000003E-2</v>
      </c>
      <c r="U180" s="84">
        <f t="shared" si="15"/>
        <v>25.235600000000002</v>
      </c>
      <c r="V180" s="84">
        <f t="shared" si="16"/>
        <v>334.19559999999996</v>
      </c>
    </row>
    <row r="181" spans="1:22">
      <c r="A181" s="83" t="s">
        <v>729</v>
      </c>
      <c r="B181" s="83" t="s">
        <v>730</v>
      </c>
      <c r="C181" s="83" t="s">
        <v>731</v>
      </c>
      <c r="D181" s="83" t="s">
        <v>732</v>
      </c>
      <c r="E181" s="87">
        <v>7652</v>
      </c>
      <c r="F181" s="95" t="str">
        <f t="shared" si="12"/>
        <v>07652</v>
      </c>
      <c r="G181" s="96" t="str">
        <f t="shared" si="13"/>
        <v>076</v>
      </c>
      <c r="H181" s="96" t="str">
        <f>VLOOKUP(G181,'Zone Lookup'!$A$2:$C$149,3,TRUE)</f>
        <v>002</v>
      </c>
      <c r="I181" s="97">
        <f>VLOOKUP(H181,'Weight Lookup'!$A$2:$B$11,2,FALSE)</f>
        <v>7.66</v>
      </c>
      <c r="J181" s="98">
        <v>25</v>
      </c>
      <c r="K181" s="96" t="str">
        <f>VLOOKUP(J181,'Apple Watch Inventory'!$A$2:$H$43,2,FALSE)</f>
        <v>38mm</v>
      </c>
      <c r="L181" s="96" t="str">
        <f>VLOOKUP(J181,'Apple Watch Inventory'!$A$2:$H$43,3,FALSE)</f>
        <v>Watch</v>
      </c>
      <c r="M181" s="96" t="str">
        <f>VLOOKUP(J181,'Apple Watch Inventory'!$A$2:$H$43,4,FALSE)</f>
        <v>Stainless Steel</v>
      </c>
      <c r="N181" s="96" t="str">
        <f>VLOOKUP(J181,'Apple Watch Inventory'!$A$2:$H$43,5,FALSE)</f>
        <v>Red Classic Buckle</v>
      </c>
      <c r="O181" s="97">
        <f>VLOOKUP(J181,'Apple Watch Inventory'!$A$2:$H$43,6,FALSE)</f>
        <v>649</v>
      </c>
      <c r="P181" s="98">
        <v>1</v>
      </c>
      <c r="Q181" s="97">
        <f t="shared" si="14"/>
        <v>69</v>
      </c>
      <c r="R181" s="98" t="s">
        <v>21</v>
      </c>
      <c r="S181" s="84">
        <f t="shared" si="17"/>
        <v>718</v>
      </c>
      <c r="T181" s="99">
        <f>VLOOKUP(R181,'Avg Sales Tax'!$B$2:$C$52,2,FALSE)</f>
        <v>6.9699999999999998E-2</v>
      </c>
      <c r="U181" s="84">
        <f t="shared" si="15"/>
        <v>50.044599999999996</v>
      </c>
      <c r="V181" s="84">
        <f t="shared" si="16"/>
        <v>775.70459999999991</v>
      </c>
    </row>
    <row r="182" spans="1:22">
      <c r="A182" s="83" t="s">
        <v>733</v>
      </c>
      <c r="B182" s="83" t="s">
        <v>734</v>
      </c>
      <c r="C182" s="83" t="s">
        <v>735</v>
      </c>
      <c r="D182" s="83" t="s">
        <v>736</v>
      </c>
      <c r="E182" s="87">
        <v>94561</v>
      </c>
      <c r="F182" s="95" t="str">
        <f t="shared" si="12"/>
        <v>94561</v>
      </c>
      <c r="G182" s="96" t="str">
        <f t="shared" si="13"/>
        <v>945</v>
      </c>
      <c r="H182" s="96" t="str">
        <f>VLOOKUP(G182,'Zone Lookup'!$A$2:$C$149,3,TRUE)</f>
        <v>008</v>
      </c>
      <c r="I182" s="97">
        <f>VLOOKUP(H182,'Weight Lookup'!$A$2:$B$11,2,FALSE)</f>
        <v>9.9600000000000009</v>
      </c>
      <c r="J182" s="98">
        <v>21</v>
      </c>
      <c r="K182" s="96" t="str">
        <f>VLOOKUP(J182,'Apple Watch Inventory'!$A$2:$H$43,2,FALSE)</f>
        <v>38mm</v>
      </c>
      <c r="L182" s="96" t="str">
        <f>VLOOKUP(J182,'Apple Watch Inventory'!$A$2:$H$43,3,FALSE)</f>
        <v>Sport</v>
      </c>
      <c r="M182" s="96" t="str">
        <f>VLOOKUP(J182,'Apple Watch Inventory'!$A$2:$H$43,4,FALSE)</f>
        <v>Space Gray Aluminum</v>
      </c>
      <c r="N182" s="96" t="str">
        <f>VLOOKUP(J182,'Apple Watch Inventory'!$A$2:$H$43,5,FALSE)</f>
        <v>Black Woven Nylon</v>
      </c>
      <c r="O182" s="97">
        <f>VLOOKUP(J182,'Apple Watch Inventory'!$A$2:$H$43,6,FALSE)</f>
        <v>299</v>
      </c>
      <c r="P182" s="98">
        <v>0</v>
      </c>
      <c r="Q182" s="97">
        <f t="shared" si="14"/>
        <v>0</v>
      </c>
      <c r="R182" s="98" t="s">
        <v>46</v>
      </c>
      <c r="S182" s="84">
        <f t="shared" si="17"/>
        <v>299</v>
      </c>
      <c r="T182" s="99">
        <f>VLOOKUP(R182,'Avg Sales Tax'!$B$2:$C$52,2,FALSE)</f>
        <v>8.4400000000000003E-2</v>
      </c>
      <c r="U182" s="84">
        <f t="shared" si="15"/>
        <v>25.235600000000002</v>
      </c>
      <c r="V182" s="84">
        <f t="shared" si="16"/>
        <v>334.19559999999996</v>
      </c>
    </row>
    <row r="183" spans="1:22">
      <c r="A183" s="83" t="s">
        <v>737</v>
      </c>
      <c r="B183" s="83" t="s">
        <v>738</v>
      </c>
      <c r="C183" s="83" t="s">
        <v>739</v>
      </c>
      <c r="D183" s="83" t="s">
        <v>39</v>
      </c>
      <c r="E183" s="87">
        <v>60623</v>
      </c>
      <c r="F183" s="95" t="str">
        <f t="shared" si="12"/>
        <v>60623</v>
      </c>
      <c r="G183" s="96" t="str">
        <f t="shared" si="13"/>
        <v>606</v>
      </c>
      <c r="H183" s="96" t="str">
        <f>VLOOKUP(G183,'Zone Lookup'!$A$2:$C$149,3,TRUE)</f>
        <v>005</v>
      </c>
      <c r="I183" s="97">
        <f>VLOOKUP(H183,'Weight Lookup'!$A$2:$B$11,2,FALSE)</f>
        <v>9.1</v>
      </c>
      <c r="J183" s="98">
        <v>40</v>
      </c>
      <c r="K183" s="96" t="str">
        <f>VLOOKUP(J183,'Apple Watch Inventory'!$A$2:$H$43,2,FALSE)</f>
        <v>42mm</v>
      </c>
      <c r="L183" s="96" t="str">
        <f>VLOOKUP(J183,'Apple Watch Inventory'!$A$2:$H$43,3,FALSE)</f>
        <v>Watch</v>
      </c>
      <c r="M183" s="96" t="str">
        <f>VLOOKUP(J183,'Apple Watch Inventory'!$A$2:$H$43,4,FALSE)</f>
        <v>Space Black Stainless Steel</v>
      </c>
      <c r="N183" s="96" t="str">
        <f>VLOOKUP(J183,'Apple Watch Inventory'!$A$2:$H$43,5,FALSE)</f>
        <v>Space Black Milanese Loop</v>
      </c>
      <c r="O183" s="97">
        <f>VLOOKUP(J183,'Apple Watch Inventory'!$A$2:$H$43,6,FALSE)</f>
        <v>749</v>
      </c>
      <c r="P183" s="98">
        <v>0</v>
      </c>
      <c r="Q183" s="97">
        <f t="shared" si="14"/>
        <v>0</v>
      </c>
      <c r="R183" s="98" t="s">
        <v>40</v>
      </c>
      <c r="S183" s="84">
        <f t="shared" si="17"/>
        <v>749</v>
      </c>
      <c r="T183" s="99">
        <f>VLOOKUP(R183,'Avg Sales Tax'!$B$2:$C$52,2,FALSE)</f>
        <v>8.1900000000000001E-2</v>
      </c>
      <c r="U183" s="84">
        <f t="shared" si="15"/>
        <v>61.3431</v>
      </c>
      <c r="V183" s="84">
        <f t="shared" si="16"/>
        <v>819.44310000000007</v>
      </c>
    </row>
    <row r="184" spans="1:22">
      <c r="A184" s="83" t="s">
        <v>740</v>
      </c>
      <c r="B184" s="83" t="s">
        <v>741</v>
      </c>
      <c r="C184" s="83" t="s">
        <v>742</v>
      </c>
      <c r="D184" s="83" t="s">
        <v>743</v>
      </c>
      <c r="E184" s="87">
        <v>7009</v>
      </c>
      <c r="F184" s="95" t="str">
        <f t="shared" si="12"/>
        <v>07009</v>
      </c>
      <c r="G184" s="96" t="str">
        <f t="shared" si="13"/>
        <v>070</v>
      </c>
      <c r="H184" s="96" t="str">
        <f>VLOOKUP(G184,'Zone Lookup'!$A$2:$C$149,3,TRUE)</f>
        <v>002</v>
      </c>
      <c r="I184" s="97">
        <f>VLOOKUP(H184,'Weight Lookup'!$A$2:$B$11,2,FALSE)</f>
        <v>7.66</v>
      </c>
      <c r="J184" s="98">
        <v>40</v>
      </c>
      <c r="K184" s="96" t="str">
        <f>VLOOKUP(J184,'Apple Watch Inventory'!$A$2:$H$43,2,FALSE)</f>
        <v>42mm</v>
      </c>
      <c r="L184" s="96" t="str">
        <f>VLOOKUP(J184,'Apple Watch Inventory'!$A$2:$H$43,3,FALSE)</f>
        <v>Watch</v>
      </c>
      <c r="M184" s="96" t="str">
        <f>VLOOKUP(J184,'Apple Watch Inventory'!$A$2:$H$43,4,FALSE)</f>
        <v>Space Black Stainless Steel</v>
      </c>
      <c r="N184" s="96" t="str">
        <f>VLOOKUP(J184,'Apple Watch Inventory'!$A$2:$H$43,5,FALSE)</f>
        <v>Space Black Milanese Loop</v>
      </c>
      <c r="O184" s="97">
        <f>VLOOKUP(J184,'Apple Watch Inventory'!$A$2:$H$43,6,FALSE)</f>
        <v>749</v>
      </c>
      <c r="P184" s="98">
        <v>1</v>
      </c>
      <c r="Q184" s="97">
        <f t="shared" si="14"/>
        <v>69</v>
      </c>
      <c r="R184" s="98" t="s">
        <v>21</v>
      </c>
      <c r="S184" s="84">
        <f t="shared" si="17"/>
        <v>818</v>
      </c>
      <c r="T184" s="99">
        <f>VLOOKUP(R184,'Avg Sales Tax'!$B$2:$C$52,2,FALSE)</f>
        <v>6.9699999999999998E-2</v>
      </c>
      <c r="U184" s="84">
        <f t="shared" si="15"/>
        <v>57.014600000000002</v>
      </c>
      <c r="V184" s="84">
        <f t="shared" si="16"/>
        <v>882.67459999999994</v>
      </c>
    </row>
    <row r="185" spans="1:22">
      <c r="A185" s="83" t="s">
        <v>744</v>
      </c>
      <c r="B185" s="83" t="s">
        <v>745</v>
      </c>
      <c r="C185" s="83" t="s">
        <v>746</v>
      </c>
      <c r="D185" s="83" t="s">
        <v>747</v>
      </c>
      <c r="E185" s="87">
        <v>43551</v>
      </c>
      <c r="F185" s="95" t="str">
        <f t="shared" si="12"/>
        <v>43551</v>
      </c>
      <c r="G185" s="96" t="str">
        <f t="shared" si="13"/>
        <v>435</v>
      </c>
      <c r="H185" s="96" t="str">
        <f>VLOOKUP(G185,'Zone Lookup'!$A$2:$C$149,3,TRUE)</f>
        <v>004</v>
      </c>
      <c r="I185" s="97">
        <f>VLOOKUP(H185,'Weight Lookup'!$A$2:$B$11,2,FALSE)</f>
        <v>8.91</v>
      </c>
      <c r="J185" s="98">
        <v>17</v>
      </c>
      <c r="K185" s="96" t="str">
        <f>VLOOKUP(J185,'Apple Watch Inventory'!$A$2:$H$43,2,FALSE)</f>
        <v>38mm</v>
      </c>
      <c r="L185" s="96" t="str">
        <f>VLOOKUP(J185,'Apple Watch Inventory'!$A$2:$H$43,3,FALSE)</f>
        <v>Sport</v>
      </c>
      <c r="M185" s="96" t="str">
        <f>VLOOKUP(J185,'Apple Watch Inventory'!$A$2:$H$43,4,FALSE)</f>
        <v>Rose Gold Aluminum</v>
      </c>
      <c r="N185" s="96" t="str">
        <f>VLOOKUP(J185,'Apple Watch Inventory'!$A$2:$H$43,5,FALSE)</f>
        <v>Royal Blue Woven Nylon</v>
      </c>
      <c r="O185" s="97">
        <f>VLOOKUP(J185,'Apple Watch Inventory'!$A$2:$H$43,6,FALSE)</f>
        <v>299</v>
      </c>
      <c r="P185" s="98">
        <v>0</v>
      </c>
      <c r="Q185" s="97">
        <f t="shared" si="14"/>
        <v>0</v>
      </c>
      <c r="R185" s="98" t="s">
        <v>31</v>
      </c>
      <c r="S185" s="84">
        <f t="shared" si="17"/>
        <v>299</v>
      </c>
      <c r="T185" s="99">
        <f>VLOOKUP(R185,'Avg Sales Tax'!$B$2:$C$52,2,FALSE)</f>
        <v>7.0999999999999994E-2</v>
      </c>
      <c r="U185" s="84">
        <f t="shared" si="15"/>
        <v>21.228999999999999</v>
      </c>
      <c r="V185" s="84">
        <f t="shared" si="16"/>
        <v>329.13900000000001</v>
      </c>
    </row>
    <row r="186" spans="1:22">
      <c r="A186" s="83" t="s">
        <v>748</v>
      </c>
      <c r="B186" s="83" t="s">
        <v>749</v>
      </c>
      <c r="C186" s="83" t="s">
        <v>750</v>
      </c>
      <c r="D186" s="83" t="s">
        <v>376</v>
      </c>
      <c r="E186" s="87">
        <v>90248</v>
      </c>
      <c r="F186" s="95" t="str">
        <f t="shared" si="12"/>
        <v>90248</v>
      </c>
      <c r="G186" s="96" t="str">
        <f t="shared" si="13"/>
        <v>902</v>
      </c>
      <c r="H186" s="96" t="str">
        <f>VLOOKUP(G186,'Zone Lookup'!$A$2:$C$149,3,TRUE)</f>
        <v>008</v>
      </c>
      <c r="I186" s="97">
        <f>VLOOKUP(H186,'Weight Lookup'!$A$2:$B$11,2,FALSE)</f>
        <v>9.9600000000000009</v>
      </c>
      <c r="J186" s="98">
        <v>6</v>
      </c>
      <c r="K186" s="96" t="str">
        <f>VLOOKUP(J186,'Apple Watch Inventory'!$A$2:$H$43,2,FALSE)</f>
        <v>42mm</v>
      </c>
      <c r="L186" s="96" t="str">
        <f>VLOOKUP(J186,'Apple Watch Inventory'!$A$2:$H$43,3,FALSE)</f>
        <v>Sport</v>
      </c>
      <c r="M186" s="96" t="str">
        <f>VLOOKUP(J186,'Apple Watch Inventory'!$A$2:$H$43,4,FALSE)</f>
        <v xml:space="preserve">Silver Aluminum </v>
      </c>
      <c r="N186" s="96" t="str">
        <f>VLOOKUP(J186,'Apple Watch Inventory'!$A$2:$H$43,5,FALSE)</f>
        <v>Apricot Sport</v>
      </c>
      <c r="O186" s="97">
        <f>VLOOKUP(J186,'Apple Watch Inventory'!$A$2:$H$43,6,FALSE)</f>
        <v>349</v>
      </c>
      <c r="P186" s="98">
        <v>1</v>
      </c>
      <c r="Q186" s="97">
        <f t="shared" si="14"/>
        <v>69</v>
      </c>
      <c r="R186" s="98" t="s">
        <v>46</v>
      </c>
      <c r="S186" s="84">
        <f t="shared" si="17"/>
        <v>418</v>
      </c>
      <c r="T186" s="99">
        <f>VLOOKUP(R186,'Avg Sales Tax'!$B$2:$C$52,2,FALSE)</f>
        <v>8.4400000000000003E-2</v>
      </c>
      <c r="U186" s="84">
        <f t="shared" si="15"/>
        <v>35.279200000000003</v>
      </c>
      <c r="V186" s="84">
        <f t="shared" si="16"/>
        <v>463.23919999999998</v>
      </c>
    </row>
    <row r="187" spans="1:22">
      <c r="A187" s="83" t="s">
        <v>751</v>
      </c>
      <c r="B187" s="83" t="s">
        <v>752</v>
      </c>
      <c r="C187" s="83" t="s">
        <v>753</v>
      </c>
      <c r="D187" s="83" t="s">
        <v>754</v>
      </c>
      <c r="E187" s="87">
        <v>34448</v>
      </c>
      <c r="F187" s="95" t="str">
        <f t="shared" si="12"/>
        <v>34448</v>
      </c>
      <c r="G187" s="96" t="str">
        <f t="shared" si="13"/>
        <v>344</v>
      </c>
      <c r="H187" s="96" t="str">
        <f>VLOOKUP(G187,'Zone Lookup'!$A$2:$C$149,3,TRUE)</f>
        <v>005</v>
      </c>
      <c r="I187" s="97">
        <f>VLOOKUP(H187,'Weight Lookup'!$A$2:$B$11,2,FALSE)</f>
        <v>9.1</v>
      </c>
      <c r="J187" s="98">
        <v>12</v>
      </c>
      <c r="K187" s="96" t="str">
        <f>VLOOKUP(J187,'Apple Watch Inventory'!$A$2:$H$43,2,FALSE)</f>
        <v>42mm</v>
      </c>
      <c r="L187" s="96" t="str">
        <f>VLOOKUP(J187,'Apple Watch Inventory'!$A$2:$H$43,3,FALSE)</f>
        <v>Sport</v>
      </c>
      <c r="M187" s="96" t="str">
        <f>VLOOKUP(J187,'Apple Watch Inventory'!$A$2:$H$43,4,FALSE)</f>
        <v>Gold Aluminum</v>
      </c>
      <c r="N187" s="96" t="str">
        <f>VLOOKUP(J187,'Apple Watch Inventory'!$A$2:$H$43,5,FALSE)</f>
        <v>Midnight Blue</v>
      </c>
      <c r="O187" s="97">
        <f>VLOOKUP(J187,'Apple Watch Inventory'!$A$2:$H$43,6,FALSE)</f>
        <v>349</v>
      </c>
      <c r="P187" s="98">
        <v>0</v>
      </c>
      <c r="Q187" s="97">
        <f t="shared" si="14"/>
        <v>0</v>
      </c>
      <c r="R187" s="98" t="s">
        <v>204</v>
      </c>
      <c r="S187" s="84">
        <f t="shared" si="17"/>
        <v>349</v>
      </c>
      <c r="T187" s="99">
        <f>VLOOKUP(R187,'Avg Sales Tax'!$B$2:$C$52,2,FALSE)</f>
        <v>6.6500000000000004E-2</v>
      </c>
      <c r="U187" s="84">
        <f t="shared" si="15"/>
        <v>23.208500000000001</v>
      </c>
      <c r="V187" s="84">
        <f t="shared" si="16"/>
        <v>381.30850000000004</v>
      </c>
    </row>
    <row r="188" spans="1:22">
      <c r="A188" s="83" t="s">
        <v>755</v>
      </c>
      <c r="B188" s="83" t="s">
        <v>756</v>
      </c>
      <c r="C188" s="83" t="s">
        <v>757</v>
      </c>
      <c r="D188" s="83" t="s">
        <v>45</v>
      </c>
      <c r="E188" s="87">
        <v>95054</v>
      </c>
      <c r="F188" s="95" t="str">
        <f t="shared" si="12"/>
        <v>95054</v>
      </c>
      <c r="G188" s="96" t="str">
        <f t="shared" si="13"/>
        <v>950</v>
      </c>
      <c r="H188" s="96" t="str">
        <f>VLOOKUP(G188,'Zone Lookup'!$A$2:$C$149,3,TRUE)</f>
        <v>008</v>
      </c>
      <c r="I188" s="97">
        <f>VLOOKUP(H188,'Weight Lookup'!$A$2:$B$11,2,FALSE)</f>
        <v>9.9600000000000009</v>
      </c>
      <c r="J188" s="98">
        <v>42</v>
      </c>
      <c r="K188" s="96" t="str">
        <f>VLOOKUP(J188,'Apple Watch Inventory'!$A$2:$H$43,2,FALSE)</f>
        <v>42mm</v>
      </c>
      <c r="L188" s="96" t="str">
        <f>VLOOKUP(J188,'Apple Watch Inventory'!$A$2:$H$43,3,FALSE)</f>
        <v>Watch</v>
      </c>
      <c r="M188" s="96" t="str">
        <f>VLOOKUP(J188,'Apple Watch Inventory'!$A$2:$H$43,4,FALSE)</f>
        <v>Space Black Stainless Steel</v>
      </c>
      <c r="N188" s="96" t="str">
        <f>VLOOKUP(J188,'Apple Watch Inventory'!$A$2:$H$43,5,FALSE)</f>
        <v>Space Black Link Bracelet</v>
      </c>
      <c r="O188" s="97">
        <f>VLOOKUP(J188,'Apple Watch Inventory'!$A$2:$H$43,6,FALSE)</f>
        <v>1099</v>
      </c>
      <c r="P188" s="98">
        <v>1</v>
      </c>
      <c r="Q188" s="97">
        <f t="shared" si="14"/>
        <v>69</v>
      </c>
      <c r="R188" s="98" t="s">
        <v>46</v>
      </c>
      <c r="S188" s="84">
        <f t="shared" si="17"/>
        <v>1168</v>
      </c>
      <c r="T188" s="99">
        <f>VLOOKUP(R188,'Avg Sales Tax'!$B$2:$C$52,2,FALSE)</f>
        <v>8.4400000000000003E-2</v>
      </c>
      <c r="U188" s="84">
        <f t="shared" si="15"/>
        <v>98.5792</v>
      </c>
      <c r="V188" s="84">
        <f t="shared" si="16"/>
        <v>1276.5391999999999</v>
      </c>
    </row>
    <row r="189" spans="1:22">
      <c r="A189" s="83" t="s">
        <v>758</v>
      </c>
      <c r="B189" s="83" t="s">
        <v>759</v>
      </c>
      <c r="C189" s="83" t="s">
        <v>760</v>
      </c>
      <c r="D189" s="83" t="s">
        <v>761</v>
      </c>
      <c r="E189" s="87">
        <v>18201</v>
      </c>
      <c r="F189" s="95" t="str">
        <f t="shared" si="12"/>
        <v>18201</v>
      </c>
      <c r="G189" s="96" t="str">
        <f t="shared" si="13"/>
        <v>182</v>
      </c>
      <c r="H189" s="96" t="str">
        <f>VLOOKUP(G189,'Zone Lookup'!$A$2:$C$149,3,TRUE)</f>
        <v>002</v>
      </c>
      <c r="I189" s="97">
        <f>VLOOKUP(H189,'Weight Lookup'!$A$2:$B$11,2,FALSE)</f>
        <v>7.66</v>
      </c>
      <c r="J189" s="98">
        <v>1</v>
      </c>
      <c r="K189" s="96" t="str">
        <f>VLOOKUP(J189,'Apple Watch Inventory'!$A$2:$H$43,2,FALSE)</f>
        <v>38mm</v>
      </c>
      <c r="L189" s="96" t="str">
        <f>VLOOKUP(J189,'Apple Watch Inventory'!$A$2:$H$43,3,FALSE)</f>
        <v>Sport</v>
      </c>
      <c r="M189" s="96" t="str">
        <f>VLOOKUP(J189,'Apple Watch Inventory'!$A$2:$H$43,4,FALSE)</f>
        <v>Space Gray Aluminum</v>
      </c>
      <c r="N189" s="96" t="str">
        <f>VLOOKUP(J189,'Apple Watch Inventory'!$A$2:$H$43,5,FALSE)</f>
        <v>Black Sport</v>
      </c>
      <c r="O189" s="97">
        <f>VLOOKUP(J189,'Apple Watch Inventory'!$A$2:$H$43,6,FALSE)</f>
        <v>299</v>
      </c>
      <c r="P189" s="98">
        <v>0</v>
      </c>
      <c r="Q189" s="97">
        <f t="shared" si="14"/>
        <v>0</v>
      </c>
      <c r="R189" s="98" t="s">
        <v>61</v>
      </c>
      <c r="S189" s="84">
        <f t="shared" si="17"/>
        <v>299</v>
      </c>
      <c r="T189" s="99">
        <f>VLOOKUP(R189,'Avg Sales Tax'!$B$2:$C$52,2,FALSE)</f>
        <v>6.3399999999999998E-2</v>
      </c>
      <c r="U189" s="84">
        <f t="shared" si="15"/>
        <v>18.956599999999998</v>
      </c>
      <c r="V189" s="84">
        <f t="shared" si="16"/>
        <v>325.61660000000001</v>
      </c>
    </row>
    <row r="190" spans="1:22">
      <c r="A190" s="83" t="s">
        <v>762</v>
      </c>
      <c r="B190" s="83" t="s">
        <v>763</v>
      </c>
      <c r="C190" s="83" t="s">
        <v>764</v>
      </c>
      <c r="D190" s="83" t="s">
        <v>765</v>
      </c>
      <c r="E190" s="87">
        <v>7304</v>
      </c>
      <c r="F190" s="95" t="str">
        <f t="shared" si="12"/>
        <v>07304</v>
      </c>
      <c r="G190" s="96" t="str">
        <f t="shared" si="13"/>
        <v>073</v>
      </c>
      <c r="H190" s="96" t="str">
        <f>VLOOKUP(G190,'Zone Lookup'!$A$2:$C$149,3,TRUE)</f>
        <v>002</v>
      </c>
      <c r="I190" s="97">
        <f>VLOOKUP(H190,'Weight Lookup'!$A$2:$B$11,2,FALSE)</f>
        <v>7.66</v>
      </c>
      <c r="J190" s="98">
        <v>41</v>
      </c>
      <c r="K190" s="96" t="str">
        <f>VLOOKUP(J190,'Apple Watch Inventory'!$A$2:$H$43,2,FALSE)</f>
        <v>38mm</v>
      </c>
      <c r="L190" s="96" t="str">
        <f>VLOOKUP(J190,'Apple Watch Inventory'!$A$2:$H$43,3,FALSE)</f>
        <v>Watch</v>
      </c>
      <c r="M190" s="96" t="str">
        <f>VLOOKUP(J190,'Apple Watch Inventory'!$A$2:$H$43,4,FALSE)</f>
        <v>Space Black Stainless Steel</v>
      </c>
      <c r="N190" s="96" t="str">
        <f>VLOOKUP(J190,'Apple Watch Inventory'!$A$2:$H$43,5,FALSE)</f>
        <v>Space Black Link Bracelet</v>
      </c>
      <c r="O190" s="97">
        <f>VLOOKUP(J190,'Apple Watch Inventory'!$A$2:$H$43,6,FALSE)</f>
        <v>1049</v>
      </c>
      <c r="P190" s="98">
        <v>0</v>
      </c>
      <c r="Q190" s="97">
        <f t="shared" si="14"/>
        <v>0</v>
      </c>
      <c r="R190" s="98" t="s">
        <v>21</v>
      </c>
      <c r="S190" s="84">
        <f t="shared" si="17"/>
        <v>1049</v>
      </c>
      <c r="T190" s="99">
        <f>VLOOKUP(R190,'Avg Sales Tax'!$B$2:$C$52,2,FALSE)</f>
        <v>6.9699999999999998E-2</v>
      </c>
      <c r="U190" s="84">
        <f t="shared" si="15"/>
        <v>73.115300000000005</v>
      </c>
      <c r="V190" s="84">
        <f t="shared" si="16"/>
        <v>1129.7753</v>
      </c>
    </row>
    <row r="191" spans="1:22">
      <c r="A191" s="83" t="s">
        <v>766</v>
      </c>
      <c r="B191" s="83" t="s">
        <v>767</v>
      </c>
      <c r="C191" s="83" t="s">
        <v>768</v>
      </c>
      <c r="D191" s="83" t="s">
        <v>769</v>
      </c>
      <c r="E191" s="87">
        <v>94583</v>
      </c>
      <c r="F191" s="95" t="str">
        <f t="shared" si="12"/>
        <v>94583</v>
      </c>
      <c r="G191" s="96" t="str">
        <f t="shared" si="13"/>
        <v>945</v>
      </c>
      <c r="H191" s="96" t="str">
        <f>VLOOKUP(G191,'Zone Lookup'!$A$2:$C$149,3,TRUE)</f>
        <v>008</v>
      </c>
      <c r="I191" s="97">
        <f>VLOOKUP(H191,'Weight Lookup'!$A$2:$B$11,2,FALSE)</f>
        <v>9.9600000000000009</v>
      </c>
      <c r="J191" s="98">
        <v>21</v>
      </c>
      <c r="K191" s="96" t="str">
        <f>VLOOKUP(J191,'Apple Watch Inventory'!$A$2:$H$43,2,FALSE)</f>
        <v>38mm</v>
      </c>
      <c r="L191" s="96" t="str">
        <f>VLOOKUP(J191,'Apple Watch Inventory'!$A$2:$H$43,3,FALSE)</f>
        <v>Sport</v>
      </c>
      <c r="M191" s="96" t="str">
        <f>VLOOKUP(J191,'Apple Watch Inventory'!$A$2:$H$43,4,FALSE)</f>
        <v>Space Gray Aluminum</v>
      </c>
      <c r="N191" s="96" t="str">
        <f>VLOOKUP(J191,'Apple Watch Inventory'!$A$2:$H$43,5,FALSE)</f>
        <v>Black Woven Nylon</v>
      </c>
      <c r="O191" s="97">
        <f>VLOOKUP(J191,'Apple Watch Inventory'!$A$2:$H$43,6,FALSE)</f>
        <v>299</v>
      </c>
      <c r="P191" s="98">
        <v>1</v>
      </c>
      <c r="Q191" s="97">
        <f t="shared" si="14"/>
        <v>69</v>
      </c>
      <c r="R191" s="98" t="s">
        <v>46</v>
      </c>
      <c r="S191" s="84">
        <f t="shared" si="17"/>
        <v>368</v>
      </c>
      <c r="T191" s="99">
        <f>VLOOKUP(R191,'Avg Sales Tax'!$B$2:$C$52,2,FALSE)</f>
        <v>8.4400000000000003E-2</v>
      </c>
      <c r="U191" s="84">
        <f t="shared" si="15"/>
        <v>31.059200000000001</v>
      </c>
      <c r="V191" s="84">
        <f t="shared" si="16"/>
        <v>409.01919999999996</v>
      </c>
    </row>
    <row r="192" spans="1:22">
      <c r="A192" s="83" t="s">
        <v>770</v>
      </c>
      <c r="B192" s="83" t="s">
        <v>771</v>
      </c>
      <c r="C192" s="83" t="s">
        <v>772</v>
      </c>
      <c r="D192" s="83" t="s">
        <v>773</v>
      </c>
      <c r="E192" s="87">
        <v>8807</v>
      </c>
      <c r="F192" s="95" t="str">
        <f t="shared" si="12"/>
        <v>08807</v>
      </c>
      <c r="G192" s="96" t="str">
        <f t="shared" si="13"/>
        <v>088</v>
      </c>
      <c r="H192" s="96" t="str">
        <f>VLOOKUP(G192,'Zone Lookup'!$A$2:$C$149,3,TRUE)</f>
        <v>002</v>
      </c>
      <c r="I192" s="97">
        <f>VLOOKUP(H192,'Weight Lookup'!$A$2:$B$11,2,FALSE)</f>
        <v>7.66</v>
      </c>
      <c r="J192" s="98">
        <v>3</v>
      </c>
      <c r="K192" s="96" t="str">
        <f>VLOOKUP(J192,'Apple Watch Inventory'!$A$2:$H$43,2,FALSE)</f>
        <v>38mm</v>
      </c>
      <c r="L192" s="96" t="str">
        <f>VLOOKUP(J192,'Apple Watch Inventory'!$A$2:$H$43,3,FALSE)</f>
        <v>Sport</v>
      </c>
      <c r="M192" s="96" t="str">
        <f>VLOOKUP(J192,'Apple Watch Inventory'!$A$2:$H$43,4,FALSE)</f>
        <v xml:space="preserve">Silver Aluminum </v>
      </c>
      <c r="N192" s="96" t="str">
        <f>VLOOKUP(J192,'Apple Watch Inventory'!$A$2:$H$43,5,FALSE)</f>
        <v>Yellow Sport</v>
      </c>
      <c r="O192" s="97">
        <f>VLOOKUP(J192,'Apple Watch Inventory'!$A$2:$H$43,6,FALSE)</f>
        <v>299</v>
      </c>
      <c r="P192" s="98">
        <v>1</v>
      </c>
      <c r="Q192" s="97">
        <f t="shared" si="14"/>
        <v>69</v>
      </c>
      <c r="R192" s="98" t="s">
        <v>21</v>
      </c>
      <c r="S192" s="84">
        <f t="shared" si="17"/>
        <v>368</v>
      </c>
      <c r="T192" s="99">
        <f>VLOOKUP(R192,'Avg Sales Tax'!$B$2:$C$52,2,FALSE)</f>
        <v>6.9699999999999998E-2</v>
      </c>
      <c r="U192" s="84">
        <f t="shared" si="15"/>
        <v>25.6496</v>
      </c>
      <c r="V192" s="84">
        <f t="shared" si="16"/>
        <v>401.30960000000005</v>
      </c>
    </row>
    <row r="193" spans="1:22">
      <c r="A193" s="83" t="s">
        <v>775</v>
      </c>
      <c r="B193" s="83" t="s">
        <v>776</v>
      </c>
      <c r="C193" s="83" t="s">
        <v>777</v>
      </c>
      <c r="D193" s="83" t="s">
        <v>778</v>
      </c>
      <c r="E193" s="87">
        <v>11716</v>
      </c>
      <c r="F193" s="95" t="str">
        <f t="shared" si="12"/>
        <v>11716</v>
      </c>
      <c r="G193" s="96" t="str">
        <f t="shared" si="13"/>
        <v>117</v>
      </c>
      <c r="H193" s="96" t="str">
        <f>VLOOKUP(G193,'Zone Lookup'!$A$2:$C$149,3,TRUE)</f>
        <v>002</v>
      </c>
      <c r="I193" s="97">
        <f>VLOOKUP(H193,'Weight Lookup'!$A$2:$B$11,2,FALSE)</f>
        <v>7.66</v>
      </c>
      <c r="J193" s="98">
        <v>4</v>
      </c>
      <c r="K193" s="96" t="str">
        <f>VLOOKUP(J193,'Apple Watch Inventory'!$A$2:$H$43,2,FALSE)</f>
        <v>42mm</v>
      </c>
      <c r="L193" s="96" t="str">
        <f>VLOOKUP(J193,'Apple Watch Inventory'!$A$2:$H$43,3,FALSE)</f>
        <v>Sport</v>
      </c>
      <c r="M193" s="96" t="str">
        <f>VLOOKUP(J193,'Apple Watch Inventory'!$A$2:$H$43,4,FALSE)</f>
        <v xml:space="preserve">Silver Aluminum </v>
      </c>
      <c r="N193" s="96" t="str">
        <f>VLOOKUP(J193,'Apple Watch Inventory'!$A$2:$H$43,5,FALSE)</f>
        <v>Yellow Sport</v>
      </c>
      <c r="O193" s="97">
        <f>VLOOKUP(J193,'Apple Watch Inventory'!$A$2:$H$43,6,FALSE)</f>
        <v>349</v>
      </c>
      <c r="P193" s="98">
        <v>0</v>
      </c>
      <c r="Q193" s="97">
        <f t="shared" si="14"/>
        <v>0</v>
      </c>
      <c r="R193" s="98" t="s">
        <v>66</v>
      </c>
      <c r="S193" s="84">
        <f t="shared" si="17"/>
        <v>349</v>
      </c>
      <c r="T193" s="99">
        <f>VLOOKUP(R193,'Avg Sales Tax'!$B$2:$C$52,2,FALSE)</f>
        <v>8.48E-2</v>
      </c>
      <c r="U193" s="84">
        <f t="shared" si="15"/>
        <v>29.595199999999998</v>
      </c>
      <c r="V193" s="84">
        <f t="shared" si="16"/>
        <v>386.2552</v>
      </c>
    </row>
    <row r="194" spans="1:22">
      <c r="A194" s="83" t="s">
        <v>779</v>
      </c>
      <c r="B194" s="83" t="s">
        <v>780</v>
      </c>
      <c r="C194" s="83" t="s">
        <v>781</v>
      </c>
      <c r="D194" s="83" t="s">
        <v>495</v>
      </c>
      <c r="E194" s="87">
        <v>91362</v>
      </c>
      <c r="F194" s="95" t="str">
        <f t="shared" si="12"/>
        <v>91362</v>
      </c>
      <c r="G194" s="96" t="str">
        <f t="shared" si="13"/>
        <v>913</v>
      </c>
      <c r="H194" s="96" t="str">
        <f>VLOOKUP(G194,'Zone Lookup'!$A$2:$C$149,3,TRUE)</f>
        <v>008</v>
      </c>
      <c r="I194" s="97">
        <f>VLOOKUP(H194,'Weight Lookup'!$A$2:$B$11,2,FALSE)</f>
        <v>9.9600000000000009</v>
      </c>
      <c r="J194" s="98">
        <v>18</v>
      </c>
      <c r="K194" s="96" t="str">
        <f>VLOOKUP(J194,'Apple Watch Inventory'!$A$2:$H$43,2,FALSE)</f>
        <v>42mm</v>
      </c>
      <c r="L194" s="96" t="str">
        <f>VLOOKUP(J194,'Apple Watch Inventory'!$A$2:$H$43,3,FALSE)</f>
        <v>Sport</v>
      </c>
      <c r="M194" s="96" t="str">
        <f>VLOOKUP(J194,'Apple Watch Inventory'!$A$2:$H$43,4,FALSE)</f>
        <v>Rose Gold Aluminum</v>
      </c>
      <c r="N194" s="96" t="str">
        <f>VLOOKUP(J194,'Apple Watch Inventory'!$A$2:$H$43,5,FALSE)</f>
        <v>Royal Blue Woven Nylon</v>
      </c>
      <c r="O194" s="97">
        <f>VLOOKUP(J194,'Apple Watch Inventory'!$A$2:$H$43,6,FALSE)</f>
        <v>349</v>
      </c>
      <c r="P194" s="98">
        <v>1</v>
      </c>
      <c r="Q194" s="97">
        <f t="shared" si="14"/>
        <v>69</v>
      </c>
      <c r="R194" s="98" t="s">
        <v>46</v>
      </c>
      <c r="S194" s="84">
        <f t="shared" si="17"/>
        <v>418</v>
      </c>
      <c r="T194" s="99">
        <f>VLOOKUP(R194,'Avg Sales Tax'!$B$2:$C$52,2,FALSE)</f>
        <v>8.4400000000000003E-2</v>
      </c>
      <c r="U194" s="84">
        <f t="shared" si="15"/>
        <v>35.279200000000003</v>
      </c>
      <c r="V194" s="84">
        <f t="shared" si="16"/>
        <v>463.23919999999998</v>
      </c>
    </row>
    <row r="195" spans="1:22">
      <c r="A195" s="83" t="s">
        <v>782</v>
      </c>
      <c r="B195" s="83" t="s">
        <v>783</v>
      </c>
      <c r="C195" s="83" t="s">
        <v>784</v>
      </c>
      <c r="D195" s="83" t="s">
        <v>785</v>
      </c>
      <c r="E195" s="87">
        <v>8876</v>
      </c>
      <c r="F195" s="95" t="str">
        <f t="shared" ref="F195:F258" si="18">IF(LEN(TEXT(E195,"#####"))=4,CONCATENATE("0",TEXT(E195,"#####")),TEXT(E195,"#####"))</f>
        <v>08876</v>
      </c>
      <c r="G195" s="96" t="str">
        <f t="shared" ref="G195:G258" si="19">LEFT(F195,3)</f>
        <v>088</v>
      </c>
      <c r="H195" s="96" t="str">
        <f>VLOOKUP(G195,'Zone Lookup'!$A$2:$C$149,3,TRUE)</f>
        <v>002</v>
      </c>
      <c r="I195" s="97">
        <f>VLOOKUP(H195,'Weight Lookup'!$A$2:$B$11,2,FALSE)</f>
        <v>7.66</v>
      </c>
      <c r="J195" s="98">
        <v>4</v>
      </c>
      <c r="K195" s="96" t="str">
        <f>VLOOKUP(J195,'Apple Watch Inventory'!$A$2:$H$43,2,FALSE)</f>
        <v>42mm</v>
      </c>
      <c r="L195" s="96" t="str">
        <f>VLOOKUP(J195,'Apple Watch Inventory'!$A$2:$H$43,3,FALSE)</f>
        <v>Sport</v>
      </c>
      <c r="M195" s="96" t="str">
        <f>VLOOKUP(J195,'Apple Watch Inventory'!$A$2:$H$43,4,FALSE)</f>
        <v xml:space="preserve">Silver Aluminum </v>
      </c>
      <c r="N195" s="96" t="str">
        <f>VLOOKUP(J195,'Apple Watch Inventory'!$A$2:$H$43,5,FALSE)</f>
        <v>Yellow Sport</v>
      </c>
      <c r="O195" s="97">
        <f>VLOOKUP(J195,'Apple Watch Inventory'!$A$2:$H$43,6,FALSE)</f>
        <v>349</v>
      </c>
      <c r="P195" s="98">
        <v>1</v>
      </c>
      <c r="Q195" s="97">
        <f t="shared" ref="Q195:Q258" si="20">IF(P195=1,69,0)</f>
        <v>69</v>
      </c>
      <c r="R195" s="98" t="s">
        <v>21</v>
      </c>
      <c r="S195" s="84">
        <f t="shared" si="17"/>
        <v>418</v>
      </c>
      <c r="T195" s="99">
        <f>VLOOKUP(R195,'Avg Sales Tax'!$B$2:$C$52,2,FALSE)</f>
        <v>6.9699999999999998E-2</v>
      </c>
      <c r="U195" s="84">
        <f t="shared" ref="U195:U258" si="21">S195*T195</f>
        <v>29.134599999999999</v>
      </c>
      <c r="V195" s="84">
        <f t="shared" ref="V195:V258" si="22">I195+S195+U195</f>
        <v>454.7946</v>
      </c>
    </row>
    <row r="196" spans="1:22">
      <c r="A196" s="83" t="s">
        <v>786</v>
      </c>
      <c r="B196" s="83" t="s">
        <v>787</v>
      </c>
      <c r="C196" s="83" t="s">
        <v>788</v>
      </c>
      <c r="D196" s="83" t="s">
        <v>789</v>
      </c>
      <c r="E196" s="87">
        <v>97005</v>
      </c>
      <c r="F196" s="95" t="str">
        <f t="shared" si="18"/>
        <v>97005</v>
      </c>
      <c r="G196" s="96" t="str">
        <f t="shared" si="19"/>
        <v>970</v>
      </c>
      <c r="H196" s="96" t="str">
        <f>VLOOKUP(G196,'Zone Lookup'!$A$2:$C$149,3,TRUE)</f>
        <v>008</v>
      </c>
      <c r="I196" s="97">
        <f>VLOOKUP(H196,'Weight Lookup'!$A$2:$B$11,2,FALSE)</f>
        <v>9.9600000000000009</v>
      </c>
      <c r="J196" s="98">
        <v>34</v>
      </c>
      <c r="K196" s="96" t="str">
        <f>VLOOKUP(J196,'Apple Watch Inventory'!$A$2:$H$43,2,FALSE)</f>
        <v>42mm</v>
      </c>
      <c r="L196" s="96" t="str">
        <f>VLOOKUP(J196,'Apple Watch Inventory'!$A$2:$H$43,3,FALSE)</f>
        <v>Watch</v>
      </c>
      <c r="M196" s="96" t="str">
        <f>VLOOKUP(J196,'Apple Watch Inventory'!$A$2:$H$43,4,FALSE)</f>
        <v>Stainless Steel</v>
      </c>
      <c r="N196" s="96" t="str">
        <f>VLOOKUP(J196,'Apple Watch Inventory'!$A$2:$H$43,5,FALSE)</f>
        <v>Milanese Loop</v>
      </c>
      <c r="O196" s="97">
        <f>VLOOKUP(J196,'Apple Watch Inventory'!$A$2:$H$43,6,FALSE)</f>
        <v>699</v>
      </c>
      <c r="P196" s="98">
        <v>0</v>
      </c>
      <c r="Q196" s="97">
        <f t="shared" si="20"/>
        <v>0</v>
      </c>
      <c r="R196" s="98" t="s">
        <v>191</v>
      </c>
      <c r="S196" s="84">
        <f t="shared" ref="S196:S259" si="23">O196+Q196</f>
        <v>699</v>
      </c>
      <c r="T196" s="99">
        <f>VLOOKUP(R196,'Avg Sales Tax'!$B$2:$C$52,2,FALSE)</f>
        <v>0</v>
      </c>
      <c r="U196" s="84">
        <f t="shared" si="21"/>
        <v>0</v>
      </c>
      <c r="V196" s="84">
        <f t="shared" si="22"/>
        <v>708.96</v>
      </c>
    </row>
    <row r="197" spans="1:22">
      <c r="A197" s="83" t="s">
        <v>790</v>
      </c>
      <c r="B197" s="83" t="s">
        <v>791</v>
      </c>
      <c r="C197" s="83" t="s">
        <v>792</v>
      </c>
      <c r="D197" s="83" t="s">
        <v>793</v>
      </c>
      <c r="E197" s="87">
        <v>97302</v>
      </c>
      <c r="F197" s="95" t="str">
        <f t="shared" si="18"/>
        <v>97302</v>
      </c>
      <c r="G197" s="96" t="str">
        <f t="shared" si="19"/>
        <v>973</v>
      </c>
      <c r="H197" s="96" t="str">
        <f>VLOOKUP(G197,'Zone Lookup'!$A$2:$C$149,3,TRUE)</f>
        <v>008</v>
      </c>
      <c r="I197" s="97">
        <f>VLOOKUP(H197,'Weight Lookup'!$A$2:$B$11,2,FALSE)</f>
        <v>9.9600000000000009</v>
      </c>
      <c r="J197" s="98">
        <v>30</v>
      </c>
      <c r="K197" s="96" t="str">
        <f>VLOOKUP(J197,'Apple Watch Inventory'!$A$2:$H$43,2,FALSE)</f>
        <v>42mm</v>
      </c>
      <c r="L197" s="96" t="str">
        <f>VLOOKUP(J197,'Apple Watch Inventory'!$A$2:$H$43,3,FALSE)</f>
        <v>Watch</v>
      </c>
      <c r="M197" s="96" t="str">
        <f>VLOOKUP(J197,'Apple Watch Inventory'!$A$2:$H$43,4,FALSE)</f>
        <v>Stainless Steel</v>
      </c>
      <c r="N197" s="96" t="str">
        <f>VLOOKUP(J197,'Apple Watch Inventory'!$A$2:$H$43,5,FALSE)</f>
        <v>Storm Gray Leather Loop</v>
      </c>
      <c r="O197" s="97">
        <f>VLOOKUP(J197,'Apple Watch Inventory'!$A$2:$H$43,6,FALSE)</f>
        <v>699</v>
      </c>
      <c r="P197" s="98">
        <v>1</v>
      </c>
      <c r="Q197" s="97">
        <f t="shared" si="20"/>
        <v>69</v>
      </c>
      <c r="R197" s="98" t="s">
        <v>191</v>
      </c>
      <c r="S197" s="84">
        <f t="shared" si="23"/>
        <v>768</v>
      </c>
      <c r="T197" s="99">
        <f>VLOOKUP(R197,'Avg Sales Tax'!$B$2:$C$52,2,FALSE)</f>
        <v>0</v>
      </c>
      <c r="U197" s="84">
        <f t="shared" si="21"/>
        <v>0</v>
      </c>
      <c r="V197" s="84">
        <f t="shared" si="22"/>
        <v>777.96</v>
      </c>
    </row>
    <row r="198" spans="1:22">
      <c r="A198" s="83" t="s">
        <v>794</v>
      </c>
      <c r="B198" s="83" t="s">
        <v>795</v>
      </c>
      <c r="C198" s="83" t="s">
        <v>796</v>
      </c>
      <c r="D198" s="83" t="s">
        <v>797</v>
      </c>
      <c r="E198" s="87">
        <v>8077</v>
      </c>
      <c r="F198" s="95" t="str">
        <f t="shared" si="18"/>
        <v>08077</v>
      </c>
      <c r="G198" s="96" t="str">
        <f t="shared" si="19"/>
        <v>080</v>
      </c>
      <c r="H198" s="96" t="str">
        <f>VLOOKUP(G198,'Zone Lookup'!$A$2:$C$149,3,TRUE)</f>
        <v>002</v>
      </c>
      <c r="I198" s="97">
        <f>VLOOKUP(H198,'Weight Lookup'!$A$2:$B$11,2,FALSE)</f>
        <v>7.66</v>
      </c>
      <c r="J198" s="98">
        <v>32</v>
      </c>
      <c r="K198" s="96" t="str">
        <f>VLOOKUP(J198,'Apple Watch Inventory'!$A$2:$H$43,2,FALSE)</f>
        <v>42mm</v>
      </c>
      <c r="L198" s="96" t="str">
        <f>VLOOKUP(J198,'Apple Watch Inventory'!$A$2:$H$43,3,FALSE)</f>
        <v>Watch</v>
      </c>
      <c r="M198" s="96" t="str">
        <f>VLOOKUP(J198,'Apple Watch Inventory'!$A$2:$H$43,4,FALSE)</f>
        <v>Stainless Steel</v>
      </c>
      <c r="N198" s="96" t="str">
        <f>VLOOKUP(J198,'Apple Watch Inventory'!$A$2:$H$43,5,FALSE)</f>
        <v>Pearl Woven Nylon</v>
      </c>
      <c r="O198" s="97">
        <f>VLOOKUP(J198,'Apple Watch Inventory'!$A$2:$H$43,6,FALSE)</f>
        <v>599</v>
      </c>
      <c r="P198" s="98">
        <v>0</v>
      </c>
      <c r="Q198" s="97">
        <f t="shared" si="20"/>
        <v>0</v>
      </c>
      <c r="R198" s="98" t="s">
        <v>21</v>
      </c>
      <c r="S198" s="84">
        <f t="shared" si="23"/>
        <v>599</v>
      </c>
      <c r="T198" s="99">
        <f>VLOOKUP(R198,'Avg Sales Tax'!$B$2:$C$52,2,FALSE)</f>
        <v>6.9699999999999998E-2</v>
      </c>
      <c r="U198" s="84">
        <f t="shared" si="21"/>
        <v>41.750299999999996</v>
      </c>
      <c r="V198" s="84">
        <f t="shared" si="22"/>
        <v>648.41030000000001</v>
      </c>
    </row>
    <row r="199" spans="1:22">
      <c r="A199" s="83" t="s">
        <v>799</v>
      </c>
      <c r="B199" s="83" t="s">
        <v>800</v>
      </c>
      <c r="C199" s="83" t="s">
        <v>801</v>
      </c>
      <c r="D199" s="83" t="s">
        <v>802</v>
      </c>
      <c r="E199" s="87">
        <v>30135</v>
      </c>
      <c r="F199" s="95" t="str">
        <f t="shared" si="18"/>
        <v>30135</v>
      </c>
      <c r="G199" s="96" t="str">
        <f t="shared" si="19"/>
        <v>301</v>
      </c>
      <c r="H199" s="96" t="str">
        <f>VLOOKUP(G199,'Zone Lookup'!$A$2:$C$149,3,TRUE)</f>
        <v>005</v>
      </c>
      <c r="I199" s="97">
        <f>VLOOKUP(H199,'Weight Lookup'!$A$2:$B$11,2,FALSE)</f>
        <v>9.1</v>
      </c>
      <c r="J199" s="98">
        <v>12</v>
      </c>
      <c r="K199" s="96" t="str">
        <f>VLOOKUP(J199,'Apple Watch Inventory'!$A$2:$H$43,2,FALSE)</f>
        <v>42mm</v>
      </c>
      <c r="L199" s="96" t="str">
        <f>VLOOKUP(J199,'Apple Watch Inventory'!$A$2:$H$43,3,FALSE)</f>
        <v>Sport</v>
      </c>
      <c r="M199" s="96" t="str">
        <f>VLOOKUP(J199,'Apple Watch Inventory'!$A$2:$H$43,4,FALSE)</f>
        <v>Gold Aluminum</v>
      </c>
      <c r="N199" s="96" t="str">
        <f>VLOOKUP(J199,'Apple Watch Inventory'!$A$2:$H$43,5,FALSE)</f>
        <v>Midnight Blue</v>
      </c>
      <c r="O199" s="97">
        <f>VLOOKUP(J199,'Apple Watch Inventory'!$A$2:$H$43,6,FALSE)</f>
        <v>349</v>
      </c>
      <c r="P199" s="98">
        <v>0</v>
      </c>
      <c r="Q199" s="97">
        <f t="shared" si="20"/>
        <v>0</v>
      </c>
      <c r="R199" s="98" t="s">
        <v>502</v>
      </c>
      <c r="S199" s="84">
        <f t="shared" si="23"/>
        <v>349</v>
      </c>
      <c r="T199" s="99">
        <f>VLOOKUP(R199,'Avg Sales Tax'!$B$2:$C$52,2,FALSE)</f>
        <v>6.9599999999999995E-2</v>
      </c>
      <c r="U199" s="84">
        <f t="shared" si="21"/>
        <v>24.290399999999998</v>
      </c>
      <c r="V199" s="84">
        <f t="shared" si="22"/>
        <v>382.3904</v>
      </c>
    </row>
    <row r="200" spans="1:22">
      <c r="A200" s="83" t="s">
        <v>803</v>
      </c>
      <c r="B200" s="83" t="s">
        <v>804</v>
      </c>
      <c r="C200" s="83" t="s">
        <v>805</v>
      </c>
      <c r="D200" s="83" t="s">
        <v>360</v>
      </c>
      <c r="E200" s="87">
        <v>32216</v>
      </c>
      <c r="F200" s="95" t="str">
        <f t="shared" si="18"/>
        <v>32216</v>
      </c>
      <c r="G200" s="96" t="str">
        <f t="shared" si="19"/>
        <v>322</v>
      </c>
      <c r="H200" s="96" t="str">
        <f>VLOOKUP(G200,'Zone Lookup'!$A$2:$C$149,3,TRUE)</f>
        <v>005</v>
      </c>
      <c r="I200" s="97">
        <f>VLOOKUP(H200,'Weight Lookup'!$A$2:$B$11,2,FALSE)</f>
        <v>9.1</v>
      </c>
      <c r="J200" s="98">
        <v>11</v>
      </c>
      <c r="K200" s="96" t="str">
        <f>VLOOKUP(J200,'Apple Watch Inventory'!$A$2:$H$43,2,FALSE)</f>
        <v>38mm</v>
      </c>
      <c r="L200" s="96" t="str">
        <f>VLOOKUP(J200,'Apple Watch Inventory'!$A$2:$H$43,3,FALSE)</f>
        <v>Sport</v>
      </c>
      <c r="M200" s="96" t="str">
        <f>VLOOKUP(J200,'Apple Watch Inventory'!$A$2:$H$43,4,FALSE)</f>
        <v>Gold Aluminum</v>
      </c>
      <c r="N200" s="96" t="str">
        <f>VLOOKUP(J200,'Apple Watch Inventory'!$A$2:$H$43,5,FALSE)</f>
        <v>Antique White</v>
      </c>
      <c r="O200" s="97">
        <f>VLOOKUP(J200,'Apple Watch Inventory'!$A$2:$H$43,6,FALSE)</f>
        <v>299</v>
      </c>
      <c r="P200" s="98">
        <v>1</v>
      </c>
      <c r="Q200" s="97">
        <f t="shared" si="20"/>
        <v>69</v>
      </c>
      <c r="R200" s="98" t="s">
        <v>204</v>
      </c>
      <c r="S200" s="84">
        <f t="shared" si="23"/>
        <v>368</v>
      </c>
      <c r="T200" s="99">
        <f>VLOOKUP(R200,'Avg Sales Tax'!$B$2:$C$52,2,FALSE)</f>
        <v>6.6500000000000004E-2</v>
      </c>
      <c r="U200" s="84">
        <f t="shared" si="21"/>
        <v>24.472000000000001</v>
      </c>
      <c r="V200" s="84">
        <f t="shared" si="22"/>
        <v>401.572</v>
      </c>
    </row>
    <row r="201" spans="1:22">
      <c r="A201" s="83" t="s">
        <v>806</v>
      </c>
      <c r="B201" s="83" t="s">
        <v>807</v>
      </c>
      <c r="C201" s="83" t="s">
        <v>808</v>
      </c>
      <c r="D201" s="83" t="s">
        <v>809</v>
      </c>
      <c r="E201" s="87">
        <v>4401</v>
      </c>
      <c r="F201" s="95" t="str">
        <f t="shared" si="18"/>
        <v>04401</v>
      </c>
      <c r="G201" s="96" t="str">
        <f t="shared" si="19"/>
        <v>044</v>
      </c>
      <c r="H201" s="96" t="str">
        <f>VLOOKUP(G201,'Zone Lookup'!$A$2:$C$149,3,TRUE)</f>
        <v>004</v>
      </c>
      <c r="I201" s="97">
        <f>VLOOKUP(H201,'Weight Lookup'!$A$2:$B$11,2,FALSE)</f>
        <v>8.91</v>
      </c>
      <c r="J201" s="98">
        <v>11</v>
      </c>
      <c r="K201" s="96" t="str">
        <f>VLOOKUP(J201,'Apple Watch Inventory'!$A$2:$H$43,2,FALSE)</f>
        <v>38mm</v>
      </c>
      <c r="L201" s="96" t="str">
        <f>VLOOKUP(J201,'Apple Watch Inventory'!$A$2:$H$43,3,FALSE)</f>
        <v>Sport</v>
      </c>
      <c r="M201" s="96" t="str">
        <f>VLOOKUP(J201,'Apple Watch Inventory'!$A$2:$H$43,4,FALSE)</f>
        <v>Gold Aluminum</v>
      </c>
      <c r="N201" s="96" t="str">
        <f>VLOOKUP(J201,'Apple Watch Inventory'!$A$2:$H$43,5,FALSE)</f>
        <v>Antique White</v>
      </c>
      <c r="O201" s="97">
        <f>VLOOKUP(J201,'Apple Watch Inventory'!$A$2:$H$43,6,FALSE)</f>
        <v>299</v>
      </c>
      <c r="P201" s="98">
        <v>0</v>
      </c>
      <c r="Q201" s="97">
        <f t="shared" si="20"/>
        <v>0</v>
      </c>
      <c r="R201" s="98" t="s">
        <v>810</v>
      </c>
      <c r="S201" s="84">
        <f t="shared" si="23"/>
        <v>299</v>
      </c>
      <c r="T201" s="99">
        <f>VLOOKUP(R201,'Avg Sales Tax'!$B$2:$C$52,2,FALSE)</f>
        <v>5.5E-2</v>
      </c>
      <c r="U201" s="84">
        <f t="shared" si="21"/>
        <v>16.445</v>
      </c>
      <c r="V201" s="84">
        <f t="shared" si="22"/>
        <v>324.35500000000002</v>
      </c>
    </row>
    <row r="202" spans="1:22">
      <c r="A202" s="83" t="s">
        <v>811</v>
      </c>
      <c r="B202" s="83" t="s">
        <v>812</v>
      </c>
      <c r="C202" s="83" t="s">
        <v>813</v>
      </c>
      <c r="D202" s="83" t="s">
        <v>814</v>
      </c>
      <c r="E202" s="87">
        <v>76060</v>
      </c>
      <c r="F202" s="95" t="str">
        <f t="shared" si="18"/>
        <v>76060</v>
      </c>
      <c r="G202" s="96" t="str">
        <f t="shared" si="19"/>
        <v>760</v>
      </c>
      <c r="H202" s="96" t="str">
        <f>VLOOKUP(G202,'Zone Lookup'!$A$2:$C$149,3,TRUE)</f>
        <v>006</v>
      </c>
      <c r="I202" s="97">
        <f>VLOOKUP(H202,'Weight Lookup'!$A$2:$B$11,2,FALSE)</f>
        <v>9.49</v>
      </c>
      <c r="J202" s="98">
        <v>41</v>
      </c>
      <c r="K202" s="96" t="str">
        <f>VLOOKUP(J202,'Apple Watch Inventory'!$A$2:$H$43,2,FALSE)</f>
        <v>38mm</v>
      </c>
      <c r="L202" s="96" t="str">
        <f>VLOOKUP(J202,'Apple Watch Inventory'!$A$2:$H$43,3,FALSE)</f>
        <v>Watch</v>
      </c>
      <c r="M202" s="96" t="str">
        <f>VLOOKUP(J202,'Apple Watch Inventory'!$A$2:$H$43,4,FALSE)</f>
        <v>Space Black Stainless Steel</v>
      </c>
      <c r="N202" s="96" t="str">
        <f>VLOOKUP(J202,'Apple Watch Inventory'!$A$2:$H$43,5,FALSE)</f>
        <v>Space Black Link Bracelet</v>
      </c>
      <c r="O202" s="97">
        <f>VLOOKUP(J202,'Apple Watch Inventory'!$A$2:$H$43,6,FALSE)</f>
        <v>1049</v>
      </c>
      <c r="P202" s="98">
        <v>0</v>
      </c>
      <c r="Q202" s="97">
        <f t="shared" si="20"/>
        <v>0</v>
      </c>
      <c r="R202" s="98" t="s">
        <v>79</v>
      </c>
      <c r="S202" s="84">
        <f t="shared" si="23"/>
        <v>1049</v>
      </c>
      <c r="T202" s="99">
        <f>VLOOKUP(R202,'Avg Sales Tax'!$B$2:$C$52,2,FALSE)</f>
        <v>8.0500000000000002E-2</v>
      </c>
      <c r="U202" s="84">
        <f t="shared" si="21"/>
        <v>84.444500000000005</v>
      </c>
      <c r="V202" s="84">
        <f t="shared" si="22"/>
        <v>1142.9345000000001</v>
      </c>
    </row>
    <row r="203" spans="1:22">
      <c r="A203" s="83" t="s">
        <v>815</v>
      </c>
      <c r="B203" s="83" t="s">
        <v>816</v>
      </c>
      <c r="C203" s="83" t="s">
        <v>817</v>
      </c>
      <c r="D203" s="83" t="s">
        <v>818</v>
      </c>
      <c r="E203" s="87">
        <v>14228</v>
      </c>
      <c r="F203" s="95" t="str">
        <f t="shared" si="18"/>
        <v>14228</v>
      </c>
      <c r="G203" s="96" t="str">
        <f t="shared" si="19"/>
        <v>142</v>
      </c>
      <c r="H203" s="96" t="str">
        <f>VLOOKUP(G203,'Zone Lookup'!$A$2:$C$149,3,TRUE)</f>
        <v>003</v>
      </c>
      <c r="I203" s="97">
        <f>VLOOKUP(H203,'Weight Lookup'!$A$2:$B$11,2,FALSE)</f>
        <v>8.25</v>
      </c>
      <c r="J203" s="98">
        <v>42</v>
      </c>
      <c r="K203" s="96" t="str">
        <f>VLOOKUP(J203,'Apple Watch Inventory'!$A$2:$H$43,2,FALSE)</f>
        <v>42mm</v>
      </c>
      <c r="L203" s="96" t="str">
        <f>VLOOKUP(J203,'Apple Watch Inventory'!$A$2:$H$43,3,FALSE)</f>
        <v>Watch</v>
      </c>
      <c r="M203" s="96" t="str">
        <f>VLOOKUP(J203,'Apple Watch Inventory'!$A$2:$H$43,4,FALSE)</f>
        <v>Space Black Stainless Steel</v>
      </c>
      <c r="N203" s="96" t="str">
        <f>VLOOKUP(J203,'Apple Watch Inventory'!$A$2:$H$43,5,FALSE)</f>
        <v>Space Black Link Bracelet</v>
      </c>
      <c r="O203" s="97">
        <f>VLOOKUP(J203,'Apple Watch Inventory'!$A$2:$H$43,6,FALSE)</f>
        <v>1099</v>
      </c>
      <c r="P203" s="98">
        <v>0</v>
      </c>
      <c r="Q203" s="97">
        <f t="shared" si="20"/>
        <v>0</v>
      </c>
      <c r="R203" s="98" t="s">
        <v>66</v>
      </c>
      <c r="S203" s="84">
        <f t="shared" si="23"/>
        <v>1099</v>
      </c>
      <c r="T203" s="99">
        <f>VLOOKUP(R203,'Avg Sales Tax'!$B$2:$C$52,2,FALSE)</f>
        <v>8.48E-2</v>
      </c>
      <c r="U203" s="84">
        <f t="shared" si="21"/>
        <v>93.1952</v>
      </c>
      <c r="V203" s="84">
        <f t="shared" si="22"/>
        <v>1200.4452000000001</v>
      </c>
    </row>
    <row r="204" spans="1:22">
      <c r="A204" s="83" t="s">
        <v>819</v>
      </c>
      <c r="B204" s="83" t="s">
        <v>820</v>
      </c>
      <c r="C204" s="83" t="s">
        <v>821</v>
      </c>
      <c r="D204" s="83" t="s">
        <v>822</v>
      </c>
      <c r="E204" s="87">
        <v>33054</v>
      </c>
      <c r="F204" s="95" t="str">
        <f t="shared" si="18"/>
        <v>33054</v>
      </c>
      <c r="G204" s="96" t="str">
        <f t="shared" si="19"/>
        <v>330</v>
      </c>
      <c r="H204" s="96" t="str">
        <f>VLOOKUP(G204,'Zone Lookup'!$A$2:$C$149,3,TRUE)</f>
        <v>006</v>
      </c>
      <c r="I204" s="97">
        <f>VLOOKUP(H204,'Weight Lookup'!$A$2:$B$11,2,FALSE)</f>
        <v>9.49</v>
      </c>
      <c r="J204" s="98">
        <v>38</v>
      </c>
      <c r="K204" s="96" t="str">
        <f>VLOOKUP(J204,'Apple Watch Inventory'!$A$2:$H$43,2,FALSE)</f>
        <v>42mm</v>
      </c>
      <c r="L204" s="96" t="str">
        <f>VLOOKUP(J204,'Apple Watch Inventory'!$A$2:$H$43,3,FALSE)</f>
        <v>Watch</v>
      </c>
      <c r="M204" s="96" t="str">
        <f>VLOOKUP(J204,'Apple Watch Inventory'!$A$2:$H$43,4,FALSE)</f>
        <v>Space Black Stainless Steel</v>
      </c>
      <c r="N204" s="96" t="str">
        <f>VLOOKUP(J204,'Apple Watch Inventory'!$A$2:$H$43,5,FALSE)</f>
        <v>Black Sport</v>
      </c>
      <c r="O204" s="97">
        <f>VLOOKUP(J204,'Apple Watch Inventory'!$A$2:$H$43,6,FALSE)</f>
        <v>599</v>
      </c>
      <c r="P204" s="98">
        <v>1</v>
      </c>
      <c r="Q204" s="97">
        <f t="shared" si="20"/>
        <v>69</v>
      </c>
      <c r="R204" s="98" t="s">
        <v>204</v>
      </c>
      <c r="S204" s="84">
        <f t="shared" si="23"/>
        <v>668</v>
      </c>
      <c r="T204" s="99">
        <f>VLOOKUP(R204,'Avg Sales Tax'!$B$2:$C$52,2,FALSE)</f>
        <v>6.6500000000000004E-2</v>
      </c>
      <c r="U204" s="84">
        <f t="shared" si="21"/>
        <v>44.422000000000004</v>
      </c>
      <c r="V204" s="84">
        <f t="shared" si="22"/>
        <v>721.91200000000003</v>
      </c>
    </row>
    <row r="205" spans="1:22">
      <c r="A205" s="83" t="s">
        <v>823</v>
      </c>
      <c r="B205" s="83" t="s">
        <v>824</v>
      </c>
      <c r="C205" s="83" t="s">
        <v>825</v>
      </c>
      <c r="D205" s="83" t="s">
        <v>142</v>
      </c>
      <c r="E205" s="87">
        <v>10038</v>
      </c>
      <c r="F205" s="95" t="str">
        <f t="shared" si="18"/>
        <v>10038</v>
      </c>
      <c r="G205" s="96" t="str">
        <f t="shared" si="19"/>
        <v>100</v>
      </c>
      <c r="H205" s="96" t="str">
        <f>VLOOKUP(G205,'Zone Lookup'!$A$2:$C$149,3,TRUE)</f>
        <v>002</v>
      </c>
      <c r="I205" s="97">
        <f>VLOOKUP(H205,'Weight Lookup'!$A$2:$B$11,2,FALSE)</f>
        <v>7.66</v>
      </c>
      <c r="J205" s="98">
        <v>36</v>
      </c>
      <c r="K205" s="96" t="str">
        <f>VLOOKUP(J205,'Apple Watch Inventory'!$A$2:$H$43,2,FALSE)</f>
        <v>42mm</v>
      </c>
      <c r="L205" s="96" t="str">
        <f>VLOOKUP(J205,'Apple Watch Inventory'!$A$2:$H$43,3,FALSE)</f>
        <v>Watch</v>
      </c>
      <c r="M205" s="96" t="str">
        <f>VLOOKUP(J205,'Apple Watch Inventory'!$A$2:$H$43,4,FALSE)</f>
        <v>Stainless Steel</v>
      </c>
      <c r="N205" s="96" t="str">
        <f>VLOOKUP(J205,'Apple Watch Inventory'!$A$2:$H$43,5,FALSE)</f>
        <v>Link Bracelet</v>
      </c>
      <c r="O205" s="97">
        <f>VLOOKUP(J205,'Apple Watch Inventory'!$A$2:$H$43,6,FALSE)</f>
        <v>999</v>
      </c>
      <c r="P205" s="98">
        <v>1</v>
      </c>
      <c r="Q205" s="97">
        <f t="shared" si="20"/>
        <v>69</v>
      </c>
      <c r="R205" s="98" t="s">
        <v>66</v>
      </c>
      <c r="S205" s="84">
        <f t="shared" si="23"/>
        <v>1068</v>
      </c>
      <c r="T205" s="99">
        <f>VLOOKUP(R205,'Avg Sales Tax'!$B$2:$C$52,2,FALSE)</f>
        <v>8.48E-2</v>
      </c>
      <c r="U205" s="84">
        <f t="shared" si="21"/>
        <v>90.566400000000002</v>
      </c>
      <c r="V205" s="84">
        <f t="shared" si="22"/>
        <v>1166.2264</v>
      </c>
    </row>
    <row r="206" spans="1:22">
      <c r="A206" s="83" t="s">
        <v>826</v>
      </c>
      <c r="B206" s="83" t="s">
        <v>827</v>
      </c>
      <c r="C206" s="83" t="s">
        <v>828</v>
      </c>
      <c r="D206" s="83" t="s">
        <v>228</v>
      </c>
      <c r="E206" s="87">
        <v>19103</v>
      </c>
      <c r="F206" s="95" t="str">
        <f t="shared" si="18"/>
        <v>19103</v>
      </c>
      <c r="G206" s="96" t="str">
        <f t="shared" si="19"/>
        <v>191</v>
      </c>
      <c r="H206" s="96" t="str">
        <f>VLOOKUP(G206,'Zone Lookup'!$A$2:$C$149,3,TRUE)</f>
        <v>002</v>
      </c>
      <c r="I206" s="97">
        <f>VLOOKUP(H206,'Weight Lookup'!$A$2:$B$11,2,FALSE)</f>
        <v>7.66</v>
      </c>
      <c r="J206" s="98">
        <v>32</v>
      </c>
      <c r="K206" s="96" t="str">
        <f>VLOOKUP(J206,'Apple Watch Inventory'!$A$2:$H$43,2,FALSE)</f>
        <v>42mm</v>
      </c>
      <c r="L206" s="96" t="str">
        <f>VLOOKUP(J206,'Apple Watch Inventory'!$A$2:$H$43,3,FALSE)</f>
        <v>Watch</v>
      </c>
      <c r="M206" s="96" t="str">
        <f>VLOOKUP(J206,'Apple Watch Inventory'!$A$2:$H$43,4,FALSE)</f>
        <v>Stainless Steel</v>
      </c>
      <c r="N206" s="96" t="str">
        <f>VLOOKUP(J206,'Apple Watch Inventory'!$A$2:$H$43,5,FALSE)</f>
        <v>Pearl Woven Nylon</v>
      </c>
      <c r="O206" s="97">
        <f>VLOOKUP(J206,'Apple Watch Inventory'!$A$2:$H$43,6,FALSE)</f>
        <v>599</v>
      </c>
      <c r="P206" s="98">
        <v>1</v>
      </c>
      <c r="Q206" s="97">
        <f t="shared" si="20"/>
        <v>69</v>
      </c>
      <c r="R206" s="98" t="s">
        <v>61</v>
      </c>
      <c r="S206" s="84">
        <f t="shared" si="23"/>
        <v>668</v>
      </c>
      <c r="T206" s="99">
        <f>VLOOKUP(R206,'Avg Sales Tax'!$B$2:$C$52,2,FALSE)</f>
        <v>6.3399999999999998E-2</v>
      </c>
      <c r="U206" s="84">
        <f t="shared" si="21"/>
        <v>42.351199999999999</v>
      </c>
      <c r="V206" s="84">
        <f t="shared" si="22"/>
        <v>718.01119999999992</v>
      </c>
    </row>
    <row r="207" spans="1:22">
      <c r="A207" s="83" t="s">
        <v>829</v>
      </c>
      <c r="B207" s="83" t="s">
        <v>830</v>
      </c>
      <c r="C207" s="83" t="s">
        <v>831</v>
      </c>
      <c r="D207" s="83" t="s">
        <v>832</v>
      </c>
      <c r="E207" s="87">
        <v>32536</v>
      </c>
      <c r="F207" s="95" t="str">
        <f t="shared" si="18"/>
        <v>32536</v>
      </c>
      <c r="G207" s="96" t="str">
        <f t="shared" si="19"/>
        <v>325</v>
      </c>
      <c r="H207" s="96" t="str">
        <f>VLOOKUP(G207,'Zone Lookup'!$A$2:$C$149,3,TRUE)</f>
        <v>006</v>
      </c>
      <c r="I207" s="97">
        <f>VLOOKUP(H207,'Weight Lookup'!$A$2:$B$11,2,FALSE)</f>
        <v>9.49</v>
      </c>
      <c r="J207" s="98">
        <v>15</v>
      </c>
      <c r="K207" s="96" t="str">
        <f>VLOOKUP(J207,'Apple Watch Inventory'!$A$2:$H$43,2,FALSE)</f>
        <v>38mm</v>
      </c>
      <c r="L207" s="96" t="str">
        <f>VLOOKUP(J207,'Apple Watch Inventory'!$A$2:$H$43,3,FALSE)</f>
        <v>Sport</v>
      </c>
      <c r="M207" s="96" t="str">
        <f>VLOOKUP(J207,'Apple Watch Inventory'!$A$2:$H$43,4,FALSE)</f>
        <v xml:space="preserve">Silver Aluminum </v>
      </c>
      <c r="N207" s="96" t="str">
        <f>VLOOKUP(J207,'Apple Watch Inventory'!$A$2:$H$43,5,FALSE)</f>
        <v>Pink Woven Nylon</v>
      </c>
      <c r="O207" s="97">
        <f>VLOOKUP(J207,'Apple Watch Inventory'!$A$2:$H$43,6,FALSE)</f>
        <v>299</v>
      </c>
      <c r="P207" s="98">
        <v>0</v>
      </c>
      <c r="Q207" s="97">
        <f t="shared" si="20"/>
        <v>0</v>
      </c>
      <c r="R207" s="98" t="s">
        <v>204</v>
      </c>
      <c r="S207" s="84">
        <f t="shared" si="23"/>
        <v>299</v>
      </c>
      <c r="T207" s="99">
        <f>VLOOKUP(R207,'Avg Sales Tax'!$B$2:$C$52,2,FALSE)</f>
        <v>6.6500000000000004E-2</v>
      </c>
      <c r="U207" s="84">
        <f t="shared" si="21"/>
        <v>19.883500000000002</v>
      </c>
      <c r="V207" s="84">
        <f t="shared" si="22"/>
        <v>328.37350000000004</v>
      </c>
    </row>
    <row r="208" spans="1:22">
      <c r="A208" s="83" t="s">
        <v>833</v>
      </c>
      <c r="B208" s="83" t="s">
        <v>834</v>
      </c>
      <c r="C208" s="83" t="s">
        <v>835</v>
      </c>
      <c r="D208" s="83" t="s">
        <v>311</v>
      </c>
      <c r="E208" s="87">
        <v>94107</v>
      </c>
      <c r="F208" s="95" t="str">
        <f t="shared" si="18"/>
        <v>94107</v>
      </c>
      <c r="G208" s="96" t="str">
        <f t="shared" si="19"/>
        <v>941</v>
      </c>
      <c r="H208" s="96" t="str">
        <f>VLOOKUP(G208,'Zone Lookup'!$A$2:$C$149,3,TRUE)</f>
        <v>008</v>
      </c>
      <c r="I208" s="97">
        <f>VLOOKUP(H208,'Weight Lookup'!$A$2:$B$11,2,FALSE)</f>
        <v>9.9600000000000009</v>
      </c>
      <c r="J208" s="98">
        <v>17</v>
      </c>
      <c r="K208" s="96" t="str">
        <f>VLOOKUP(J208,'Apple Watch Inventory'!$A$2:$H$43,2,FALSE)</f>
        <v>38mm</v>
      </c>
      <c r="L208" s="96" t="str">
        <f>VLOOKUP(J208,'Apple Watch Inventory'!$A$2:$H$43,3,FALSE)</f>
        <v>Sport</v>
      </c>
      <c r="M208" s="96" t="str">
        <f>VLOOKUP(J208,'Apple Watch Inventory'!$A$2:$H$43,4,FALSE)</f>
        <v>Rose Gold Aluminum</v>
      </c>
      <c r="N208" s="96" t="str">
        <f>VLOOKUP(J208,'Apple Watch Inventory'!$A$2:$H$43,5,FALSE)</f>
        <v>Royal Blue Woven Nylon</v>
      </c>
      <c r="O208" s="97">
        <f>VLOOKUP(J208,'Apple Watch Inventory'!$A$2:$H$43,6,FALSE)</f>
        <v>299</v>
      </c>
      <c r="P208" s="98">
        <v>0</v>
      </c>
      <c r="Q208" s="97">
        <f t="shared" si="20"/>
        <v>0</v>
      </c>
      <c r="R208" s="98" t="s">
        <v>46</v>
      </c>
      <c r="S208" s="84">
        <f t="shared" si="23"/>
        <v>299</v>
      </c>
      <c r="T208" s="99">
        <f>VLOOKUP(R208,'Avg Sales Tax'!$B$2:$C$52,2,FALSE)</f>
        <v>8.4400000000000003E-2</v>
      </c>
      <c r="U208" s="84">
        <f t="shared" si="21"/>
        <v>25.235600000000002</v>
      </c>
      <c r="V208" s="84">
        <f t="shared" si="22"/>
        <v>334.19559999999996</v>
      </c>
    </row>
    <row r="209" spans="1:22">
      <c r="A209" s="83" t="s">
        <v>836</v>
      </c>
      <c r="B209" s="83" t="s">
        <v>55</v>
      </c>
      <c r="C209" s="83" t="s">
        <v>837</v>
      </c>
      <c r="D209" s="83" t="s">
        <v>44</v>
      </c>
      <c r="E209" s="87">
        <v>95132</v>
      </c>
      <c r="F209" s="95" t="str">
        <f t="shared" si="18"/>
        <v>95132</v>
      </c>
      <c r="G209" s="96" t="str">
        <f t="shared" si="19"/>
        <v>951</v>
      </c>
      <c r="H209" s="96" t="str">
        <f>VLOOKUP(G209,'Zone Lookup'!$A$2:$C$149,3,TRUE)</f>
        <v>008</v>
      </c>
      <c r="I209" s="97">
        <f>VLOOKUP(H209,'Weight Lookup'!$A$2:$B$11,2,FALSE)</f>
        <v>9.9600000000000009</v>
      </c>
      <c r="J209" s="98">
        <v>26</v>
      </c>
      <c r="K209" s="96" t="str">
        <f>VLOOKUP(J209,'Apple Watch Inventory'!$A$2:$H$43,2,FALSE)</f>
        <v>42mm</v>
      </c>
      <c r="L209" s="96" t="str">
        <f>VLOOKUP(J209,'Apple Watch Inventory'!$A$2:$H$43,3,FALSE)</f>
        <v>Watch</v>
      </c>
      <c r="M209" s="96" t="str">
        <f>VLOOKUP(J209,'Apple Watch Inventory'!$A$2:$H$43,4,FALSE)</f>
        <v>Stainless Steel</v>
      </c>
      <c r="N209" s="96" t="str">
        <f>VLOOKUP(J209,'Apple Watch Inventory'!$A$2:$H$43,5,FALSE)</f>
        <v>Marine Blue Classic Buckle</v>
      </c>
      <c r="O209" s="97">
        <f>VLOOKUP(J209,'Apple Watch Inventory'!$A$2:$H$43,6,FALSE)</f>
        <v>699</v>
      </c>
      <c r="P209" s="98">
        <v>0</v>
      </c>
      <c r="Q209" s="97">
        <f t="shared" si="20"/>
        <v>0</v>
      </c>
      <c r="R209" s="98" t="s">
        <v>46</v>
      </c>
      <c r="S209" s="84">
        <f t="shared" si="23"/>
        <v>699</v>
      </c>
      <c r="T209" s="99">
        <f>VLOOKUP(R209,'Avg Sales Tax'!$B$2:$C$52,2,FALSE)</f>
        <v>8.4400000000000003E-2</v>
      </c>
      <c r="U209" s="84">
        <f t="shared" si="21"/>
        <v>58.995600000000003</v>
      </c>
      <c r="V209" s="84">
        <f t="shared" si="22"/>
        <v>767.9556</v>
      </c>
    </row>
    <row r="210" spans="1:22">
      <c r="A210" s="83" t="s">
        <v>838</v>
      </c>
      <c r="B210" s="83" t="s">
        <v>839</v>
      </c>
      <c r="C210" s="83" t="s">
        <v>840</v>
      </c>
      <c r="D210" s="83" t="s">
        <v>841</v>
      </c>
      <c r="E210" s="87">
        <v>94080</v>
      </c>
      <c r="F210" s="95" t="str">
        <f t="shared" si="18"/>
        <v>94080</v>
      </c>
      <c r="G210" s="96" t="str">
        <f t="shared" si="19"/>
        <v>940</v>
      </c>
      <c r="H210" s="96" t="str">
        <f>VLOOKUP(G210,'Zone Lookup'!$A$2:$C$149,3,TRUE)</f>
        <v>008</v>
      </c>
      <c r="I210" s="97">
        <f>VLOOKUP(H210,'Weight Lookup'!$A$2:$B$11,2,FALSE)</f>
        <v>9.9600000000000009</v>
      </c>
      <c r="J210" s="98">
        <v>11</v>
      </c>
      <c r="K210" s="96" t="str">
        <f>VLOOKUP(J210,'Apple Watch Inventory'!$A$2:$H$43,2,FALSE)</f>
        <v>38mm</v>
      </c>
      <c r="L210" s="96" t="str">
        <f>VLOOKUP(J210,'Apple Watch Inventory'!$A$2:$H$43,3,FALSE)</f>
        <v>Sport</v>
      </c>
      <c r="M210" s="96" t="str">
        <f>VLOOKUP(J210,'Apple Watch Inventory'!$A$2:$H$43,4,FALSE)</f>
        <v>Gold Aluminum</v>
      </c>
      <c r="N210" s="96" t="str">
        <f>VLOOKUP(J210,'Apple Watch Inventory'!$A$2:$H$43,5,FALSE)</f>
        <v>Antique White</v>
      </c>
      <c r="O210" s="97">
        <f>VLOOKUP(J210,'Apple Watch Inventory'!$A$2:$H$43,6,FALSE)</f>
        <v>299</v>
      </c>
      <c r="P210" s="98">
        <v>0</v>
      </c>
      <c r="Q210" s="97">
        <f t="shared" si="20"/>
        <v>0</v>
      </c>
      <c r="R210" s="98" t="s">
        <v>46</v>
      </c>
      <c r="S210" s="84">
        <f t="shared" si="23"/>
        <v>299</v>
      </c>
      <c r="T210" s="99">
        <f>VLOOKUP(R210,'Avg Sales Tax'!$B$2:$C$52,2,FALSE)</f>
        <v>8.4400000000000003E-2</v>
      </c>
      <c r="U210" s="84">
        <f t="shared" si="21"/>
        <v>25.235600000000002</v>
      </c>
      <c r="V210" s="84">
        <f t="shared" si="22"/>
        <v>334.19559999999996</v>
      </c>
    </row>
    <row r="211" spans="1:22">
      <c r="A211" s="83" t="s">
        <v>842</v>
      </c>
      <c r="B211" s="83" t="s">
        <v>843</v>
      </c>
      <c r="C211" s="83" t="s">
        <v>844</v>
      </c>
      <c r="D211" s="83" t="s">
        <v>845</v>
      </c>
      <c r="E211" s="87">
        <v>91325</v>
      </c>
      <c r="F211" s="95" t="str">
        <f t="shared" si="18"/>
        <v>91325</v>
      </c>
      <c r="G211" s="96" t="str">
        <f t="shared" si="19"/>
        <v>913</v>
      </c>
      <c r="H211" s="96" t="str">
        <f>VLOOKUP(G211,'Zone Lookup'!$A$2:$C$149,3,TRUE)</f>
        <v>008</v>
      </c>
      <c r="I211" s="97">
        <f>VLOOKUP(H211,'Weight Lookup'!$A$2:$B$11,2,FALSE)</f>
        <v>9.9600000000000009</v>
      </c>
      <c r="J211" s="98">
        <v>22</v>
      </c>
      <c r="K211" s="96" t="str">
        <f>VLOOKUP(J211,'Apple Watch Inventory'!$A$2:$H$43,2,FALSE)</f>
        <v>42mm</v>
      </c>
      <c r="L211" s="96" t="str">
        <f>VLOOKUP(J211,'Apple Watch Inventory'!$A$2:$H$43,3,FALSE)</f>
        <v>Sport</v>
      </c>
      <c r="M211" s="96" t="str">
        <f>VLOOKUP(J211,'Apple Watch Inventory'!$A$2:$H$43,4,FALSE)</f>
        <v>Space Gray Aluminum</v>
      </c>
      <c r="N211" s="96" t="str">
        <f>VLOOKUP(J211,'Apple Watch Inventory'!$A$2:$H$43,5,FALSE)</f>
        <v>Black Woven Nylon</v>
      </c>
      <c r="O211" s="97">
        <f>VLOOKUP(J211,'Apple Watch Inventory'!$A$2:$H$43,6,FALSE)</f>
        <v>349</v>
      </c>
      <c r="P211" s="98">
        <v>0</v>
      </c>
      <c r="Q211" s="97">
        <f t="shared" si="20"/>
        <v>0</v>
      </c>
      <c r="R211" s="98" t="s">
        <v>46</v>
      </c>
      <c r="S211" s="84">
        <f t="shared" si="23"/>
        <v>349</v>
      </c>
      <c r="T211" s="99">
        <f>VLOOKUP(R211,'Avg Sales Tax'!$B$2:$C$52,2,FALSE)</f>
        <v>8.4400000000000003E-2</v>
      </c>
      <c r="U211" s="84">
        <f t="shared" si="21"/>
        <v>29.4556</v>
      </c>
      <c r="V211" s="84">
        <f t="shared" si="22"/>
        <v>388.41559999999998</v>
      </c>
    </row>
    <row r="212" spans="1:22">
      <c r="A212" s="83" t="s">
        <v>846</v>
      </c>
      <c r="B212" s="83" t="s">
        <v>847</v>
      </c>
      <c r="C212" s="83" t="s">
        <v>848</v>
      </c>
      <c r="D212" s="83" t="s">
        <v>228</v>
      </c>
      <c r="E212" s="87">
        <v>19103</v>
      </c>
      <c r="F212" s="95" t="str">
        <f t="shared" si="18"/>
        <v>19103</v>
      </c>
      <c r="G212" s="96" t="str">
        <f t="shared" si="19"/>
        <v>191</v>
      </c>
      <c r="H212" s="96" t="str">
        <f>VLOOKUP(G212,'Zone Lookup'!$A$2:$C$149,3,TRUE)</f>
        <v>002</v>
      </c>
      <c r="I212" s="97">
        <f>VLOOKUP(H212,'Weight Lookup'!$A$2:$B$11,2,FALSE)</f>
        <v>7.66</v>
      </c>
      <c r="J212" s="98">
        <v>32</v>
      </c>
      <c r="K212" s="96" t="str">
        <f>VLOOKUP(J212,'Apple Watch Inventory'!$A$2:$H$43,2,FALSE)</f>
        <v>42mm</v>
      </c>
      <c r="L212" s="96" t="str">
        <f>VLOOKUP(J212,'Apple Watch Inventory'!$A$2:$H$43,3,FALSE)</f>
        <v>Watch</v>
      </c>
      <c r="M212" s="96" t="str">
        <f>VLOOKUP(J212,'Apple Watch Inventory'!$A$2:$H$43,4,FALSE)</f>
        <v>Stainless Steel</v>
      </c>
      <c r="N212" s="96" t="str">
        <f>VLOOKUP(J212,'Apple Watch Inventory'!$A$2:$H$43,5,FALSE)</f>
        <v>Pearl Woven Nylon</v>
      </c>
      <c r="O212" s="97">
        <f>VLOOKUP(J212,'Apple Watch Inventory'!$A$2:$H$43,6,FALSE)</f>
        <v>599</v>
      </c>
      <c r="P212" s="98">
        <v>1</v>
      </c>
      <c r="Q212" s="97">
        <f t="shared" si="20"/>
        <v>69</v>
      </c>
      <c r="R212" s="98" t="s">
        <v>61</v>
      </c>
      <c r="S212" s="84">
        <f t="shared" si="23"/>
        <v>668</v>
      </c>
      <c r="T212" s="99">
        <f>VLOOKUP(R212,'Avg Sales Tax'!$B$2:$C$52,2,FALSE)</f>
        <v>6.3399999999999998E-2</v>
      </c>
      <c r="U212" s="84">
        <f t="shared" si="21"/>
        <v>42.351199999999999</v>
      </c>
      <c r="V212" s="84">
        <f t="shared" si="22"/>
        <v>718.01119999999992</v>
      </c>
    </row>
    <row r="213" spans="1:22">
      <c r="A213" s="83" t="s">
        <v>849</v>
      </c>
      <c r="B213" s="83" t="s">
        <v>850</v>
      </c>
      <c r="C213" s="83" t="s">
        <v>851</v>
      </c>
      <c r="D213" s="83" t="s">
        <v>852</v>
      </c>
      <c r="E213" s="87">
        <v>70506</v>
      </c>
      <c r="F213" s="95" t="str">
        <f t="shared" si="18"/>
        <v>70506</v>
      </c>
      <c r="G213" s="96" t="str">
        <f t="shared" si="19"/>
        <v>705</v>
      </c>
      <c r="H213" s="96" t="str">
        <f>VLOOKUP(G213,'Zone Lookup'!$A$2:$C$149,3,TRUE)</f>
        <v>006</v>
      </c>
      <c r="I213" s="97">
        <f>VLOOKUP(H213,'Weight Lookup'!$A$2:$B$11,2,FALSE)</f>
        <v>9.49</v>
      </c>
      <c r="J213" s="98">
        <v>12</v>
      </c>
      <c r="K213" s="96" t="str">
        <f>VLOOKUP(J213,'Apple Watch Inventory'!$A$2:$H$43,2,FALSE)</f>
        <v>42mm</v>
      </c>
      <c r="L213" s="96" t="str">
        <f>VLOOKUP(J213,'Apple Watch Inventory'!$A$2:$H$43,3,FALSE)</f>
        <v>Sport</v>
      </c>
      <c r="M213" s="96" t="str">
        <f>VLOOKUP(J213,'Apple Watch Inventory'!$A$2:$H$43,4,FALSE)</f>
        <v>Gold Aluminum</v>
      </c>
      <c r="N213" s="96" t="str">
        <f>VLOOKUP(J213,'Apple Watch Inventory'!$A$2:$H$43,5,FALSE)</f>
        <v>Midnight Blue</v>
      </c>
      <c r="O213" s="97">
        <f>VLOOKUP(J213,'Apple Watch Inventory'!$A$2:$H$43,6,FALSE)</f>
        <v>349</v>
      </c>
      <c r="P213" s="98">
        <v>0</v>
      </c>
      <c r="Q213" s="97">
        <f t="shared" si="20"/>
        <v>0</v>
      </c>
      <c r="R213" s="98" t="s">
        <v>10</v>
      </c>
      <c r="S213" s="84">
        <f t="shared" si="23"/>
        <v>349</v>
      </c>
      <c r="T213" s="99">
        <f>VLOOKUP(R213,'Avg Sales Tax'!$B$2:$C$52,2,FALSE)</f>
        <v>8.9099999999999999E-2</v>
      </c>
      <c r="U213" s="84">
        <f t="shared" si="21"/>
        <v>31.0959</v>
      </c>
      <c r="V213" s="84">
        <f t="shared" si="22"/>
        <v>389.58590000000004</v>
      </c>
    </row>
    <row r="214" spans="1:22">
      <c r="A214" s="83" t="s">
        <v>853</v>
      </c>
      <c r="B214" s="83" t="s">
        <v>854</v>
      </c>
      <c r="C214" s="83" t="s">
        <v>855</v>
      </c>
      <c r="D214" s="83" t="s">
        <v>856</v>
      </c>
      <c r="E214" s="87">
        <v>48126</v>
      </c>
      <c r="F214" s="95" t="str">
        <f t="shared" si="18"/>
        <v>48126</v>
      </c>
      <c r="G214" s="96" t="str">
        <f t="shared" si="19"/>
        <v>481</v>
      </c>
      <c r="H214" s="96" t="str">
        <f>VLOOKUP(G214,'Zone Lookup'!$A$2:$C$149,3,TRUE)</f>
        <v>004</v>
      </c>
      <c r="I214" s="97">
        <f>VLOOKUP(H214,'Weight Lookup'!$A$2:$B$11,2,FALSE)</f>
        <v>8.91</v>
      </c>
      <c r="J214" s="98">
        <v>29</v>
      </c>
      <c r="K214" s="96" t="str">
        <f>VLOOKUP(J214,'Apple Watch Inventory'!$A$2:$H$43,2,FALSE)</f>
        <v>38mm</v>
      </c>
      <c r="L214" s="96" t="str">
        <f>VLOOKUP(J214,'Apple Watch Inventory'!$A$2:$H$43,3,FALSE)</f>
        <v>Watch</v>
      </c>
      <c r="M214" s="96" t="str">
        <f>VLOOKUP(J214,'Apple Watch Inventory'!$A$2:$H$43,4,FALSE)</f>
        <v>Stainless Steel</v>
      </c>
      <c r="N214" s="96" t="str">
        <f>VLOOKUP(J214,'Apple Watch Inventory'!$A$2:$H$43,5,FALSE)</f>
        <v>Blue Jay Modern Buckle</v>
      </c>
      <c r="O214" s="97">
        <f>VLOOKUP(J214,'Apple Watch Inventory'!$A$2:$H$43,6,FALSE)</f>
        <v>749</v>
      </c>
      <c r="P214" s="98">
        <v>0</v>
      </c>
      <c r="Q214" s="97">
        <f t="shared" si="20"/>
        <v>0</v>
      </c>
      <c r="R214" s="98" t="s">
        <v>16</v>
      </c>
      <c r="S214" s="84">
        <f t="shared" si="23"/>
        <v>749</v>
      </c>
      <c r="T214" s="99">
        <f>VLOOKUP(R214,'Avg Sales Tax'!$B$2:$C$52,2,FALSE)</f>
        <v>0.06</v>
      </c>
      <c r="U214" s="84">
        <f t="shared" si="21"/>
        <v>44.94</v>
      </c>
      <c r="V214" s="84">
        <f t="shared" si="22"/>
        <v>802.84999999999991</v>
      </c>
    </row>
    <row r="215" spans="1:22">
      <c r="A215" s="83" t="s">
        <v>857</v>
      </c>
      <c r="B215" s="83" t="s">
        <v>858</v>
      </c>
      <c r="C215" s="83" t="s">
        <v>859</v>
      </c>
      <c r="D215" s="83" t="s">
        <v>280</v>
      </c>
      <c r="E215" s="87">
        <v>78754</v>
      </c>
      <c r="F215" s="95" t="str">
        <f t="shared" si="18"/>
        <v>78754</v>
      </c>
      <c r="G215" s="96" t="str">
        <f t="shared" si="19"/>
        <v>787</v>
      </c>
      <c r="H215" s="96" t="str">
        <f>VLOOKUP(G215,'Zone Lookup'!$A$2:$C$149,3,TRUE)</f>
        <v>007</v>
      </c>
      <c r="I215" s="97">
        <f>VLOOKUP(H215,'Weight Lookup'!$A$2:$B$11,2,FALSE)</f>
        <v>9.69</v>
      </c>
      <c r="J215" s="98">
        <v>38</v>
      </c>
      <c r="K215" s="96" t="str">
        <f>VLOOKUP(J215,'Apple Watch Inventory'!$A$2:$H$43,2,FALSE)</f>
        <v>42mm</v>
      </c>
      <c r="L215" s="96" t="str">
        <f>VLOOKUP(J215,'Apple Watch Inventory'!$A$2:$H$43,3,FALSE)</f>
        <v>Watch</v>
      </c>
      <c r="M215" s="96" t="str">
        <f>VLOOKUP(J215,'Apple Watch Inventory'!$A$2:$H$43,4,FALSE)</f>
        <v>Space Black Stainless Steel</v>
      </c>
      <c r="N215" s="96" t="str">
        <f>VLOOKUP(J215,'Apple Watch Inventory'!$A$2:$H$43,5,FALSE)</f>
        <v>Black Sport</v>
      </c>
      <c r="O215" s="97">
        <f>VLOOKUP(J215,'Apple Watch Inventory'!$A$2:$H$43,6,FALSE)</f>
        <v>599</v>
      </c>
      <c r="P215" s="98">
        <v>1</v>
      </c>
      <c r="Q215" s="97">
        <f t="shared" si="20"/>
        <v>69</v>
      </c>
      <c r="R215" s="98" t="s">
        <v>79</v>
      </c>
      <c r="S215" s="84">
        <f t="shared" si="23"/>
        <v>668</v>
      </c>
      <c r="T215" s="99">
        <f>VLOOKUP(R215,'Avg Sales Tax'!$B$2:$C$52,2,FALSE)</f>
        <v>8.0500000000000002E-2</v>
      </c>
      <c r="U215" s="84">
        <f t="shared" si="21"/>
        <v>53.774000000000001</v>
      </c>
      <c r="V215" s="84">
        <f t="shared" si="22"/>
        <v>731.46400000000006</v>
      </c>
    </row>
    <row r="216" spans="1:22">
      <c r="A216" s="83" t="s">
        <v>860</v>
      </c>
      <c r="B216" s="83" t="s">
        <v>861</v>
      </c>
      <c r="C216" s="83" t="s">
        <v>862</v>
      </c>
      <c r="D216" s="83" t="s">
        <v>117</v>
      </c>
      <c r="E216" s="87">
        <v>75207</v>
      </c>
      <c r="F216" s="95" t="str">
        <f t="shared" si="18"/>
        <v>75207</v>
      </c>
      <c r="G216" s="96" t="str">
        <f t="shared" si="19"/>
        <v>752</v>
      </c>
      <c r="H216" s="96" t="str">
        <f>VLOOKUP(G216,'Zone Lookup'!$A$2:$C$149,3,TRUE)</f>
        <v>006</v>
      </c>
      <c r="I216" s="97">
        <f>VLOOKUP(H216,'Weight Lookup'!$A$2:$B$11,2,FALSE)</f>
        <v>9.49</v>
      </c>
      <c r="J216" s="98">
        <v>36</v>
      </c>
      <c r="K216" s="96" t="str">
        <f>VLOOKUP(J216,'Apple Watch Inventory'!$A$2:$H$43,2,FALSE)</f>
        <v>42mm</v>
      </c>
      <c r="L216" s="96" t="str">
        <f>VLOOKUP(J216,'Apple Watch Inventory'!$A$2:$H$43,3,FALSE)</f>
        <v>Watch</v>
      </c>
      <c r="M216" s="96" t="str">
        <f>VLOOKUP(J216,'Apple Watch Inventory'!$A$2:$H$43,4,FALSE)</f>
        <v>Stainless Steel</v>
      </c>
      <c r="N216" s="96" t="str">
        <f>VLOOKUP(J216,'Apple Watch Inventory'!$A$2:$H$43,5,FALSE)</f>
        <v>Link Bracelet</v>
      </c>
      <c r="O216" s="97">
        <f>VLOOKUP(J216,'Apple Watch Inventory'!$A$2:$H$43,6,FALSE)</f>
        <v>999</v>
      </c>
      <c r="P216" s="98">
        <v>1</v>
      </c>
      <c r="Q216" s="97">
        <f t="shared" si="20"/>
        <v>69</v>
      </c>
      <c r="R216" s="98" t="s">
        <v>79</v>
      </c>
      <c r="S216" s="84">
        <f t="shared" si="23"/>
        <v>1068</v>
      </c>
      <c r="T216" s="99">
        <f>VLOOKUP(R216,'Avg Sales Tax'!$B$2:$C$52,2,FALSE)</f>
        <v>8.0500000000000002E-2</v>
      </c>
      <c r="U216" s="84">
        <f t="shared" si="21"/>
        <v>85.974000000000004</v>
      </c>
      <c r="V216" s="84">
        <f t="shared" si="22"/>
        <v>1163.4639999999999</v>
      </c>
    </row>
    <row r="217" spans="1:22">
      <c r="A217" s="83" t="s">
        <v>863</v>
      </c>
      <c r="B217" s="83" t="s">
        <v>864</v>
      </c>
      <c r="C217" s="83" t="s">
        <v>865</v>
      </c>
      <c r="D217" s="83" t="s">
        <v>866</v>
      </c>
      <c r="E217" s="87">
        <v>98070</v>
      </c>
      <c r="F217" s="95" t="str">
        <f t="shared" si="18"/>
        <v>98070</v>
      </c>
      <c r="G217" s="96" t="str">
        <f t="shared" si="19"/>
        <v>980</v>
      </c>
      <c r="H217" s="96" t="str">
        <f>VLOOKUP(G217,'Zone Lookup'!$A$2:$C$149,3,TRUE)</f>
        <v>008</v>
      </c>
      <c r="I217" s="97">
        <f>VLOOKUP(H217,'Weight Lookup'!$A$2:$B$11,2,FALSE)</f>
        <v>9.9600000000000009</v>
      </c>
      <c r="J217" s="98">
        <v>42</v>
      </c>
      <c r="K217" s="96" t="str">
        <f>VLOOKUP(J217,'Apple Watch Inventory'!$A$2:$H$43,2,FALSE)</f>
        <v>42mm</v>
      </c>
      <c r="L217" s="96" t="str">
        <f>VLOOKUP(J217,'Apple Watch Inventory'!$A$2:$H$43,3,FALSE)</f>
        <v>Watch</v>
      </c>
      <c r="M217" s="96" t="str">
        <f>VLOOKUP(J217,'Apple Watch Inventory'!$A$2:$H$43,4,FALSE)</f>
        <v>Space Black Stainless Steel</v>
      </c>
      <c r="N217" s="96" t="str">
        <f>VLOOKUP(J217,'Apple Watch Inventory'!$A$2:$H$43,5,FALSE)</f>
        <v>Space Black Link Bracelet</v>
      </c>
      <c r="O217" s="97">
        <f>VLOOKUP(J217,'Apple Watch Inventory'!$A$2:$H$43,6,FALSE)</f>
        <v>1099</v>
      </c>
      <c r="P217" s="98">
        <v>0</v>
      </c>
      <c r="Q217" s="97">
        <f t="shared" si="20"/>
        <v>0</v>
      </c>
      <c r="R217" s="98" t="s">
        <v>867</v>
      </c>
      <c r="S217" s="84">
        <f t="shared" si="23"/>
        <v>1099</v>
      </c>
      <c r="T217" s="99">
        <f>VLOOKUP(R217,'Avg Sales Tax'!$B$2:$C$52,2,FALSE)</f>
        <v>8.8900000000000007E-2</v>
      </c>
      <c r="U217" s="84">
        <f t="shared" si="21"/>
        <v>97.701100000000011</v>
      </c>
      <c r="V217" s="84">
        <f t="shared" si="22"/>
        <v>1206.6611</v>
      </c>
    </row>
    <row r="218" spans="1:22">
      <c r="A218" s="83" t="s">
        <v>868</v>
      </c>
      <c r="B218" s="83" t="s">
        <v>869</v>
      </c>
      <c r="C218" s="83" t="s">
        <v>870</v>
      </c>
      <c r="D218" s="83" t="s">
        <v>871</v>
      </c>
      <c r="E218" s="87">
        <v>19320</v>
      </c>
      <c r="F218" s="95" t="str">
        <f t="shared" si="18"/>
        <v>19320</v>
      </c>
      <c r="G218" s="96" t="str">
        <f t="shared" si="19"/>
        <v>193</v>
      </c>
      <c r="H218" s="96" t="str">
        <f>VLOOKUP(G218,'Zone Lookup'!$A$2:$C$149,3,TRUE)</f>
        <v>002</v>
      </c>
      <c r="I218" s="97">
        <f>VLOOKUP(H218,'Weight Lookup'!$A$2:$B$11,2,FALSE)</f>
        <v>7.66</v>
      </c>
      <c r="J218" s="98">
        <v>7</v>
      </c>
      <c r="K218" s="96" t="str">
        <f>VLOOKUP(J218,'Apple Watch Inventory'!$A$2:$H$43,2,FALSE)</f>
        <v>38mm</v>
      </c>
      <c r="L218" s="96" t="str">
        <f>VLOOKUP(J218,'Apple Watch Inventory'!$A$2:$H$43,3,FALSE)</f>
        <v>Sport</v>
      </c>
      <c r="M218" s="96" t="str">
        <f>VLOOKUP(J218,'Apple Watch Inventory'!$A$2:$H$43,4,FALSE)</f>
        <v xml:space="preserve">Silver Aluminum </v>
      </c>
      <c r="N218" s="96" t="str">
        <f>VLOOKUP(J218,'Apple Watch Inventory'!$A$2:$H$43,5,FALSE)</f>
        <v>Royal Blue</v>
      </c>
      <c r="O218" s="97">
        <f>VLOOKUP(J218,'Apple Watch Inventory'!$A$2:$H$43,6,FALSE)</f>
        <v>299</v>
      </c>
      <c r="P218" s="98">
        <v>1</v>
      </c>
      <c r="Q218" s="97">
        <f t="shared" si="20"/>
        <v>69</v>
      </c>
      <c r="R218" s="98" t="s">
        <v>61</v>
      </c>
      <c r="S218" s="84">
        <f t="shared" si="23"/>
        <v>368</v>
      </c>
      <c r="T218" s="99">
        <f>VLOOKUP(R218,'Avg Sales Tax'!$B$2:$C$52,2,FALSE)</f>
        <v>6.3399999999999998E-2</v>
      </c>
      <c r="U218" s="84">
        <f t="shared" si="21"/>
        <v>23.331199999999999</v>
      </c>
      <c r="V218" s="84">
        <f t="shared" si="22"/>
        <v>398.99120000000005</v>
      </c>
    </row>
    <row r="219" spans="1:22">
      <c r="A219" s="83" t="s">
        <v>872</v>
      </c>
      <c r="B219" s="83" t="s">
        <v>873</v>
      </c>
      <c r="C219" s="83" t="s">
        <v>874</v>
      </c>
      <c r="D219" s="83" t="s">
        <v>228</v>
      </c>
      <c r="E219" s="87">
        <v>19143</v>
      </c>
      <c r="F219" s="95" t="str">
        <f t="shared" si="18"/>
        <v>19143</v>
      </c>
      <c r="G219" s="96" t="str">
        <f t="shared" si="19"/>
        <v>191</v>
      </c>
      <c r="H219" s="96" t="str">
        <f>VLOOKUP(G219,'Zone Lookup'!$A$2:$C$149,3,TRUE)</f>
        <v>002</v>
      </c>
      <c r="I219" s="97">
        <f>VLOOKUP(H219,'Weight Lookup'!$A$2:$B$11,2,FALSE)</f>
        <v>7.66</v>
      </c>
      <c r="J219" s="98">
        <v>36</v>
      </c>
      <c r="K219" s="96" t="str">
        <f>VLOOKUP(J219,'Apple Watch Inventory'!$A$2:$H$43,2,FALSE)</f>
        <v>42mm</v>
      </c>
      <c r="L219" s="96" t="str">
        <f>VLOOKUP(J219,'Apple Watch Inventory'!$A$2:$H$43,3,FALSE)</f>
        <v>Watch</v>
      </c>
      <c r="M219" s="96" t="str">
        <f>VLOOKUP(J219,'Apple Watch Inventory'!$A$2:$H$43,4,FALSE)</f>
        <v>Stainless Steel</v>
      </c>
      <c r="N219" s="96" t="str">
        <f>VLOOKUP(J219,'Apple Watch Inventory'!$A$2:$H$43,5,FALSE)</f>
        <v>Link Bracelet</v>
      </c>
      <c r="O219" s="97">
        <f>VLOOKUP(J219,'Apple Watch Inventory'!$A$2:$H$43,6,FALSE)</f>
        <v>999</v>
      </c>
      <c r="P219" s="98">
        <v>1</v>
      </c>
      <c r="Q219" s="97">
        <f t="shared" si="20"/>
        <v>69</v>
      </c>
      <c r="R219" s="98" t="s">
        <v>61</v>
      </c>
      <c r="S219" s="84">
        <f t="shared" si="23"/>
        <v>1068</v>
      </c>
      <c r="T219" s="99">
        <f>VLOOKUP(R219,'Avg Sales Tax'!$B$2:$C$52,2,FALSE)</f>
        <v>6.3399999999999998E-2</v>
      </c>
      <c r="U219" s="84">
        <f t="shared" si="21"/>
        <v>67.711199999999991</v>
      </c>
      <c r="V219" s="84">
        <f t="shared" si="22"/>
        <v>1143.3712</v>
      </c>
    </row>
    <row r="220" spans="1:22">
      <c r="A220" s="83" t="s">
        <v>875</v>
      </c>
      <c r="B220" s="83" t="s">
        <v>876</v>
      </c>
      <c r="C220" s="83" t="s">
        <v>877</v>
      </c>
      <c r="D220" s="83" t="s">
        <v>376</v>
      </c>
      <c r="E220" s="87">
        <v>90248</v>
      </c>
      <c r="F220" s="95" t="str">
        <f t="shared" si="18"/>
        <v>90248</v>
      </c>
      <c r="G220" s="96" t="str">
        <f t="shared" si="19"/>
        <v>902</v>
      </c>
      <c r="H220" s="96" t="str">
        <f>VLOOKUP(G220,'Zone Lookup'!$A$2:$C$149,3,TRUE)</f>
        <v>008</v>
      </c>
      <c r="I220" s="97">
        <f>VLOOKUP(H220,'Weight Lookup'!$A$2:$B$11,2,FALSE)</f>
        <v>9.9600000000000009</v>
      </c>
      <c r="J220" s="98">
        <v>3</v>
      </c>
      <c r="K220" s="96" t="str">
        <f>VLOOKUP(J220,'Apple Watch Inventory'!$A$2:$H$43,2,FALSE)</f>
        <v>38mm</v>
      </c>
      <c r="L220" s="96" t="str">
        <f>VLOOKUP(J220,'Apple Watch Inventory'!$A$2:$H$43,3,FALSE)</f>
        <v>Sport</v>
      </c>
      <c r="M220" s="96" t="str">
        <f>VLOOKUP(J220,'Apple Watch Inventory'!$A$2:$H$43,4,FALSE)</f>
        <v xml:space="preserve">Silver Aluminum </v>
      </c>
      <c r="N220" s="96" t="str">
        <f>VLOOKUP(J220,'Apple Watch Inventory'!$A$2:$H$43,5,FALSE)</f>
        <v>Yellow Sport</v>
      </c>
      <c r="O220" s="97">
        <f>VLOOKUP(J220,'Apple Watch Inventory'!$A$2:$H$43,6,FALSE)</f>
        <v>299</v>
      </c>
      <c r="P220" s="98">
        <v>0</v>
      </c>
      <c r="Q220" s="97">
        <f t="shared" si="20"/>
        <v>0</v>
      </c>
      <c r="R220" s="98" t="s">
        <v>46</v>
      </c>
      <c r="S220" s="84">
        <f t="shared" si="23"/>
        <v>299</v>
      </c>
      <c r="T220" s="99">
        <f>VLOOKUP(R220,'Avg Sales Tax'!$B$2:$C$52,2,FALSE)</f>
        <v>8.4400000000000003E-2</v>
      </c>
      <c r="U220" s="84">
        <f t="shared" si="21"/>
        <v>25.235600000000002</v>
      </c>
      <c r="V220" s="84">
        <f t="shared" si="22"/>
        <v>334.19559999999996</v>
      </c>
    </row>
    <row r="221" spans="1:22">
      <c r="A221" s="83" t="s">
        <v>878</v>
      </c>
      <c r="B221" s="83" t="s">
        <v>879</v>
      </c>
      <c r="C221" s="83" t="s">
        <v>880</v>
      </c>
      <c r="D221" s="83" t="s">
        <v>881</v>
      </c>
      <c r="E221" s="87">
        <v>94928</v>
      </c>
      <c r="F221" s="95" t="str">
        <f t="shared" si="18"/>
        <v>94928</v>
      </c>
      <c r="G221" s="96" t="str">
        <f t="shared" si="19"/>
        <v>949</v>
      </c>
      <c r="H221" s="96" t="str">
        <f>VLOOKUP(G221,'Zone Lookup'!$A$2:$C$149,3,TRUE)</f>
        <v>008</v>
      </c>
      <c r="I221" s="97">
        <f>VLOOKUP(H221,'Weight Lookup'!$A$2:$B$11,2,FALSE)</f>
        <v>9.9600000000000009</v>
      </c>
      <c r="J221" s="98">
        <v>31</v>
      </c>
      <c r="K221" s="96" t="str">
        <f>VLOOKUP(J221,'Apple Watch Inventory'!$A$2:$H$43,2,FALSE)</f>
        <v>38mm</v>
      </c>
      <c r="L221" s="96" t="str">
        <f>VLOOKUP(J221,'Apple Watch Inventory'!$A$2:$H$43,3,FALSE)</f>
        <v>Watch</v>
      </c>
      <c r="M221" s="96" t="str">
        <f>VLOOKUP(J221,'Apple Watch Inventory'!$A$2:$H$43,4,FALSE)</f>
        <v>Stainless Steel</v>
      </c>
      <c r="N221" s="96" t="str">
        <f>VLOOKUP(J221,'Apple Watch Inventory'!$A$2:$H$43,5,FALSE)</f>
        <v>Pearl Woven Nylon</v>
      </c>
      <c r="O221" s="97">
        <f>VLOOKUP(J221,'Apple Watch Inventory'!$A$2:$H$43,6,FALSE)</f>
        <v>549</v>
      </c>
      <c r="P221" s="98">
        <v>0</v>
      </c>
      <c r="Q221" s="97">
        <f t="shared" si="20"/>
        <v>0</v>
      </c>
      <c r="R221" s="98" t="s">
        <v>46</v>
      </c>
      <c r="S221" s="84">
        <f t="shared" si="23"/>
        <v>549</v>
      </c>
      <c r="T221" s="99">
        <f>VLOOKUP(R221,'Avg Sales Tax'!$B$2:$C$52,2,FALSE)</f>
        <v>8.4400000000000003E-2</v>
      </c>
      <c r="U221" s="84">
        <f t="shared" si="21"/>
        <v>46.335599999999999</v>
      </c>
      <c r="V221" s="84">
        <f t="shared" si="22"/>
        <v>605.29560000000004</v>
      </c>
    </row>
    <row r="222" spans="1:22">
      <c r="A222" s="83" t="s">
        <v>882</v>
      </c>
      <c r="B222" s="83" t="s">
        <v>883</v>
      </c>
      <c r="C222" s="83" t="s">
        <v>884</v>
      </c>
      <c r="D222" s="83" t="s">
        <v>885</v>
      </c>
      <c r="E222" s="87">
        <v>32803</v>
      </c>
      <c r="F222" s="95" t="str">
        <f t="shared" si="18"/>
        <v>32803</v>
      </c>
      <c r="G222" s="96" t="str">
        <f t="shared" si="19"/>
        <v>328</v>
      </c>
      <c r="H222" s="96" t="str">
        <f>VLOOKUP(G222,'Zone Lookup'!$A$2:$C$149,3,TRUE)</f>
        <v>005</v>
      </c>
      <c r="I222" s="97">
        <f>VLOOKUP(H222,'Weight Lookup'!$A$2:$B$11,2,FALSE)</f>
        <v>9.1</v>
      </c>
      <c r="J222" s="98">
        <v>31</v>
      </c>
      <c r="K222" s="96" t="str">
        <f>VLOOKUP(J222,'Apple Watch Inventory'!$A$2:$H$43,2,FALSE)</f>
        <v>38mm</v>
      </c>
      <c r="L222" s="96" t="str">
        <f>VLOOKUP(J222,'Apple Watch Inventory'!$A$2:$H$43,3,FALSE)</f>
        <v>Watch</v>
      </c>
      <c r="M222" s="96" t="str">
        <f>VLOOKUP(J222,'Apple Watch Inventory'!$A$2:$H$43,4,FALSE)</f>
        <v>Stainless Steel</v>
      </c>
      <c r="N222" s="96" t="str">
        <f>VLOOKUP(J222,'Apple Watch Inventory'!$A$2:$H$43,5,FALSE)</f>
        <v>Pearl Woven Nylon</v>
      </c>
      <c r="O222" s="97">
        <f>VLOOKUP(J222,'Apple Watch Inventory'!$A$2:$H$43,6,FALSE)</f>
        <v>549</v>
      </c>
      <c r="P222" s="98">
        <v>0</v>
      </c>
      <c r="Q222" s="97">
        <f t="shared" si="20"/>
        <v>0</v>
      </c>
      <c r="R222" s="98" t="s">
        <v>204</v>
      </c>
      <c r="S222" s="84">
        <f t="shared" si="23"/>
        <v>549</v>
      </c>
      <c r="T222" s="99">
        <f>VLOOKUP(R222,'Avg Sales Tax'!$B$2:$C$52,2,FALSE)</f>
        <v>6.6500000000000004E-2</v>
      </c>
      <c r="U222" s="84">
        <f t="shared" si="21"/>
        <v>36.508500000000005</v>
      </c>
      <c r="V222" s="84">
        <f t="shared" si="22"/>
        <v>594.60850000000005</v>
      </c>
    </row>
    <row r="223" spans="1:22">
      <c r="A223" s="83" t="s">
        <v>886</v>
      </c>
      <c r="B223" s="83" t="s">
        <v>887</v>
      </c>
      <c r="C223" s="83" t="s">
        <v>888</v>
      </c>
      <c r="D223" s="83" t="s">
        <v>889</v>
      </c>
      <c r="E223" s="87">
        <v>92025</v>
      </c>
      <c r="F223" s="95" t="str">
        <f t="shared" si="18"/>
        <v>92025</v>
      </c>
      <c r="G223" s="96" t="str">
        <f t="shared" si="19"/>
        <v>920</v>
      </c>
      <c r="H223" s="96" t="str">
        <f>VLOOKUP(G223,'Zone Lookup'!$A$2:$C$149,3,TRUE)</f>
        <v>008</v>
      </c>
      <c r="I223" s="97">
        <f>VLOOKUP(H223,'Weight Lookup'!$A$2:$B$11,2,FALSE)</f>
        <v>9.9600000000000009</v>
      </c>
      <c r="J223" s="98">
        <v>9</v>
      </c>
      <c r="K223" s="96" t="str">
        <f>VLOOKUP(J223,'Apple Watch Inventory'!$A$2:$H$43,2,FALSE)</f>
        <v>38mm</v>
      </c>
      <c r="L223" s="96" t="str">
        <f>VLOOKUP(J223,'Apple Watch Inventory'!$A$2:$H$43,3,FALSE)</f>
        <v>Sport</v>
      </c>
      <c r="M223" s="96" t="str">
        <f>VLOOKUP(J223,'Apple Watch Inventory'!$A$2:$H$43,4,FALSE)</f>
        <v xml:space="preserve">Silver Aluminum </v>
      </c>
      <c r="N223" s="96" t="str">
        <f>VLOOKUP(J223,'Apple Watch Inventory'!$A$2:$H$43,5,FALSE)</f>
        <v>White</v>
      </c>
      <c r="O223" s="97">
        <f>VLOOKUP(J223,'Apple Watch Inventory'!$A$2:$H$43,6,FALSE)</f>
        <v>299</v>
      </c>
      <c r="P223" s="98">
        <v>1</v>
      </c>
      <c r="Q223" s="97">
        <f t="shared" si="20"/>
        <v>69</v>
      </c>
      <c r="R223" s="98" t="s">
        <v>46</v>
      </c>
      <c r="S223" s="84">
        <f t="shared" si="23"/>
        <v>368</v>
      </c>
      <c r="T223" s="99">
        <f>VLOOKUP(R223,'Avg Sales Tax'!$B$2:$C$52,2,FALSE)</f>
        <v>8.4400000000000003E-2</v>
      </c>
      <c r="U223" s="84">
        <f t="shared" si="21"/>
        <v>31.059200000000001</v>
      </c>
      <c r="V223" s="84">
        <f t="shared" si="22"/>
        <v>409.01919999999996</v>
      </c>
    </row>
    <row r="224" spans="1:22">
      <c r="A224" s="83" t="s">
        <v>891</v>
      </c>
      <c r="B224" s="83" t="s">
        <v>892</v>
      </c>
      <c r="C224" s="83" t="s">
        <v>893</v>
      </c>
      <c r="D224" s="83" t="s">
        <v>894</v>
      </c>
      <c r="E224" s="87">
        <v>1581</v>
      </c>
      <c r="F224" s="95" t="str">
        <f t="shared" si="18"/>
        <v>01581</v>
      </c>
      <c r="G224" s="96" t="str">
        <f t="shared" si="19"/>
        <v>015</v>
      </c>
      <c r="H224" s="96" t="str">
        <f>VLOOKUP(G224,'Zone Lookup'!$A$2:$C$149,3,TRUE)</f>
        <v>002</v>
      </c>
      <c r="I224" s="97">
        <f>VLOOKUP(H224,'Weight Lookup'!$A$2:$B$11,2,FALSE)</f>
        <v>7.66</v>
      </c>
      <c r="J224" s="98">
        <v>29</v>
      </c>
      <c r="K224" s="96" t="str">
        <f>VLOOKUP(J224,'Apple Watch Inventory'!$A$2:$H$43,2,FALSE)</f>
        <v>38mm</v>
      </c>
      <c r="L224" s="96" t="str">
        <f>VLOOKUP(J224,'Apple Watch Inventory'!$A$2:$H$43,3,FALSE)</f>
        <v>Watch</v>
      </c>
      <c r="M224" s="96" t="str">
        <f>VLOOKUP(J224,'Apple Watch Inventory'!$A$2:$H$43,4,FALSE)</f>
        <v>Stainless Steel</v>
      </c>
      <c r="N224" s="96" t="str">
        <f>VLOOKUP(J224,'Apple Watch Inventory'!$A$2:$H$43,5,FALSE)</f>
        <v>Blue Jay Modern Buckle</v>
      </c>
      <c r="O224" s="97">
        <f>VLOOKUP(J224,'Apple Watch Inventory'!$A$2:$H$43,6,FALSE)</f>
        <v>749</v>
      </c>
      <c r="P224" s="98">
        <v>0</v>
      </c>
      <c r="Q224" s="97">
        <f t="shared" si="20"/>
        <v>0</v>
      </c>
      <c r="R224" s="98" t="s">
        <v>217</v>
      </c>
      <c r="S224" s="84">
        <f t="shared" si="23"/>
        <v>749</v>
      </c>
      <c r="T224" s="99">
        <f>VLOOKUP(R224,'Avg Sales Tax'!$B$2:$C$52,2,FALSE)</f>
        <v>6.25E-2</v>
      </c>
      <c r="U224" s="84">
        <f t="shared" si="21"/>
        <v>46.8125</v>
      </c>
      <c r="V224" s="84">
        <f t="shared" si="22"/>
        <v>803.47249999999997</v>
      </c>
    </row>
    <row r="225" spans="1:22">
      <c r="A225" s="83" t="s">
        <v>895</v>
      </c>
      <c r="B225" s="83" t="s">
        <v>896</v>
      </c>
      <c r="C225" s="83" t="s">
        <v>897</v>
      </c>
      <c r="D225" s="83" t="s">
        <v>146</v>
      </c>
      <c r="E225" s="87">
        <v>77301</v>
      </c>
      <c r="F225" s="95" t="str">
        <f t="shared" si="18"/>
        <v>77301</v>
      </c>
      <c r="G225" s="96" t="str">
        <f t="shared" si="19"/>
        <v>773</v>
      </c>
      <c r="H225" s="96" t="str">
        <f>VLOOKUP(G225,'Zone Lookup'!$A$2:$C$149,3,TRUE)</f>
        <v>006</v>
      </c>
      <c r="I225" s="97">
        <f>VLOOKUP(H225,'Weight Lookup'!$A$2:$B$11,2,FALSE)</f>
        <v>9.49</v>
      </c>
      <c r="J225" s="98">
        <v>33</v>
      </c>
      <c r="K225" s="96" t="str">
        <f>VLOOKUP(J225,'Apple Watch Inventory'!$A$2:$H$43,2,FALSE)</f>
        <v>38mm</v>
      </c>
      <c r="L225" s="96" t="str">
        <f>VLOOKUP(J225,'Apple Watch Inventory'!$A$2:$H$43,3,FALSE)</f>
        <v>Watch</v>
      </c>
      <c r="M225" s="96" t="str">
        <f>VLOOKUP(J225,'Apple Watch Inventory'!$A$2:$H$43,4,FALSE)</f>
        <v>Stainless Steel</v>
      </c>
      <c r="N225" s="96" t="str">
        <f>VLOOKUP(J225,'Apple Watch Inventory'!$A$2:$H$43,5,FALSE)</f>
        <v>Milanese Loop</v>
      </c>
      <c r="O225" s="97">
        <f>VLOOKUP(J225,'Apple Watch Inventory'!$A$2:$H$43,6,FALSE)</f>
        <v>649</v>
      </c>
      <c r="P225" s="98">
        <v>0</v>
      </c>
      <c r="Q225" s="97">
        <f t="shared" si="20"/>
        <v>0</v>
      </c>
      <c r="R225" s="98" t="s">
        <v>79</v>
      </c>
      <c r="S225" s="84">
        <f t="shared" si="23"/>
        <v>649</v>
      </c>
      <c r="T225" s="99">
        <f>VLOOKUP(R225,'Avg Sales Tax'!$B$2:$C$52,2,FALSE)</f>
        <v>8.0500000000000002E-2</v>
      </c>
      <c r="U225" s="84">
        <f t="shared" si="21"/>
        <v>52.244500000000002</v>
      </c>
      <c r="V225" s="84">
        <f t="shared" si="22"/>
        <v>710.73450000000003</v>
      </c>
    </row>
    <row r="226" spans="1:22">
      <c r="A226" s="83" t="s">
        <v>898</v>
      </c>
      <c r="B226" s="83" t="s">
        <v>899</v>
      </c>
      <c r="C226" s="83" t="s">
        <v>900</v>
      </c>
      <c r="D226" s="83" t="s">
        <v>94</v>
      </c>
      <c r="E226" s="87">
        <v>53226</v>
      </c>
      <c r="F226" s="95" t="str">
        <f t="shared" si="18"/>
        <v>53226</v>
      </c>
      <c r="G226" s="96" t="str">
        <f t="shared" si="19"/>
        <v>532</v>
      </c>
      <c r="H226" s="96" t="str">
        <f>VLOOKUP(G226,'Zone Lookup'!$A$2:$C$149,3,TRUE)</f>
        <v>005</v>
      </c>
      <c r="I226" s="97">
        <f>VLOOKUP(H226,'Weight Lookup'!$A$2:$B$11,2,FALSE)</f>
        <v>9.1</v>
      </c>
      <c r="J226" s="98">
        <v>9</v>
      </c>
      <c r="K226" s="96" t="str">
        <f>VLOOKUP(J226,'Apple Watch Inventory'!$A$2:$H$43,2,FALSE)</f>
        <v>38mm</v>
      </c>
      <c r="L226" s="96" t="str">
        <f>VLOOKUP(J226,'Apple Watch Inventory'!$A$2:$H$43,3,FALSE)</f>
        <v>Sport</v>
      </c>
      <c r="M226" s="96" t="str">
        <f>VLOOKUP(J226,'Apple Watch Inventory'!$A$2:$H$43,4,FALSE)</f>
        <v xml:space="preserve">Silver Aluminum </v>
      </c>
      <c r="N226" s="96" t="str">
        <f>VLOOKUP(J226,'Apple Watch Inventory'!$A$2:$H$43,5,FALSE)</f>
        <v>White</v>
      </c>
      <c r="O226" s="97">
        <f>VLOOKUP(J226,'Apple Watch Inventory'!$A$2:$H$43,6,FALSE)</f>
        <v>299</v>
      </c>
      <c r="P226" s="98">
        <v>0</v>
      </c>
      <c r="Q226" s="97">
        <f t="shared" si="20"/>
        <v>0</v>
      </c>
      <c r="R226" s="98" t="s">
        <v>95</v>
      </c>
      <c r="S226" s="84">
        <f t="shared" si="23"/>
        <v>299</v>
      </c>
      <c r="T226" s="99">
        <f>VLOOKUP(R226,'Avg Sales Tax'!$B$2:$C$52,2,FALSE)</f>
        <v>5.4300000000000001E-2</v>
      </c>
      <c r="U226" s="84">
        <f t="shared" si="21"/>
        <v>16.235700000000001</v>
      </c>
      <c r="V226" s="84">
        <f t="shared" si="22"/>
        <v>324.33570000000003</v>
      </c>
    </row>
    <row r="227" spans="1:22">
      <c r="A227" s="83" t="s">
        <v>901</v>
      </c>
      <c r="B227" s="83" t="s">
        <v>902</v>
      </c>
      <c r="C227" s="83" t="s">
        <v>903</v>
      </c>
      <c r="D227" s="83" t="s">
        <v>904</v>
      </c>
      <c r="E227" s="87">
        <v>91731</v>
      </c>
      <c r="F227" s="95" t="str">
        <f t="shared" si="18"/>
        <v>91731</v>
      </c>
      <c r="G227" s="96" t="str">
        <f t="shared" si="19"/>
        <v>917</v>
      </c>
      <c r="H227" s="96" t="str">
        <f>VLOOKUP(G227,'Zone Lookup'!$A$2:$C$149,3,TRUE)</f>
        <v>008</v>
      </c>
      <c r="I227" s="97">
        <f>VLOOKUP(H227,'Weight Lookup'!$A$2:$B$11,2,FALSE)</f>
        <v>9.9600000000000009</v>
      </c>
      <c r="J227" s="98">
        <v>38</v>
      </c>
      <c r="K227" s="96" t="str">
        <f>VLOOKUP(J227,'Apple Watch Inventory'!$A$2:$H$43,2,FALSE)</f>
        <v>42mm</v>
      </c>
      <c r="L227" s="96" t="str">
        <f>VLOOKUP(J227,'Apple Watch Inventory'!$A$2:$H$43,3,FALSE)</f>
        <v>Watch</v>
      </c>
      <c r="M227" s="96" t="str">
        <f>VLOOKUP(J227,'Apple Watch Inventory'!$A$2:$H$43,4,FALSE)</f>
        <v>Space Black Stainless Steel</v>
      </c>
      <c r="N227" s="96" t="str">
        <f>VLOOKUP(J227,'Apple Watch Inventory'!$A$2:$H$43,5,FALSE)</f>
        <v>Black Sport</v>
      </c>
      <c r="O227" s="97">
        <f>VLOOKUP(J227,'Apple Watch Inventory'!$A$2:$H$43,6,FALSE)</f>
        <v>599</v>
      </c>
      <c r="P227" s="98">
        <v>0</v>
      </c>
      <c r="Q227" s="97">
        <f t="shared" si="20"/>
        <v>0</v>
      </c>
      <c r="R227" s="98" t="s">
        <v>46</v>
      </c>
      <c r="S227" s="84">
        <f t="shared" si="23"/>
        <v>599</v>
      </c>
      <c r="T227" s="99">
        <f>VLOOKUP(R227,'Avg Sales Tax'!$B$2:$C$52,2,FALSE)</f>
        <v>8.4400000000000003E-2</v>
      </c>
      <c r="U227" s="84">
        <f t="shared" si="21"/>
        <v>50.555599999999998</v>
      </c>
      <c r="V227" s="84">
        <f t="shared" si="22"/>
        <v>659.51560000000006</v>
      </c>
    </row>
    <row r="228" spans="1:22">
      <c r="A228" s="83" t="s">
        <v>905</v>
      </c>
      <c r="B228" s="83" t="s">
        <v>906</v>
      </c>
      <c r="C228" s="83" t="s">
        <v>907</v>
      </c>
      <c r="D228" s="83" t="s">
        <v>908</v>
      </c>
      <c r="E228" s="87">
        <v>10701</v>
      </c>
      <c r="F228" s="95" t="str">
        <f t="shared" si="18"/>
        <v>10701</v>
      </c>
      <c r="G228" s="96" t="str">
        <f t="shared" si="19"/>
        <v>107</v>
      </c>
      <c r="H228" s="96" t="str">
        <f>VLOOKUP(G228,'Zone Lookup'!$A$2:$C$149,3,TRUE)</f>
        <v>002</v>
      </c>
      <c r="I228" s="97">
        <f>VLOOKUP(H228,'Weight Lookup'!$A$2:$B$11,2,FALSE)</f>
        <v>7.66</v>
      </c>
      <c r="J228" s="98">
        <v>1</v>
      </c>
      <c r="K228" s="96" t="str">
        <f>VLOOKUP(J228,'Apple Watch Inventory'!$A$2:$H$43,2,FALSE)</f>
        <v>38mm</v>
      </c>
      <c r="L228" s="96" t="str">
        <f>VLOOKUP(J228,'Apple Watch Inventory'!$A$2:$H$43,3,FALSE)</f>
        <v>Sport</v>
      </c>
      <c r="M228" s="96" t="str">
        <f>VLOOKUP(J228,'Apple Watch Inventory'!$A$2:$H$43,4,FALSE)</f>
        <v>Space Gray Aluminum</v>
      </c>
      <c r="N228" s="96" t="str">
        <f>VLOOKUP(J228,'Apple Watch Inventory'!$A$2:$H$43,5,FALSE)</f>
        <v>Black Sport</v>
      </c>
      <c r="O228" s="97">
        <f>VLOOKUP(J228,'Apple Watch Inventory'!$A$2:$H$43,6,FALSE)</f>
        <v>299</v>
      </c>
      <c r="P228" s="98">
        <v>0</v>
      </c>
      <c r="Q228" s="97">
        <f t="shared" si="20"/>
        <v>0</v>
      </c>
      <c r="R228" s="98" t="s">
        <v>66</v>
      </c>
      <c r="S228" s="84">
        <f t="shared" si="23"/>
        <v>299</v>
      </c>
      <c r="T228" s="99">
        <f>VLOOKUP(R228,'Avg Sales Tax'!$B$2:$C$52,2,FALSE)</f>
        <v>8.48E-2</v>
      </c>
      <c r="U228" s="84">
        <f t="shared" si="21"/>
        <v>25.3552</v>
      </c>
      <c r="V228" s="84">
        <f t="shared" si="22"/>
        <v>332.01520000000005</v>
      </c>
    </row>
    <row r="229" spans="1:22">
      <c r="A229" s="83" t="s">
        <v>909</v>
      </c>
      <c r="B229" s="83" t="s">
        <v>910</v>
      </c>
      <c r="C229" s="83" t="s">
        <v>911</v>
      </c>
      <c r="D229" s="83" t="s">
        <v>117</v>
      </c>
      <c r="E229" s="87">
        <v>75227</v>
      </c>
      <c r="F229" s="95" t="str">
        <f t="shared" si="18"/>
        <v>75227</v>
      </c>
      <c r="G229" s="96" t="str">
        <f t="shared" si="19"/>
        <v>752</v>
      </c>
      <c r="H229" s="96" t="str">
        <f>VLOOKUP(G229,'Zone Lookup'!$A$2:$C$149,3,TRUE)</f>
        <v>006</v>
      </c>
      <c r="I229" s="97">
        <f>VLOOKUP(H229,'Weight Lookup'!$A$2:$B$11,2,FALSE)</f>
        <v>9.49</v>
      </c>
      <c r="J229" s="98">
        <v>7</v>
      </c>
      <c r="K229" s="96" t="str">
        <f>VLOOKUP(J229,'Apple Watch Inventory'!$A$2:$H$43,2,FALSE)</f>
        <v>38mm</v>
      </c>
      <c r="L229" s="96" t="str">
        <f>VLOOKUP(J229,'Apple Watch Inventory'!$A$2:$H$43,3,FALSE)</f>
        <v>Sport</v>
      </c>
      <c r="M229" s="96" t="str">
        <f>VLOOKUP(J229,'Apple Watch Inventory'!$A$2:$H$43,4,FALSE)</f>
        <v xml:space="preserve">Silver Aluminum </v>
      </c>
      <c r="N229" s="96" t="str">
        <f>VLOOKUP(J229,'Apple Watch Inventory'!$A$2:$H$43,5,FALSE)</f>
        <v>Royal Blue</v>
      </c>
      <c r="O229" s="97">
        <f>VLOOKUP(J229,'Apple Watch Inventory'!$A$2:$H$43,6,FALSE)</f>
        <v>299</v>
      </c>
      <c r="P229" s="98">
        <v>0</v>
      </c>
      <c r="Q229" s="97">
        <f t="shared" si="20"/>
        <v>0</v>
      </c>
      <c r="R229" s="98" t="s">
        <v>79</v>
      </c>
      <c r="S229" s="84">
        <f t="shared" si="23"/>
        <v>299</v>
      </c>
      <c r="T229" s="99">
        <f>VLOOKUP(R229,'Avg Sales Tax'!$B$2:$C$52,2,FALSE)</f>
        <v>8.0500000000000002E-2</v>
      </c>
      <c r="U229" s="84">
        <f t="shared" si="21"/>
        <v>24.069500000000001</v>
      </c>
      <c r="V229" s="84">
        <f t="shared" si="22"/>
        <v>332.55950000000001</v>
      </c>
    </row>
    <row r="230" spans="1:22">
      <c r="A230" s="83" t="s">
        <v>912</v>
      </c>
      <c r="B230" s="83" t="s">
        <v>913</v>
      </c>
      <c r="C230" s="83" t="s">
        <v>914</v>
      </c>
      <c r="D230" s="83" t="s">
        <v>915</v>
      </c>
      <c r="E230" s="87">
        <v>39530</v>
      </c>
      <c r="F230" s="95" t="str">
        <f t="shared" si="18"/>
        <v>39530</v>
      </c>
      <c r="G230" s="96" t="str">
        <f t="shared" si="19"/>
        <v>395</v>
      </c>
      <c r="H230" s="96" t="str">
        <f>VLOOKUP(G230,'Zone Lookup'!$A$2:$C$149,3,TRUE)</f>
        <v>006</v>
      </c>
      <c r="I230" s="97">
        <f>VLOOKUP(H230,'Weight Lookup'!$A$2:$B$11,2,FALSE)</f>
        <v>9.49</v>
      </c>
      <c r="J230" s="98">
        <v>27</v>
      </c>
      <c r="K230" s="96" t="str">
        <f>VLOOKUP(J230,'Apple Watch Inventory'!$A$2:$H$43,2,FALSE)</f>
        <v>38mm</v>
      </c>
      <c r="L230" s="96" t="str">
        <f>VLOOKUP(J230,'Apple Watch Inventory'!$A$2:$H$43,3,FALSE)</f>
        <v>Watch</v>
      </c>
      <c r="M230" s="96" t="str">
        <f>VLOOKUP(J230,'Apple Watch Inventory'!$A$2:$H$43,4,FALSE)</f>
        <v>Stainless Steel</v>
      </c>
      <c r="N230" s="96" t="str">
        <f>VLOOKUP(J230,'Apple Watch Inventory'!$A$2:$H$43,5,FALSE)</f>
        <v>Marigold Modern Buckle</v>
      </c>
      <c r="O230" s="97">
        <f>VLOOKUP(J230,'Apple Watch Inventory'!$A$2:$H$43,6,FALSE)</f>
        <v>749</v>
      </c>
      <c r="P230" s="98">
        <v>0</v>
      </c>
      <c r="Q230" s="97">
        <f t="shared" si="20"/>
        <v>0</v>
      </c>
      <c r="R230" s="98" t="s">
        <v>917</v>
      </c>
      <c r="S230" s="84">
        <f t="shared" si="23"/>
        <v>749</v>
      </c>
      <c r="T230" s="99">
        <f>VLOOKUP(R230,'Avg Sales Tax'!$B$2:$C$52,2,FALSE)</f>
        <v>7.0699999999999999E-2</v>
      </c>
      <c r="U230" s="84">
        <f t="shared" si="21"/>
        <v>52.954299999999996</v>
      </c>
      <c r="V230" s="84">
        <f t="shared" si="22"/>
        <v>811.4443</v>
      </c>
    </row>
    <row r="231" spans="1:22">
      <c r="A231" s="83" t="s">
        <v>918</v>
      </c>
      <c r="B231" s="83" t="s">
        <v>919</v>
      </c>
      <c r="C231" s="83" t="s">
        <v>920</v>
      </c>
      <c r="D231" s="83" t="s">
        <v>203</v>
      </c>
      <c r="E231" s="87">
        <v>33134</v>
      </c>
      <c r="F231" s="95" t="str">
        <f t="shared" si="18"/>
        <v>33134</v>
      </c>
      <c r="G231" s="96" t="str">
        <f t="shared" si="19"/>
        <v>331</v>
      </c>
      <c r="H231" s="96" t="str">
        <f>VLOOKUP(G231,'Zone Lookup'!$A$2:$C$149,3,TRUE)</f>
        <v>006</v>
      </c>
      <c r="I231" s="97">
        <f>VLOOKUP(H231,'Weight Lookup'!$A$2:$B$11,2,FALSE)</f>
        <v>9.49</v>
      </c>
      <c r="J231" s="98">
        <v>29</v>
      </c>
      <c r="K231" s="96" t="str">
        <f>VLOOKUP(J231,'Apple Watch Inventory'!$A$2:$H$43,2,FALSE)</f>
        <v>38mm</v>
      </c>
      <c r="L231" s="96" t="str">
        <f>VLOOKUP(J231,'Apple Watch Inventory'!$A$2:$H$43,3,FALSE)</f>
        <v>Watch</v>
      </c>
      <c r="M231" s="96" t="str">
        <f>VLOOKUP(J231,'Apple Watch Inventory'!$A$2:$H$43,4,FALSE)</f>
        <v>Stainless Steel</v>
      </c>
      <c r="N231" s="96" t="str">
        <f>VLOOKUP(J231,'Apple Watch Inventory'!$A$2:$H$43,5,FALSE)</f>
        <v>Blue Jay Modern Buckle</v>
      </c>
      <c r="O231" s="97">
        <f>VLOOKUP(J231,'Apple Watch Inventory'!$A$2:$H$43,6,FALSE)</f>
        <v>749</v>
      </c>
      <c r="P231" s="98">
        <v>0</v>
      </c>
      <c r="Q231" s="97">
        <f t="shared" si="20"/>
        <v>0</v>
      </c>
      <c r="R231" s="98" t="s">
        <v>204</v>
      </c>
      <c r="S231" s="84">
        <f t="shared" si="23"/>
        <v>749</v>
      </c>
      <c r="T231" s="99">
        <f>VLOOKUP(R231,'Avg Sales Tax'!$B$2:$C$52,2,FALSE)</f>
        <v>6.6500000000000004E-2</v>
      </c>
      <c r="U231" s="84">
        <f t="shared" si="21"/>
        <v>49.808500000000002</v>
      </c>
      <c r="V231" s="84">
        <f t="shared" si="22"/>
        <v>808.29849999999999</v>
      </c>
    </row>
    <row r="232" spans="1:22">
      <c r="A232" s="83" t="s">
        <v>921</v>
      </c>
      <c r="B232" s="83" t="s">
        <v>922</v>
      </c>
      <c r="C232" s="83" t="s">
        <v>923</v>
      </c>
      <c r="D232" s="83" t="s">
        <v>142</v>
      </c>
      <c r="E232" s="87">
        <v>10048</v>
      </c>
      <c r="F232" s="95" t="str">
        <f t="shared" si="18"/>
        <v>10048</v>
      </c>
      <c r="G232" s="96" t="str">
        <f t="shared" si="19"/>
        <v>100</v>
      </c>
      <c r="H232" s="96" t="str">
        <f>VLOOKUP(G232,'Zone Lookup'!$A$2:$C$149,3,TRUE)</f>
        <v>002</v>
      </c>
      <c r="I232" s="97">
        <f>VLOOKUP(H232,'Weight Lookup'!$A$2:$B$11,2,FALSE)</f>
        <v>7.66</v>
      </c>
      <c r="J232" s="98">
        <v>21</v>
      </c>
      <c r="K232" s="96" t="str">
        <f>VLOOKUP(J232,'Apple Watch Inventory'!$A$2:$H$43,2,FALSE)</f>
        <v>38mm</v>
      </c>
      <c r="L232" s="96" t="str">
        <f>VLOOKUP(J232,'Apple Watch Inventory'!$A$2:$H$43,3,FALSE)</f>
        <v>Sport</v>
      </c>
      <c r="M232" s="96" t="str">
        <f>VLOOKUP(J232,'Apple Watch Inventory'!$A$2:$H$43,4,FALSE)</f>
        <v>Space Gray Aluminum</v>
      </c>
      <c r="N232" s="96" t="str">
        <f>VLOOKUP(J232,'Apple Watch Inventory'!$A$2:$H$43,5,FALSE)</f>
        <v>Black Woven Nylon</v>
      </c>
      <c r="O232" s="97">
        <f>VLOOKUP(J232,'Apple Watch Inventory'!$A$2:$H$43,6,FALSE)</f>
        <v>299</v>
      </c>
      <c r="P232" s="98">
        <v>0</v>
      </c>
      <c r="Q232" s="97">
        <f t="shared" si="20"/>
        <v>0</v>
      </c>
      <c r="R232" s="98" t="s">
        <v>66</v>
      </c>
      <c r="S232" s="84">
        <f t="shared" si="23"/>
        <v>299</v>
      </c>
      <c r="T232" s="99">
        <f>VLOOKUP(R232,'Avg Sales Tax'!$B$2:$C$52,2,FALSE)</f>
        <v>8.48E-2</v>
      </c>
      <c r="U232" s="84">
        <f t="shared" si="21"/>
        <v>25.3552</v>
      </c>
      <c r="V232" s="84">
        <f t="shared" si="22"/>
        <v>332.01520000000005</v>
      </c>
    </row>
    <row r="233" spans="1:22">
      <c r="A233" s="83" t="s">
        <v>924</v>
      </c>
      <c r="B233" s="83" t="s">
        <v>925</v>
      </c>
      <c r="C233" s="83" t="s">
        <v>926</v>
      </c>
      <c r="D233" s="83" t="s">
        <v>661</v>
      </c>
      <c r="E233" s="87">
        <v>7446</v>
      </c>
      <c r="F233" s="95" t="str">
        <f t="shared" si="18"/>
        <v>07446</v>
      </c>
      <c r="G233" s="96" t="str">
        <f t="shared" si="19"/>
        <v>074</v>
      </c>
      <c r="H233" s="96" t="str">
        <f>VLOOKUP(G233,'Zone Lookup'!$A$2:$C$149,3,TRUE)</f>
        <v>002</v>
      </c>
      <c r="I233" s="97">
        <f>VLOOKUP(H233,'Weight Lookup'!$A$2:$B$11,2,FALSE)</f>
        <v>7.66</v>
      </c>
      <c r="J233" s="98">
        <v>39</v>
      </c>
      <c r="K233" s="96" t="str">
        <f>VLOOKUP(J233,'Apple Watch Inventory'!$A$2:$H$43,2,FALSE)</f>
        <v>38mm</v>
      </c>
      <c r="L233" s="96" t="str">
        <f>VLOOKUP(J233,'Apple Watch Inventory'!$A$2:$H$43,3,FALSE)</f>
        <v>Watch</v>
      </c>
      <c r="M233" s="96" t="str">
        <f>VLOOKUP(J233,'Apple Watch Inventory'!$A$2:$H$43,4,FALSE)</f>
        <v>Space Black Stainless Steel</v>
      </c>
      <c r="N233" s="96" t="str">
        <f>VLOOKUP(J233,'Apple Watch Inventory'!$A$2:$H$43,5,FALSE)</f>
        <v>Space Black Milanese Loop</v>
      </c>
      <c r="O233" s="97">
        <f>VLOOKUP(J233,'Apple Watch Inventory'!$A$2:$H$43,6,FALSE)</f>
        <v>699</v>
      </c>
      <c r="P233" s="98">
        <v>0</v>
      </c>
      <c r="Q233" s="97">
        <f t="shared" si="20"/>
        <v>0</v>
      </c>
      <c r="R233" s="98" t="s">
        <v>21</v>
      </c>
      <c r="S233" s="84">
        <f t="shared" si="23"/>
        <v>699</v>
      </c>
      <c r="T233" s="99">
        <f>VLOOKUP(R233,'Avg Sales Tax'!$B$2:$C$52,2,FALSE)</f>
        <v>6.9699999999999998E-2</v>
      </c>
      <c r="U233" s="84">
        <f t="shared" si="21"/>
        <v>48.720300000000002</v>
      </c>
      <c r="V233" s="84">
        <f t="shared" si="22"/>
        <v>755.38029999999992</v>
      </c>
    </row>
    <row r="234" spans="1:22">
      <c r="A234" s="83" t="s">
        <v>927</v>
      </c>
      <c r="B234" s="83" t="s">
        <v>928</v>
      </c>
      <c r="C234" s="83" t="s">
        <v>929</v>
      </c>
      <c r="D234" s="83" t="s">
        <v>930</v>
      </c>
      <c r="E234" s="87">
        <v>48103</v>
      </c>
      <c r="F234" s="95" t="str">
        <f t="shared" si="18"/>
        <v>48103</v>
      </c>
      <c r="G234" s="96" t="str">
        <f t="shared" si="19"/>
        <v>481</v>
      </c>
      <c r="H234" s="96" t="str">
        <f>VLOOKUP(G234,'Zone Lookup'!$A$2:$C$149,3,TRUE)</f>
        <v>004</v>
      </c>
      <c r="I234" s="97">
        <f>VLOOKUP(H234,'Weight Lookup'!$A$2:$B$11,2,FALSE)</f>
        <v>8.91</v>
      </c>
      <c r="J234" s="98">
        <v>21</v>
      </c>
      <c r="K234" s="96" t="str">
        <f>VLOOKUP(J234,'Apple Watch Inventory'!$A$2:$H$43,2,FALSE)</f>
        <v>38mm</v>
      </c>
      <c r="L234" s="96" t="str">
        <f>VLOOKUP(J234,'Apple Watch Inventory'!$A$2:$H$43,3,FALSE)</f>
        <v>Sport</v>
      </c>
      <c r="M234" s="96" t="str">
        <f>VLOOKUP(J234,'Apple Watch Inventory'!$A$2:$H$43,4,FALSE)</f>
        <v>Space Gray Aluminum</v>
      </c>
      <c r="N234" s="96" t="str">
        <f>VLOOKUP(J234,'Apple Watch Inventory'!$A$2:$H$43,5,FALSE)</f>
        <v>Black Woven Nylon</v>
      </c>
      <c r="O234" s="97">
        <f>VLOOKUP(J234,'Apple Watch Inventory'!$A$2:$H$43,6,FALSE)</f>
        <v>299</v>
      </c>
      <c r="P234" s="98">
        <v>1</v>
      </c>
      <c r="Q234" s="97">
        <f t="shared" si="20"/>
        <v>69</v>
      </c>
      <c r="R234" s="98" t="s">
        <v>16</v>
      </c>
      <c r="S234" s="84">
        <f t="shared" si="23"/>
        <v>368</v>
      </c>
      <c r="T234" s="99">
        <f>VLOOKUP(R234,'Avg Sales Tax'!$B$2:$C$52,2,FALSE)</f>
        <v>0.06</v>
      </c>
      <c r="U234" s="84">
        <f t="shared" si="21"/>
        <v>22.08</v>
      </c>
      <c r="V234" s="84">
        <f t="shared" si="22"/>
        <v>398.99</v>
      </c>
    </row>
    <row r="235" spans="1:22">
      <c r="A235" s="83" t="s">
        <v>931</v>
      </c>
      <c r="B235" s="83" t="s">
        <v>932</v>
      </c>
      <c r="C235" s="83" t="s">
        <v>933</v>
      </c>
      <c r="D235" s="83" t="s">
        <v>934</v>
      </c>
      <c r="E235" s="87">
        <v>11729</v>
      </c>
      <c r="F235" s="95" t="str">
        <f t="shared" si="18"/>
        <v>11729</v>
      </c>
      <c r="G235" s="96" t="str">
        <f t="shared" si="19"/>
        <v>117</v>
      </c>
      <c r="H235" s="96" t="str">
        <f>VLOOKUP(G235,'Zone Lookup'!$A$2:$C$149,3,TRUE)</f>
        <v>002</v>
      </c>
      <c r="I235" s="97">
        <f>VLOOKUP(H235,'Weight Lookup'!$A$2:$B$11,2,FALSE)</f>
        <v>7.66</v>
      </c>
      <c r="J235" s="98">
        <v>33</v>
      </c>
      <c r="K235" s="96" t="str">
        <f>VLOOKUP(J235,'Apple Watch Inventory'!$A$2:$H$43,2,FALSE)</f>
        <v>38mm</v>
      </c>
      <c r="L235" s="96" t="str">
        <f>VLOOKUP(J235,'Apple Watch Inventory'!$A$2:$H$43,3,FALSE)</f>
        <v>Watch</v>
      </c>
      <c r="M235" s="96" t="str">
        <f>VLOOKUP(J235,'Apple Watch Inventory'!$A$2:$H$43,4,FALSE)</f>
        <v>Stainless Steel</v>
      </c>
      <c r="N235" s="96" t="str">
        <f>VLOOKUP(J235,'Apple Watch Inventory'!$A$2:$H$43,5,FALSE)</f>
        <v>Milanese Loop</v>
      </c>
      <c r="O235" s="97">
        <f>VLOOKUP(J235,'Apple Watch Inventory'!$A$2:$H$43,6,FALSE)</f>
        <v>649</v>
      </c>
      <c r="P235" s="98">
        <v>0</v>
      </c>
      <c r="Q235" s="97">
        <f t="shared" si="20"/>
        <v>0</v>
      </c>
      <c r="R235" s="98" t="s">
        <v>66</v>
      </c>
      <c r="S235" s="84">
        <f t="shared" si="23"/>
        <v>649</v>
      </c>
      <c r="T235" s="99">
        <f>VLOOKUP(R235,'Avg Sales Tax'!$B$2:$C$52,2,FALSE)</f>
        <v>8.48E-2</v>
      </c>
      <c r="U235" s="84">
        <f t="shared" si="21"/>
        <v>55.035200000000003</v>
      </c>
      <c r="V235" s="84">
        <f t="shared" si="22"/>
        <v>711.6952</v>
      </c>
    </row>
    <row r="236" spans="1:22">
      <c r="A236" s="83" t="s">
        <v>935</v>
      </c>
      <c r="B236" s="83" t="s">
        <v>936</v>
      </c>
      <c r="C236" s="83" t="s">
        <v>937</v>
      </c>
      <c r="D236" s="83" t="s">
        <v>938</v>
      </c>
      <c r="E236" s="87">
        <v>44707</v>
      </c>
      <c r="F236" s="95" t="str">
        <f t="shared" si="18"/>
        <v>44707</v>
      </c>
      <c r="G236" s="96" t="str">
        <f t="shared" si="19"/>
        <v>447</v>
      </c>
      <c r="H236" s="96" t="str">
        <f>VLOOKUP(G236,'Zone Lookup'!$A$2:$C$149,3,TRUE)</f>
        <v>004</v>
      </c>
      <c r="I236" s="97">
        <f>VLOOKUP(H236,'Weight Lookup'!$A$2:$B$11,2,FALSE)</f>
        <v>8.91</v>
      </c>
      <c r="J236" s="98">
        <v>22</v>
      </c>
      <c r="K236" s="96" t="str">
        <f>VLOOKUP(J236,'Apple Watch Inventory'!$A$2:$H$43,2,FALSE)</f>
        <v>42mm</v>
      </c>
      <c r="L236" s="96" t="str">
        <f>VLOOKUP(J236,'Apple Watch Inventory'!$A$2:$H$43,3,FALSE)</f>
        <v>Sport</v>
      </c>
      <c r="M236" s="96" t="str">
        <f>VLOOKUP(J236,'Apple Watch Inventory'!$A$2:$H$43,4,FALSE)</f>
        <v>Space Gray Aluminum</v>
      </c>
      <c r="N236" s="96" t="str">
        <f>VLOOKUP(J236,'Apple Watch Inventory'!$A$2:$H$43,5,FALSE)</f>
        <v>Black Woven Nylon</v>
      </c>
      <c r="O236" s="97">
        <f>VLOOKUP(J236,'Apple Watch Inventory'!$A$2:$H$43,6,FALSE)</f>
        <v>349</v>
      </c>
      <c r="P236" s="98">
        <v>0</v>
      </c>
      <c r="Q236" s="97">
        <f t="shared" si="20"/>
        <v>0</v>
      </c>
      <c r="R236" s="98" t="s">
        <v>31</v>
      </c>
      <c r="S236" s="84">
        <f t="shared" si="23"/>
        <v>349</v>
      </c>
      <c r="T236" s="99">
        <f>VLOOKUP(R236,'Avg Sales Tax'!$B$2:$C$52,2,FALSE)</f>
        <v>7.0999999999999994E-2</v>
      </c>
      <c r="U236" s="84">
        <f t="shared" si="21"/>
        <v>24.778999999999996</v>
      </c>
      <c r="V236" s="84">
        <f t="shared" si="22"/>
        <v>382.68900000000002</v>
      </c>
    </row>
    <row r="237" spans="1:22">
      <c r="A237" s="83" t="s">
        <v>939</v>
      </c>
      <c r="B237" s="83" t="s">
        <v>940</v>
      </c>
      <c r="C237" s="83" t="s">
        <v>941</v>
      </c>
      <c r="D237" s="83" t="s">
        <v>942</v>
      </c>
      <c r="E237" s="87">
        <v>6511</v>
      </c>
      <c r="F237" s="95" t="str">
        <f t="shared" si="18"/>
        <v>06511</v>
      </c>
      <c r="G237" s="96" t="str">
        <f t="shared" si="19"/>
        <v>065</v>
      </c>
      <c r="H237" s="96" t="str">
        <f>VLOOKUP(G237,'Zone Lookup'!$A$2:$C$149,3,TRUE)</f>
        <v>002</v>
      </c>
      <c r="I237" s="97">
        <f>VLOOKUP(H237,'Weight Lookup'!$A$2:$B$11,2,FALSE)</f>
        <v>7.66</v>
      </c>
      <c r="J237" s="98">
        <v>36</v>
      </c>
      <c r="K237" s="96" t="str">
        <f>VLOOKUP(J237,'Apple Watch Inventory'!$A$2:$H$43,2,FALSE)</f>
        <v>42mm</v>
      </c>
      <c r="L237" s="96" t="str">
        <f>VLOOKUP(J237,'Apple Watch Inventory'!$A$2:$H$43,3,FALSE)</f>
        <v>Watch</v>
      </c>
      <c r="M237" s="96" t="str">
        <f>VLOOKUP(J237,'Apple Watch Inventory'!$A$2:$H$43,4,FALSE)</f>
        <v>Stainless Steel</v>
      </c>
      <c r="N237" s="96" t="str">
        <f>VLOOKUP(J237,'Apple Watch Inventory'!$A$2:$H$43,5,FALSE)</f>
        <v>Link Bracelet</v>
      </c>
      <c r="O237" s="97">
        <f>VLOOKUP(J237,'Apple Watch Inventory'!$A$2:$H$43,6,FALSE)</f>
        <v>999</v>
      </c>
      <c r="P237" s="98">
        <v>1</v>
      </c>
      <c r="Q237" s="97">
        <f t="shared" si="20"/>
        <v>69</v>
      </c>
      <c r="R237" s="98" t="s">
        <v>943</v>
      </c>
      <c r="S237" s="84">
        <f t="shared" si="23"/>
        <v>1068</v>
      </c>
      <c r="T237" s="99">
        <f>VLOOKUP(R237,'Avg Sales Tax'!$B$2:$C$52,2,FALSE)</f>
        <v>6.3500000000000001E-2</v>
      </c>
      <c r="U237" s="84">
        <f t="shared" si="21"/>
        <v>67.817999999999998</v>
      </c>
      <c r="V237" s="84">
        <f t="shared" si="22"/>
        <v>1143.4780000000001</v>
      </c>
    </row>
    <row r="238" spans="1:22">
      <c r="A238" s="83" t="s">
        <v>944</v>
      </c>
      <c r="B238" s="83" t="s">
        <v>945</v>
      </c>
      <c r="C238" s="83" t="s">
        <v>946</v>
      </c>
      <c r="D238" s="83" t="s">
        <v>424</v>
      </c>
      <c r="E238" s="87">
        <v>22030</v>
      </c>
      <c r="F238" s="95" t="str">
        <f t="shared" si="18"/>
        <v>22030</v>
      </c>
      <c r="G238" s="96" t="str">
        <f t="shared" si="19"/>
        <v>220</v>
      </c>
      <c r="H238" s="96" t="str">
        <f>VLOOKUP(G238,'Zone Lookup'!$A$2:$C$149,3,TRUE)</f>
        <v>003</v>
      </c>
      <c r="I238" s="97">
        <f>VLOOKUP(H238,'Weight Lookup'!$A$2:$B$11,2,FALSE)</f>
        <v>8.25</v>
      </c>
      <c r="J238" s="98">
        <v>41</v>
      </c>
      <c r="K238" s="96" t="str">
        <f>VLOOKUP(J238,'Apple Watch Inventory'!$A$2:$H$43,2,FALSE)</f>
        <v>38mm</v>
      </c>
      <c r="L238" s="96" t="str">
        <f>VLOOKUP(J238,'Apple Watch Inventory'!$A$2:$H$43,3,FALSE)</f>
        <v>Watch</v>
      </c>
      <c r="M238" s="96" t="str">
        <f>VLOOKUP(J238,'Apple Watch Inventory'!$A$2:$H$43,4,FALSE)</f>
        <v>Space Black Stainless Steel</v>
      </c>
      <c r="N238" s="96" t="str">
        <f>VLOOKUP(J238,'Apple Watch Inventory'!$A$2:$H$43,5,FALSE)</f>
        <v>Space Black Link Bracelet</v>
      </c>
      <c r="O238" s="97">
        <f>VLOOKUP(J238,'Apple Watch Inventory'!$A$2:$H$43,6,FALSE)</f>
        <v>1049</v>
      </c>
      <c r="P238" s="98">
        <v>0</v>
      </c>
      <c r="Q238" s="97">
        <f t="shared" si="20"/>
        <v>0</v>
      </c>
      <c r="R238" s="98" t="s">
        <v>425</v>
      </c>
      <c r="S238" s="84">
        <f t="shared" si="23"/>
        <v>1049</v>
      </c>
      <c r="T238" s="99">
        <f>VLOOKUP(R238,'Avg Sales Tax'!$B$2:$C$52,2,FALSE)</f>
        <v>5.6300000000000003E-2</v>
      </c>
      <c r="U238" s="84">
        <f t="shared" si="21"/>
        <v>59.058700000000002</v>
      </c>
      <c r="V238" s="84">
        <f t="shared" si="22"/>
        <v>1116.3087</v>
      </c>
    </row>
    <row r="239" spans="1:22">
      <c r="A239" s="83" t="s">
        <v>947</v>
      </c>
      <c r="B239" s="83" t="s">
        <v>948</v>
      </c>
      <c r="C239" s="83" t="s">
        <v>949</v>
      </c>
      <c r="D239" s="83" t="s">
        <v>950</v>
      </c>
      <c r="E239" s="87">
        <v>1887</v>
      </c>
      <c r="F239" s="95" t="str">
        <f t="shared" si="18"/>
        <v>01887</v>
      </c>
      <c r="G239" s="96" t="str">
        <f t="shared" si="19"/>
        <v>018</v>
      </c>
      <c r="H239" s="96" t="str">
        <f>VLOOKUP(G239,'Zone Lookup'!$A$2:$C$149,3,TRUE)</f>
        <v>002</v>
      </c>
      <c r="I239" s="97">
        <f>VLOOKUP(H239,'Weight Lookup'!$A$2:$B$11,2,FALSE)</f>
        <v>7.66</v>
      </c>
      <c r="J239" s="98">
        <v>20</v>
      </c>
      <c r="K239" s="96" t="str">
        <f>VLOOKUP(J239,'Apple Watch Inventory'!$A$2:$H$43,2,FALSE)</f>
        <v>42mm</v>
      </c>
      <c r="L239" s="96" t="str">
        <f>VLOOKUP(J239,'Apple Watch Inventory'!$A$2:$H$43,3,FALSE)</f>
        <v>Sport</v>
      </c>
      <c r="M239" s="96" t="str">
        <f>VLOOKUP(J239,'Apple Watch Inventory'!$A$2:$H$43,4,FALSE)</f>
        <v>Gold Aluminum</v>
      </c>
      <c r="N239" s="96" t="str">
        <f>VLOOKUP(J239,'Apple Watch Inventory'!$A$2:$H$43,5,FALSE)</f>
        <v>Gold/Royal Blue Woven Nylon</v>
      </c>
      <c r="O239" s="97">
        <f>VLOOKUP(J239,'Apple Watch Inventory'!$A$2:$H$43,6,FALSE)</f>
        <v>349</v>
      </c>
      <c r="P239" s="98">
        <v>0</v>
      </c>
      <c r="Q239" s="97">
        <f t="shared" si="20"/>
        <v>0</v>
      </c>
      <c r="R239" s="98" t="s">
        <v>217</v>
      </c>
      <c r="S239" s="84">
        <f t="shared" si="23"/>
        <v>349</v>
      </c>
      <c r="T239" s="99">
        <f>VLOOKUP(R239,'Avg Sales Tax'!$B$2:$C$52,2,FALSE)</f>
        <v>6.25E-2</v>
      </c>
      <c r="U239" s="84">
        <f t="shared" si="21"/>
        <v>21.8125</v>
      </c>
      <c r="V239" s="84">
        <f t="shared" si="22"/>
        <v>378.47250000000003</v>
      </c>
    </row>
    <row r="240" spans="1:22">
      <c r="A240" s="83" t="s">
        <v>951</v>
      </c>
      <c r="B240" s="83" t="s">
        <v>952</v>
      </c>
      <c r="C240" s="83" t="s">
        <v>953</v>
      </c>
      <c r="D240" s="83" t="s">
        <v>954</v>
      </c>
      <c r="E240" s="87">
        <v>43613</v>
      </c>
      <c r="F240" s="95" t="str">
        <f t="shared" si="18"/>
        <v>43613</v>
      </c>
      <c r="G240" s="96" t="str">
        <f t="shared" si="19"/>
        <v>436</v>
      </c>
      <c r="H240" s="96" t="str">
        <f>VLOOKUP(G240,'Zone Lookup'!$A$2:$C$149,3,TRUE)</f>
        <v>004</v>
      </c>
      <c r="I240" s="97">
        <f>VLOOKUP(H240,'Weight Lookup'!$A$2:$B$11,2,FALSE)</f>
        <v>8.91</v>
      </c>
      <c r="J240" s="98">
        <v>40</v>
      </c>
      <c r="K240" s="96" t="str">
        <f>VLOOKUP(J240,'Apple Watch Inventory'!$A$2:$H$43,2,FALSE)</f>
        <v>42mm</v>
      </c>
      <c r="L240" s="96" t="str">
        <f>VLOOKUP(J240,'Apple Watch Inventory'!$A$2:$H$43,3,FALSE)</f>
        <v>Watch</v>
      </c>
      <c r="M240" s="96" t="str">
        <f>VLOOKUP(J240,'Apple Watch Inventory'!$A$2:$H$43,4,FALSE)</f>
        <v>Space Black Stainless Steel</v>
      </c>
      <c r="N240" s="96" t="str">
        <f>VLOOKUP(J240,'Apple Watch Inventory'!$A$2:$H$43,5,FALSE)</f>
        <v>Space Black Milanese Loop</v>
      </c>
      <c r="O240" s="97">
        <f>VLOOKUP(J240,'Apple Watch Inventory'!$A$2:$H$43,6,FALSE)</f>
        <v>749</v>
      </c>
      <c r="P240" s="98">
        <v>1</v>
      </c>
      <c r="Q240" s="97">
        <f t="shared" si="20"/>
        <v>69</v>
      </c>
      <c r="R240" s="98" t="s">
        <v>31</v>
      </c>
      <c r="S240" s="84">
        <f t="shared" si="23"/>
        <v>818</v>
      </c>
      <c r="T240" s="99">
        <f>VLOOKUP(R240,'Avg Sales Tax'!$B$2:$C$52,2,FALSE)</f>
        <v>7.0999999999999994E-2</v>
      </c>
      <c r="U240" s="84">
        <f t="shared" si="21"/>
        <v>58.077999999999996</v>
      </c>
      <c r="V240" s="84">
        <f t="shared" si="22"/>
        <v>884.98799999999994</v>
      </c>
    </row>
    <row r="241" spans="1:22">
      <c r="A241" s="83" t="s">
        <v>955</v>
      </c>
      <c r="B241" s="83" t="s">
        <v>956</v>
      </c>
      <c r="C241" s="83" t="s">
        <v>957</v>
      </c>
      <c r="D241" s="83" t="s">
        <v>958</v>
      </c>
      <c r="E241" s="87">
        <v>98409</v>
      </c>
      <c r="F241" s="95" t="str">
        <f t="shared" si="18"/>
        <v>98409</v>
      </c>
      <c r="G241" s="96" t="str">
        <f t="shared" si="19"/>
        <v>984</v>
      </c>
      <c r="H241" s="96" t="str">
        <f>VLOOKUP(G241,'Zone Lookup'!$A$2:$C$149,3,TRUE)</f>
        <v>008</v>
      </c>
      <c r="I241" s="97">
        <f>VLOOKUP(H241,'Weight Lookup'!$A$2:$B$11,2,FALSE)</f>
        <v>9.9600000000000009</v>
      </c>
      <c r="J241" s="98">
        <v>24</v>
      </c>
      <c r="K241" s="96" t="str">
        <f>VLOOKUP(J241,'Apple Watch Inventory'!$A$2:$H$43,2,FALSE)</f>
        <v>42mm</v>
      </c>
      <c r="L241" s="96" t="str">
        <f>VLOOKUP(J241,'Apple Watch Inventory'!$A$2:$H$43,3,FALSE)</f>
        <v>Watch</v>
      </c>
      <c r="M241" s="96" t="str">
        <f>VLOOKUP(J241,'Apple Watch Inventory'!$A$2:$H$43,4,FALSE)</f>
        <v>Stainless Steel</v>
      </c>
      <c r="N241" s="96" t="str">
        <f>VLOOKUP(J241,'Apple Watch Inventory'!$A$2:$H$43,5,FALSE)</f>
        <v>Saddle Brown Classic Buckle</v>
      </c>
      <c r="O241" s="97">
        <f>VLOOKUP(J241,'Apple Watch Inventory'!$A$2:$H$43,6,FALSE)</f>
        <v>699</v>
      </c>
      <c r="P241" s="98">
        <v>1</v>
      </c>
      <c r="Q241" s="97">
        <f t="shared" si="20"/>
        <v>69</v>
      </c>
      <c r="R241" s="98" t="s">
        <v>867</v>
      </c>
      <c r="S241" s="84">
        <f t="shared" si="23"/>
        <v>768</v>
      </c>
      <c r="T241" s="99">
        <f>VLOOKUP(R241,'Avg Sales Tax'!$B$2:$C$52,2,FALSE)</f>
        <v>8.8900000000000007E-2</v>
      </c>
      <c r="U241" s="84">
        <f t="shared" si="21"/>
        <v>68.275200000000012</v>
      </c>
      <c r="V241" s="84">
        <f t="shared" si="22"/>
        <v>846.23520000000008</v>
      </c>
    </row>
    <row r="242" spans="1:22">
      <c r="A242" s="83" t="s">
        <v>959</v>
      </c>
      <c r="B242" s="83" t="s">
        <v>960</v>
      </c>
      <c r="C242" s="83" t="s">
        <v>961</v>
      </c>
      <c r="D242" s="83" t="s">
        <v>962</v>
      </c>
      <c r="E242" s="87">
        <v>95661</v>
      </c>
      <c r="F242" s="95" t="str">
        <f t="shared" si="18"/>
        <v>95661</v>
      </c>
      <c r="G242" s="96" t="str">
        <f t="shared" si="19"/>
        <v>956</v>
      </c>
      <c r="H242" s="96" t="str">
        <f>VLOOKUP(G242,'Zone Lookup'!$A$2:$C$149,3,TRUE)</f>
        <v>008</v>
      </c>
      <c r="I242" s="97">
        <f>VLOOKUP(H242,'Weight Lookup'!$A$2:$B$11,2,FALSE)</f>
        <v>9.9600000000000009</v>
      </c>
      <c r="J242" s="98">
        <v>22</v>
      </c>
      <c r="K242" s="96" t="str">
        <f>VLOOKUP(J242,'Apple Watch Inventory'!$A$2:$H$43,2,FALSE)</f>
        <v>42mm</v>
      </c>
      <c r="L242" s="96" t="str">
        <f>VLOOKUP(J242,'Apple Watch Inventory'!$A$2:$H$43,3,FALSE)</f>
        <v>Sport</v>
      </c>
      <c r="M242" s="96" t="str">
        <f>VLOOKUP(J242,'Apple Watch Inventory'!$A$2:$H$43,4,FALSE)</f>
        <v>Space Gray Aluminum</v>
      </c>
      <c r="N242" s="96" t="str">
        <f>VLOOKUP(J242,'Apple Watch Inventory'!$A$2:$H$43,5,FALSE)</f>
        <v>Black Woven Nylon</v>
      </c>
      <c r="O242" s="97">
        <f>VLOOKUP(J242,'Apple Watch Inventory'!$A$2:$H$43,6,FALSE)</f>
        <v>349</v>
      </c>
      <c r="P242" s="98">
        <v>1</v>
      </c>
      <c r="Q242" s="97">
        <f t="shared" si="20"/>
        <v>69</v>
      </c>
      <c r="R242" s="98" t="s">
        <v>46</v>
      </c>
      <c r="S242" s="84">
        <f t="shared" si="23"/>
        <v>418</v>
      </c>
      <c r="T242" s="99">
        <f>VLOOKUP(R242,'Avg Sales Tax'!$B$2:$C$52,2,FALSE)</f>
        <v>8.4400000000000003E-2</v>
      </c>
      <c r="U242" s="84">
        <f t="shared" si="21"/>
        <v>35.279200000000003</v>
      </c>
      <c r="V242" s="84">
        <f t="shared" si="22"/>
        <v>463.23919999999998</v>
      </c>
    </row>
    <row r="243" spans="1:22">
      <c r="A243" s="83" t="s">
        <v>963</v>
      </c>
      <c r="B243" s="83" t="s">
        <v>964</v>
      </c>
      <c r="C243" s="83" t="s">
        <v>965</v>
      </c>
      <c r="D243" s="83" t="s">
        <v>797</v>
      </c>
      <c r="E243" s="87">
        <v>82501</v>
      </c>
      <c r="F243" s="95" t="str">
        <f t="shared" si="18"/>
        <v>82501</v>
      </c>
      <c r="G243" s="96" t="str">
        <f t="shared" si="19"/>
        <v>825</v>
      </c>
      <c r="H243" s="96" t="str">
        <f>VLOOKUP(G243,'Zone Lookup'!$A$2:$C$149,3,TRUE)</f>
        <v>007</v>
      </c>
      <c r="I243" s="97">
        <f>VLOOKUP(H243,'Weight Lookup'!$A$2:$B$11,2,FALSE)</f>
        <v>9.69</v>
      </c>
      <c r="J243" s="98">
        <v>13</v>
      </c>
      <c r="K243" s="96" t="str">
        <f>VLOOKUP(J243,'Apple Watch Inventory'!$A$2:$H$43,2,FALSE)</f>
        <v>38mm</v>
      </c>
      <c r="L243" s="96" t="str">
        <f>VLOOKUP(J243,'Apple Watch Inventory'!$A$2:$H$43,3,FALSE)</f>
        <v>Sport</v>
      </c>
      <c r="M243" s="96" t="str">
        <f>VLOOKUP(J243,'Apple Watch Inventory'!$A$2:$H$43,4,FALSE)</f>
        <v>Rose Gold Aluminum</v>
      </c>
      <c r="N243" s="96" t="str">
        <f>VLOOKUP(J243,'Apple Watch Inventory'!$A$2:$H$43,5,FALSE)</f>
        <v>Lavendar</v>
      </c>
      <c r="O243" s="97">
        <f>VLOOKUP(J243,'Apple Watch Inventory'!$A$2:$H$43,6,FALSE)</f>
        <v>299</v>
      </c>
      <c r="P243" s="98">
        <v>0</v>
      </c>
      <c r="Q243" s="97">
        <f t="shared" si="20"/>
        <v>0</v>
      </c>
      <c r="R243" s="98" t="s">
        <v>419</v>
      </c>
      <c r="S243" s="84">
        <f t="shared" si="23"/>
        <v>299</v>
      </c>
      <c r="T243" s="99">
        <f>VLOOKUP(R243,'Avg Sales Tax'!$B$2:$C$52,2,FALSE)</f>
        <v>5.4699999999999999E-2</v>
      </c>
      <c r="U243" s="84">
        <f t="shared" si="21"/>
        <v>16.3553</v>
      </c>
      <c r="V243" s="84">
        <f t="shared" si="22"/>
        <v>325.0453</v>
      </c>
    </row>
    <row r="244" spans="1:22">
      <c r="A244" s="83" t="s">
        <v>966</v>
      </c>
      <c r="B244" s="83" t="s">
        <v>967</v>
      </c>
      <c r="C244" s="83" t="s">
        <v>968</v>
      </c>
      <c r="D244" s="83" t="s">
        <v>89</v>
      </c>
      <c r="E244" s="87">
        <v>4864</v>
      </c>
      <c r="F244" s="95" t="str">
        <f t="shared" si="18"/>
        <v>04864</v>
      </c>
      <c r="G244" s="96" t="str">
        <f t="shared" si="19"/>
        <v>048</v>
      </c>
      <c r="H244" s="96" t="str">
        <f>VLOOKUP(G244,'Zone Lookup'!$A$2:$C$149,3,TRUE)</f>
        <v>004</v>
      </c>
      <c r="I244" s="97">
        <f>VLOOKUP(H244,'Weight Lookup'!$A$2:$B$11,2,FALSE)</f>
        <v>8.91</v>
      </c>
      <c r="J244" s="98">
        <v>1</v>
      </c>
      <c r="K244" s="96" t="str">
        <f>VLOOKUP(J244,'Apple Watch Inventory'!$A$2:$H$43,2,FALSE)</f>
        <v>38mm</v>
      </c>
      <c r="L244" s="96" t="str">
        <f>VLOOKUP(J244,'Apple Watch Inventory'!$A$2:$H$43,3,FALSE)</f>
        <v>Sport</v>
      </c>
      <c r="M244" s="96" t="str">
        <f>VLOOKUP(J244,'Apple Watch Inventory'!$A$2:$H$43,4,FALSE)</f>
        <v>Space Gray Aluminum</v>
      </c>
      <c r="N244" s="96" t="str">
        <f>VLOOKUP(J244,'Apple Watch Inventory'!$A$2:$H$43,5,FALSE)</f>
        <v>Black Sport</v>
      </c>
      <c r="O244" s="97">
        <f>VLOOKUP(J244,'Apple Watch Inventory'!$A$2:$H$43,6,FALSE)</f>
        <v>299</v>
      </c>
      <c r="P244" s="98">
        <v>0</v>
      </c>
      <c r="Q244" s="97">
        <f t="shared" si="20"/>
        <v>0</v>
      </c>
      <c r="R244" s="98" t="s">
        <v>810</v>
      </c>
      <c r="S244" s="84">
        <f t="shared" si="23"/>
        <v>299</v>
      </c>
      <c r="T244" s="99">
        <f>VLOOKUP(R244,'Avg Sales Tax'!$B$2:$C$52,2,FALSE)</f>
        <v>5.5E-2</v>
      </c>
      <c r="U244" s="84">
        <f t="shared" si="21"/>
        <v>16.445</v>
      </c>
      <c r="V244" s="84">
        <f t="shared" si="22"/>
        <v>324.35500000000002</v>
      </c>
    </row>
    <row r="245" spans="1:22">
      <c r="A245" s="83" t="s">
        <v>969</v>
      </c>
      <c r="B245" s="83" t="s">
        <v>970</v>
      </c>
      <c r="C245" s="83" t="s">
        <v>971</v>
      </c>
      <c r="D245" s="83" t="s">
        <v>972</v>
      </c>
      <c r="E245" s="87">
        <v>18954</v>
      </c>
      <c r="F245" s="95" t="str">
        <f t="shared" si="18"/>
        <v>18954</v>
      </c>
      <c r="G245" s="96" t="str">
        <f t="shared" si="19"/>
        <v>189</v>
      </c>
      <c r="H245" s="96" t="str">
        <f>VLOOKUP(G245,'Zone Lookup'!$A$2:$C$149,3,TRUE)</f>
        <v>002</v>
      </c>
      <c r="I245" s="97">
        <f>VLOOKUP(H245,'Weight Lookup'!$A$2:$B$11,2,FALSE)</f>
        <v>7.66</v>
      </c>
      <c r="J245" s="98">
        <v>15</v>
      </c>
      <c r="K245" s="96" t="str">
        <f>VLOOKUP(J245,'Apple Watch Inventory'!$A$2:$H$43,2,FALSE)</f>
        <v>38mm</v>
      </c>
      <c r="L245" s="96" t="str">
        <f>VLOOKUP(J245,'Apple Watch Inventory'!$A$2:$H$43,3,FALSE)</f>
        <v>Sport</v>
      </c>
      <c r="M245" s="96" t="str">
        <f>VLOOKUP(J245,'Apple Watch Inventory'!$A$2:$H$43,4,FALSE)</f>
        <v xml:space="preserve">Silver Aluminum </v>
      </c>
      <c r="N245" s="96" t="str">
        <f>VLOOKUP(J245,'Apple Watch Inventory'!$A$2:$H$43,5,FALSE)</f>
        <v>Pink Woven Nylon</v>
      </c>
      <c r="O245" s="97">
        <f>VLOOKUP(J245,'Apple Watch Inventory'!$A$2:$H$43,6,FALSE)</f>
        <v>299</v>
      </c>
      <c r="P245" s="98">
        <v>0</v>
      </c>
      <c r="Q245" s="97">
        <f t="shared" si="20"/>
        <v>0</v>
      </c>
      <c r="R245" s="98" t="s">
        <v>61</v>
      </c>
      <c r="S245" s="84">
        <f t="shared" si="23"/>
        <v>299</v>
      </c>
      <c r="T245" s="99">
        <f>VLOOKUP(R245,'Avg Sales Tax'!$B$2:$C$52,2,FALSE)</f>
        <v>6.3399999999999998E-2</v>
      </c>
      <c r="U245" s="84">
        <f t="shared" si="21"/>
        <v>18.956599999999998</v>
      </c>
      <c r="V245" s="84">
        <f t="shared" si="22"/>
        <v>325.61660000000001</v>
      </c>
    </row>
    <row r="246" spans="1:22">
      <c r="A246" s="83" t="s">
        <v>973</v>
      </c>
      <c r="B246" s="83" t="s">
        <v>974</v>
      </c>
      <c r="C246" s="83" t="s">
        <v>975</v>
      </c>
      <c r="D246" s="83" t="s">
        <v>976</v>
      </c>
      <c r="E246" s="87">
        <v>33614</v>
      </c>
      <c r="F246" s="95" t="str">
        <f t="shared" si="18"/>
        <v>33614</v>
      </c>
      <c r="G246" s="96" t="str">
        <f t="shared" si="19"/>
        <v>336</v>
      </c>
      <c r="H246" s="96" t="str">
        <f>VLOOKUP(G246,'Zone Lookup'!$A$2:$C$149,3,TRUE)</f>
        <v>005</v>
      </c>
      <c r="I246" s="97">
        <f>VLOOKUP(H246,'Weight Lookup'!$A$2:$B$11,2,FALSE)</f>
        <v>9.1</v>
      </c>
      <c r="J246" s="98">
        <v>34</v>
      </c>
      <c r="K246" s="96" t="str">
        <f>VLOOKUP(J246,'Apple Watch Inventory'!$A$2:$H$43,2,FALSE)</f>
        <v>42mm</v>
      </c>
      <c r="L246" s="96" t="str">
        <f>VLOOKUP(J246,'Apple Watch Inventory'!$A$2:$H$43,3,FALSE)</f>
        <v>Watch</v>
      </c>
      <c r="M246" s="96" t="str">
        <f>VLOOKUP(J246,'Apple Watch Inventory'!$A$2:$H$43,4,FALSE)</f>
        <v>Stainless Steel</v>
      </c>
      <c r="N246" s="96" t="str">
        <f>VLOOKUP(J246,'Apple Watch Inventory'!$A$2:$H$43,5,FALSE)</f>
        <v>Milanese Loop</v>
      </c>
      <c r="O246" s="97">
        <f>VLOOKUP(J246,'Apple Watch Inventory'!$A$2:$H$43,6,FALSE)</f>
        <v>699</v>
      </c>
      <c r="P246" s="98">
        <v>0</v>
      </c>
      <c r="Q246" s="97">
        <f t="shared" si="20"/>
        <v>0</v>
      </c>
      <c r="R246" s="98" t="s">
        <v>204</v>
      </c>
      <c r="S246" s="84">
        <f t="shared" si="23"/>
        <v>699</v>
      </c>
      <c r="T246" s="99">
        <f>VLOOKUP(R246,'Avg Sales Tax'!$B$2:$C$52,2,FALSE)</f>
        <v>6.6500000000000004E-2</v>
      </c>
      <c r="U246" s="84">
        <f t="shared" si="21"/>
        <v>46.483499999999999</v>
      </c>
      <c r="V246" s="84">
        <f t="shared" si="22"/>
        <v>754.58350000000007</v>
      </c>
    </row>
    <row r="247" spans="1:22">
      <c r="A247" s="83" t="s">
        <v>977</v>
      </c>
      <c r="B247" s="83" t="s">
        <v>978</v>
      </c>
      <c r="C247" s="83" t="s">
        <v>979</v>
      </c>
      <c r="D247" s="83" t="s">
        <v>980</v>
      </c>
      <c r="E247" s="87">
        <v>92020</v>
      </c>
      <c r="F247" s="95" t="str">
        <f t="shared" si="18"/>
        <v>92020</v>
      </c>
      <c r="G247" s="96" t="str">
        <f t="shared" si="19"/>
        <v>920</v>
      </c>
      <c r="H247" s="96" t="str">
        <f>VLOOKUP(G247,'Zone Lookup'!$A$2:$C$149,3,TRUE)</f>
        <v>008</v>
      </c>
      <c r="I247" s="97">
        <f>VLOOKUP(H247,'Weight Lookup'!$A$2:$B$11,2,FALSE)</f>
        <v>9.9600000000000009</v>
      </c>
      <c r="J247" s="98">
        <v>35</v>
      </c>
      <c r="K247" s="96" t="str">
        <f>VLOOKUP(J247,'Apple Watch Inventory'!$A$2:$H$43,2,FALSE)</f>
        <v>38mm</v>
      </c>
      <c r="L247" s="96" t="str">
        <f>VLOOKUP(J247,'Apple Watch Inventory'!$A$2:$H$43,3,FALSE)</f>
        <v>Watch</v>
      </c>
      <c r="M247" s="96" t="str">
        <f>VLOOKUP(J247,'Apple Watch Inventory'!$A$2:$H$43,4,FALSE)</f>
        <v>Stainless Steel</v>
      </c>
      <c r="N247" s="96" t="str">
        <f>VLOOKUP(J247,'Apple Watch Inventory'!$A$2:$H$43,5,FALSE)</f>
        <v>Link Bracelet</v>
      </c>
      <c r="O247" s="97">
        <f>VLOOKUP(J247,'Apple Watch Inventory'!$A$2:$H$43,6,FALSE)</f>
        <v>949</v>
      </c>
      <c r="P247" s="98">
        <v>1</v>
      </c>
      <c r="Q247" s="97">
        <f t="shared" si="20"/>
        <v>69</v>
      </c>
      <c r="R247" s="98" t="s">
        <v>46</v>
      </c>
      <c r="S247" s="84">
        <f t="shared" si="23"/>
        <v>1018</v>
      </c>
      <c r="T247" s="99">
        <f>VLOOKUP(R247,'Avg Sales Tax'!$B$2:$C$52,2,FALSE)</f>
        <v>8.4400000000000003E-2</v>
      </c>
      <c r="U247" s="84">
        <f t="shared" si="21"/>
        <v>85.919200000000004</v>
      </c>
      <c r="V247" s="84">
        <f t="shared" si="22"/>
        <v>1113.8792000000001</v>
      </c>
    </row>
    <row r="248" spans="1:22">
      <c r="A248" s="83" t="s">
        <v>981</v>
      </c>
      <c r="B248" s="83" t="s">
        <v>982</v>
      </c>
      <c r="C248" s="83" t="s">
        <v>983</v>
      </c>
      <c r="D248" s="83" t="s">
        <v>984</v>
      </c>
      <c r="E248" s="87">
        <v>77840</v>
      </c>
      <c r="F248" s="95" t="str">
        <f t="shared" si="18"/>
        <v>77840</v>
      </c>
      <c r="G248" s="96" t="str">
        <f t="shared" si="19"/>
        <v>778</v>
      </c>
      <c r="H248" s="96" t="str">
        <f>VLOOKUP(G248,'Zone Lookup'!$A$2:$C$149,3,TRUE)</f>
        <v>007</v>
      </c>
      <c r="I248" s="97">
        <f>VLOOKUP(H248,'Weight Lookup'!$A$2:$B$11,2,FALSE)</f>
        <v>9.69</v>
      </c>
      <c r="J248" s="98">
        <v>14</v>
      </c>
      <c r="K248" s="96" t="str">
        <f>VLOOKUP(J248,'Apple Watch Inventory'!$A$2:$H$43,2,FALSE)</f>
        <v>42mm</v>
      </c>
      <c r="L248" s="96" t="str">
        <f>VLOOKUP(J248,'Apple Watch Inventory'!$A$2:$H$43,3,FALSE)</f>
        <v>Sport</v>
      </c>
      <c r="M248" s="96" t="str">
        <f>VLOOKUP(J248,'Apple Watch Inventory'!$A$2:$H$43,4,FALSE)</f>
        <v>Rose Gold Aluminum</v>
      </c>
      <c r="N248" s="96" t="str">
        <f>VLOOKUP(J248,'Apple Watch Inventory'!$A$2:$H$43,5,FALSE)</f>
        <v>Lavendar</v>
      </c>
      <c r="O248" s="97">
        <f>VLOOKUP(J248,'Apple Watch Inventory'!$A$2:$H$43,6,FALSE)</f>
        <v>349</v>
      </c>
      <c r="P248" s="98">
        <v>1</v>
      </c>
      <c r="Q248" s="97">
        <f t="shared" si="20"/>
        <v>69</v>
      </c>
      <c r="R248" s="98" t="s">
        <v>79</v>
      </c>
      <c r="S248" s="84">
        <f t="shared" si="23"/>
        <v>418</v>
      </c>
      <c r="T248" s="99">
        <f>VLOOKUP(R248,'Avg Sales Tax'!$B$2:$C$52,2,FALSE)</f>
        <v>8.0500000000000002E-2</v>
      </c>
      <c r="U248" s="84">
        <f t="shared" si="21"/>
        <v>33.649000000000001</v>
      </c>
      <c r="V248" s="84">
        <f t="shared" si="22"/>
        <v>461.339</v>
      </c>
    </row>
    <row r="249" spans="1:22">
      <c r="A249" s="83" t="s">
        <v>985</v>
      </c>
      <c r="B249" s="83" t="s">
        <v>986</v>
      </c>
      <c r="C249" s="83" t="s">
        <v>987</v>
      </c>
      <c r="D249" s="83" t="s">
        <v>988</v>
      </c>
      <c r="E249" s="87">
        <v>60035</v>
      </c>
      <c r="F249" s="95" t="str">
        <f t="shared" si="18"/>
        <v>60035</v>
      </c>
      <c r="G249" s="96" t="str">
        <f t="shared" si="19"/>
        <v>600</v>
      </c>
      <c r="H249" s="96" t="str">
        <f>VLOOKUP(G249,'Zone Lookup'!$A$2:$C$149,3,TRUE)</f>
        <v>005</v>
      </c>
      <c r="I249" s="97">
        <f>VLOOKUP(H249,'Weight Lookup'!$A$2:$B$11,2,FALSE)</f>
        <v>9.1</v>
      </c>
      <c r="J249" s="98">
        <v>9</v>
      </c>
      <c r="K249" s="96" t="str">
        <f>VLOOKUP(J249,'Apple Watch Inventory'!$A$2:$H$43,2,FALSE)</f>
        <v>38mm</v>
      </c>
      <c r="L249" s="96" t="str">
        <f>VLOOKUP(J249,'Apple Watch Inventory'!$A$2:$H$43,3,FALSE)</f>
        <v>Sport</v>
      </c>
      <c r="M249" s="96" t="str">
        <f>VLOOKUP(J249,'Apple Watch Inventory'!$A$2:$H$43,4,FALSE)</f>
        <v xml:space="preserve">Silver Aluminum </v>
      </c>
      <c r="N249" s="96" t="str">
        <f>VLOOKUP(J249,'Apple Watch Inventory'!$A$2:$H$43,5,FALSE)</f>
        <v>White</v>
      </c>
      <c r="O249" s="97">
        <f>VLOOKUP(J249,'Apple Watch Inventory'!$A$2:$H$43,6,FALSE)</f>
        <v>299</v>
      </c>
      <c r="P249" s="98">
        <v>0</v>
      </c>
      <c r="Q249" s="97">
        <f t="shared" si="20"/>
        <v>0</v>
      </c>
      <c r="R249" s="98" t="s">
        <v>40</v>
      </c>
      <c r="S249" s="84">
        <f t="shared" si="23"/>
        <v>299</v>
      </c>
      <c r="T249" s="99">
        <f>VLOOKUP(R249,'Avg Sales Tax'!$B$2:$C$52,2,FALSE)</f>
        <v>8.1900000000000001E-2</v>
      </c>
      <c r="U249" s="84">
        <f t="shared" si="21"/>
        <v>24.488099999999999</v>
      </c>
      <c r="V249" s="84">
        <f t="shared" si="22"/>
        <v>332.5881</v>
      </c>
    </row>
    <row r="250" spans="1:22">
      <c r="A250" s="83" t="s">
        <v>989</v>
      </c>
      <c r="B250" s="83" t="s">
        <v>990</v>
      </c>
      <c r="C250" s="83" t="s">
        <v>991</v>
      </c>
      <c r="D250" s="83" t="s">
        <v>617</v>
      </c>
      <c r="E250" s="87">
        <v>8401</v>
      </c>
      <c r="F250" s="95" t="str">
        <f t="shared" si="18"/>
        <v>08401</v>
      </c>
      <c r="G250" s="96" t="str">
        <f t="shared" si="19"/>
        <v>084</v>
      </c>
      <c r="H250" s="96" t="str">
        <f>VLOOKUP(G250,'Zone Lookup'!$A$2:$C$149,3,TRUE)</f>
        <v>002</v>
      </c>
      <c r="I250" s="97">
        <f>VLOOKUP(H250,'Weight Lookup'!$A$2:$B$11,2,FALSE)</f>
        <v>7.66</v>
      </c>
      <c r="J250" s="98">
        <v>34</v>
      </c>
      <c r="K250" s="96" t="str">
        <f>VLOOKUP(J250,'Apple Watch Inventory'!$A$2:$H$43,2,FALSE)</f>
        <v>42mm</v>
      </c>
      <c r="L250" s="96" t="str">
        <f>VLOOKUP(J250,'Apple Watch Inventory'!$A$2:$H$43,3,FALSE)</f>
        <v>Watch</v>
      </c>
      <c r="M250" s="96" t="str">
        <f>VLOOKUP(J250,'Apple Watch Inventory'!$A$2:$H$43,4,FALSE)</f>
        <v>Stainless Steel</v>
      </c>
      <c r="N250" s="96" t="str">
        <f>VLOOKUP(J250,'Apple Watch Inventory'!$A$2:$H$43,5,FALSE)</f>
        <v>Milanese Loop</v>
      </c>
      <c r="O250" s="97">
        <f>VLOOKUP(J250,'Apple Watch Inventory'!$A$2:$H$43,6,FALSE)</f>
        <v>699</v>
      </c>
      <c r="P250" s="98">
        <v>1</v>
      </c>
      <c r="Q250" s="97">
        <f t="shared" si="20"/>
        <v>69</v>
      </c>
      <c r="R250" s="98" t="s">
        <v>21</v>
      </c>
      <c r="S250" s="84">
        <f t="shared" si="23"/>
        <v>768</v>
      </c>
      <c r="T250" s="99">
        <f>VLOOKUP(R250,'Avg Sales Tax'!$B$2:$C$52,2,FALSE)</f>
        <v>6.9699999999999998E-2</v>
      </c>
      <c r="U250" s="84">
        <f t="shared" si="21"/>
        <v>53.529600000000002</v>
      </c>
      <c r="V250" s="84">
        <f t="shared" si="22"/>
        <v>829.18959999999993</v>
      </c>
    </row>
    <row r="251" spans="1:22">
      <c r="A251" s="83" t="s">
        <v>992</v>
      </c>
      <c r="B251" s="83" t="s">
        <v>993</v>
      </c>
      <c r="C251" s="83" t="s">
        <v>994</v>
      </c>
      <c r="D251" s="83" t="s">
        <v>773</v>
      </c>
      <c r="E251" s="87">
        <v>8807</v>
      </c>
      <c r="F251" s="95" t="str">
        <f t="shared" si="18"/>
        <v>08807</v>
      </c>
      <c r="G251" s="96" t="str">
        <f t="shared" si="19"/>
        <v>088</v>
      </c>
      <c r="H251" s="96" t="str">
        <f>VLOOKUP(G251,'Zone Lookup'!$A$2:$C$149,3,TRUE)</f>
        <v>002</v>
      </c>
      <c r="I251" s="97">
        <f>VLOOKUP(H251,'Weight Lookup'!$A$2:$B$11,2,FALSE)</f>
        <v>7.66</v>
      </c>
      <c r="J251" s="98">
        <v>32</v>
      </c>
      <c r="K251" s="96" t="str">
        <f>VLOOKUP(J251,'Apple Watch Inventory'!$A$2:$H$43,2,FALSE)</f>
        <v>42mm</v>
      </c>
      <c r="L251" s="96" t="str">
        <f>VLOOKUP(J251,'Apple Watch Inventory'!$A$2:$H$43,3,FALSE)</f>
        <v>Watch</v>
      </c>
      <c r="M251" s="96" t="str">
        <f>VLOOKUP(J251,'Apple Watch Inventory'!$A$2:$H$43,4,FALSE)</f>
        <v>Stainless Steel</v>
      </c>
      <c r="N251" s="96" t="str">
        <f>VLOOKUP(J251,'Apple Watch Inventory'!$A$2:$H$43,5,FALSE)</f>
        <v>Pearl Woven Nylon</v>
      </c>
      <c r="O251" s="97">
        <f>VLOOKUP(J251,'Apple Watch Inventory'!$A$2:$H$43,6,FALSE)</f>
        <v>599</v>
      </c>
      <c r="P251" s="98">
        <v>1</v>
      </c>
      <c r="Q251" s="97">
        <f t="shared" si="20"/>
        <v>69</v>
      </c>
      <c r="R251" s="98" t="s">
        <v>21</v>
      </c>
      <c r="S251" s="84">
        <f t="shared" si="23"/>
        <v>668</v>
      </c>
      <c r="T251" s="99">
        <f>VLOOKUP(R251,'Avg Sales Tax'!$B$2:$C$52,2,FALSE)</f>
        <v>6.9699999999999998E-2</v>
      </c>
      <c r="U251" s="84">
        <f t="shared" si="21"/>
        <v>46.559599999999996</v>
      </c>
      <c r="V251" s="84">
        <f t="shared" si="22"/>
        <v>722.21960000000001</v>
      </c>
    </row>
    <row r="252" spans="1:22">
      <c r="A252" s="83" t="s">
        <v>995</v>
      </c>
      <c r="B252" s="83" t="s">
        <v>996</v>
      </c>
      <c r="C252" s="83" t="s">
        <v>997</v>
      </c>
      <c r="D252" s="83" t="s">
        <v>998</v>
      </c>
      <c r="E252" s="87">
        <v>11226</v>
      </c>
      <c r="F252" s="95" t="str">
        <f t="shared" si="18"/>
        <v>11226</v>
      </c>
      <c r="G252" s="96" t="str">
        <f t="shared" si="19"/>
        <v>112</v>
      </c>
      <c r="H252" s="96" t="str">
        <f>VLOOKUP(G252,'Zone Lookup'!$A$2:$C$149,3,TRUE)</f>
        <v>002</v>
      </c>
      <c r="I252" s="97">
        <f>VLOOKUP(H252,'Weight Lookup'!$A$2:$B$11,2,FALSE)</f>
        <v>7.66</v>
      </c>
      <c r="J252" s="98">
        <v>22</v>
      </c>
      <c r="K252" s="96" t="str">
        <f>VLOOKUP(J252,'Apple Watch Inventory'!$A$2:$H$43,2,FALSE)</f>
        <v>42mm</v>
      </c>
      <c r="L252" s="96" t="str">
        <f>VLOOKUP(J252,'Apple Watch Inventory'!$A$2:$H$43,3,FALSE)</f>
        <v>Sport</v>
      </c>
      <c r="M252" s="96" t="str">
        <f>VLOOKUP(J252,'Apple Watch Inventory'!$A$2:$H$43,4,FALSE)</f>
        <v>Space Gray Aluminum</v>
      </c>
      <c r="N252" s="96" t="str">
        <f>VLOOKUP(J252,'Apple Watch Inventory'!$A$2:$H$43,5,FALSE)</f>
        <v>Black Woven Nylon</v>
      </c>
      <c r="O252" s="97">
        <f>VLOOKUP(J252,'Apple Watch Inventory'!$A$2:$H$43,6,FALSE)</f>
        <v>349</v>
      </c>
      <c r="P252" s="98">
        <v>1</v>
      </c>
      <c r="Q252" s="97">
        <f t="shared" si="20"/>
        <v>69</v>
      </c>
      <c r="R252" s="98" t="s">
        <v>66</v>
      </c>
      <c r="S252" s="84">
        <f t="shared" si="23"/>
        <v>418</v>
      </c>
      <c r="T252" s="99">
        <f>VLOOKUP(R252,'Avg Sales Tax'!$B$2:$C$52,2,FALSE)</f>
        <v>8.48E-2</v>
      </c>
      <c r="U252" s="84">
        <f t="shared" si="21"/>
        <v>35.446399999999997</v>
      </c>
      <c r="V252" s="84">
        <f t="shared" si="22"/>
        <v>461.10640000000001</v>
      </c>
    </row>
    <row r="253" spans="1:22">
      <c r="A253" s="83" t="s">
        <v>999</v>
      </c>
      <c r="B253" s="83" t="s">
        <v>1000</v>
      </c>
      <c r="C253" s="83" t="s">
        <v>1001</v>
      </c>
      <c r="D253" s="83" t="s">
        <v>1002</v>
      </c>
      <c r="E253" s="87">
        <v>63104</v>
      </c>
      <c r="F253" s="95" t="str">
        <f t="shared" si="18"/>
        <v>63104</v>
      </c>
      <c r="G253" s="96" t="str">
        <f t="shared" si="19"/>
        <v>631</v>
      </c>
      <c r="H253" s="96" t="str">
        <f>VLOOKUP(G253,'Zone Lookup'!$A$2:$C$149,3,TRUE)</f>
        <v>005</v>
      </c>
      <c r="I253" s="97">
        <f>VLOOKUP(H253,'Weight Lookup'!$A$2:$B$11,2,FALSE)</f>
        <v>9.1</v>
      </c>
      <c r="J253" s="98">
        <v>9</v>
      </c>
      <c r="K253" s="96" t="str">
        <f>VLOOKUP(J253,'Apple Watch Inventory'!$A$2:$H$43,2,FALSE)</f>
        <v>38mm</v>
      </c>
      <c r="L253" s="96" t="str">
        <f>VLOOKUP(J253,'Apple Watch Inventory'!$A$2:$H$43,3,FALSE)</f>
        <v>Sport</v>
      </c>
      <c r="M253" s="96" t="str">
        <f>VLOOKUP(J253,'Apple Watch Inventory'!$A$2:$H$43,4,FALSE)</f>
        <v xml:space="preserve">Silver Aluminum </v>
      </c>
      <c r="N253" s="96" t="str">
        <f>VLOOKUP(J253,'Apple Watch Inventory'!$A$2:$H$43,5,FALSE)</f>
        <v>White</v>
      </c>
      <c r="O253" s="97">
        <f>VLOOKUP(J253,'Apple Watch Inventory'!$A$2:$H$43,6,FALSE)</f>
        <v>299</v>
      </c>
      <c r="P253" s="98">
        <v>0</v>
      </c>
      <c r="Q253" s="97">
        <f t="shared" si="20"/>
        <v>0</v>
      </c>
      <c r="R253" s="98" t="s">
        <v>1003</v>
      </c>
      <c r="S253" s="84">
        <f t="shared" si="23"/>
        <v>299</v>
      </c>
      <c r="T253" s="99">
        <f>VLOOKUP(R253,'Avg Sales Tax'!$B$2:$C$52,2,FALSE)</f>
        <v>7.8100000000000003E-2</v>
      </c>
      <c r="U253" s="84">
        <f t="shared" si="21"/>
        <v>23.351900000000001</v>
      </c>
      <c r="V253" s="84">
        <f t="shared" si="22"/>
        <v>331.45190000000002</v>
      </c>
    </row>
    <row r="254" spans="1:22">
      <c r="A254" s="83" t="s">
        <v>1004</v>
      </c>
      <c r="B254" s="83" t="s">
        <v>1005</v>
      </c>
      <c r="C254" s="83" t="s">
        <v>1006</v>
      </c>
      <c r="D254" s="83" t="s">
        <v>1007</v>
      </c>
      <c r="E254" s="87">
        <v>95207</v>
      </c>
      <c r="F254" s="95" t="str">
        <f t="shared" si="18"/>
        <v>95207</v>
      </c>
      <c r="G254" s="96" t="str">
        <f t="shared" si="19"/>
        <v>952</v>
      </c>
      <c r="H254" s="96" t="str">
        <f>VLOOKUP(G254,'Zone Lookup'!$A$2:$C$149,3,TRUE)</f>
        <v>008</v>
      </c>
      <c r="I254" s="97">
        <f>VLOOKUP(H254,'Weight Lookup'!$A$2:$B$11,2,FALSE)</f>
        <v>9.9600000000000009</v>
      </c>
      <c r="J254" s="98">
        <v>39</v>
      </c>
      <c r="K254" s="96" t="str">
        <f>VLOOKUP(J254,'Apple Watch Inventory'!$A$2:$H$43,2,FALSE)</f>
        <v>38mm</v>
      </c>
      <c r="L254" s="96" t="str">
        <f>VLOOKUP(J254,'Apple Watch Inventory'!$A$2:$H$43,3,FALSE)</f>
        <v>Watch</v>
      </c>
      <c r="M254" s="96" t="str">
        <f>VLOOKUP(J254,'Apple Watch Inventory'!$A$2:$H$43,4,FALSE)</f>
        <v>Space Black Stainless Steel</v>
      </c>
      <c r="N254" s="96" t="str">
        <f>VLOOKUP(J254,'Apple Watch Inventory'!$A$2:$H$43,5,FALSE)</f>
        <v>Space Black Milanese Loop</v>
      </c>
      <c r="O254" s="97">
        <f>VLOOKUP(J254,'Apple Watch Inventory'!$A$2:$H$43,6,FALSE)</f>
        <v>699</v>
      </c>
      <c r="P254" s="98">
        <v>1</v>
      </c>
      <c r="Q254" s="97">
        <f t="shared" si="20"/>
        <v>69</v>
      </c>
      <c r="R254" s="98" t="s">
        <v>46</v>
      </c>
      <c r="S254" s="84">
        <f t="shared" si="23"/>
        <v>768</v>
      </c>
      <c r="T254" s="99">
        <f>VLOOKUP(R254,'Avg Sales Tax'!$B$2:$C$52,2,FALSE)</f>
        <v>8.4400000000000003E-2</v>
      </c>
      <c r="U254" s="84">
        <f t="shared" si="21"/>
        <v>64.819199999999995</v>
      </c>
      <c r="V254" s="84">
        <f t="shared" si="22"/>
        <v>842.77920000000006</v>
      </c>
    </row>
    <row r="255" spans="1:22">
      <c r="A255" s="83" t="s">
        <v>1008</v>
      </c>
      <c r="B255" s="83" t="s">
        <v>1009</v>
      </c>
      <c r="C255" s="83" t="s">
        <v>1010</v>
      </c>
      <c r="D255" s="83" t="s">
        <v>1011</v>
      </c>
      <c r="E255" s="87">
        <v>7424</v>
      </c>
      <c r="F255" s="95" t="str">
        <f t="shared" si="18"/>
        <v>07424</v>
      </c>
      <c r="G255" s="96" t="str">
        <f t="shared" si="19"/>
        <v>074</v>
      </c>
      <c r="H255" s="96" t="str">
        <f>VLOOKUP(G255,'Zone Lookup'!$A$2:$C$149,3,TRUE)</f>
        <v>002</v>
      </c>
      <c r="I255" s="97">
        <f>VLOOKUP(H255,'Weight Lookup'!$A$2:$B$11,2,FALSE)</f>
        <v>7.66</v>
      </c>
      <c r="J255" s="98">
        <v>12</v>
      </c>
      <c r="K255" s="96" t="str">
        <f>VLOOKUP(J255,'Apple Watch Inventory'!$A$2:$H$43,2,FALSE)</f>
        <v>42mm</v>
      </c>
      <c r="L255" s="96" t="str">
        <f>VLOOKUP(J255,'Apple Watch Inventory'!$A$2:$H$43,3,FALSE)</f>
        <v>Sport</v>
      </c>
      <c r="M255" s="96" t="str">
        <f>VLOOKUP(J255,'Apple Watch Inventory'!$A$2:$H$43,4,FALSE)</f>
        <v>Gold Aluminum</v>
      </c>
      <c r="N255" s="96" t="str">
        <f>VLOOKUP(J255,'Apple Watch Inventory'!$A$2:$H$43,5,FALSE)</f>
        <v>Midnight Blue</v>
      </c>
      <c r="O255" s="97">
        <f>VLOOKUP(J255,'Apple Watch Inventory'!$A$2:$H$43,6,FALSE)</f>
        <v>349</v>
      </c>
      <c r="P255" s="98">
        <v>0</v>
      </c>
      <c r="Q255" s="97">
        <f t="shared" si="20"/>
        <v>0</v>
      </c>
      <c r="R255" s="98" t="s">
        <v>21</v>
      </c>
      <c r="S255" s="84">
        <f t="shared" si="23"/>
        <v>349</v>
      </c>
      <c r="T255" s="99">
        <f>VLOOKUP(R255,'Avg Sales Tax'!$B$2:$C$52,2,FALSE)</f>
        <v>6.9699999999999998E-2</v>
      </c>
      <c r="U255" s="84">
        <f t="shared" si="21"/>
        <v>24.325299999999999</v>
      </c>
      <c r="V255" s="84">
        <f t="shared" si="22"/>
        <v>380.98530000000005</v>
      </c>
    </row>
    <row r="256" spans="1:22">
      <c r="A256" s="83" t="s">
        <v>1012</v>
      </c>
      <c r="B256" s="83" t="s">
        <v>1013</v>
      </c>
      <c r="C256" s="83" t="s">
        <v>1014</v>
      </c>
      <c r="D256" s="83" t="s">
        <v>413</v>
      </c>
      <c r="E256" s="87">
        <v>46220</v>
      </c>
      <c r="F256" s="95" t="str">
        <f t="shared" si="18"/>
        <v>46220</v>
      </c>
      <c r="G256" s="96" t="str">
        <f t="shared" si="19"/>
        <v>462</v>
      </c>
      <c r="H256" s="96" t="str">
        <f>VLOOKUP(G256,'Zone Lookup'!$A$2:$C$149,3,TRUE)</f>
        <v>005</v>
      </c>
      <c r="I256" s="97">
        <f>VLOOKUP(H256,'Weight Lookup'!$A$2:$B$11,2,FALSE)</f>
        <v>9.1</v>
      </c>
      <c r="J256" s="98">
        <v>37</v>
      </c>
      <c r="K256" s="96" t="str">
        <f>VLOOKUP(J256,'Apple Watch Inventory'!$A$2:$H$43,2,FALSE)</f>
        <v>38mm</v>
      </c>
      <c r="L256" s="96" t="str">
        <f>VLOOKUP(J256,'Apple Watch Inventory'!$A$2:$H$43,3,FALSE)</f>
        <v>Watch</v>
      </c>
      <c r="M256" s="96" t="str">
        <f>VLOOKUP(J256,'Apple Watch Inventory'!$A$2:$H$43,4,FALSE)</f>
        <v>Space Black Stainless Steel</v>
      </c>
      <c r="N256" s="96" t="str">
        <f>VLOOKUP(J256,'Apple Watch Inventory'!$A$2:$H$43,5,FALSE)</f>
        <v>Black Sport</v>
      </c>
      <c r="O256" s="97">
        <f>VLOOKUP(J256,'Apple Watch Inventory'!$A$2:$H$43,6,FALSE)</f>
        <v>549</v>
      </c>
      <c r="P256" s="98">
        <v>0</v>
      </c>
      <c r="Q256" s="97">
        <f t="shared" si="20"/>
        <v>0</v>
      </c>
      <c r="R256" s="98" t="s">
        <v>414</v>
      </c>
      <c r="S256" s="84">
        <f t="shared" si="23"/>
        <v>549</v>
      </c>
      <c r="T256" s="99">
        <f>VLOOKUP(R256,'Avg Sales Tax'!$B$2:$C$52,2,FALSE)</f>
        <v>7.0000000000000007E-2</v>
      </c>
      <c r="U256" s="84">
        <f t="shared" si="21"/>
        <v>38.430000000000007</v>
      </c>
      <c r="V256" s="84">
        <f t="shared" si="22"/>
        <v>596.53</v>
      </c>
    </row>
    <row r="257" spans="1:22">
      <c r="A257" s="83" t="s">
        <v>1015</v>
      </c>
      <c r="B257" s="83" t="s">
        <v>1016</v>
      </c>
      <c r="C257" s="83" t="s">
        <v>1017</v>
      </c>
      <c r="D257" s="83" t="s">
        <v>1018</v>
      </c>
      <c r="E257" s="87">
        <v>98133</v>
      </c>
      <c r="F257" s="95" t="str">
        <f t="shared" si="18"/>
        <v>98133</v>
      </c>
      <c r="G257" s="96" t="str">
        <f t="shared" si="19"/>
        <v>981</v>
      </c>
      <c r="H257" s="96" t="str">
        <f>VLOOKUP(G257,'Zone Lookup'!$A$2:$C$149,3,TRUE)</f>
        <v>008</v>
      </c>
      <c r="I257" s="97">
        <f>VLOOKUP(H257,'Weight Lookup'!$A$2:$B$11,2,FALSE)</f>
        <v>9.9600000000000009</v>
      </c>
      <c r="J257" s="98">
        <v>12</v>
      </c>
      <c r="K257" s="96" t="str">
        <f>VLOOKUP(J257,'Apple Watch Inventory'!$A$2:$H$43,2,FALSE)</f>
        <v>42mm</v>
      </c>
      <c r="L257" s="96" t="str">
        <f>VLOOKUP(J257,'Apple Watch Inventory'!$A$2:$H$43,3,FALSE)</f>
        <v>Sport</v>
      </c>
      <c r="M257" s="96" t="str">
        <f>VLOOKUP(J257,'Apple Watch Inventory'!$A$2:$H$43,4,FALSE)</f>
        <v>Gold Aluminum</v>
      </c>
      <c r="N257" s="96" t="str">
        <f>VLOOKUP(J257,'Apple Watch Inventory'!$A$2:$H$43,5,FALSE)</f>
        <v>Midnight Blue</v>
      </c>
      <c r="O257" s="97">
        <f>VLOOKUP(J257,'Apple Watch Inventory'!$A$2:$H$43,6,FALSE)</f>
        <v>349</v>
      </c>
      <c r="P257" s="98">
        <v>0</v>
      </c>
      <c r="Q257" s="97">
        <f t="shared" si="20"/>
        <v>0</v>
      </c>
      <c r="R257" s="98" t="s">
        <v>867</v>
      </c>
      <c r="S257" s="84">
        <f t="shared" si="23"/>
        <v>349</v>
      </c>
      <c r="T257" s="99">
        <f>VLOOKUP(R257,'Avg Sales Tax'!$B$2:$C$52,2,FALSE)</f>
        <v>8.8900000000000007E-2</v>
      </c>
      <c r="U257" s="84">
        <f t="shared" si="21"/>
        <v>31.026100000000003</v>
      </c>
      <c r="V257" s="84">
        <f t="shared" si="22"/>
        <v>389.98609999999996</v>
      </c>
    </row>
    <row r="258" spans="1:22">
      <c r="A258" s="83" t="s">
        <v>1019</v>
      </c>
      <c r="B258" s="83" t="s">
        <v>1020</v>
      </c>
      <c r="C258" s="83" t="s">
        <v>1021</v>
      </c>
      <c r="D258" s="83" t="s">
        <v>798</v>
      </c>
      <c r="E258" s="87">
        <v>27215</v>
      </c>
      <c r="F258" s="95" t="str">
        <f t="shared" si="18"/>
        <v>27215</v>
      </c>
      <c r="G258" s="96" t="str">
        <f t="shared" si="19"/>
        <v>272</v>
      </c>
      <c r="H258" s="96" t="str">
        <f>VLOOKUP(G258,'Zone Lookup'!$A$2:$C$149,3,TRUE)</f>
        <v>004</v>
      </c>
      <c r="I258" s="97">
        <f>VLOOKUP(H258,'Weight Lookup'!$A$2:$B$11,2,FALSE)</f>
        <v>8.91</v>
      </c>
      <c r="J258" s="98">
        <v>19</v>
      </c>
      <c r="K258" s="96" t="str">
        <f>VLOOKUP(J258,'Apple Watch Inventory'!$A$2:$H$43,2,FALSE)</f>
        <v>38mm</v>
      </c>
      <c r="L258" s="96" t="str">
        <f>VLOOKUP(J258,'Apple Watch Inventory'!$A$2:$H$43,3,FALSE)</f>
        <v>Sport</v>
      </c>
      <c r="M258" s="96" t="str">
        <f>VLOOKUP(J258,'Apple Watch Inventory'!$A$2:$H$43,4,FALSE)</f>
        <v>Gold Aluminum</v>
      </c>
      <c r="N258" s="96" t="str">
        <f>VLOOKUP(J258,'Apple Watch Inventory'!$A$2:$H$43,5,FALSE)</f>
        <v>Gold/Red Woven Nylon</v>
      </c>
      <c r="O258" s="97">
        <f>VLOOKUP(J258,'Apple Watch Inventory'!$A$2:$H$43,6,FALSE)</f>
        <v>299</v>
      </c>
      <c r="P258" s="98">
        <v>0</v>
      </c>
      <c r="Q258" s="97">
        <f t="shared" si="20"/>
        <v>0</v>
      </c>
      <c r="R258" s="98" t="s">
        <v>317</v>
      </c>
      <c r="S258" s="84">
        <f t="shared" si="23"/>
        <v>299</v>
      </c>
      <c r="T258" s="99">
        <f>VLOOKUP(R258,'Avg Sales Tax'!$B$2:$C$52,2,FALSE)</f>
        <v>6.9000000000000006E-2</v>
      </c>
      <c r="U258" s="84">
        <f t="shared" si="21"/>
        <v>20.631</v>
      </c>
      <c r="V258" s="84">
        <f t="shared" si="22"/>
        <v>328.54100000000005</v>
      </c>
    </row>
    <row r="259" spans="1:22">
      <c r="A259" s="83" t="s">
        <v>1022</v>
      </c>
      <c r="B259" s="83" t="s">
        <v>1023</v>
      </c>
      <c r="C259" s="83" t="s">
        <v>1024</v>
      </c>
      <c r="D259" s="83" t="s">
        <v>1025</v>
      </c>
      <c r="E259" s="87">
        <v>67601</v>
      </c>
      <c r="F259" s="95" t="str">
        <f t="shared" ref="F259:F322" si="24">IF(LEN(TEXT(E259,"#####"))=4,CONCATENATE("0",TEXT(E259,"#####")),TEXT(E259,"#####"))</f>
        <v>67601</v>
      </c>
      <c r="G259" s="96" t="str">
        <f t="shared" ref="G259:G322" si="25">LEFT(F259,3)</f>
        <v>676</v>
      </c>
      <c r="H259" s="96" t="str">
        <f>VLOOKUP(G259,'Zone Lookup'!$A$2:$C$149,3,TRUE)</f>
        <v>006</v>
      </c>
      <c r="I259" s="97">
        <f>VLOOKUP(H259,'Weight Lookup'!$A$2:$B$11,2,FALSE)</f>
        <v>9.49</v>
      </c>
      <c r="J259" s="98">
        <v>22</v>
      </c>
      <c r="K259" s="96" t="str">
        <f>VLOOKUP(J259,'Apple Watch Inventory'!$A$2:$H$43,2,FALSE)</f>
        <v>42mm</v>
      </c>
      <c r="L259" s="96" t="str">
        <f>VLOOKUP(J259,'Apple Watch Inventory'!$A$2:$H$43,3,FALSE)</f>
        <v>Sport</v>
      </c>
      <c r="M259" s="96" t="str">
        <f>VLOOKUP(J259,'Apple Watch Inventory'!$A$2:$H$43,4,FALSE)</f>
        <v>Space Gray Aluminum</v>
      </c>
      <c r="N259" s="96" t="str">
        <f>VLOOKUP(J259,'Apple Watch Inventory'!$A$2:$H$43,5,FALSE)</f>
        <v>Black Woven Nylon</v>
      </c>
      <c r="O259" s="97">
        <f>VLOOKUP(J259,'Apple Watch Inventory'!$A$2:$H$43,6,FALSE)</f>
        <v>349</v>
      </c>
      <c r="P259" s="98">
        <v>1</v>
      </c>
      <c r="Q259" s="97">
        <f t="shared" ref="Q259:Q322" si="26">IF(P259=1,69,0)</f>
        <v>69</v>
      </c>
      <c r="R259" s="98" t="s">
        <v>134</v>
      </c>
      <c r="S259" s="84">
        <f t="shared" si="23"/>
        <v>418</v>
      </c>
      <c r="T259" s="99">
        <f>VLOOKUP(R259,'Avg Sales Tax'!$B$2:$C$52,2,FALSE)</f>
        <v>8.2000000000000003E-2</v>
      </c>
      <c r="U259" s="84">
        <f t="shared" ref="U259:U322" si="27">S259*T259</f>
        <v>34.276000000000003</v>
      </c>
      <c r="V259" s="84">
        <f t="shared" ref="V259:V322" si="28">I259+S259+U259</f>
        <v>461.76600000000002</v>
      </c>
    </row>
    <row r="260" spans="1:22">
      <c r="A260" s="83" t="s">
        <v>1026</v>
      </c>
      <c r="B260" s="83" t="s">
        <v>1027</v>
      </c>
      <c r="C260" s="83" t="s">
        <v>1028</v>
      </c>
      <c r="D260" s="83" t="s">
        <v>885</v>
      </c>
      <c r="E260" s="87">
        <v>32822</v>
      </c>
      <c r="F260" s="95" t="str">
        <f t="shared" si="24"/>
        <v>32822</v>
      </c>
      <c r="G260" s="96" t="str">
        <f t="shared" si="25"/>
        <v>328</v>
      </c>
      <c r="H260" s="96" t="str">
        <f>VLOOKUP(G260,'Zone Lookup'!$A$2:$C$149,3,TRUE)</f>
        <v>005</v>
      </c>
      <c r="I260" s="97">
        <f>VLOOKUP(H260,'Weight Lookup'!$A$2:$B$11,2,FALSE)</f>
        <v>9.1</v>
      </c>
      <c r="J260" s="98">
        <v>32</v>
      </c>
      <c r="K260" s="96" t="str">
        <f>VLOOKUP(J260,'Apple Watch Inventory'!$A$2:$H$43,2,FALSE)</f>
        <v>42mm</v>
      </c>
      <c r="L260" s="96" t="str">
        <f>VLOOKUP(J260,'Apple Watch Inventory'!$A$2:$H$43,3,FALSE)</f>
        <v>Watch</v>
      </c>
      <c r="M260" s="96" t="str">
        <f>VLOOKUP(J260,'Apple Watch Inventory'!$A$2:$H$43,4,FALSE)</f>
        <v>Stainless Steel</v>
      </c>
      <c r="N260" s="96" t="str">
        <f>VLOOKUP(J260,'Apple Watch Inventory'!$A$2:$H$43,5,FALSE)</f>
        <v>Pearl Woven Nylon</v>
      </c>
      <c r="O260" s="97">
        <f>VLOOKUP(J260,'Apple Watch Inventory'!$A$2:$H$43,6,FALSE)</f>
        <v>599</v>
      </c>
      <c r="P260" s="98">
        <v>1</v>
      </c>
      <c r="Q260" s="97">
        <f t="shared" si="26"/>
        <v>69</v>
      </c>
      <c r="R260" s="98" t="s">
        <v>204</v>
      </c>
      <c r="S260" s="84">
        <f t="shared" ref="S260:S323" si="29">O260+Q260</f>
        <v>668</v>
      </c>
      <c r="T260" s="99">
        <f>VLOOKUP(R260,'Avg Sales Tax'!$B$2:$C$52,2,FALSE)</f>
        <v>6.6500000000000004E-2</v>
      </c>
      <c r="U260" s="84">
        <f t="shared" si="27"/>
        <v>44.422000000000004</v>
      </c>
      <c r="V260" s="84">
        <f t="shared" si="28"/>
        <v>721.52200000000005</v>
      </c>
    </row>
    <row r="261" spans="1:22">
      <c r="A261" s="83" t="s">
        <v>1029</v>
      </c>
      <c r="B261" s="83" t="s">
        <v>1030</v>
      </c>
      <c r="C261" s="83" t="s">
        <v>1031</v>
      </c>
      <c r="D261" s="83" t="s">
        <v>1032</v>
      </c>
      <c r="E261" s="87">
        <v>55401</v>
      </c>
      <c r="F261" s="95" t="str">
        <f t="shared" si="24"/>
        <v>55401</v>
      </c>
      <c r="G261" s="96" t="str">
        <f t="shared" si="25"/>
        <v>554</v>
      </c>
      <c r="H261" s="96" t="str">
        <f>VLOOKUP(G261,'Zone Lookup'!$A$2:$C$149,3,TRUE)</f>
        <v>006</v>
      </c>
      <c r="I261" s="97">
        <f>VLOOKUP(H261,'Weight Lookup'!$A$2:$B$11,2,FALSE)</f>
        <v>9.49</v>
      </c>
      <c r="J261" s="98">
        <v>2</v>
      </c>
      <c r="K261" s="96" t="str">
        <f>VLOOKUP(J261,'Apple Watch Inventory'!$A$2:$H$43,2,FALSE)</f>
        <v>42mm</v>
      </c>
      <c r="L261" s="96" t="str">
        <f>VLOOKUP(J261,'Apple Watch Inventory'!$A$2:$H$43,3,FALSE)</f>
        <v>Sport</v>
      </c>
      <c r="M261" s="96" t="str">
        <f>VLOOKUP(J261,'Apple Watch Inventory'!$A$2:$H$43,4,FALSE)</f>
        <v>Space Gray Aluminum</v>
      </c>
      <c r="N261" s="96" t="str">
        <f>VLOOKUP(J261,'Apple Watch Inventory'!$A$2:$H$43,5,FALSE)</f>
        <v>Black Sport</v>
      </c>
      <c r="O261" s="97">
        <f>VLOOKUP(J261,'Apple Watch Inventory'!$A$2:$H$43,6,FALSE)</f>
        <v>349</v>
      </c>
      <c r="P261" s="98">
        <v>0</v>
      </c>
      <c r="Q261" s="97">
        <f t="shared" si="26"/>
        <v>0</v>
      </c>
      <c r="R261" s="98" t="s">
        <v>212</v>
      </c>
      <c r="S261" s="84">
        <f t="shared" si="29"/>
        <v>349</v>
      </c>
      <c r="T261" s="99">
        <f>VLOOKUP(R261,'Avg Sales Tax'!$B$2:$C$52,2,FALSE)</f>
        <v>7.1999999999999995E-2</v>
      </c>
      <c r="U261" s="84">
        <f t="shared" si="27"/>
        <v>25.127999999999997</v>
      </c>
      <c r="V261" s="84">
        <f t="shared" si="28"/>
        <v>383.61799999999999</v>
      </c>
    </row>
    <row r="262" spans="1:22">
      <c r="A262" s="83" t="s">
        <v>1033</v>
      </c>
      <c r="B262" s="83" t="s">
        <v>1034</v>
      </c>
      <c r="C262" s="83" t="s">
        <v>1035</v>
      </c>
      <c r="D262" s="83" t="s">
        <v>239</v>
      </c>
      <c r="E262" s="87">
        <v>29201</v>
      </c>
      <c r="F262" s="95" t="str">
        <f t="shared" si="24"/>
        <v>29201</v>
      </c>
      <c r="G262" s="96" t="str">
        <f t="shared" si="25"/>
        <v>292</v>
      </c>
      <c r="H262" s="96" t="str">
        <f>VLOOKUP(G262,'Zone Lookup'!$A$2:$C$149,3,TRUE)</f>
        <v>005</v>
      </c>
      <c r="I262" s="97">
        <f>VLOOKUP(H262,'Weight Lookup'!$A$2:$B$11,2,FALSE)</f>
        <v>9.1</v>
      </c>
      <c r="J262" s="98">
        <v>24</v>
      </c>
      <c r="K262" s="96" t="str">
        <f>VLOOKUP(J262,'Apple Watch Inventory'!$A$2:$H$43,2,FALSE)</f>
        <v>42mm</v>
      </c>
      <c r="L262" s="96" t="str">
        <f>VLOOKUP(J262,'Apple Watch Inventory'!$A$2:$H$43,3,FALSE)</f>
        <v>Watch</v>
      </c>
      <c r="M262" s="96" t="str">
        <f>VLOOKUP(J262,'Apple Watch Inventory'!$A$2:$H$43,4,FALSE)</f>
        <v>Stainless Steel</v>
      </c>
      <c r="N262" s="96" t="str">
        <f>VLOOKUP(J262,'Apple Watch Inventory'!$A$2:$H$43,5,FALSE)</f>
        <v>Saddle Brown Classic Buckle</v>
      </c>
      <c r="O262" s="97">
        <f>VLOOKUP(J262,'Apple Watch Inventory'!$A$2:$H$43,6,FALSE)</f>
        <v>699</v>
      </c>
      <c r="P262" s="98">
        <v>0</v>
      </c>
      <c r="Q262" s="97">
        <f t="shared" si="26"/>
        <v>0</v>
      </c>
      <c r="R262" s="98" t="s">
        <v>241</v>
      </c>
      <c r="S262" s="84">
        <f t="shared" si="29"/>
        <v>699</v>
      </c>
      <c r="T262" s="99">
        <f>VLOOKUP(R262,'Avg Sales Tax'!$B$2:$C$52,2,FALSE)</f>
        <v>7.1300000000000002E-2</v>
      </c>
      <c r="U262" s="84">
        <f t="shared" si="27"/>
        <v>49.838700000000003</v>
      </c>
      <c r="V262" s="84">
        <f t="shared" si="28"/>
        <v>757.93870000000004</v>
      </c>
    </row>
    <row r="263" spans="1:22">
      <c r="A263" s="83" t="s">
        <v>1036</v>
      </c>
      <c r="B263" s="83" t="s">
        <v>30</v>
      </c>
      <c r="C263" s="83" t="s">
        <v>1037</v>
      </c>
      <c r="D263" s="83" t="s">
        <v>1038</v>
      </c>
      <c r="E263" s="87">
        <v>95407</v>
      </c>
      <c r="F263" s="95" t="str">
        <f t="shared" si="24"/>
        <v>95407</v>
      </c>
      <c r="G263" s="96" t="str">
        <f t="shared" si="25"/>
        <v>954</v>
      </c>
      <c r="H263" s="96" t="str">
        <f>VLOOKUP(G263,'Zone Lookup'!$A$2:$C$149,3,TRUE)</f>
        <v>008</v>
      </c>
      <c r="I263" s="97">
        <f>VLOOKUP(H263,'Weight Lookup'!$A$2:$B$11,2,FALSE)</f>
        <v>9.9600000000000009</v>
      </c>
      <c r="J263" s="98">
        <v>8</v>
      </c>
      <c r="K263" s="96" t="str">
        <f>VLOOKUP(J263,'Apple Watch Inventory'!$A$2:$H$43,2,FALSE)</f>
        <v>42mm</v>
      </c>
      <c r="L263" s="96" t="str">
        <f>VLOOKUP(J263,'Apple Watch Inventory'!$A$2:$H$43,3,FALSE)</f>
        <v>Sport</v>
      </c>
      <c r="M263" s="96" t="str">
        <f>VLOOKUP(J263,'Apple Watch Inventory'!$A$2:$H$43,4,FALSE)</f>
        <v xml:space="preserve">Silver Aluminum </v>
      </c>
      <c r="N263" s="96" t="str">
        <f>VLOOKUP(J263,'Apple Watch Inventory'!$A$2:$H$43,5,FALSE)</f>
        <v>Royal Blue</v>
      </c>
      <c r="O263" s="97">
        <f>VLOOKUP(J263,'Apple Watch Inventory'!$A$2:$H$43,6,FALSE)</f>
        <v>349</v>
      </c>
      <c r="P263" s="98">
        <v>1</v>
      </c>
      <c r="Q263" s="97">
        <f t="shared" si="26"/>
        <v>69</v>
      </c>
      <c r="R263" s="98" t="s">
        <v>46</v>
      </c>
      <c r="S263" s="84">
        <f t="shared" si="29"/>
        <v>418</v>
      </c>
      <c r="T263" s="99">
        <f>VLOOKUP(R263,'Avg Sales Tax'!$B$2:$C$52,2,FALSE)</f>
        <v>8.4400000000000003E-2</v>
      </c>
      <c r="U263" s="84">
        <f t="shared" si="27"/>
        <v>35.279200000000003</v>
      </c>
      <c r="V263" s="84">
        <f t="shared" si="28"/>
        <v>463.23919999999998</v>
      </c>
    </row>
    <row r="264" spans="1:22">
      <c r="A264" s="83" t="s">
        <v>1039</v>
      </c>
      <c r="B264" s="83" t="s">
        <v>1040</v>
      </c>
      <c r="C264" s="83" t="s">
        <v>1041</v>
      </c>
      <c r="D264" s="83" t="s">
        <v>1042</v>
      </c>
      <c r="E264" s="87">
        <v>60067</v>
      </c>
      <c r="F264" s="95" t="str">
        <f t="shared" si="24"/>
        <v>60067</v>
      </c>
      <c r="G264" s="96" t="str">
        <f t="shared" si="25"/>
        <v>600</v>
      </c>
      <c r="H264" s="96" t="str">
        <f>VLOOKUP(G264,'Zone Lookup'!$A$2:$C$149,3,TRUE)</f>
        <v>005</v>
      </c>
      <c r="I264" s="97">
        <f>VLOOKUP(H264,'Weight Lookup'!$A$2:$B$11,2,FALSE)</f>
        <v>9.1</v>
      </c>
      <c r="J264" s="98">
        <v>29</v>
      </c>
      <c r="K264" s="96" t="str">
        <f>VLOOKUP(J264,'Apple Watch Inventory'!$A$2:$H$43,2,FALSE)</f>
        <v>38mm</v>
      </c>
      <c r="L264" s="96" t="str">
        <f>VLOOKUP(J264,'Apple Watch Inventory'!$A$2:$H$43,3,FALSE)</f>
        <v>Watch</v>
      </c>
      <c r="M264" s="96" t="str">
        <f>VLOOKUP(J264,'Apple Watch Inventory'!$A$2:$H$43,4,FALSE)</f>
        <v>Stainless Steel</v>
      </c>
      <c r="N264" s="96" t="str">
        <f>VLOOKUP(J264,'Apple Watch Inventory'!$A$2:$H$43,5,FALSE)</f>
        <v>Blue Jay Modern Buckle</v>
      </c>
      <c r="O264" s="97">
        <f>VLOOKUP(J264,'Apple Watch Inventory'!$A$2:$H$43,6,FALSE)</f>
        <v>749</v>
      </c>
      <c r="P264" s="98">
        <v>1</v>
      </c>
      <c r="Q264" s="97">
        <f t="shared" si="26"/>
        <v>69</v>
      </c>
      <c r="R264" s="98" t="s">
        <v>40</v>
      </c>
      <c r="S264" s="84">
        <f t="shared" si="29"/>
        <v>818</v>
      </c>
      <c r="T264" s="99">
        <f>VLOOKUP(R264,'Avg Sales Tax'!$B$2:$C$52,2,FALSE)</f>
        <v>8.1900000000000001E-2</v>
      </c>
      <c r="U264" s="84">
        <f t="shared" si="27"/>
        <v>66.994200000000006</v>
      </c>
      <c r="V264" s="84">
        <f t="shared" si="28"/>
        <v>894.0942</v>
      </c>
    </row>
    <row r="265" spans="1:22">
      <c r="A265" s="83" t="s">
        <v>1043</v>
      </c>
      <c r="B265" s="83" t="s">
        <v>1044</v>
      </c>
      <c r="C265" s="83" t="s">
        <v>1045</v>
      </c>
      <c r="D265" s="83" t="s">
        <v>1046</v>
      </c>
      <c r="E265" s="87">
        <v>92626</v>
      </c>
      <c r="F265" s="95" t="str">
        <f t="shared" si="24"/>
        <v>92626</v>
      </c>
      <c r="G265" s="96" t="str">
        <f t="shared" si="25"/>
        <v>926</v>
      </c>
      <c r="H265" s="96" t="str">
        <f>VLOOKUP(G265,'Zone Lookup'!$A$2:$C$149,3,TRUE)</f>
        <v>008</v>
      </c>
      <c r="I265" s="97">
        <f>VLOOKUP(H265,'Weight Lookup'!$A$2:$B$11,2,FALSE)</f>
        <v>9.9600000000000009</v>
      </c>
      <c r="J265" s="98">
        <v>5</v>
      </c>
      <c r="K265" s="96" t="str">
        <f>VLOOKUP(J265,'Apple Watch Inventory'!$A$2:$H$43,2,FALSE)</f>
        <v>38mm</v>
      </c>
      <c r="L265" s="96" t="str">
        <f>VLOOKUP(J265,'Apple Watch Inventory'!$A$2:$H$43,3,FALSE)</f>
        <v>Sport</v>
      </c>
      <c r="M265" s="96" t="str">
        <f>VLOOKUP(J265,'Apple Watch Inventory'!$A$2:$H$43,4,FALSE)</f>
        <v xml:space="preserve">Silver Aluminum </v>
      </c>
      <c r="N265" s="96" t="str">
        <f>VLOOKUP(J265,'Apple Watch Inventory'!$A$2:$H$43,5,FALSE)</f>
        <v>Apricot Sport</v>
      </c>
      <c r="O265" s="97">
        <f>VLOOKUP(J265,'Apple Watch Inventory'!$A$2:$H$43,6,FALSE)</f>
        <v>299</v>
      </c>
      <c r="P265" s="98">
        <v>0</v>
      </c>
      <c r="Q265" s="97">
        <f t="shared" si="26"/>
        <v>0</v>
      </c>
      <c r="R265" s="98" t="s">
        <v>46</v>
      </c>
      <c r="S265" s="84">
        <f t="shared" si="29"/>
        <v>299</v>
      </c>
      <c r="T265" s="99">
        <f>VLOOKUP(R265,'Avg Sales Tax'!$B$2:$C$52,2,FALSE)</f>
        <v>8.4400000000000003E-2</v>
      </c>
      <c r="U265" s="84">
        <f t="shared" si="27"/>
        <v>25.235600000000002</v>
      </c>
      <c r="V265" s="84">
        <f t="shared" si="28"/>
        <v>334.19559999999996</v>
      </c>
    </row>
    <row r="266" spans="1:22">
      <c r="A266" s="83" t="s">
        <v>484</v>
      </c>
      <c r="B266" s="83" t="s">
        <v>1047</v>
      </c>
      <c r="C266" s="83" t="s">
        <v>1048</v>
      </c>
      <c r="D266" s="83" t="s">
        <v>552</v>
      </c>
      <c r="E266" s="87">
        <v>80212</v>
      </c>
      <c r="F266" s="95" t="str">
        <f t="shared" si="24"/>
        <v>80212</v>
      </c>
      <c r="G266" s="96" t="str">
        <f t="shared" si="25"/>
        <v>802</v>
      </c>
      <c r="H266" s="96" t="str">
        <f>VLOOKUP(G266,'Zone Lookup'!$A$2:$C$149,3,TRUE)</f>
        <v>007</v>
      </c>
      <c r="I266" s="97">
        <f>VLOOKUP(H266,'Weight Lookup'!$A$2:$B$11,2,FALSE)</f>
        <v>9.69</v>
      </c>
      <c r="J266" s="98">
        <v>37</v>
      </c>
      <c r="K266" s="96" t="str">
        <f>VLOOKUP(J266,'Apple Watch Inventory'!$A$2:$H$43,2,FALSE)</f>
        <v>38mm</v>
      </c>
      <c r="L266" s="96" t="str">
        <f>VLOOKUP(J266,'Apple Watch Inventory'!$A$2:$H$43,3,FALSE)</f>
        <v>Watch</v>
      </c>
      <c r="M266" s="96" t="str">
        <f>VLOOKUP(J266,'Apple Watch Inventory'!$A$2:$H$43,4,FALSE)</f>
        <v>Space Black Stainless Steel</v>
      </c>
      <c r="N266" s="96" t="str">
        <f>VLOOKUP(J266,'Apple Watch Inventory'!$A$2:$H$43,5,FALSE)</f>
        <v>Black Sport</v>
      </c>
      <c r="O266" s="97">
        <f>VLOOKUP(J266,'Apple Watch Inventory'!$A$2:$H$43,6,FALSE)</f>
        <v>549</v>
      </c>
      <c r="P266" s="98">
        <v>1</v>
      </c>
      <c r="Q266" s="97">
        <f t="shared" si="26"/>
        <v>69</v>
      </c>
      <c r="R266" s="98" t="s">
        <v>285</v>
      </c>
      <c r="S266" s="84">
        <f t="shared" si="29"/>
        <v>618</v>
      </c>
      <c r="T266" s="99">
        <f>VLOOKUP(R266,'Avg Sales Tax'!$B$2:$C$52,2,FALSE)</f>
        <v>7.4399999999999994E-2</v>
      </c>
      <c r="U266" s="84">
        <f t="shared" si="27"/>
        <v>45.979199999999999</v>
      </c>
      <c r="V266" s="84">
        <f t="shared" si="28"/>
        <v>673.66920000000005</v>
      </c>
    </row>
    <row r="267" spans="1:22">
      <c r="A267" s="83" t="s">
        <v>916</v>
      </c>
      <c r="B267" s="83" t="s">
        <v>1049</v>
      </c>
      <c r="C267" s="83" t="s">
        <v>1050</v>
      </c>
      <c r="D267" s="83" t="s">
        <v>942</v>
      </c>
      <c r="E267" s="87">
        <v>6515</v>
      </c>
      <c r="F267" s="95" t="str">
        <f t="shared" si="24"/>
        <v>06515</v>
      </c>
      <c r="G267" s="96" t="str">
        <f t="shared" si="25"/>
        <v>065</v>
      </c>
      <c r="H267" s="96" t="str">
        <f>VLOOKUP(G267,'Zone Lookup'!$A$2:$C$149,3,TRUE)</f>
        <v>002</v>
      </c>
      <c r="I267" s="97">
        <f>VLOOKUP(H267,'Weight Lookup'!$A$2:$B$11,2,FALSE)</f>
        <v>7.66</v>
      </c>
      <c r="J267" s="98">
        <v>27</v>
      </c>
      <c r="K267" s="96" t="str">
        <f>VLOOKUP(J267,'Apple Watch Inventory'!$A$2:$H$43,2,FALSE)</f>
        <v>38mm</v>
      </c>
      <c r="L267" s="96" t="str">
        <f>VLOOKUP(J267,'Apple Watch Inventory'!$A$2:$H$43,3,FALSE)</f>
        <v>Watch</v>
      </c>
      <c r="M267" s="96" t="str">
        <f>VLOOKUP(J267,'Apple Watch Inventory'!$A$2:$H$43,4,FALSE)</f>
        <v>Stainless Steel</v>
      </c>
      <c r="N267" s="96" t="str">
        <f>VLOOKUP(J267,'Apple Watch Inventory'!$A$2:$H$43,5,FALSE)</f>
        <v>Marigold Modern Buckle</v>
      </c>
      <c r="O267" s="97">
        <f>VLOOKUP(J267,'Apple Watch Inventory'!$A$2:$H$43,6,FALSE)</f>
        <v>749</v>
      </c>
      <c r="P267" s="98">
        <v>1</v>
      </c>
      <c r="Q267" s="97">
        <f t="shared" si="26"/>
        <v>69</v>
      </c>
      <c r="R267" s="98" t="s">
        <v>943</v>
      </c>
      <c r="S267" s="84">
        <f t="shared" si="29"/>
        <v>818</v>
      </c>
      <c r="T267" s="99">
        <f>VLOOKUP(R267,'Avg Sales Tax'!$B$2:$C$52,2,FALSE)</f>
        <v>6.3500000000000001E-2</v>
      </c>
      <c r="U267" s="84">
        <f t="shared" si="27"/>
        <v>51.942999999999998</v>
      </c>
      <c r="V267" s="84">
        <f t="shared" si="28"/>
        <v>877.60299999999995</v>
      </c>
    </row>
    <row r="268" spans="1:22">
      <c r="A268" s="83" t="s">
        <v>1051</v>
      </c>
      <c r="B268" s="83" t="s">
        <v>1052</v>
      </c>
      <c r="C268" s="83" t="s">
        <v>1053</v>
      </c>
      <c r="D268" s="83" t="s">
        <v>1054</v>
      </c>
      <c r="E268" s="87">
        <v>98021</v>
      </c>
      <c r="F268" s="95" t="str">
        <f t="shared" si="24"/>
        <v>98021</v>
      </c>
      <c r="G268" s="96" t="str">
        <f t="shared" si="25"/>
        <v>980</v>
      </c>
      <c r="H268" s="96" t="str">
        <f>VLOOKUP(G268,'Zone Lookup'!$A$2:$C$149,3,TRUE)</f>
        <v>008</v>
      </c>
      <c r="I268" s="97">
        <f>VLOOKUP(H268,'Weight Lookup'!$A$2:$B$11,2,FALSE)</f>
        <v>9.9600000000000009</v>
      </c>
      <c r="J268" s="98">
        <v>26</v>
      </c>
      <c r="K268" s="96" t="str">
        <f>VLOOKUP(J268,'Apple Watch Inventory'!$A$2:$H$43,2,FALSE)</f>
        <v>42mm</v>
      </c>
      <c r="L268" s="96" t="str">
        <f>VLOOKUP(J268,'Apple Watch Inventory'!$A$2:$H$43,3,FALSE)</f>
        <v>Watch</v>
      </c>
      <c r="M268" s="96" t="str">
        <f>VLOOKUP(J268,'Apple Watch Inventory'!$A$2:$H$43,4,FALSE)</f>
        <v>Stainless Steel</v>
      </c>
      <c r="N268" s="96" t="str">
        <f>VLOOKUP(J268,'Apple Watch Inventory'!$A$2:$H$43,5,FALSE)</f>
        <v>Marine Blue Classic Buckle</v>
      </c>
      <c r="O268" s="97">
        <f>VLOOKUP(J268,'Apple Watch Inventory'!$A$2:$H$43,6,FALSE)</f>
        <v>699</v>
      </c>
      <c r="P268" s="98">
        <v>1</v>
      </c>
      <c r="Q268" s="97">
        <f t="shared" si="26"/>
        <v>69</v>
      </c>
      <c r="R268" s="98" t="s">
        <v>867</v>
      </c>
      <c r="S268" s="84">
        <f t="shared" si="29"/>
        <v>768</v>
      </c>
      <c r="T268" s="99">
        <f>VLOOKUP(R268,'Avg Sales Tax'!$B$2:$C$52,2,FALSE)</f>
        <v>8.8900000000000007E-2</v>
      </c>
      <c r="U268" s="84">
        <f t="shared" si="27"/>
        <v>68.275200000000012</v>
      </c>
      <c r="V268" s="84">
        <f t="shared" si="28"/>
        <v>846.23520000000008</v>
      </c>
    </row>
    <row r="269" spans="1:22">
      <c r="A269" s="83" t="s">
        <v>1055</v>
      </c>
      <c r="B269" s="83" t="s">
        <v>1056</v>
      </c>
      <c r="C269" s="83" t="s">
        <v>1057</v>
      </c>
      <c r="D269" s="83" t="s">
        <v>1058</v>
      </c>
      <c r="E269" s="87">
        <v>44136</v>
      </c>
      <c r="F269" s="95" t="str">
        <f t="shared" si="24"/>
        <v>44136</v>
      </c>
      <c r="G269" s="96" t="str">
        <f t="shared" si="25"/>
        <v>441</v>
      </c>
      <c r="H269" s="96" t="str">
        <f>VLOOKUP(G269,'Zone Lookup'!$A$2:$C$149,3,TRUE)</f>
        <v>004</v>
      </c>
      <c r="I269" s="97">
        <f>VLOOKUP(H269,'Weight Lookup'!$A$2:$B$11,2,FALSE)</f>
        <v>8.91</v>
      </c>
      <c r="J269" s="98">
        <v>29</v>
      </c>
      <c r="K269" s="96" t="str">
        <f>VLOOKUP(J269,'Apple Watch Inventory'!$A$2:$H$43,2,FALSE)</f>
        <v>38mm</v>
      </c>
      <c r="L269" s="96" t="str">
        <f>VLOOKUP(J269,'Apple Watch Inventory'!$A$2:$H$43,3,FALSE)</f>
        <v>Watch</v>
      </c>
      <c r="M269" s="96" t="str">
        <f>VLOOKUP(J269,'Apple Watch Inventory'!$A$2:$H$43,4,FALSE)</f>
        <v>Stainless Steel</v>
      </c>
      <c r="N269" s="96" t="str">
        <f>VLOOKUP(J269,'Apple Watch Inventory'!$A$2:$H$43,5,FALSE)</f>
        <v>Blue Jay Modern Buckle</v>
      </c>
      <c r="O269" s="97">
        <f>VLOOKUP(J269,'Apple Watch Inventory'!$A$2:$H$43,6,FALSE)</f>
        <v>749</v>
      </c>
      <c r="P269" s="98">
        <v>1</v>
      </c>
      <c r="Q269" s="97">
        <f t="shared" si="26"/>
        <v>69</v>
      </c>
      <c r="R269" s="98" t="s">
        <v>31</v>
      </c>
      <c r="S269" s="84">
        <f t="shared" si="29"/>
        <v>818</v>
      </c>
      <c r="T269" s="99">
        <f>VLOOKUP(R269,'Avg Sales Tax'!$B$2:$C$52,2,FALSE)</f>
        <v>7.0999999999999994E-2</v>
      </c>
      <c r="U269" s="84">
        <f t="shared" si="27"/>
        <v>58.077999999999996</v>
      </c>
      <c r="V269" s="84">
        <f t="shared" si="28"/>
        <v>884.98799999999994</v>
      </c>
    </row>
    <row r="270" spans="1:22">
      <c r="A270" s="83" t="s">
        <v>1059</v>
      </c>
      <c r="B270" s="83" t="s">
        <v>1060</v>
      </c>
      <c r="C270" s="83" t="s">
        <v>1061</v>
      </c>
      <c r="D270" s="83" t="s">
        <v>1062</v>
      </c>
      <c r="E270" s="87">
        <v>3865</v>
      </c>
      <c r="F270" s="95" t="str">
        <f t="shared" si="24"/>
        <v>03865</v>
      </c>
      <c r="G270" s="96" t="str">
        <f t="shared" si="25"/>
        <v>038</v>
      </c>
      <c r="H270" s="96" t="str">
        <f>VLOOKUP(G270,'Zone Lookup'!$A$2:$C$149,3,TRUE)</f>
        <v>003</v>
      </c>
      <c r="I270" s="97">
        <f>VLOOKUP(H270,'Weight Lookup'!$A$2:$B$11,2,FALSE)</f>
        <v>8.25</v>
      </c>
      <c r="J270" s="98">
        <v>13</v>
      </c>
      <c r="K270" s="96" t="str">
        <f>VLOOKUP(J270,'Apple Watch Inventory'!$A$2:$H$43,2,FALSE)</f>
        <v>38mm</v>
      </c>
      <c r="L270" s="96" t="str">
        <f>VLOOKUP(J270,'Apple Watch Inventory'!$A$2:$H$43,3,FALSE)</f>
        <v>Sport</v>
      </c>
      <c r="M270" s="96" t="str">
        <f>VLOOKUP(J270,'Apple Watch Inventory'!$A$2:$H$43,4,FALSE)</f>
        <v>Rose Gold Aluminum</v>
      </c>
      <c r="N270" s="96" t="str">
        <f>VLOOKUP(J270,'Apple Watch Inventory'!$A$2:$H$43,5,FALSE)</f>
        <v>Lavendar</v>
      </c>
      <c r="O270" s="97">
        <f>VLOOKUP(J270,'Apple Watch Inventory'!$A$2:$H$43,6,FALSE)</f>
        <v>299</v>
      </c>
      <c r="P270" s="98">
        <v>0</v>
      </c>
      <c r="Q270" s="97">
        <f t="shared" si="26"/>
        <v>0</v>
      </c>
      <c r="R270" s="98" t="s">
        <v>1063</v>
      </c>
      <c r="S270" s="84">
        <f t="shared" si="29"/>
        <v>299</v>
      </c>
      <c r="T270" s="99">
        <f>VLOOKUP(R270,'Avg Sales Tax'!$B$2:$C$52,2,FALSE)</f>
        <v>0</v>
      </c>
      <c r="U270" s="84">
        <f t="shared" si="27"/>
        <v>0</v>
      </c>
      <c r="V270" s="84">
        <f t="shared" si="28"/>
        <v>307.25</v>
      </c>
    </row>
    <row r="271" spans="1:22">
      <c r="A271" s="83" t="s">
        <v>1064</v>
      </c>
      <c r="B271" s="83" t="s">
        <v>1065</v>
      </c>
      <c r="C271" s="83" t="s">
        <v>1066</v>
      </c>
      <c r="D271" s="83" t="s">
        <v>1067</v>
      </c>
      <c r="E271" s="87">
        <v>32937</v>
      </c>
      <c r="F271" s="95" t="str">
        <f t="shared" si="24"/>
        <v>32937</v>
      </c>
      <c r="G271" s="96" t="str">
        <f t="shared" si="25"/>
        <v>329</v>
      </c>
      <c r="H271" s="96" t="str">
        <f>VLOOKUP(G271,'Zone Lookup'!$A$2:$C$149,3,TRUE)</f>
        <v>005</v>
      </c>
      <c r="I271" s="97">
        <f>VLOOKUP(H271,'Weight Lookup'!$A$2:$B$11,2,FALSE)</f>
        <v>9.1</v>
      </c>
      <c r="J271" s="98">
        <v>24</v>
      </c>
      <c r="K271" s="96" t="str">
        <f>VLOOKUP(J271,'Apple Watch Inventory'!$A$2:$H$43,2,FALSE)</f>
        <v>42mm</v>
      </c>
      <c r="L271" s="96" t="str">
        <f>VLOOKUP(J271,'Apple Watch Inventory'!$A$2:$H$43,3,FALSE)</f>
        <v>Watch</v>
      </c>
      <c r="M271" s="96" t="str">
        <f>VLOOKUP(J271,'Apple Watch Inventory'!$A$2:$H$43,4,FALSE)</f>
        <v>Stainless Steel</v>
      </c>
      <c r="N271" s="96" t="str">
        <f>VLOOKUP(J271,'Apple Watch Inventory'!$A$2:$H$43,5,FALSE)</f>
        <v>Saddle Brown Classic Buckle</v>
      </c>
      <c r="O271" s="97">
        <f>VLOOKUP(J271,'Apple Watch Inventory'!$A$2:$H$43,6,FALSE)</f>
        <v>699</v>
      </c>
      <c r="P271" s="98">
        <v>0</v>
      </c>
      <c r="Q271" s="97">
        <f t="shared" si="26"/>
        <v>0</v>
      </c>
      <c r="R271" s="98" t="s">
        <v>204</v>
      </c>
      <c r="S271" s="84">
        <f t="shared" si="29"/>
        <v>699</v>
      </c>
      <c r="T271" s="99">
        <f>VLOOKUP(R271,'Avg Sales Tax'!$B$2:$C$52,2,FALSE)</f>
        <v>6.6500000000000004E-2</v>
      </c>
      <c r="U271" s="84">
        <f t="shared" si="27"/>
        <v>46.483499999999999</v>
      </c>
      <c r="V271" s="84">
        <f t="shared" si="28"/>
        <v>754.58350000000007</v>
      </c>
    </row>
    <row r="272" spans="1:22">
      <c r="A272" s="83" t="s">
        <v>1068</v>
      </c>
      <c r="B272" s="83" t="s">
        <v>1069</v>
      </c>
      <c r="C272" s="83" t="s">
        <v>1070</v>
      </c>
      <c r="D272" s="83" t="s">
        <v>142</v>
      </c>
      <c r="E272" s="87">
        <v>10016</v>
      </c>
      <c r="F272" s="95" t="str">
        <f t="shared" si="24"/>
        <v>10016</v>
      </c>
      <c r="G272" s="96" t="str">
        <f t="shared" si="25"/>
        <v>100</v>
      </c>
      <c r="H272" s="96" t="str">
        <f>VLOOKUP(G272,'Zone Lookup'!$A$2:$C$149,3,TRUE)</f>
        <v>002</v>
      </c>
      <c r="I272" s="97">
        <f>VLOOKUP(H272,'Weight Lookup'!$A$2:$B$11,2,FALSE)</f>
        <v>7.66</v>
      </c>
      <c r="J272" s="98">
        <v>25</v>
      </c>
      <c r="K272" s="96" t="str">
        <f>VLOOKUP(J272,'Apple Watch Inventory'!$A$2:$H$43,2,FALSE)</f>
        <v>38mm</v>
      </c>
      <c r="L272" s="96" t="str">
        <f>VLOOKUP(J272,'Apple Watch Inventory'!$A$2:$H$43,3,FALSE)</f>
        <v>Watch</v>
      </c>
      <c r="M272" s="96" t="str">
        <f>VLOOKUP(J272,'Apple Watch Inventory'!$A$2:$H$43,4,FALSE)</f>
        <v>Stainless Steel</v>
      </c>
      <c r="N272" s="96" t="str">
        <f>VLOOKUP(J272,'Apple Watch Inventory'!$A$2:$H$43,5,FALSE)</f>
        <v>Red Classic Buckle</v>
      </c>
      <c r="O272" s="97">
        <f>VLOOKUP(J272,'Apple Watch Inventory'!$A$2:$H$43,6,FALSE)</f>
        <v>649</v>
      </c>
      <c r="P272" s="98">
        <v>1</v>
      </c>
      <c r="Q272" s="97">
        <f t="shared" si="26"/>
        <v>69</v>
      </c>
      <c r="R272" s="98" t="s">
        <v>66</v>
      </c>
      <c r="S272" s="84">
        <f t="shared" si="29"/>
        <v>718</v>
      </c>
      <c r="T272" s="99">
        <f>VLOOKUP(R272,'Avg Sales Tax'!$B$2:$C$52,2,FALSE)</f>
        <v>8.48E-2</v>
      </c>
      <c r="U272" s="84">
        <f t="shared" si="27"/>
        <v>60.886400000000002</v>
      </c>
      <c r="V272" s="84">
        <f t="shared" si="28"/>
        <v>786.54639999999995</v>
      </c>
    </row>
    <row r="273" spans="1:22">
      <c r="A273" s="83" t="s">
        <v>1071</v>
      </c>
      <c r="B273" s="83" t="s">
        <v>1072</v>
      </c>
      <c r="C273" s="83" t="s">
        <v>1073</v>
      </c>
      <c r="D273" s="83" t="s">
        <v>1074</v>
      </c>
      <c r="E273" s="87">
        <v>92647</v>
      </c>
      <c r="F273" s="95" t="str">
        <f t="shared" si="24"/>
        <v>92647</v>
      </c>
      <c r="G273" s="96" t="str">
        <f t="shared" si="25"/>
        <v>926</v>
      </c>
      <c r="H273" s="96" t="str">
        <f>VLOOKUP(G273,'Zone Lookup'!$A$2:$C$149,3,TRUE)</f>
        <v>008</v>
      </c>
      <c r="I273" s="97">
        <f>VLOOKUP(H273,'Weight Lookup'!$A$2:$B$11,2,FALSE)</f>
        <v>9.9600000000000009</v>
      </c>
      <c r="J273" s="98">
        <v>39</v>
      </c>
      <c r="K273" s="96" t="str">
        <f>VLOOKUP(J273,'Apple Watch Inventory'!$A$2:$H$43,2,FALSE)</f>
        <v>38mm</v>
      </c>
      <c r="L273" s="96" t="str">
        <f>VLOOKUP(J273,'Apple Watch Inventory'!$A$2:$H$43,3,FALSE)</f>
        <v>Watch</v>
      </c>
      <c r="M273" s="96" t="str">
        <f>VLOOKUP(J273,'Apple Watch Inventory'!$A$2:$H$43,4,FALSE)</f>
        <v>Space Black Stainless Steel</v>
      </c>
      <c r="N273" s="96" t="str">
        <f>VLOOKUP(J273,'Apple Watch Inventory'!$A$2:$H$43,5,FALSE)</f>
        <v>Space Black Milanese Loop</v>
      </c>
      <c r="O273" s="97">
        <f>VLOOKUP(J273,'Apple Watch Inventory'!$A$2:$H$43,6,FALSE)</f>
        <v>699</v>
      </c>
      <c r="P273" s="98">
        <v>0</v>
      </c>
      <c r="Q273" s="97">
        <f t="shared" si="26"/>
        <v>0</v>
      </c>
      <c r="R273" s="98" t="s">
        <v>46</v>
      </c>
      <c r="S273" s="84">
        <f t="shared" si="29"/>
        <v>699</v>
      </c>
      <c r="T273" s="99">
        <f>VLOOKUP(R273,'Avg Sales Tax'!$B$2:$C$52,2,FALSE)</f>
        <v>8.4400000000000003E-2</v>
      </c>
      <c r="U273" s="84">
        <f t="shared" si="27"/>
        <v>58.995600000000003</v>
      </c>
      <c r="V273" s="84">
        <f t="shared" si="28"/>
        <v>767.9556</v>
      </c>
    </row>
    <row r="274" spans="1:22">
      <c r="A274" s="83" t="s">
        <v>1075</v>
      </c>
      <c r="B274" s="83" t="s">
        <v>1076</v>
      </c>
      <c r="C274" s="83" t="s">
        <v>1077</v>
      </c>
      <c r="D274" s="83" t="s">
        <v>1078</v>
      </c>
      <c r="E274" s="87">
        <v>48075</v>
      </c>
      <c r="F274" s="95" t="str">
        <f t="shared" si="24"/>
        <v>48075</v>
      </c>
      <c r="G274" s="96" t="str">
        <f t="shared" si="25"/>
        <v>480</v>
      </c>
      <c r="H274" s="96" t="str">
        <f>VLOOKUP(G274,'Zone Lookup'!$A$2:$C$149,3,TRUE)</f>
        <v>004</v>
      </c>
      <c r="I274" s="97">
        <f>VLOOKUP(H274,'Weight Lookup'!$A$2:$B$11,2,FALSE)</f>
        <v>8.91</v>
      </c>
      <c r="J274" s="98">
        <v>9</v>
      </c>
      <c r="K274" s="96" t="str">
        <f>VLOOKUP(J274,'Apple Watch Inventory'!$A$2:$H$43,2,FALSE)</f>
        <v>38mm</v>
      </c>
      <c r="L274" s="96" t="str">
        <f>VLOOKUP(J274,'Apple Watch Inventory'!$A$2:$H$43,3,FALSE)</f>
        <v>Sport</v>
      </c>
      <c r="M274" s="96" t="str">
        <f>VLOOKUP(J274,'Apple Watch Inventory'!$A$2:$H$43,4,FALSE)</f>
        <v xml:space="preserve">Silver Aluminum </v>
      </c>
      <c r="N274" s="96" t="str">
        <f>VLOOKUP(J274,'Apple Watch Inventory'!$A$2:$H$43,5,FALSE)</f>
        <v>White</v>
      </c>
      <c r="O274" s="97">
        <f>VLOOKUP(J274,'Apple Watch Inventory'!$A$2:$H$43,6,FALSE)</f>
        <v>299</v>
      </c>
      <c r="P274" s="98">
        <v>0</v>
      </c>
      <c r="Q274" s="97">
        <f t="shared" si="26"/>
        <v>0</v>
      </c>
      <c r="R274" s="98" t="s">
        <v>16</v>
      </c>
      <c r="S274" s="84">
        <f t="shared" si="29"/>
        <v>299</v>
      </c>
      <c r="T274" s="99">
        <f>VLOOKUP(R274,'Avg Sales Tax'!$B$2:$C$52,2,FALSE)</f>
        <v>0.06</v>
      </c>
      <c r="U274" s="84">
        <f t="shared" si="27"/>
        <v>17.939999999999998</v>
      </c>
      <c r="V274" s="84">
        <f t="shared" si="28"/>
        <v>325.85000000000002</v>
      </c>
    </row>
    <row r="275" spans="1:22">
      <c r="A275" s="83" t="s">
        <v>1079</v>
      </c>
      <c r="B275" s="83" t="s">
        <v>1080</v>
      </c>
      <c r="C275" s="83" t="s">
        <v>1081</v>
      </c>
      <c r="D275" s="83" t="s">
        <v>413</v>
      </c>
      <c r="E275" s="87">
        <v>46222</v>
      </c>
      <c r="F275" s="95" t="str">
        <f t="shared" si="24"/>
        <v>46222</v>
      </c>
      <c r="G275" s="96" t="str">
        <f t="shared" si="25"/>
        <v>462</v>
      </c>
      <c r="H275" s="96" t="str">
        <f>VLOOKUP(G275,'Zone Lookup'!$A$2:$C$149,3,TRUE)</f>
        <v>005</v>
      </c>
      <c r="I275" s="97">
        <f>VLOOKUP(H275,'Weight Lookup'!$A$2:$B$11,2,FALSE)</f>
        <v>9.1</v>
      </c>
      <c r="J275" s="98">
        <v>16</v>
      </c>
      <c r="K275" s="96" t="str">
        <f>VLOOKUP(J275,'Apple Watch Inventory'!$A$2:$H$43,2,FALSE)</f>
        <v>42mm</v>
      </c>
      <c r="L275" s="96" t="str">
        <f>VLOOKUP(J275,'Apple Watch Inventory'!$A$2:$H$43,3,FALSE)</f>
        <v>Sport</v>
      </c>
      <c r="M275" s="96" t="str">
        <f>VLOOKUP(J275,'Apple Watch Inventory'!$A$2:$H$43,4,FALSE)</f>
        <v xml:space="preserve">Silver Aluminum </v>
      </c>
      <c r="N275" s="96" t="str">
        <f>VLOOKUP(J275,'Apple Watch Inventory'!$A$2:$H$43,5,FALSE)</f>
        <v>Scuba Blue Woven Nylon</v>
      </c>
      <c r="O275" s="97">
        <f>VLOOKUP(J275,'Apple Watch Inventory'!$A$2:$H$43,6,FALSE)</f>
        <v>349</v>
      </c>
      <c r="P275" s="98">
        <v>1</v>
      </c>
      <c r="Q275" s="97">
        <f t="shared" si="26"/>
        <v>69</v>
      </c>
      <c r="R275" s="98" t="s">
        <v>414</v>
      </c>
      <c r="S275" s="84">
        <f t="shared" si="29"/>
        <v>418</v>
      </c>
      <c r="T275" s="99">
        <f>VLOOKUP(R275,'Avg Sales Tax'!$B$2:$C$52,2,FALSE)</f>
        <v>7.0000000000000007E-2</v>
      </c>
      <c r="U275" s="84">
        <f t="shared" si="27"/>
        <v>29.26</v>
      </c>
      <c r="V275" s="84">
        <f t="shared" si="28"/>
        <v>456.36</v>
      </c>
    </row>
    <row r="276" spans="1:22">
      <c r="A276" s="83" t="s">
        <v>1082</v>
      </c>
      <c r="B276" s="83" t="s">
        <v>1083</v>
      </c>
      <c r="C276" s="83" t="s">
        <v>1084</v>
      </c>
      <c r="D276" s="83" t="s">
        <v>1085</v>
      </c>
      <c r="E276" s="87">
        <v>76301</v>
      </c>
      <c r="F276" s="95" t="str">
        <f t="shared" si="24"/>
        <v>76301</v>
      </c>
      <c r="G276" s="96" t="str">
        <f t="shared" si="25"/>
        <v>763</v>
      </c>
      <c r="H276" s="96" t="str">
        <f>VLOOKUP(G276,'Zone Lookup'!$A$2:$C$149,3,TRUE)</f>
        <v>007</v>
      </c>
      <c r="I276" s="97">
        <f>VLOOKUP(H276,'Weight Lookup'!$A$2:$B$11,2,FALSE)</f>
        <v>9.69</v>
      </c>
      <c r="J276" s="98">
        <v>24</v>
      </c>
      <c r="K276" s="96" t="str">
        <f>VLOOKUP(J276,'Apple Watch Inventory'!$A$2:$H$43,2,FALSE)</f>
        <v>42mm</v>
      </c>
      <c r="L276" s="96" t="str">
        <f>VLOOKUP(J276,'Apple Watch Inventory'!$A$2:$H$43,3,FALSE)</f>
        <v>Watch</v>
      </c>
      <c r="M276" s="96" t="str">
        <f>VLOOKUP(J276,'Apple Watch Inventory'!$A$2:$H$43,4,FALSE)</f>
        <v>Stainless Steel</v>
      </c>
      <c r="N276" s="96" t="str">
        <f>VLOOKUP(J276,'Apple Watch Inventory'!$A$2:$H$43,5,FALSE)</f>
        <v>Saddle Brown Classic Buckle</v>
      </c>
      <c r="O276" s="97">
        <f>VLOOKUP(J276,'Apple Watch Inventory'!$A$2:$H$43,6,FALSE)</f>
        <v>699</v>
      </c>
      <c r="P276" s="98">
        <v>0</v>
      </c>
      <c r="Q276" s="97">
        <f t="shared" si="26"/>
        <v>0</v>
      </c>
      <c r="R276" s="98" t="s">
        <v>79</v>
      </c>
      <c r="S276" s="84">
        <f t="shared" si="29"/>
        <v>699</v>
      </c>
      <c r="T276" s="99">
        <f>VLOOKUP(R276,'Avg Sales Tax'!$B$2:$C$52,2,FALSE)</f>
        <v>8.0500000000000002E-2</v>
      </c>
      <c r="U276" s="84">
        <f t="shared" si="27"/>
        <v>56.269500000000001</v>
      </c>
      <c r="V276" s="84">
        <f t="shared" si="28"/>
        <v>764.95950000000005</v>
      </c>
    </row>
    <row r="277" spans="1:22">
      <c r="A277" s="83" t="s">
        <v>1086</v>
      </c>
      <c r="B277" s="83" t="s">
        <v>1087</v>
      </c>
      <c r="C277" s="83" t="s">
        <v>1088</v>
      </c>
      <c r="D277" s="83" t="s">
        <v>1089</v>
      </c>
      <c r="E277" s="87">
        <v>6473</v>
      </c>
      <c r="F277" s="95" t="str">
        <f t="shared" si="24"/>
        <v>06473</v>
      </c>
      <c r="G277" s="96" t="str">
        <f t="shared" si="25"/>
        <v>064</v>
      </c>
      <c r="H277" s="96" t="str">
        <f>VLOOKUP(G277,'Zone Lookup'!$A$2:$C$149,3,TRUE)</f>
        <v>002</v>
      </c>
      <c r="I277" s="97">
        <f>VLOOKUP(H277,'Weight Lookup'!$A$2:$B$11,2,FALSE)</f>
        <v>7.66</v>
      </c>
      <c r="J277" s="98">
        <v>12</v>
      </c>
      <c r="K277" s="96" t="str">
        <f>VLOOKUP(J277,'Apple Watch Inventory'!$A$2:$H$43,2,FALSE)</f>
        <v>42mm</v>
      </c>
      <c r="L277" s="96" t="str">
        <f>VLOOKUP(J277,'Apple Watch Inventory'!$A$2:$H$43,3,FALSE)</f>
        <v>Sport</v>
      </c>
      <c r="M277" s="96" t="str">
        <f>VLOOKUP(J277,'Apple Watch Inventory'!$A$2:$H$43,4,FALSE)</f>
        <v>Gold Aluminum</v>
      </c>
      <c r="N277" s="96" t="str">
        <f>VLOOKUP(J277,'Apple Watch Inventory'!$A$2:$H$43,5,FALSE)</f>
        <v>Midnight Blue</v>
      </c>
      <c r="O277" s="97">
        <f>VLOOKUP(J277,'Apple Watch Inventory'!$A$2:$H$43,6,FALSE)</f>
        <v>349</v>
      </c>
      <c r="P277" s="98">
        <v>0</v>
      </c>
      <c r="Q277" s="97">
        <f t="shared" si="26"/>
        <v>0</v>
      </c>
      <c r="R277" s="98" t="s">
        <v>943</v>
      </c>
      <c r="S277" s="84">
        <f t="shared" si="29"/>
        <v>349</v>
      </c>
      <c r="T277" s="99">
        <f>VLOOKUP(R277,'Avg Sales Tax'!$B$2:$C$52,2,FALSE)</f>
        <v>6.3500000000000001E-2</v>
      </c>
      <c r="U277" s="84">
        <f t="shared" si="27"/>
        <v>22.1615</v>
      </c>
      <c r="V277" s="84">
        <f t="shared" si="28"/>
        <v>378.82150000000001</v>
      </c>
    </row>
    <row r="278" spans="1:22">
      <c r="A278" s="83" t="s">
        <v>1090</v>
      </c>
      <c r="B278" s="83" t="s">
        <v>1091</v>
      </c>
      <c r="C278" s="83" t="s">
        <v>1092</v>
      </c>
      <c r="D278" s="83" t="s">
        <v>1093</v>
      </c>
      <c r="E278" s="87">
        <v>21001</v>
      </c>
      <c r="F278" s="95" t="str">
        <f t="shared" si="24"/>
        <v>21001</v>
      </c>
      <c r="G278" s="96" t="str">
        <f t="shared" si="25"/>
        <v>210</v>
      </c>
      <c r="H278" s="96" t="str">
        <f>VLOOKUP(G278,'Zone Lookup'!$A$2:$C$149,3,TRUE)</f>
        <v>003</v>
      </c>
      <c r="I278" s="97">
        <f>VLOOKUP(H278,'Weight Lookup'!$A$2:$B$11,2,FALSE)</f>
        <v>8.25</v>
      </c>
      <c r="J278" s="98">
        <v>29</v>
      </c>
      <c r="K278" s="96" t="str">
        <f>VLOOKUP(J278,'Apple Watch Inventory'!$A$2:$H$43,2,FALSE)</f>
        <v>38mm</v>
      </c>
      <c r="L278" s="96" t="str">
        <f>VLOOKUP(J278,'Apple Watch Inventory'!$A$2:$H$43,3,FALSE)</f>
        <v>Watch</v>
      </c>
      <c r="M278" s="96" t="str">
        <f>VLOOKUP(J278,'Apple Watch Inventory'!$A$2:$H$43,4,FALSE)</f>
        <v>Stainless Steel</v>
      </c>
      <c r="N278" s="96" t="str">
        <f>VLOOKUP(J278,'Apple Watch Inventory'!$A$2:$H$43,5,FALSE)</f>
        <v>Blue Jay Modern Buckle</v>
      </c>
      <c r="O278" s="97">
        <f>VLOOKUP(J278,'Apple Watch Inventory'!$A$2:$H$43,6,FALSE)</f>
        <v>749</v>
      </c>
      <c r="P278" s="98">
        <v>0</v>
      </c>
      <c r="Q278" s="97">
        <f t="shared" si="26"/>
        <v>0</v>
      </c>
      <c r="R278" s="98" t="s">
        <v>56</v>
      </c>
      <c r="S278" s="84">
        <f t="shared" si="29"/>
        <v>749</v>
      </c>
      <c r="T278" s="99">
        <f>VLOOKUP(R278,'Avg Sales Tax'!$B$2:$C$52,2,FALSE)</f>
        <v>0.06</v>
      </c>
      <c r="U278" s="84">
        <f t="shared" si="27"/>
        <v>44.94</v>
      </c>
      <c r="V278" s="84">
        <f t="shared" si="28"/>
        <v>802.19</v>
      </c>
    </row>
    <row r="279" spans="1:22">
      <c r="A279" s="83" t="s">
        <v>1094</v>
      </c>
      <c r="B279" s="83" t="s">
        <v>1095</v>
      </c>
      <c r="C279" s="83" t="s">
        <v>1096</v>
      </c>
      <c r="D279" s="83" t="s">
        <v>9</v>
      </c>
      <c r="E279" s="87">
        <v>70130</v>
      </c>
      <c r="F279" s="95" t="str">
        <f t="shared" si="24"/>
        <v>70130</v>
      </c>
      <c r="G279" s="96" t="str">
        <f t="shared" si="25"/>
        <v>701</v>
      </c>
      <c r="H279" s="96" t="str">
        <f>VLOOKUP(G279,'Zone Lookup'!$A$2:$C$149,3,TRUE)</f>
        <v>006</v>
      </c>
      <c r="I279" s="97">
        <f>VLOOKUP(H279,'Weight Lookup'!$A$2:$B$11,2,FALSE)</f>
        <v>9.49</v>
      </c>
      <c r="J279" s="98">
        <v>18</v>
      </c>
      <c r="K279" s="96" t="str">
        <f>VLOOKUP(J279,'Apple Watch Inventory'!$A$2:$H$43,2,FALSE)</f>
        <v>42mm</v>
      </c>
      <c r="L279" s="96" t="str">
        <f>VLOOKUP(J279,'Apple Watch Inventory'!$A$2:$H$43,3,FALSE)</f>
        <v>Sport</v>
      </c>
      <c r="M279" s="96" t="str">
        <f>VLOOKUP(J279,'Apple Watch Inventory'!$A$2:$H$43,4,FALSE)</f>
        <v>Rose Gold Aluminum</v>
      </c>
      <c r="N279" s="96" t="str">
        <f>VLOOKUP(J279,'Apple Watch Inventory'!$A$2:$H$43,5,FALSE)</f>
        <v>Royal Blue Woven Nylon</v>
      </c>
      <c r="O279" s="97">
        <f>VLOOKUP(J279,'Apple Watch Inventory'!$A$2:$H$43,6,FALSE)</f>
        <v>349</v>
      </c>
      <c r="P279" s="98">
        <v>0</v>
      </c>
      <c r="Q279" s="97">
        <f t="shared" si="26"/>
        <v>0</v>
      </c>
      <c r="R279" s="98" t="s">
        <v>10</v>
      </c>
      <c r="S279" s="84">
        <f t="shared" si="29"/>
        <v>349</v>
      </c>
      <c r="T279" s="99">
        <f>VLOOKUP(R279,'Avg Sales Tax'!$B$2:$C$52,2,FALSE)</f>
        <v>8.9099999999999999E-2</v>
      </c>
      <c r="U279" s="84">
        <f t="shared" si="27"/>
        <v>31.0959</v>
      </c>
      <c r="V279" s="84">
        <f t="shared" si="28"/>
        <v>389.58590000000004</v>
      </c>
    </row>
    <row r="280" spans="1:22">
      <c r="A280" s="83" t="s">
        <v>1097</v>
      </c>
      <c r="B280" s="83" t="s">
        <v>1098</v>
      </c>
      <c r="C280" s="83" t="s">
        <v>1099</v>
      </c>
      <c r="D280" s="83" t="s">
        <v>356</v>
      </c>
      <c r="E280" s="87">
        <v>23219</v>
      </c>
      <c r="F280" s="95" t="str">
        <f t="shared" si="24"/>
        <v>23219</v>
      </c>
      <c r="G280" s="96" t="str">
        <f t="shared" si="25"/>
        <v>232</v>
      </c>
      <c r="H280" s="96" t="str">
        <f>VLOOKUP(G280,'Zone Lookup'!$A$2:$C$149,3,TRUE)</f>
        <v>003</v>
      </c>
      <c r="I280" s="97">
        <f>VLOOKUP(H280,'Weight Lookup'!$A$2:$B$11,2,FALSE)</f>
        <v>8.25</v>
      </c>
      <c r="J280" s="98">
        <v>7</v>
      </c>
      <c r="K280" s="96" t="str">
        <f>VLOOKUP(J280,'Apple Watch Inventory'!$A$2:$H$43,2,FALSE)</f>
        <v>38mm</v>
      </c>
      <c r="L280" s="96" t="str">
        <f>VLOOKUP(J280,'Apple Watch Inventory'!$A$2:$H$43,3,FALSE)</f>
        <v>Sport</v>
      </c>
      <c r="M280" s="96" t="str">
        <f>VLOOKUP(J280,'Apple Watch Inventory'!$A$2:$H$43,4,FALSE)</f>
        <v xml:space="preserve">Silver Aluminum </v>
      </c>
      <c r="N280" s="96" t="str">
        <f>VLOOKUP(J280,'Apple Watch Inventory'!$A$2:$H$43,5,FALSE)</f>
        <v>Royal Blue</v>
      </c>
      <c r="O280" s="97">
        <f>VLOOKUP(J280,'Apple Watch Inventory'!$A$2:$H$43,6,FALSE)</f>
        <v>299</v>
      </c>
      <c r="P280" s="98">
        <v>0</v>
      </c>
      <c r="Q280" s="97">
        <f t="shared" si="26"/>
        <v>0</v>
      </c>
      <c r="R280" s="98" t="s">
        <v>425</v>
      </c>
      <c r="S280" s="84">
        <f t="shared" si="29"/>
        <v>299</v>
      </c>
      <c r="T280" s="99">
        <f>VLOOKUP(R280,'Avg Sales Tax'!$B$2:$C$52,2,FALSE)</f>
        <v>5.6300000000000003E-2</v>
      </c>
      <c r="U280" s="84">
        <f t="shared" si="27"/>
        <v>16.8337</v>
      </c>
      <c r="V280" s="84">
        <f t="shared" si="28"/>
        <v>324.08370000000002</v>
      </c>
    </row>
    <row r="281" spans="1:22">
      <c r="A281" s="83" t="s">
        <v>1100</v>
      </c>
      <c r="B281" s="83" t="s">
        <v>1101</v>
      </c>
      <c r="C281" s="83" t="s">
        <v>1102</v>
      </c>
      <c r="D281" s="83" t="s">
        <v>1103</v>
      </c>
      <c r="E281" s="87">
        <v>18966</v>
      </c>
      <c r="F281" s="95" t="str">
        <f t="shared" si="24"/>
        <v>18966</v>
      </c>
      <c r="G281" s="96" t="str">
        <f t="shared" si="25"/>
        <v>189</v>
      </c>
      <c r="H281" s="96" t="str">
        <f>VLOOKUP(G281,'Zone Lookup'!$A$2:$C$149,3,TRUE)</f>
        <v>002</v>
      </c>
      <c r="I281" s="97">
        <f>VLOOKUP(H281,'Weight Lookup'!$A$2:$B$11,2,FALSE)</f>
        <v>7.66</v>
      </c>
      <c r="J281" s="98">
        <v>32</v>
      </c>
      <c r="K281" s="96" t="str">
        <f>VLOOKUP(J281,'Apple Watch Inventory'!$A$2:$H$43,2,FALSE)</f>
        <v>42mm</v>
      </c>
      <c r="L281" s="96" t="str">
        <f>VLOOKUP(J281,'Apple Watch Inventory'!$A$2:$H$43,3,FALSE)</f>
        <v>Watch</v>
      </c>
      <c r="M281" s="96" t="str">
        <f>VLOOKUP(J281,'Apple Watch Inventory'!$A$2:$H$43,4,FALSE)</f>
        <v>Stainless Steel</v>
      </c>
      <c r="N281" s="96" t="str">
        <f>VLOOKUP(J281,'Apple Watch Inventory'!$A$2:$H$43,5,FALSE)</f>
        <v>Pearl Woven Nylon</v>
      </c>
      <c r="O281" s="97">
        <f>VLOOKUP(J281,'Apple Watch Inventory'!$A$2:$H$43,6,FALSE)</f>
        <v>599</v>
      </c>
      <c r="P281" s="98">
        <v>1</v>
      </c>
      <c r="Q281" s="97">
        <f t="shared" si="26"/>
        <v>69</v>
      </c>
      <c r="R281" s="98" t="s">
        <v>61</v>
      </c>
      <c r="S281" s="84">
        <f t="shared" si="29"/>
        <v>668</v>
      </c>
      <c r="T281" s="99">
        <f>VLOOKUP(R281,'Avg Sales Tax'!$B$2:$C$52,2,FALSE)</f>
        <v>6.3399999999999998E-2</v>
      </c>
      <c r="U281" s="84">
        <f t="shared" si="27"/>
        <v>42.351199999999999</v>
      </c>
      <c r="V281" s="84">
        <f t="shared" si="28"/>
        <v>718.01119999999992</v>
      </c>
    </row>
    <row r="282" spans="1:22">
      <c r="A282" s="83" t="s">
        <v>1104</v>
      </c>
      <c r="B282" s="83" t="s">
        <v>1105</v>
      </c>
      <c r="C282" s="83" t="s">
        <v>1106</v>
      </c>
      <c r="D282" s="83" t="s">
        <v>1107</v>
      </c>
      <c r="E282" s="87">
        <v>55379</v>
      </c>
      <c r="F282" s="95" t="str">
        <f t="shared" si="24"/>
        <v>55379</v>
      </c>
      <c r="G282" s="96" t="str">
        <f t="shared" si="25"/>
        <v>553</v>
      </c>
      <c r="H282" s="96" t="str">
        <f>VLOOKUP(G282,'Zone Lookup'!$A$2:$C$149,3,TRUE)</f>
        <v>006</v>
      </c>
      <c r="I282" s="97">
        <f>VLOOKUP(H282,'Weight Lookup'!$A$2:$B$11,2,FALSE)</f>
        <v>9.49</v>
      </c>
      <c r="J282" s="98">
        <v>28</v>
      </c>
      <c r="K282" s="96" t="str">
        <f>VLOOKUP(J282,'Apple Watch Inventory'!$A$2:$H$43,2,FALSE)</f>
        <v>42mm</v>
      </c>
      <c r="L282" s="96" t="str">
        <f>VLOOKUP(J282,'Apple Watch Inventory'!$A$2:$H$43,3,FALSE)</f>
        <v>Watch</v>
      </c>
      <c r="M282" s="96" t="str">
        <f>VLOOKUP(J282,'Apple Watch Inventory'!$A$2:$H$43,4,FALSE)</f>
        <v>Stainless Steel</v>
      </c>
      <c r="N282" s="96" t="str">
        <f>VLOOKUP(J282,'Apple Watch Inventory'!$A$2:$H$43,5,FALSE)</f>
        <v>White Leather Loop</v>
      </c>
      <c r="O282" s="97">
        <f>VLOOKUP(J282,'Apple Watch Inventory'!$A$2:$H$43,6,FALSE)</f>
        <v>699</v>
      </c>
      <c r="P282" s="98">
        <v>1</v>
      </c>
      <c r="Q282" s="97">
        <f t="shared" si="26"/>
        <v>69</v>
      </c>
      <c r="R282" s="98" t="s">
        <v>212</v>
      </c>
      <c r="S282" s="84">
        <f t="shared" si="29"/>
        <v>768</v>
      </c>
      <c r="T282" s="99">
        <f>VLOOKUP(R282,'Avg Sales Tax'!$B$2:$C$52,2,FALSE)</f>
        <v>7.1999999999999995E-2</v>
      </c>
      <c r="U282" s="84">
        <f t="shared" si="27"/>
        <v>55.295999999999992</v>
      </c>
      <c r="V282" s="84">
        <f t="shared" si="28"/>
        <v>832.78600000000006</v>
      </c>
    </row>
    <row r="283" spans="1:22">
      <c r="A283" s="83" t="s">
        <v>1108</v>
      </c>
      <c r="B283" s="83" t="s">
        <v>1109</v>
      </c>
      <c r="C283" s="83" t="s">
        <v>1110</v>
      </c>
      <c r="D283" s="83" t="s">
        <v>203</v>
      </c>
      <c r="E283" s="87">
        <v>33136</v>
      </c>
      <c r="F283" s="95" t="str">
        <f t="shared" si="24"/>
        <v>33136</v>
      </c>
      <c r="G283" s="96" t="str">
        <f t="shared" si="25"/>
        <v>331</v>
      </c>
      <c r="H283" s="96" t="str">
        <f>VLOOKUP(G283,'Zone Lookup'!$A$2:$C$149,3,TRUE)</f>
        <v>006</v>
      </c>
      <c r="I283" s="97">
        <f>VLOOKUP(H283,'Weight Lookup'!$A$2:$B$11,2,FALSE)</f>
        <v>9.49</v>
      </c>
      <c r="J283" s="98">
        <v>17</v>
      </c>
      <c r="K283" s="96" t="str">
        <f>VLOOKUP(J283,'Apple Watch Inventory'!$A$2:$H$43,2,FALSE)</f>
        <v>38mm</v>
      </c>
      <c r="L283" s="96" t="str">
        <f>VLOOKUP(J283,'Apple Watch Inventory'!$A$2:$H$43,3,FALSE)</f>
        <v>Sport</v>
      </c>
      <c r="M283" s="96" t="str">
        <f>VLOOKUP(J283,'Apple Watch Inventory'!$A$2:$H$43,4,FALSE)</f>
        <v>Rose Gold Aluminum</v>
      </c>
      <c r="N283" s="96" t="str">
        <f>VLOOKUP(J283,'Apple Watch Inventory'!$A$2:$H$43,5,FALSE)</f>
        <v>Royal Blue Woven Nylon</v>
      </c>
      <c r="O283" s="97">
        <f>VLOOKUP(J283,'Apple Watch Inventory'!$A$2:$H$43,6,FALSE)</f>
        <v>299</v>
      </c>
      <c r="P283" s="98">
        <v>0</v>
      </c>
      <c r="Q283" s="97">
        <f t="shared" si="26"/>
        <v>0</v>
      </c>
      <c r="R283" s="98" t="s">
        <v>204</v>
      </c>
      <c r="S283" s="84">
        <f t="shared" si="29"/>
        <v>299</v>
      </c>
      <c r="T283" s="99">
        <f>VLOOKUP(R283,'Avg Sales Tax'!$B$2:$C$52,2,FALSE)</f>
        <v>6.6500000000000004E-2</v>
      </c>
      <c r="U283" s="84">
        <f t="shared" si="27"/>
        <v>19.883500000000002</v>
      </c>
      <c r="V283" s="84">
        <f t="shared" si="28"/>
        <v>328.37350000000004</v>
      </c>
    </row>
    <row r="284" spans="1:22">
      <c r="A284" s="83" t="s">
        <v>1111</v>
      </c>
      <c r="B284" s="83" t="s">
        <v>1112</v>
      </c>
      <c r="C284" s="83" t="s">
        <v>1113</v>
      </c>
      <c r="D284" s="83" t="s">
        <v>94</v>
      </c>
      <c r="E284" s="87">
        <v>53209</v>
      </c>
      <c r="F284" s="95" t="str">
        <f t="shared" si="24"/>
        <v>53209</v>
      </c>
      <c r="G284" s="96" t="str">
        <f t="shared" si="25"/>
        <v>532</v>
      </c>
      <c r="H284" s="96" t="str">
        <f>VLOOKUP(G284,'Zone Lookup'!$A$2:$C$149,3,TRUE)</f>
        <v>005</v>
      </c>
      <c r="I284" s="97">
        <f>VLOOKUP(H284,'Weight Lookup'!$A$2:$B$11,2,FALSE)</f>
        <v>9.1</v>
      </c>
      <c r="J284" s="98">
        <v>19</v>
      </c>
      <c r="K284" s="96" t="str">
        <f>VLOOKUP(J284,'Apple Watch Inventory'!$A$2:$H$43,2,FALSE)</f>
        <v>38mm</v>
      </c>
      <c r="L284" s="96" t="str">
        <f>VLOOKUP(J284,'Apple Watch Inventory'!$A$2:$H$43,3,FALSE)</f>
        <v>Sport</v>
      </c>
      <c r="M284" s="96" t="str">
        <f>VLOOKUP(J284,'Apple Watch Inventory'!$A$2:$H$43,4,FALSE)</f>
        <v>Gold Aluminum</v>
      </c>
      <c r="N284" s="96" t="str">
        <f>VLOOKUP(J284,'Apple Watch Inventory'!$A$2:$H$43,5,FALSE)</f>
        <v>Gold/Red Woven Nylon</v>
      </c>
      <c r="O284" s="97">
        <f>VLOOKUP(J284,'Apple Watch Inventory'!$A$2:$H$43,6,FALSE)</f>
        <v>299</v>
      </c>
      <c r="P284" s="98">
        <v>0</v>
      </c>
      <c r="Q284" s="97">
        <f t="shared" si="26"/>
        <v>0</v>
      </c>
      <c r="R284" s="98" t="s">
        <v>95</v>
      </c>
      <c r="S284" s="84">
        <f t="shared" si="29"/>
        <v>299</v>
      </c>
      <c r="T284" s="99">
        <f>VLOOKUP(R284,'Avg Sales Tax'!$B$2:$C$52,2,FALSE)</f>
        <v>5.4300000000000001E-2</v>
      </c>
      <c r="U284" s="84">
        <f t="shared" si="27"/>
        <v>16.235700000000001</v>
      </c>
      <c r="V284" s="84">
        <f t="shared" si="28"/>
        <v>324.33570000000003</v>
      </c>
    </row>
    <row r="285" spans="1:22">
      <c r="A285" s="83" t="s">
        <v>1114</v>
      </c>
      <c r="B285" s="83" t="s">
        <v>1115</v>
      </c>
      <c r="C285" s="83" t="s">
        <v>1116</v>
      </c>
      <c r="D285" s="83" t="s">
        <v>774</v>
      </c>
      <c r="E285" s="87">
        <v>8873</v>
      </c>
      <c r="F285" s="95" t="str">
        <f t="shared" si="24"/>
        <v>08873</v>
      </c>
      <c r="G285" s="96" t="str">
        <f t="shared" si="25"/>
        <v>088</v>
      </c>
      <c r="H285" s="96" t="str">
        <f>VLOOKUP(G285,'Zone Lookup'!$A$2:$C$149,3,TRUE)</f>
        <v>002</v>
      </c>
      <c r="I285" s="97">
        <f>VLOOKUP(H285,'Weight Lookup'!$A$2:$B$11,2,FALSE)</f>
        <v>7.66</v>
      </c>
      <c r="J285" s="98">
        <v>12</v>
      </c>
      <c r="K285" s="96" t="str">
        <f>VLOOKUP(J285,'Apple Watch Inventory'!$A$2:$H$43,2,FALSE)</f>
        <v>42mm</v>
      </c>
      <c r="L285" s="96" t="str">
        <f>VLOOKUP(J285,'Apple Watch Inventory'!$A$2:$H$43,3,FALSE)</f>
        <v>Sport</v>
      </c>
      <c r="M285" s="96" t="str">
        <f>VLOOKUP(J285,'Apple Watch Inventory'!$A$2:$H$43,4,FALSE)</f>
        <v>Gold Aluminum</v>
      </c>
      <c r="N285" s="96" t="str">
        <f>VLOOKUP(J285,'Apple Watch Inventory'!$A$2:$H$43,5,FALSE)</f>
        <v>Midnight Blue</v>
      </c>
      <c r="O285" s="97">
        <f>VLOOKUP(J285,'Apple Watch Inventory'!$A$2:$H$43,6,FALSE)</f>
        <v>349</v>
      </c>
      <c r="P285" s="98">
        <v>0</v>
      </c>
      <c r="Q285" s="97">
        <f t="shared" si="26"/>
        <v>0</v>
      </c>
      <c r="R285" s="98" t="s">
        <v>21</v>
      </c>
      <c r="S285" s="84">
        <f t="shared" si="29"/>
        <v>349</v>
      </c>
      <c r="T285" s="99">
        <f>VLOOKUP(R285,'Avg Sales Tax'!$B$2:$C$52,2,FALSE)</f>
        <v>6.9699999999999998E-2</v>
      </c>
      <c r="U285" s="84">
        <f t="shared" si="27"/>
        <v>24.325299999999999</v>
      </c>
      <c r="V285" s="84">
        <f t="shared" si="28"/>
        <v>380.98530000000005</v>
      </c>
    </row>
    <row r="286" spans="1:22">
      <c r="A286" s="83" t="s">
        <v>1117</v>
      </c>
      <c r="B286" s="83" t="s">
        <v>1118</v>
      </c>
      <c r="C286" s="83" t="s">
        <v>1119</v>
      </c>
      <c r="D286" s="83" t="s">
        <v>1120</v>
      </c>
      <c r="E286" s="87">
        <v>58102</v>
      </c>
      <c r="F286" s="95" t="str">
        <f t="shared" si="24"/>
        <v>58102</v>
      </c>
      <c r="G286" s="96" t="str">
        <f t="shared" si="25"/>
        <v>581</v>
      </c>
      <c r="H286" s="96" t="str">
        <f>VLOOKUP(G286,'Zone Lookup'!$A$2:$C$149,3,TRUE)</f>
        <v>006</v>
      </c>
      <c r="I286" s="97">
        <f>VLOOKUP(H286,'Weight Lookup'!$A$2:$B$11,2,FALSE)</f>
        <v>9.49</v>
      </c>
      <c r="J286" s="98">
        <v>12</v>
      </c>
      <c r="K286" s="96" t="str">
        <f>VLOOKUP(J286,'Apple Watch Inventory'!$A$2:$H$43,2,FALSE)</f>
        <v>42mm</v>
      </c>
      <c r="L286" s="96" t="str">
        <f>VLOOKUP(J286,'Apple Watch Inventory'!$A$2:$H$43,3,FALSE)</f>
        <v>Sport</v>
      </c>
      <c r="M286" s="96" t="str">
        <f>VLOOKUP(J286,'Apple Watch Inventory'!$A$2:$H$43,4,FALSE)</f>
        <v>Gold Aluminum</v>
      </c>
      <c r="N286" s="96" t="str">
        <f>VLOOKUP(J286,'Apple Watch Inventory'!$A$2:$H$43,5,FALSE)</f>
        <v>Midnight Blue</v>
      </c>
      <c r="O286" s="97">
        <f>VLOOKUP(J286,'Apple Watch Inventory'!$A$2:$H$43,6,FALSE)</f>
        <v>349</v>
      </c>
      <c r="P286" s="98">
        <v>0</v>
      </c>
      <c r="Q286" s="97">
        <f t="shared" si="26"/>
        <v>0</v>
      </c>
      <c r="R286" s="98" t="s">
        <v>1121</v>
      </c>
      <c r="S286" s="84">
        <f t="shared" si="29"/>
        <v>349</v>
      </c>
      <c r="T286" s="99">
        <f>VLOOKUP(R286,'Avg Sales Tax'!$B$2:$C$52,2,FALSE)</f>
        <v>6.5600000000000006E-2</v>
      </c>
      <c r="U286" s="84">
        <f t="shared" si="27"/>
        <v>22.894400000000001</v>
      </c>
      <c r="V286" s="84">
        <f t="shared" si="28"/>
        <v>381.38440000000003</v>
      </c>
    </row>
    <row r="287" spans="1:22">
      <c r="A287" s="83" t="s">
        <v>740</v>
      </c>
      <c r="B287" s="83" t="s">
        <v>1122</v>
      </c>
      <c r="C287" s="83" t="s">
        <v>1123</v>
      </c>
      <c r="D287" s="83" t="s">
        <v>1124</v>
      </c>
      <c r="E287" s="87">
        <v>89701</v>
      </c>
      <c r="F287" s="95" t="str">
        <f t="shared" si="24"/>
        <v>89701</v>
      </c>
      <c r="G287" s="96" t="str">
        <f t="shared" si="25"/>
        <v>897</v>
      </c>
      <c r="H287" s="96" t="str">
        <f>VLOOKUP(G287,'Zone Lookup'!$A$2:$C$149,3,TRUE)</f>
        <v>008</v>
      </c>
      <c r="I287" s="97">
        <f>VLOOKUP(H287,'Weight Lookup'!$A$2:$B$11,2,FALSE)</f>
        <v>9.9600000000000009</v>
      </c>
      <c r="J287" s="98">
        <v>24</v>
      </c>
      <c r="K287" s="96" t="str">
        <f>VLOOKUP(J287,'Apple Watch Inventory'!$A$2:$H$43,2,FALSE)</f>
        <v>42mm</v>
      </c>
      <c r="L287" s="96" t="str">
        <f>VLOOKUP(J287,'Apple Watch Inventory'!$A$2:$H$43,3,FALSE)</f>
        <v>Watch</v>
      </c>
      <c r="M287" s="96" t="str">
        <f>VLOOKUP(J287,'Apple Watch Inventory'!$A$2:$H$43,4,FALSE)</f>
        <v>Stainless Steel</v>
      </c>
      <c r="N287" s="96" t="str">
        <f>VLOOKUP(J287,'Apple Watch Inventory'!$A$2:$H$43,5,FALSE)</f>
        <v>Saddle Brown Classic Buckle</v>
      </c>
      <c r="O287" s="97">
        <f>VLOOKUP(J287,'Apple Watch Inventory'!$A$2:$H$43,6,FALSE)</f>
        <v>699</v>
      </c>
      <c r="P287" s="98">
        <v>0</v>
      </c>
      <c r="Q287" s="97">
        <f t="shared" si="26"/>
        <v>0</v>
      </c>
      <c r="R287" s="98" t="s">
        <v>696</v>
      </c>
      <c r="S287" s="84">
        <f t="shared" si="29"/>
        <v>699</v>
      </c>
      <c r="T287" s="99">
        <f>VLOOKUP(R287,'Avg Sales Tax'!$B$2:$C$52,2,FALSE)</f>
        <v>7.9399999999999998E-2</v>
      </c>
      <c r="U287" s="84">
        <f t="shared" si="27"/>
        <v>55.500599999999999</v>
      </c>
      <c r="V287" s="84">
        <f t="shared" si="28"/>
        <v>764.4606</v>
      </c>
    </row>
    <row r="288" spans="1:22">
      <c r="A288" s="83" t="s">
        <v>1125</v>
      </c>
      <c r="B288" s="83" t="s">
        <v>1126</v>
      </c>
      <c r="C288" s="83" t="s">
        <v>1127</v>
      </c>
      <c r="D288" s="83" t="s">
        <v>1128</v>
      </c>
      <c r="E288" s="87">
        <v>85254</v>
      </c>
      <c r="F288" s="95" t="str">
        <f t="shared" si="24"/>
        <v>85254</v>
      </c>
      <c r="G288" s="96" t="str">
        <f t="shared" si="25"/>
        <v>852</v>
      </c>
      <c r="H288" s="96" t="str">
        <f>VLOOKUP(G288,'Zone Lookup'!$A$2:$C$149,3,TRUE)</f>
        <v>008</v>
      </c>
      <c r="I288" s="97">
        <f>VLOOKUP(H288,'Weight Lookup'!$A$2:$B$11,2,FALSE)</f>
        <v>9.9600000000000009</v>
      </c>
      <c r="J288" s="98">
        <v>13</v>
      </c>
      <c r="K288" s="96" t="str">
        <f>VLOOKUP(J288,'Apple Watch Inventory'!$A$2:$H$43,2,FALSE)</f>
        <v>38mm</v>
      </c>
      <c r="L288" s="96" t="str">
        <f>VLOOKUP(J288,'Apple Watch Inventory'!$A$2:$H$43,3,FALSE)</f>
        <v>Sport</v>
      </c>
      <c r="M288" s="96" t="str">
        <f>VLOOKUP(J288,'Apple Watch Inventory'!$A$2:$H$43,4,FALSE)</f>
        <v>Rose Gold Aluminum</v>
      </c>
      <c r="N288" s="96" t="str">
        <f>VLOOKUP(J288,'Apple Watch Inventory'!$A$2:$H$43,5,FALSE)</f>
        <v>Lavendar</v>
      </c>
      <c r="O288" s="97">
        <f>VLOOKUP(J288,'Apple Watch Inventory'!$A$2:$H$43,6,FALSE)</f>
        <v>299</v>
      </c>
      <c r="P288" s="98">
        <v>0</v>
      </c>
      <c r="Q288" s="97">
        <f t="shared" si="26"/>
        <v>0</v>
      </c>
      <c r="R288" s="98" t="s">
        <v>84</v>
      </c>
      <c r="S288" s="84">
        <f t="shared" si="29"/>
        <v>299</v>
      </c>
      <c r="T288" s="99">
        <f>VLOOKUP(R288,'Avg Sales Tax'!$B$2:$C$52,2,FALSE)</f>
        <v>8.1699999999999995E-2</v>
      </c>
      <c r="U288" s="84">
        <f t="shared" si="27"/>
        <v>24.4283</v>
      </c>
      <c r="V288" s="84">
        <f t="shared" si="28"/>
        <v>333.38829999999996</v>
      </c>
    </row>
    <row r="289" spans="1:22">
      <c r="A289" s="83" t="s">
        <v>1129</v>
      </c>
      <c r="B289" s="83" t="s">
        <v>1130</v>
      </c>
      <c r="C289" s="83" t="s">
        <v>1131</v>
      </c>
      <c r="D289" s="83" t="s">
        <v>595</v>
      </c>
      <c r="E289" s="87">
        <v>37211</v>
      </c>
      <c r="F289" s="95" t="str">
        <f t="shared" si="24"/>
        <v>37211</v>
      </c>
      <c r="G289" s="96" t="str">
        <f t="shared" si="25"/>
        <v>372</v>
      </c>
      <c r="H289" s="96" t="str">
        <f>VLOOKUP(G289,'Zone Lookup'!$A$2:$C$149,3,TRUE)</f>
        <v>005</v>
      </c>
      <c r="I289" s="97">
        <f>VLOOKUP(H289,'Weight Lookup'!$A$2:$B$11,2,FALSE)</f>
        <v>9.1</v>
      </c>
      <c r="J289" s="98">
        <v>28</v>
      </c>
      <c r="K289" s="96" t="str">
        <f>VLOOKUP(J289,'Apple Watch Inventory'!$A$2:$H$43,2,FALSE)</f>
        <v>42mm</v>
      </c>
      <c r="L289" s="96" t="str">
        <f>VLOOKUP(J289,'Apple Watch Inventory'!$A$2:$H$43,3,FALSE)</f>
        <v>Watch</v>
      </c>
      <c r="M289" s="96" t="str">
        <f>VLOOKUP(J289,'Apple Watch Inventory'!$A$2:$H$43,4,FALSE)</f>
        <v>Stainless Steel</v>
      </c>
      <c r="N289" s="96" t="str">
        <f>VLOOKUP(J289,'Apple Watch Inventory'!$A$2:$H$43,5,FALSE)</f>
        <v>White Leather Loop</v>
      </c>
      <c r="O289" s="97">
        <f>VLOOKUP(J289,'Apple Watch Inventory'!$A$2:$H$43,6,FALSE)</f>
        <v>699</v>
      </c>
      <c r="P289" s="98">
        <v>0</v>
      </c>
      <c r="Q289" s="97">
        <f t="shared" si="26"/>
        <v>0</v>
      </c>
      <c r="R289" s="98" t="s">
        <v>90</v>
      </c>
      <c r="S289" s="84">
        <f t="shared" si="29"/>
        <v>699</v>
      </c>
      <c r="T289" s="99">
        <f>VLOOKUP(R289,'Avg Sales Tax'!$B$2:$C$52,2,FALSE)</f>
        <v>9.4500000000000001E-2</v>
      </c>
      <c r="U289" s="84">
        <f t="shared" si="27"/>
        <v>66.055499999999995</v>
      </c>
      <c r="V289" s="84">
        <f t="shared" si="28"/>
        <v>774.15550000000007</v>
      </c>
    </row>
    <row r="290" spans="1:22">
      <c r="A290" s="83" t="s">
        <v>1132</v>
      </c>
      <c r="B290" s="83" t="s">
        <v>1133</v>
      </c>
      <c r="C290" s="83" t="s">
        <v>1134</v>
      </c>
      <c r="D290" s="83" t="s">
        <v>1135</v>
      </c>
      <c r="E290" s="87">
        <v>21801</v>
      </c>
      <c r="F290" s="95" t="str">
        <f t="shared" si="24"/>
        <v>21801</v>
      </c>
      <c r="G290" s="96" t="str">
        <f t="shared" si="25"/>
        <v>218</v>
      </c>
      <c r="H290" s="96" t="str">
        <f>VLOOKUP(G290,'Zone Lookup'!$A$2:$C$149,3,TRUE)</f>
        <v>003</v>
      </c>
      <c r="I290" s="97">
        <f>VLOOKUP(H290,'Weight Lookup'!$A$2:$B$11,2,FALSE)</f>
        <v>8.25</v>
      </c>
      <c r="J290" s="98">
        <v>30</v>
      </c>
      <c r="K290" s="96" t="str">
        <f>VLOOKUP(J290,'Apple Watch Inventory'!$A$2:$H$43,2,FALSE)</f>
        <v>42mm</v>
      </c>
      <c r="L290" s="96" t="str">
        <f>VLOOKUP(J290,'Apple Watch Inventory'!$A$2:$H$43,3,FALSE)</f>
        <v>Watch</v>
      </c>
      <c r="M290" s="96" t="str">
        <f>VLOOKUP(J290,'Apple Watch Inventory'!$A$2:$H$43,4,FALSE)</f>
        <v>Stainless Steel</v>
      </c>
      <c r="N290" s="96" t="str">
        <f>VLOOKUP(J290,'Apple Watch Inventory'!$A$2:$H$43,5,FALSE)</f>
        <v>Storm Gray Leather Loop</v>
      </c>
      <c r="O290" s="97">
        <f>VLOOKUP(J290,'Apple Watch Inventory'!$A$2:$H$43,6,FALSE)</f>
        <v>699</v>
      </c>
      <c r="P290" s="98">
        <v>0</v>
      </c>
      <c r="Q290" s="97">
        <f t="shared" si="26"/>
        <v>0</v>
      </c>
      <c r="R290" s="98" t="s">
        <v>56</v>
      </c>
      <c r="S290" s="84">
        <f t="shared" si="29"/>
        <v>699</v>
      </c>
      <c r="T290" s="99">
        <f>VLOOKUP(R290,'Avg Sales Tax'!$B$2:$C$52,2,FALSE)</f>
        <v>0.06</v>
      </c>
      <c r="U290" s="84">
        <f t="shared" si="27"/>
        <v>41.94</v>
      </c>
      <c r="V290" s="84">
        <f t="shared" si="28"/>
        <v>749.19</v>
      </c>
    </row>
    <row r="291" spans="1:22">
      <c r="A291" s="83" t="s">
        <v>1136</v>
      </c>
      <c r="B291" s="83" t="s">
        <v>1137</v>
      </c>
      <c r="C291" s="83" t="s">
        <v>1138</v>
      </c>
      <c r="D291" s="83" t="s">
        <v>142</v>
      </c>
      <c r="E291" s="87">
        <v>10004</v>
      </c>
      <c r="F291" s="95" t="str">
        <f t="shared" si="24"/>
        <v>10004</v>
      </c>
      <c r="G291" s="96" t="str">
        <f t="shared" si="25"/>
        <v>100</v>
      </c>
      <c r="H291" s="96" t="str">
        <f>VLOOKUP(G291,'Zone Lookup'!$A$2:$C$149,3,TRUE)</f>
        <v>002</v>
      </c>
      <c r="I291" s="97">
        <f>VLOOKUP(H291,'Weight Lookup'!$A$2:$B$11,2,FALSE)</f>
        <v>7.66</v>
      </c>
      <c r="J291" s="98">
        <v>1</v>
      </c>
      <c r="K291" s="96" t="str">
        <f>VLOOKUP(J291,'Apple Watch Inventory'!$A$2:$H$43,2,FALSE)</f>
        <v>38mm</v>
      </c>
      <c r="L291" s="96" t="str">
        <f>VLOOKUP(J291,'Apple Watch Inventory'!$A$2:$H$43,3,FALSE)</f>
        <v>Sport</v>
      </c>
      <c r="M291" s="96" t="str">
        <f>VLOOKUP(J291,'Apple Watch Inventory'!$A$2:$H$43,4,FALSE)</f>
        <v>Space Gray Aluminum</v>
      </c>
      <c r="N291" s="96" t="str">
        <f>VLOOKUP(J291,'Apple Watch Inventory'!$A$2:$H$43,5,FALSE)</f>
        <v>Black Sport</v>
      </c>
      <c r="O291" s="97">
        <f>VLOOKUP(J291,'Apple Watch Inventory'!$A$2:$H$43,6,FALSE)</f>
        <v>299</v>
      </c>
      <c r="P291" s="98">
        <v>1</v>
      </c>
      <c r="Q291" s="97">
        <f t="shared" si="26"/>
        <v>69</v>
      </c>
      <c r="R291" s="98" t="s">
        <v>66</v>
      </c>
      <c r="S291" s="84">
        <f t="shared" si="29"/>
        <v>368</v>
      </c>
      <c r="T291" s="99">
        <f>VLOOKUP(R291,'Avg Sales Tax'!$B$2:$C$52,2,FALSE)</f>
        <v>8.48E-2</v>
      </c>
      <c r="U291" s="84">
        <f t="shared" si="27"/>
        <v>31.206399999999999</v>
      </c>
      <c r="V291" s="84">
        <f t="shared" si="28"/>
        <v>406.8664</v>
      </c>
    </row>
    <row r="292" spans="1:22">
      <c r="A292" s="83" t="s">
        <v>1139</v>
      </c>
      <c r="B292" s="83" t="s">
        <v>1140</v>
      </c>
      <c r="C292" s="83" t="s">
        <v>1141</v>
      </c>
      <c r="D292" s="83" t="s">
        <v>1142</v>
      </c>
      <c r="E292" s="87">
        <v>79109</v>
      </c>
      <c r="F292" s="95" t="str">
        <f t="shared" si="24"/>
        <v>79109</v>
      </c>
      <c r="G292" s="96" t="str">
        <f t="shared" si="25"/>
        <v>791</v>
      </c>
      <c r="H292" s="96" t="str">
        <f>VLOOKUP(G292,'Zone Lookup'!$A$2:$C$149,3,TRUE)</f>
        <v>007</v>
      </c>
      <c r="I292" s="97">
        <f>VLOOKUP(H292,'Weight Lookup'!$A$2:$B$11,2,FALSE)</f>
        <v>9.69</v>
      </c>
      <c r="J292" s="98">
        <v>7</v>
      </c>
      <c r="K292" s="96" t="str">
        <f>VLOOKUP(J292,'Apple Watch Inventory'!$A$2:$H$43,2,FALSE)</f>
        <v>38mm</v>
      </c>
      <c r="L292" s="96" t="str">
        <f>VLOOKUP(J292,'Apple Watch Inventory'!$A$2:$H$43,3,FALSE)</f>
        <v>Sport</v>
      </c>
      <c r="M292" s="96" t="str">
        <f>VLOOKUP(J292,'Apple Watch Inventory'!$A$2:$H$43,4,FALSE)</f>
        <v xml:space="preserve">Silver Aluminum </v>
      </c>
      <c r="N292" s="96" t="str">
        <f>VLOOKUP(J292,'Apple Watch Inventory'!$A$2:$H$43,5,FALSE)</f>
        <v>Royal Blue</v>
      </c>
      <c r="O292" s="97">
        <f>VLOOKUP(J292,'Apple Watch Inventory'!$A$2:$H$43,6,FALSE)</f>
        <v>299</v>
      </c>
      <c r="P292" s="98">
        <v>1</v>
      </c>
      <c r="Q292" s="97">
        <f t="shared" si="26"/>
        <v>69</v>
      </c>
      <c r="R292" s="98" t="s">
        <v>79</v>
      </c>
      <c r="S292" s="84">
        <f t="shared" si="29"/>
        <v>368</v>
      </c>
      <c r="T292" s="99">
        <f>VLOOKUP(R292,'Avg Sales Tax'!$B$2:$C$52,2,FALSE)</f>
        <v>8.0500000000000002E-2</v>
      </c>
      <c r="U292" s="84">
        <f t="shared" si="27"/>
        <v>29.624000000000002</v>
      </c>
      <c r="V292" s="84">
        <f t="shared" si="28"/>
        <v>407.31400000000002</v>
      </c>
    </row>
    <row r="293" spans="1:22">
      <c r="A293" s="83" t="s">
        <v>1143</v>
      </c>
      <c r="B293" s="83" t="s">
        <v>1144</v>
      </c>
      <c r="C293" s="83" t="s">
        <v>1145</v>
      </c>
      <c r="D293" s="83" t="s">
        <v>70</v>
      </c>
      <c r="E293" s="87">
        <v>90016</v>
      </c>
      <c r="F293" s="95" t="str">
        <f t="shared" si="24"/>
        <v>90016</v>
      </c>
      <c r="G293" s="96" t="str">
        <f t="shared" si="25"/>
        <v>900</v>
      </c>
      <c r="H293" s="96" t="str">
        <f>VLOOKUP(G293,'Zone Lookup'!$A$2:$C$149,3,TRUE)</f>
        <v>008</v>
      </c>
      <c r="I293" s="97">
        <f>VLOOKUP(H293,'Weight Lookup'!$A$2:$B$11,2,FALSE)</f>
        <v>9.9600000000000009</v>
      </c>
      <c r="J293" s="98">
        <v>37</v>
      </c>
      <c r="K293" s="96" t="str">
        <f>VLOOKUP(J293,'Apple Watch Inventory'!$A$2:$H$43,2,FALSE)</f>
        <v>38mm</v>
      </c>
      <c r="L293" s="96" t="str">
        <f>VLOOKUP(J293,'Apple Watch Inventory'!$A$2:$H$43,3,FALSE)</f>
        <v>Watch</v>
      </c>
      <c r="M293" s="96" t="str">
        <f>VLOOKUP(J293,'Apple Watch Inventory'!$A$2:$H$43,4,FALSE)</f>
        <v>Space Black Stainless Steel</v>
      </c>
      <c r="N293" s="96" t="str">
        <f>VLOOKUP(J293,'Apple Watch Inventory'!$A$2:$H$43,5,FALSE)</f>
        <v>Black Sport</v>
      </c>
      <c r="O293" s="97">
        <f>VLOOKUP(J293,'Apple Watch Inventory'!$A$2:$H$43,6,FALSE)</f>
        <v>549</v>
      </c>
      <c r="P293" s="98">
        <v>1</v>
      </c>
      <c r="Q293" s="97">
        <f t="shared" si="26"/>
        <v>69</v>
      </c>
      <c r="R293" s="98" t="s">
        <v>46</v>
      </c>
      <c r="S293" s="84">
        <f t="shared" si="29"/>
        <v>618</v>
      </c>
      <c r="T293" s="99">
        <f>VLOOKUP(R293,'Avg Sales Tax'!$B$2:$C$52,2,FALSE)</f>
        <v>8.4400000000000003E-2</v>
      </c>
      <c r="U293" s="84">
        <f t="shared" si="27"/>
        <v>52.159199999999998</v>
      </c>
      <c r="V293" s="84">
        <f t="shared" si="28"/>
        <v>680.11920000000009</v>
      </c>
    </row>
    <row r="294" spans="1:22">
      <c r="A294" s="83" t="s">
        <v>1146</v>
      </c>
      <c r="B294" s="83" t="s">
        <v>1147</v>
      </c>
      <c r="C294" s="83" t="s">
        <v>1148</v>
      </c>
      <c r="D294" s="83" t="s">
        <v>1149</v>
      </c>
      <c r="E294" s="87">
        <v>91942</v>
      </c>
      <c r="F294" s="95" t="str">
        <f t="shared" si="24"/>
        <v>91942</v>
      </c>
      <c r="G294" s="96" t="str">
        <f t="shared" si="25"/>
        <v>919</v>
      </c>
      <c r="H294" s="96" t="str">
        <f>VLOOKUP(G294,'Zone Lookup'!$A$2:$C$149,3,TRUE)</f>
        <v>008</v>
      </c>
      <c r="I294" s="97">
        <f>VLOOKUP(H294,'Weight Lookup'!$A$2:$B$11,2,FALSE)</f>
        <v>9.9600000000000009</v>
      </c>
      <c r="J294" s="98">
        <v>30</v>
      </c>
      <c r="K294" s="96" t="str">
        <f>VLOOKUP(J294,'Apple Watch Inventory'!$A$2:$H$43,2,FALSE)</f>
        <v>42mm</v>
      </c>
      <c r="L294" s="96" t="str">
        <f>VLOOKUP(J294,'Apple Watch Inventory'!$A$2:$H$43,3,FALSE)</f>
        <v>Watch</v>
      </c>
      <c r="M294" s="96" t="str">
        <f>VLOOKUP(J294,'Apple Watch Inventory'!$A$2:$H$43,4,FALSE)</f>
        <v>Stainless Steel</v>
      </c>
      <c r="N294" s="96" t="str">
        <f>VLOOKUP(J294,'Apple Watch Inventory'!$A$2:$H$43,5,FALSE)</f>
        <v>Storm Gray Leather Loop</v>
      </c>
      <c r="O294" s="97">
        <f>VLOOKUP(J294,'Apple Watch Inventory'!$A$2:$H$43,6,FALSE)</f>
        <v>699</v>
      </c>
      <c r="P294" s="98">
        <v>1</v>
      </c>
      <c r="Q294" s="97">
        <f t="shared" si="26"/>
        <v>69</v>
      </c>
      <c r="R294" s="98" t="s">
        <v>46</v>
      </c>
      <c r="S294" s="84">
        <f t="shared" si="29"/>
        <v>768</v>
      </c>
      <c r="T294" s="99">
        <f>VLOOKUP(R294,'Avg Sales Tax'!$B$2:$C$52,2,FALSE)</f>
        <v>8.4400000000000003E-2</v>
      </c>
      <c r="U294" s="84">
        <f t="shared" si="27"/>
        <v>64.819199999999995</v>
      </c>
      <c r="V294" s="84">
        <f t="shared" si="28"/>
        <v>842.77920000000006</v>
      </c>
    </row>
    <row r="295" spans="1:22">
      <c r="A295" s="83" t="s">
        <v>1150</v>
      </c>
      <c r="B295" s="83" t="s">
        <v>1151</v>
      </c>
      <c r="C295" s="83" t="s">
        <v>1152</v>
      </c>
      <c r="D295" s="83" t="s">
        <v>1153</v>
      </c>
      <c r="E295" s="87">
        <v>30328</v>
      </c>
      <c r="F295" s="95" t="str">
        <f t="shared" si="24"/>
        <v>30328</v>
      </c>
      <c r="G295" s="96" t="str">
        <f t="shared" si="25"/>
        <v>303</v>
      </c>
      <c r="H295" s="96" t="str">
        <f>VLOOKUP(G295,'Zone Lookup'!$A$2:$C$149,3,TRUE)</f>
        <v>005</v>
      </c>
      <c r="I295" s="97">
        <f>VLOOKUP(H295,'Weight Lookup'!$A$2:$B$11,2,FALSE)</f>
        <v>9.1</v>
      </c>
      <c r="J295" s="98">
        <v>25</v>
      </c>
      <c r="K295" s="96" t="str">
        <f>VLOOKUP(J295,'Apple Watch Inventory'!$A$2:$H$43,2,FALSE)</f>
        <v>38mm</v>
      </c>
      <c r="L295" s="96" t="str">
        <f>VLOOKUP(J295,'Apple Watch Inventory'!$A$2:$H$43,3,FALSE)</f>
        <v>Watch</v>
      </c>
      <c r="M295" s="96" t="str">
        <f>VLOOKUP(J295,'Apple Watch Inventory'!$A$2:$H$43,4,FALSE)</f>
        <v>Stainless Steel</v>
      </c>
      <c r="N295" s="96" t="str">
        <f>VLOOKUP(J295,'Apple Watch Inventory'!$A$2:$H$43,5,FALSE)</f>
        <v>Red Classic Buckle</v>
      </c>
      <c r="O295" s="97">
        <f>VLOOKUP(J295,'Apple Watch Inventory'!$A$2:$H$43,6,FALSE)</f>
        <v>649</v>
      </c>
      <c r="P295" s="98">
        <v>1</v>
      </c>
      <c r="Q295" s="97">
        <f t="shared" si="26"/>
        <v>69</v>
      </c>
      <c r="R295" s="98" t="s">
        <v>502</v>
      </c>
      <c r="S295" s="84">
        <f t="shared" si="29"/>
        <v>718</v>
      </c>
      <c r="T295" s="99">
        <f>VLOOKUP(R295,'Avg Sales Tax'!$B$2:$C$52,2,FALSE)</f>
        <v>6.9599999999999995E-2</v>
      </c>
      <c r="U295" s="84">
        <f t="shared" si="27"/>
        <v>49.972799999999999</v>
      </c>
      <c r="V295" s="84">
        <f t="shared" si="28"/>
        <v>777.07280000000003</v>
      </c>
    </row>
    <row r="296" spans="1:22">
      <c r="A296" s="83" t="s">
        <v>1154</v>
      </c>
      <c r="B296" s="83" t="s">
        <v>1155</v>
      </c>
      <c r="C296" s="83" t="s">
        <v>1156</v>
      </c>
      <c r="D296" s="83" t="s">
        <v>465</v>
      </c>
      <c r="E296" s="87">
        <v>1602</v>
      </c>
      <c r="F296" s="95" t="str">
        <f t="shared" si="24"/>
        <v>01602</v>
      </c>
      <c r="G296" s="96" t="str">
        <f t="shared" si="25"/>
        <v>016</v>
      </c>
      <c r="H296" s="96" t="str">
        <f>VLOOKUP(G296,'Zone Lookup'!$A$2:$C$149,3,TRUE)</f>
        <v>002</v>
      </c>
      <c r="I296" s="97">
        <f>VLOOKUP(H296,'Weight Lookup'!$A$2:$B$11,2,FALSE)</f>
        <v>7.66</v>
      </c>
      <c r="J296" s="98">
        <v>24</v>
      </c>
      <c r="K296" s="96" t="str">
        <f>VLOOKUP(J296,'Apple Watch Inventory'!$A$2:$H$43,2,FALSE)</f>
        <v>42mm</v>
      </c>
      <c r="L296" s="96" t="str">
        <f>VLOOKUP(J296,'Apple Watch Inventory'!$A$2:$H$43,3,FALSE)</f>
        <v>Watch</v>
      </c>
      <c r="M296" s="96" t="str">
        <f>VLOOKUP(J296,'Apple Watch Inventory'!$A$2:$H$43,4,FALSE)</f>
        <v>Stainless Steel</v>
      </c>
      <c r="N296" s="96" t="str">
        <f>VLOOKUP(J296,'Apple Watch Inventory'!$A$2:$H$43,5,FALSE)</f>
        <v>Saddle Brown Classic Buckle</v>
      </c>
      <c r="O296" s="97">
        <f>VLOOKUP(J296,'Apple Watch Inventory'!$A$2:$H$43,6,FALSE)</f>
        <v>699</v>
      </c>
      <c r="P296" s="98">
        <v>1</v>
      </c>
      <c r="Q296" s="97">
        <f t="shared" si="26"/>
        <v>69</v>
      </c>
      <c r="R296" s="98" t="s">
        <v>217</v>
      </c>
      <c r="S296" s="84">
        <f t="shared" si="29"/>
        <v>768</v>
      </c>
      <c r="T296" s="99">
        <f>VLOOKUP(R296,'Avg Sales Tax'!$B$2:$C$52,2,FALSE)</f>
        <v>6.25E-2</v>
      </c>
      <c r="U296" s="84">
        <f t="shared" si="27"/>
        <v>48</v>
      </c>
      <c r="V296" s="84">
        <f t="shared" si="28"/>
        <v>823.66</v>
      </c>
    </row>
    <row r="297" spans="1:22">
      <c r="A297" s="83" t="s">
        <v>1157</v>
      </c>
      <c r="B297" s="83" t="s">
        <v>1158</v>
      </c>
      <c r="C297" s="83" t="s">
        <v>1159</v>
      </c>
      <c r="D297" s="83" t="s">
        <v>1160</v>
      </c>
      <c r="E297" s="87">
        <v>49120</v>
      </c>
      <c r="F297" s="95" t="str">
        <f t="shared" si="24"/>
        <v>49120</v>
      </c>
      <c r="G297" s="96" t="str">
        <f t="shared" si="25"/>
        <v>491</v>
      </c>
      <c r="H297" s="96" t="str">
        <f>VLOOKUP(G297,'Zone Lookup'!$A$2:$C$149,3,TRUE)</f>
        <v>005</v>
      </c>
      <c r="I297" s="97">
        <f>VLOOKUP(H297,'Weight Lookup'!$A$2:$B$11,2,FALSE)</f>
        <v>9.1</v>
      </c>
      <c r="J297" s="98">
        <v>23</v>
      </c>
      <c r="K297" s="96" t="str">
        <f>VLOOKUP(J297,'Apple Watch Inventory'!$A$2:$H$43,2,FALSE)</f>
        <v>38mm</v>
      </c>
      <c r="L297" s="96" t="str">
        <f>VLOOKUP(J297,'Apple Watch Inventory'!$A$2:$H$43,3,FALSE)</f>
        <v>Watch</v>
      </c>
      <c r="M297" s="96" t="str">
        <f>VLOOKUP(J297,'Apple Watch Inventory'!$A$2:$H$43,4,FALSE)</f>
        <v>Stainless Steel</v>
      </c>
      <c r="N297" s="96" t="str">
        <f>VLOOKUP(J297,'Apple Watch Inventory'!$A$2:$H$43,5,FALSE)</f>
        <v>Saddle Brown Classic Buckle</v>
      </c>
      <c r="O297" s="97">
        <f>VLOOKUP(J297,'Apple Watch Inventory'!$A$2:$H$43,6,FALSE)</f>
        <v>649</v>
      </c>
      <c r="P297" s="98">
        <v>1</v>
      </c>
      <c r="Q297" s="97">
        <f t="shared" si="26"/>
        <v>69</v>
      </c>
      <c r="R297" s="98" t="s">
        <v>16</v>
      </c>
      <c r="S297" s="84">
        <f t="shared" si="29"/>
        <v>718</v>
      </c>
      <c r="T297" s="99">
        <f>VLOOKUP(R297,'Avg Sales Tax'!$B$2:$C$52,2,FALSE)</f>
        <v>0.06</v>
      </c>
      <c r="U297" s="84">
        <f t="shared" si="27"/>
        <v>43.08</v>
      </c>
      <c r="V297" s="84">
        <f t="shared" si="28"/>
        <v>770.18000000000006</v>
      </c>
    </row>
    <row r="298" spans="1:22">
      <c r="A298" s="83" t="s">
        <v>1161</v>
      </c>
      <c r="B298" s="83" t="s">
        <v>1162</v>
      </c>
      <c r="C298" s="83" t="s">
        <v>1163</v>
      </c>
      <c r="D298" s="83" t="s">
        <v>1164</v>
      </c>
      <c r="E298" s="87">
        <v>7004</v>
      </c>
      <c r="F298" s="95" t="str">
        <f t="shared" si="24"/>
        <v>07004</v>
      </c>
      <c r="G298" s="96" t="str">
        <f t="shared" si="25"/>
        <v>070</v>
      </c>
      <c r="H298" s="96" t="str">
        <f>VLOOKUP(G298,'Zone Lookup'!$A$2:$C$149,3,TRUE)</f>
        <v>002</v>
      </c>
      <c r="I298" s="97">
        <f>VLOOKUP(H298,'Weight Lookup'!$A$2:$B$11,2,FALSE)</f>
        <v>7.66</v>
      </c>
      <c r="J298" s="98">
        <v>13</v>
      </c>
      <c r="K298" s="96" t="str">
        <f>VLOOKUP(J298,'Apple Watch Inventory'!$A$2:$H$43,2,FALSE)</f>
        <v>38mm</v>
      </c>
      <c r="L298" s="96" t="str">
        <f>VLOOKUP(J298,'Apple Watch Inventory'!$A$2:$H$43,3,FALSE)</f>
        <v>Sport</v>
      </c>
      <c r="M298" s="96" t="str">
        <f>VLOOKUP(J298,'Apple Watch Inventory'!$A$2:$H$43,4,FALSE)</f>
        <v>Rose Gold Aluminum</v>
      </c>
      <c r="N298" s="96" t="str">
        <f>VLOOKUP(J298,'Apple Watch Inventory'!$A$2:$H$43,5,FALSE)</f>
        <v>Lavendar</v>
      </c>
      <c r="O298" s="97">
        <f>VLOOKUP(J298,'Apple Watch Inventory'!$A$2:$H$43,6,FALSE)</f>
        <v>299</v>
      </c>
      <c r="P298" s="98">
        <v>1</v>
      </c>
      <c r="Q298" s="97">
        <f t="shared" si="26"/>
        <v>69</v>
      </c>
      <c r="R298" s="98" t="s">
        <v>21</v>
      </c>
      <c r="S298" s="84">
        <f t="shared" si="29"/>
        <v>368</v>
      </c>
      <c r="T298" s="99">
        <f>VLOOKUP(R298,'Avg Sales Tax'!$B$2:$C$52,2,FALSE)</f>
        <v>6.9699999999999998E-2</v>
      </c>
      <c r="U298" s="84">
        <f t="shared" si="27"/>
        <v>25.6496</v>
      </c>
      <c r="V298" s="84">
        <f t="shared" si="28"/>
        <v>401.30960000000005</v>
      </c>
    </row>
    <row r="299" spans="1:22">
      <c r="A299" s="83" t="s">
        <v>1165</v>
      </c>
      <c r="B299" s="83" t="s">
        <v>1166</v>
      </c>
      <c r="C299" s="83" t="s">
        <v>1167</v>
      </c>
      <c r="D299" s="83" t="s">
        <v>852</v>
      </c>
      <c r="E299" s="87">
        <v>70508</v>
      </c>
      <c r="F299" s="95" t="str">
        <f t="shared" si="24"/>
        <v>70508</v>
      </c>
      <c r="G299" s="96" t="str">
        <f t="shared" si="25"/>
        <v>705</v>
      </c>
      <c r="H299" s="96" t="str">
        <f>VLOOKUP(G299,'Zone Lookup'!$A$2:$C$149,3,TRUE)</f>
        <v>006</v>
      </c>
      <c r="I299" s="97">
        <f>VLOOKUP(H299,'Weight Lookup'!$A$2:$B$11,2,FALSE)</f>
        <v>9.49</v>
      </c>
      <c r="J299" s="98">
        <v>37</v>
      </c>
      <c r="K299" s="96" t="str">
        <f>VLOOKUP(J299,'Apple Watch Inventory'!$A$2:$H$43,2,FALSE)</f>
        <v>38mm</v>
      </c>
      <c r="L299" s="96" t="str">
        <f>VLOOKUP(J299,'Apple Watch Inventory'!$A$2:$H$43,3,FALSE)</f>
        <v>Watch</v>
      </c>
      <c r="M299" s="96" t="str">
        <f>VLOOKUP(J299,'Apple Watch Inventory'!$A$2:$H$43,4,FALSE)</f>
        <v>Space Black Stainless Steel</v>
      </c>
      <c r="N299" s="96" t="str">
        <f>VLOOKUP(J299,'Apple Watch Inventory'!$A$2:$H$43,5,FALSE)</f>
        <v>Black Sport</v>
      </c>
      <c r="O299" s="97">
        <f>VLOOKUP(J299,'Apple Watch Inventory'!$A$2:$H$43,6,FALSE)</f>
        <v>549</v>
      </c>
      <c r="P299" s="98">
        <v>1</v>
      </c>
      <c r="Q299" s="97">
        <f t="shared" si="26"/>
        <v>69</v>
      </c>
      <c r="R299" s="98" t="s">
        <v>10</v>
      </c>
      <c r="S299" s="84">
        <f t="shared" si="29"/>
        <v>618</v>
      </c>
      <c r="T299" s="99">
        <f>VLOOKUP(R299,'Avg Sales Tax'!$B$2:$C$52,2,FALSE)</f>
        <v>8.9099999999999999E-2</v>
      </c>
      <c r="U299" s="84">
        <f t="shared" si="27"/>
        <v>55.063800000000001</v>
      </c>
      <c r="V299" s="84">
        <f t="shared" si="28"/>
        <v>682.55380000000002</v>
      </c>
    </row>
    <row r="300" spans="1:22">
      <c r="A300" s="83" t="s">
        <v>1168</v>
      </c>
      <c r="B300" s="83" t="s">
        <v>1169</v>
      </c>
      <c r="C300" s="83" t="s">
        <v>1170</v>
      </c>
      <c r="D300" s="83" t="s">
        <v>552</v>
      </c>
      <c r="E300" s="87">
        <v>17517</v>
      </c>
      <c r="F300" s="95" t="str">
        <f t="shared" si="24"/>
        <v>17517</v>
      </c>
      <c r="G300" s="96" t="str">
        <f t="shared" si="25"/>
        <v>175</v>
      </c>
      <c r="H300" s="96" t="str">
        <f>VLOOKUP(G300,'Zone Lookup'!$A$2:$C$149,3,TRUE)</f>
        <v>002</v>
      </c>
      <c r="I300" s="97">
        <f>VLOOKUP(H300,'Weight Lookup'!$A$2:$B$11,2,FALSE)</f>
        <v>7.66</v>
      </c>
      <c r="J300" s="98">
        <v>12</v>
      </c>
      <c r="K300" s="96" t="str">
        <f>VLOOKUP(J300,'Apple Watch Inventory'!$A$2:$H$43,2,FALSE)</f>
        <v>42mm</v>
      </c>
      <c r="L300" s="96" t="str">
        <f>VLOOKUP(J300,'Apple Watch Inventory'!$A$2:$H$43,3,FALSE)</f>
        <v>Sport</v>
      </c>
      <c r="M300" s="96" t="str">
        <f>VLOOKUP(J300,'Apple Watch Inventory'!$A$2:$H$43,4,FALSE)</f>
        <v>Gold Aluminum</v>
      </c>
      <c r="N300" s="96" t="str">
        <f>VLOOKUP(J300,'Apple Watch Inventory'!$A$2:$H$43,5,FALSE)</f>
        <v>Midnight Blue</v>
      </c>
      <c r="O300" s="97">
        <f>VLOOKUP(J300,'Apple Watch Inventory'!$A$2:$H$43,6,FALSE)</f>
        <v>349</v>
      </c>
      <c r="P300" s="98">
        <v>1</v>
      </c>
      <c r="Q300" s="97">
        <f t="shared" si="26"/>
        <v>69</v>
      </c>
      <c r="R300" s="98" t="s">
        <v>61</v>
      </c>
      <c r="S300" s="84">
        <f t="shared" si="29"/>
        <v>418</v>
      </c>
      <c r="T300" s="99">
        <f>VLOOKUP(R300,'Avg Sales Tax'!$B$2:$C$52,2,FALSE)</f>
        <v>6.3399999999999998E-2</v>
      </c>
      <c r="U300" s="84">
        <f t="shared" si="27"/>
        <v>26.501200000000001</v>
      </c>
      <c r="V300" s="84">
        <f t="shared" si="28"/>
        <v>452.16120000000001</v>
      </c>
    </row>
    <row r="301" spans="1:22">
      <c r="A301" s="83" t="s">
        <v>1172</v>
      </c>
      <c r="B301" s="83" t="s">
        <v>1173</v>
      </c>
      <c r="C301" s="83" t="s">
        <v>1174</v>
      </c>
      <c r="D301" s="83" t="s">
        <v>1175</v>
      </c>
      <c r="E301" s="87">
        <v>63088</v>
      </c>
      <c r="F301" s="95" t="str">
        <f t="shared" si="24"/>
        <v>63088</v>
      </c>
      <c r="G301" s="96" t="str">
        <f t="shared" si="25"/>
        <v>630</v>
      </c>
      <c r="H301" s="96" t="str">
        <f>VLOOKUP(G301,'Zone Lookup'!$A$2:$C$149,3,TRUE)</f>
        <v>005</v>
      </c>
      <c r="I301" s="97">
        <f>VLOOKUP(H301,'Weight Lookup'!$A$2:$B$11,2,FALSE)</f>
        <v>9.1</v>
      </c>
      <c r="J301" s="98">
        <v>18</v>
      </c>
      <c r="K301" s="96" t="str">
        <f>VLOOKUP(J301,'Apple Watch Inventory'!$A$2:$H$43,2,FALSE)</f>
        <v>42mm</v>
      </c>
      <c r="L301" s="96" t="str">
        <f>VLOOKUP(J301,'Apple Watch Inventory'!$A$2:$H$43,3,FALSE)</f>
        <v>Sport</v>
      </c>
      <c r="M301" s="96" t="str">
        <f>VLOOKUP(J301,'Apple Watch Inventory'!$A$2:$H$43,4,FALSE)</f>
        <v>Rose Gold Aluminum</v>
      </c>
      <c r="N301" s="96" t="str">
        <f>VLOOKUP(J301,'Apple Watch Inventory'!$A$2:$H$43,5,FALSE)</f>
        <v>Royal Blue Woven Nylon</v>
      </c>
      <c r="O301" s="97">
        <f>VLOOKUP(J301,'Apple Watch Inventory'!$A$2:$H$43,6,FALSE)</f>
        <v>349</v>
      </c>
      <c r="P301" s="98">
        <v>1</v>
      </c>
      <c r="Q301" s="97">
        <f t="shared" si="26"/>
        <v>69</v>
      </c>
      <c r="R301" s="98" t="s">
        <v>1003</v>
      </c>
      <c r="S301" s="84">
        <f t="shared" si="29"/>
        <v>418</v>
      </c>
      <c r="T301" s="99">
        <f>VLOOKUP(R301,'Avg Sales Tax'!$B$2:$C$52,2,FALSE)</f>
        <v>7.8100000000000003E-2</v>
      </c>
      <c r="U301" s="84">
        <f t="shared" si="27"/>
        <v>32.645800000000001</v>
      </c>
      <c r="V301" s="84">
        <f t="shared" si="28"/>
        <v>459.74580000000003</v>
      </c>
    </row>
    <row r="302" spans="1:22">
      <c r="A302" s="83" t="s">
        <v>1176</v>
      </c>
      <c r="B302" s="83" t="s">
        <v>1177</v>
      </c>
      <c r="C302" s="83" t="s">
        <v>1178</v>
      </c>
      <c r="D302" s="83" t="s">
        <v>1179</v>
      </c>
      <c r="E302" s="87">
        <v>76013</v>
      </c>
      <c r="F302" s="95" t="str">
        <f t="shared" si="24"/>
        <v>76013</v>
      </c>
      <c r="G302" s="96" t="str">
        <f t="shared" si="25"/>
        <v>760</v>
      </c>
      <c r="H302" s="96" t="str">
        <f>VLOOKUP(G302,'Zone Lookup'!$A$2:$C$149,3,TRUE)</f>
        <v>006</v>
      </c>
      <c r="I302" s="97">
        <f>VLOOKUP(H302,'Weight Lookup'!$A$2:$B$11,2,FALSE)</f>
        <v>9.49</v>
      </c>
      <c r="J302" s="98">
        <v>19</v>
      </c>
      <c r="K302" s="96" t="str">
        <f>VLOOKUP(J302,'Apple Watch Inventory'!$A$2:$H$43,2,FALSE)</f>
        <v>38mm</v>
      </c>
      <c r="L302" s="96" t="str">
        <f>VLOOKUP(J302,'Apple Watch Inventory'!$A$2:$H$43,3,FALSE)</f>
        <v>Sport</v>
      </c>
      <c r="M302" s="96" t="str">
        <f>VLOOKUP(J302,'Apple Watch Inventory'!$A$2:$H$43,4,FALSE)</f>
        <v>Gold Aluminum</v>
      </c>
      <c r="N302" s="96" t="str">
        <f>VLOOKUP(J302,'Apple Watch Inventory'!$A$2:$H$43,5,FALSE)</f>
        <v>Gold/Red Woven Nylon</v>
      </c>
      <c r="O302" s="97">
        <f>VLOOKUP(J302,'Apple Watch Inventory'!$A$2:$H$43,6,FALSE)</f>
        <v>299</v>
      </c>
      <c r="P302" s="98">
        <v>0</v>
      </c>
      <c r="Q302" s="97">
        <f t="shared" si="26"/>
        <v>0</v>
      </c>
      <c r="R302" s="98" t="s">
        <v>79</v>
      </c>
      <c r="S302" s="84">
        <f t="shared" si="29"/>
        <v>299</v>
      </c>
      <c r="T302" s="99">
        <f>VLOOKUP(R302,'Avg Sales Tax'!$B$2:$C$52,2,FALSE)</f>
        <v>8.0500000000000002E-2</v>
      </c>
      <c r="U302" s="84">
        <f t="shared" si="27"/>
        <v>24.069500000000001</v>
      </c>
      <c r="V302" s="84">
        <f t="shared" si="28"/>
        <v>332.55950000000001</v>
      </c>
    </row>
    <row r="303" spans="1:22">
      <c r="A303" s="83" t="s">
        <v>1180</v>
      </c>
      <c r="B303" s="83" t="s">
        <v>1181</v>
      </c>
      <c r="C303" s="83" t="s">
        <v>1182</v>
      </c>
      <c r="D303" s="83" t="s">
        <v>976</v>
      </c>
      <c r="E303" s="87">
        <v>33619</v>
      </c>
      <c r="F303" s="95" t="str">
        <f t="shared" si="24"/>
        <v>33619</v>
      </c>
      <c r="G303" s="96" t="str">
        <f t="shared" si="25"/>
        <v>336</v>
      </c>
      <c r="H303" s="96" t="str">
        <f>VLOOKUP(G303,'Zone Lookup'!$A$2:$C$149,3,TRUE)</f>
        <v>005</v>
      </c>
      <c r="I303" s="97">
        <f>VLOOKUP(H303,'Weight Lookup'!$A$2:$B$11,2,FALSE)</f>
        <v>9.1</v>
      </c>
      <c r="J303" s="98">
        <v>35</v>
      </c>
      <c r="K303" s="96" t="str">
        <f>VLOOKUP(J303,'Apple Watch Inventory'!$A$2:$H$43,2,FALSE)</f>
        <v>38mm</v>
      </c>
      <c r="L303" s="96" t="str">
        <f>VLOOKUP(J303,'Apple Watch Inventory'!$A$2:$H$43,3,FALSE)</f>
        <v>Watch</v>
      </c>
      <c r="M303" s="96" t="str">
        <f>VLOOKUP(J303,'Apple Watch Inventory'!$A$2:$H$43,4,FALSE)</f>
        <v>Stainless Steel</v>
      </c>
      <c r="N303" s="96" t="str">
        <f>VLOOKUP(J303,'Apple Watch Inventory'!$A$2:$H$43,5,FALSE)</f>
        <v>Link Bracelet</v>
      </c>
      <c r="O303" s="97">
        <f>VLOOKUP(J303,'Apple Watch Inventory'!$A$2:$H$43,6,FALSE)</f>
        <v>949</v>
      </c>
      <c r="P303" s="98">
        <v>0</v>
      </c>
      <c r="Q303" s="97">
        <f t="shared" si="26"/>
        <v>0</v>
      </c>
      <c r="R303" s="98" t="s">
        <v>204</v>
      </c>
      <c r="S303" s="84">
        <f t="shared" si="29"/>
        <v>949</v>
      </c>
      <c r="T303" s="99">
        <f>VLOOKUP(R303,'Avg Sales Tax'!$B$2:$C$52,2,FALSE)</f>
        <v>6.6500000000000004E-2</v>
      </c>
      <c r="U303" s="84">
        <f t="shared" si="27"/>
        <v>63.108500000000006</v>
      </c>
      <c r="V303" s="84">
        <f t="shared" si="28"/>
        <v>1021.2085000000001</v>
      </c>
    </row>
    <row r="304" spans="1:22">
      <c r="A304" s="83" t="s">
        <v>1183</v>
      </c>
      <c r="B304" s="83" t="s">
        <v>1184</v>
      </c>
      <c r="C304" s="83" t="s">
        <v>1185</v>
      </c>
      <c r="D304" s="83" t="s">
        <v>1153</v>
      </c>
      <c r="E304" s="87">
        <v>30328</v>
      </c>
      <c r="F304" s="95" t="str">
        <f t="shared" si="24"/>
        <v>30328</v>
      </c>
      <c r="G304" s="96" t="str">
        <f t="shared" si="25"/>
        <v>303</v>
      </c>
      <c r="H304" s="96" t="str">
        <f>VLOOKUP(G304,'Zone Lookup'!$A$2:$C$149,3,TRUE)</f>
        <v>005</v>
      </c>
      <c r="I304" s="97">
        <f>VLOOKUP(H304,'Weight Lookup'!$A$2:$B$11,2,FALSE)</f>
        <v>9.1</v>
      </c>
      <c r="J304" s="98">
        <v>37</v>
      </c>
      <c r="K304" s="96" t="str">
        <f>VLOOKUP(J304,'Apple Watch Inventory'!$A$2:$H$43,2,FALSE)</f>
        <v>38mm</v>
      </c>
      <c r="L304" s="96" t="str">
        <f>VLOOKUP(J304,'Apple Watch Inventory'!$A$2:$H$43,3,FALSE)</f>
        <v>Watch</v>
      </c>
      <c r="M304" s="96" t="str">
        <f>VLOOKUP(J304,'Apple Watch Inventory'!$A$2:$H$43,4,FALSE)</f>
        <v>Space Black Stainless Steel</v>
      </c>
      <c r="N304" s="96" t="str">
        <f>VLOOKUP(J304,'Apple Watch Inventory'!$A$2:$H$43,5,FALSE)</f>
        <v>Black Sport</v>
      </c>
      <c r="O304" s="97">
        <f>VLOOKUP(J304,'Apple Watch Inventory'!$A$2:$H$43,6,FALSE)</f>
        <v>549</v>
      </c>
      <c r="P304" s="98">
        <v>1</v>
      </c>
      <c r="Q304" s="97">
        <f t="shared" si="26"/>
        <v>69</v>
      </c>
      <c r="R304" s="98" t="s">
        <v>502</v>
      </c>
      <c r="S304" s="84">
        <f t="shared" si="29"/>
        <v>618</v>
      </c>
      <c r="T304" s="99">
        <f>VLOOKUP(R304,'Avg Sales Tax'!$B$2:$C$52,2,FALSE)</f>
        <v>6.9599999999999995E-2</v>
      </c>
      <c r="U304" s="84">
        <f t="shared" si="27"/>
        <v>43.012799999999999</v>
      </c>
      <c r="V304" s="84">
        <f t="shared" si="28"/>
        <v>670.11279999999999</v>
      </c>
    </row>
    <row r="305" spans="1:22">
      <c r="A305" s="83" t="s">
        <v>1186</v>
      </c>
      <c r="B305" s="83" t="s">
        <v>1187</v>
      </c>
      <c r="C305" s="83" t="s">
        <v>1188</v>
      </c>
      <c r="D305" s="83" t="s">
        <v>1189</v>
      </c>
      <c r="E305" s="87">
        <v>92234</v>
      </c>
      <c r="F305" s="95" t="str">
        <f t="shared" si="24"/>
        <v>92234</v>
      </c>
      <c r="G305" s="96" t="str">
        <f t="shared" si="25"/>
        <v>922</v>
      </c>
      <c r="H305" s="96" t="str">
        <f>VLOOKUP(G305,'Zone Lookup'!$A$2:$C$149,3,TRUE)</f>
        <v>008</v>
      </c>
      <c r="I305" s="97">
        <f>VLOOKUP(H305,'Weight Lookup'!$A$2:$B$11,2,FALSE)</f>
        <v>9.9600000000000009</v>
      </c>
      <c r="J305" s="98">
        <v>33</v>
      </c>
      <c r="K305" s="96" t="str">
        <f>VLOOKUP(J305,'Apple Watch Inventory'!$A$2:$H$43,2,FALSE)</f>
        <v>38mm</v>
      </c>
      <c r="L305" s="96" t="str">
        <f>VLOOKUP(J305,'Apple Watch Inventory'!$A$2:$H$43,3,FALSE)</f>
        <v>Watch</v>
      </c>
      <c r="M305" s="96" t="str">
        <f>VLOOKUP(J305,'Apple Watch Inventory'!$A$2:$H$43,4,FALSE)</f>
        <v>Stainless Steel</v>
      </c>
      <c r="N305" s="96" t="str">
        <f>VLOOKUP(J305,'Apple Watch Inventory'!$A$2:$H$43,5,FALSE)</f>
        <v>Milanese Loop</v>
      </c>
      <c r="O305" s="97">
        <f>VLOOKUP(J305,'Apple Watch Inventory'!$A$2:$H$43,6,FALSE)</f>
        <v>649</v>
      </c>
      <c r="P305" s="98">
        <v>1</v>
      </c>
      <c r="Q305" s="97">
        <f t="shared" si="26"/>
        <v>69</v>
      </c>
      <c r="R305" s="98" t="s">
        <v>46</v>
      </c>
      <c r="S305" s="84">
        <f t="shared" si="29"/>
        <v>718</v>
      </c>
      <c r="T305" s="99">
        <f>VLOOKUP(R305,'Avg Sales Tax'!$B$2:$C$52,2,FALSE)</f>
        <v>8.4400000000000003E-2</v>
      </c>
      <c r="U305" s="84">
        <f t="shared" si="27"/>
        <v>60.599200000000003</v>
      </c>
      <c r="V305" s="84">
        <f t="shared" si="28"/>
        <v>788.55920000000003</v>
      </c>
    </row>
    <row r="306" spans="1:22">
      <c r="A306" s="83" t="s">
        <v>1190</v>
      </c>
      <c r="B306" s="83" t="s">
        <v>1191</v>
      </c>
      <c r="C306" s="83" t="s">
        <v>1192</v>
      </c>
      <c r="D306" s="83" t="s">
        <v>1193</v>
      </c>
      <c r="E306" s="87">
        <v>48933</v>
      </c>
      <c r="F306" s="95" t="str">
        <f t="shared" si="24"/>
        <v>48933</v>
      </c>
      <c r="G306" s="96" t="str">
        <f t="shared" si="25"/>
        <v>489</v>
      </c>
      <c r="H306" s="96" t="str">
        <f>VLOOKUP(G306,'Zone Lookup'!$A$2:$C$149,3,TRUE)</f>
        <v>004</v>
      </c>
      <c r="I306" s="97">
        <f>VLOOKUP(H306,'Weight Lookup'!$A$2:$B$11,2,FALSE)</f>
        <v>8.91</v>
      </c>
      <c r="J306" s="98">
        <v>34</v>
      </c>
      <c r="K306" s="96" t="str">
        <f>VLOOKUP(J306,'Apple Watch Inventory'!$A$2:$H$43,2,FALSE)</f>
        <v>42mm</v>
      </c>
      <c r="L306" s="96" t="str">
        <f>VLOOKUP(J306,'Apple Watch Inventory'!$A$2:$H$43,3,FALSE)</f>
        <v>Watch</v>
      </c>
      <c r="M306" s="96" t="str">
        <f>VLOOKUP(J306,'Apple Watch Inventory'!$A$2:$H$43,4,FALSE)</f>
        <v>Stainless Steel</v>
      </c>
      <c r="N306" s="96" t="str">
        <f>VLOOKUP(J306,'Apple Watch Inventory'!$A$2:$H$43,5,FALSE)</f>
        <v>Milanese Loop</v>
      </c>
      <c r="O306" s="97">
        <f>VLOOKUP(J306,'Apple Watch Inventory'!$A$2:$H$43,6,FALSE)</f>
        <v>699</v>
      </c>
      <c r="P306" s="98">
        <v>1</v>
      </c>
      <c r="Q306" s="97">
        <f t="shared" si="26"/>
        <v>69</v>
      </c>
      <c r="R306" s="98" t="s">
        <v>16</v>
      </c>
      <c r="S306" s="84">
        <f t="shared" si="29"/>
        <v>768</v>
      </c>
      <c r="T306" s="99">
        <f>VLOOKUP(R306,'Avg Sales Tax'!$B$2:$C$52,2,FALSE)</f>
        <v>0.06</v>
      </c>
      <c r="U306" s="84">
        <f t="shared" si="27"/>
        <v>46.08</v>
      </c>
      <c r="V306" s="84">
        <f t="shared" si="28"/>
        <v>822.99</v>
      </c>
    </row>
    <row r="307" spans="1:22">
      <c r="A307" s="83" t="s">
        <v>1194</v>
      </c>
      <c r="B307" s="83" t="s">
        <v>1195</v>
      </c>
      <c r="C307" s="83" t="s">
        <v>1196</v>
      </c>
      <c r="D307" s="83" t="s">
        <v>83</v>
      </c>
      <c r="E307" s="87">
        <v>85034</v>
      </c>
      <c r="F307" s="95" t="str">
        <f t="shared" si="24"/>
        <v>85034</v>
      </c>
      <c r="G307" s="96" t="str">
        <f t="shared" si="25"/>
        <v>850</v>
      </c>
      <c r="H307" s="96" t="str">
        <f>VLOOKUP(G307,'Zone Lookup'!$A$2:$C$149,3,TRUE)</f>
        <v>008</v>
      </c>
      <c r="I307" s="97">
        <f>VLOOKUP(H307,'Weight Lookup'!$A$2:$B$11,2,FALSE)</f>
        <v>9.9600000000000009</v>
      </c>
      <c r="J307" s="98">
        <v>29</v>
      </c>
      <c r="K307" s="96" t="str">
        <f>VLOOKUP(J307,'Apple Watch Inventory'!$A$2:$H$43,2,FALSE)</f>
        <v>38mm</v>
      </c>
      <c r="L307" s="96" t="str">
        <f>VLOOKUP(J307,'Apple Watch Inventory'!$A$2:$H$43,3,FALSE)</f>
        <v>Watch</v>
      </c>
      <c r="M307" s="96" t="str">
        <f>VLOOKUP(J307,'Apple Watch Inventory'!$A$2:$H$43,4,FALSE)</f>
        <v>Stainless Steel</v>
      </c>
      <c r="N307" s="96" t="str">
        <f>VLOOKUP(J307,'Apple Watch Inventory'!$A$2:$H$43,5,FALSE)</f>
        <v>Blue Jay Modern Buckle</v>
      </c>
      <c r="O307" s="97">
        <f>VLOOKUP(J307,'Apple Watch Inventory'!$A$2:$H$43,6,FALSE)</f>
        <v>749</v>
      </c>
      <c r="P307" s="98">
        <v>0</v>
      </c>
      <c r="Q307" s="97">
        <f t="shared" si="26"/>
        <v>0</v>
      </c>
      <c r="R307" s="98" t="s">
        <v>84</v>
      </c>
      <c r="S307" s="84">
        <f t="shared" si="29"/>
        <v>749</v>
      </c>
      <c r="T307" s="99">
        <f>VLOOKUP(R307,'Avg Sales Tax'!$B$2:$C$52,2,FALSE)</f>
        <v>8.1699999999999995E-2</v>
      </c>
      <c r="U307" s="84">
        <f t="shared" si="27"/>
        <v>61.193299999999994</v>
      </c>
      <c r="V307" s="84">
        <f t="shared" si="28"/>
        <v>820.15330000000006</v>
      </c>
    </row>
    <row r="308" spans="1:22">
      <c r="A308" s="83" t="s">
        <v>1197</v>
      </c>
      <c r="B308" s="83" t="s">
        <v>1198</v>
      </c>
      <c r="C308" s="83" t="s">
        <v>1199</v>
      </c>
      <c r="D308" s="83" t="s">
        <v>809</v>
      </c>
      <c r="E308" s="87">
        <v>4401</v>
      </c>
      <c r="F308" s="95" t="str">
        <f t="shared" si="24"/>
        <v>04401</v>
      </c>
      <c r="G308" s="96" t="str">
        <f t="shared" si="25"/>
        <v>044</v>
      </c>
      <c r="H308" s="96" t="str">
        <f>VLOOKUP(G308,'Zone Lookup'!$A$2:$C$149,3,TRUE)</f>
        <v>004</v>
      </c>
      <c r="I308" s="97">
        <f>VLOOKUP(H308,'Weight Lookup'!$A$2:$B$11,2,FALSE)</f>
        <v>8.91</v>
      </c>
      <c r="J308" s="98">
        <v>28</v>
      </c>
      <c r="K308" s="96" t="str">
        <f>VLOOKUP(J308,'Apple Watch Inventory'!$A$2:$H$43,2,FALSE)</f>
        <v>42mm</v>
      </c>
      <c r="L308" s="96" t="str">
        <f>VLOOKUP(J308,'Apple Watch Inventory'!$A$2:$H$43,3,FALSE)</f>
        <v>Watch</v>
      </c>
      <c r="M308" s="96" t="str">
        <f>VLOOKUP(J308,'Apple Watch Inventory'!$A$2:$H$43,4,FALSE)</f>
        <v>Stainless Steel</v>
      </c>
      <c r="N308" s="96" t="str">
        <f>VLOOKUP(J308,'Apple Watch Inventory'!$A$2:$H$43,5,FALSE)</f>
        <v>White Leather Loop</v>
      </c>
      <c r="O308" s="97">
        <f>VLOOKUP(J308,'Apple Watch Inventory'!$A$2:$H$43,6,FALSE)</f>
        <v>699</v>
      </c>
      <c r="P308" s="98">
        <v>0</v>
      </c>
      <c r="Q308" s="97">
        <f t="shared" si="26"/>
        <v>0</v>
      </c>
      <c r="R308" s="98" t="s">
        <v>810</v>
      </c>
      <c r="S308" s="84">
        <f t="shared" si="29"/>
        <v>699</v>
      </c>
      <c r="T308" s="99">
        <f>VLOOKUP(R308,'Avg Sales Tax'!$B$2:$C$52,2,FALSE)</f>
        <v>5.5E-2</v>
      </c>
      <c r="U308" s="84">
        <f t="shared" si="27"/>
        <v>38.445</v>
      </c>
      <c r="V308" s="84">
        <f t="shared" si="28"/>
        <v>746.35500000000002</v>
      </c>
    </row>
    <row r="309" spans="1:22">
      <c r="A309" s="83" t="s">
        <v>1200</v>
      </c>
      <c r="B309" s="83" t="s">
        <v>1201</v>
      </c>
      <c r="C309" s="83" t="s">
        <v>1202</v>
      </c>
      <c r="D309" s="83" t="s">
        <v>1203</v>
      </c>
      <c r="E309" s="87">
        <v>20735</v>
      </c>
      <c r="F309" s="95" t="str">
        <f t="shared" si="24"/>
        <v>20735</v>
      </c>
      <c r="G309" s="96" t="str">
        <f t="shared" si="25"/>
        <v>207</v>
      </c>
      <c r="H309" s="96" t="str">
        <f>VLOOKUP(G309,'Zone Lookup'!$A$2:$C$149,3,TRUE)</f>
        <v>003</v>
      </c>
      <c r="I309" s="97">
        <f>VLOOKUP(H309,'Weight Lookup'!$A$2:$B$11,2,FALSE)</f>
        <v>8.25</v>
      </c>
      <c r="J309" s="98">
        <v>25</v>
      </c>
      <c r="K309" s="96" t="str">
        <f>VLOOKUP(J309,'Apple Watch Inventory'!$A$2:$H$43,2,FALSE)</f>
        <v>38mm</v>
      </c>
      <c r="L309" s="96" t="str">
        <f>VLOOKUP(J309,'Apple Watch Inventory'!$A$2:$H$43,3,FALSE)</f>
        <v>Watch</v>
      </c>
      <c r="M309" s="96" t="str">
        <f>VLOOKUP(J309,'Apple Watch Inventory'!$A$2:$H$43,4,FALSE)</f>
        <v>Stainless Steel</v>
      </c>
      <c r="N309" s="96" t="str">
        <f>VLOOKUP(J309,'Apple Watch Inventory'!$A$2:$H$43,5,FALSE)</f>
        <v>Red Classic Buckle</v>
      </c>
      <c r="O309" s="97">
        <f>VLOOKUP(J309,'Apple Watch Inventory'!$A$2:$H$43,6,FALSE)</f>
        <v>649</v>
      </c>
      <c r="P309" s="98">
        <v>1</v>
      </c>
      <c r="Q309" s="97">
        <f t="shared" si="26"/>
        <v>69</v>
      </c>
      <c r="R309" s="98" t="s">
        <v>56</v>
      </c>
      <c r="S309" s="84">
        <f t="shared" si="29"/>
        <v>718</v>
      </c>
      <c r="T309" s="99">
        <f>VLOOKUP(R309,'Avg Sales Tax'!$B$2:$C$52,2,FALSE)</f>
        <v>0.06</v>
      </c>
      <c r="U309" s="84">
        <f t="shared" si="27"/>
        <v>43.08</v>
      </c>
      <c r="V309" s="84">
        <f t="shared" si="28"/>
        <v>769.33</v>
      </c>
    </row>
    <row r="310" spans="1:22">
      <c r="A310" s="83" t="s">
        <v>1204</v>
      </c>
      <c r="B310" s="83" t="s">
        <v>1205</v>
      </c>
      <c r="C310" s="83" t="s">
        <v>1206</v>
      </c>
      <c r="D310" s="83" t="s">
        <v>1207</v>
      </c>
      <c r="E310" s="87">
        <v>17404</v>
      </c>
      <c r="F310" s="95" t="str">
        <f t="shared" si="24"/>
        <v>17404</v>
      </c>
      <c r="G310" s="96" t="str">
        <f t="shared" si="25"/>
        <v>174</v>
      </c>
      <c r="H310" s="96" t="str">
        <f>VLOOKUP(G310,'Zone Lookup'!$A$2:$C$149,3,TRUE)</f>
        <v>003</v>
      </c>
      <c r="I310" s="97">
        <f>VLOOKUP(H310,'Weight Lookup'!$A$2:$B$11,2,FALSE)</f>
        <v>8.25</v>
      </c>
      <c r="J310" s="98">
        <v>7</v>
      </c>
      <c r="K310" s="96" t="str">
        <f>VLOOKUP(J310,'Apple Watch Inventory'!$A$2:$H$43,2,FALSE)</f>
        <v>38mm</v>
      </c>
      <c r="L310" s="96" t="str">
        <f>VLOOKUP(J310,'Apple Watch Inventory'!$A$2:$H$43,3,FALSE)</f>
        <v>Sport</v>
      </c>
      <c r="M310" s="96" t="str">
        <f>VLOOKUP(J310,'Apple Watch Inventory'!$A$2:$H$43,4,FALSE)</f>
        <v xml:space="preserve">Silver Aluminum </v>
      </c>
      <c r="N310" s="96" t="str">
        <f>VLOOKUP(J310,'Apple Watch Inventory'!$A$2:$H$43,5,FALSE)</f>
        <v>Royal Blue</v>
      </c>
      <c r="O310" s="97">
        <f>VLOOKUP(J310,'Apple Watch Inventory'!$A$2:$H$43,6,FALSE)</f>
        <v>299</v>
      </c>
      <c r="P310" s="98">
        <v>0</v>
      </c>
      <c r="Q310" s="97">
        <f t="shared" si="26"/>
        <v>0</v>
      </c>
      <c r="R310" s="98" t="s">
        <v>61</v>
      </c>
      <c r="S310" s="84">
        <f t="shared" si="29"/>
        <v>299</v>
      </c>
      <c r="T310" s="99">
        <f>VLOOKUP(R310,'Avg Sales Tax'!$B$2:$C$52,2,FALSE)</f>
        <v>6.3399999999999998E-2</v>
      </c>
      <c r="U310" s="84">
        <f t="shared" si="27"/>
        <v>18.956599999999998</v>
      </c>
      <c r="V310" s="84">
        <f t="shared" si="28"/>
        <v>326.20659999999998</v>
      </c>
    </row>
    <row r="311" spans="1:22">
      <c r="A311" s="83" t="s">
        <v>1208</v>
      </c>
      <c r="B311" s="83" t="s">
        <v>1209</v>
      </c>
      <c r="C311" s="83" t="s">
        <v>1210</v>
      </c>
      <c r="D311" s="83" t="s">
        <v>475</v>
      </c>
      <c r="E311" s="87">
        <v>75150</v>
      </c>
      <c r="F311" s="95" t="str">
        <f t="shared" si="24"/>
        <v>75150</v>
      </c>
      <c r="G311" s="96" t="str">
        <f t="shared" si="25"/>
        <v>751</v>
      </c>
      <c r="H311" s="96" t="str">
        <f>VLOOKUP(G311,'Zone Lookup'!$A$2:$C$149,3,TRUE)</f>
        <v>006</v>
      </c>
      <c r="I311" s="97">
        <f>VLOOKUP(H311,'Weight Lookup'!$A$2:$B$11,2,FALSE)</f>
        <v>9.49</v>
      </c>
      <c r="J311" s="98">
        <v>9</v>
      </c>
      <c r="K311" s="96" t="str">
        <f>VLOOKUP(J311,'Apple Watch Inventory'!$A$2:$H$43,2,FALSE)</f>
        <v>38mm</v>
      </c>
      <c r="L311" s="96" t="str">
        <f>VLOOKUP(J311,'Apple Watch Inventory'!$A$2:$H$43,3,FALSE)</f>
        <v>Sport</v>
      </c>
      <c r="M311" s="96" t="str">
        <f>VLOOKUP(J311,'Apple Watch Inventory'!$A$2:$H$43,4,FALSE)</f>
        <v xml:space="preserve">Silver Aluminum </v>
      </c>
      <c r="N311" s="96" t="str">
        <f>VLOOKUP(J311,'Apple Watch Inventory'!$A$2:$H$43,5,FALSE)</f>
        <v>White</v>
      </c>
      <c r="O311" s="97">
        <f>VLOOKUP(J311,'Apple Watch Inventory'!$A$2:$H$43,6,FALSE)</f>
        <v>299</v>
      </c>
      <c r="P311" s="98">
        <v>0</v>
      </c>
      <c r="Q311" s="97">
        <f t="shared" si="26"/>
        <v>0</v>
      </c>
      <c r="R311" s="98" t="s">
        <v>79</v>
      </c>
      <c r="S311" s="84">
        <f t="shared" si="29"/>
        <v>299</v>
      </c>
      <c r="T311" s="99">
        <f>VLOOKUP(R311,'Avg Sales Tax'!$B$2:$C$52,2,FALSE)</f>
        <v>8.0500000000000002E-2</v>
      </c>
      <c r="U311" s="84">
        <f t="shared" si="27"/>
        <v>24.069500000000001</v>
      </c>
      <c r="V311" s="84">
        <f t="shared" si="28"/>
        <v>332.55950000000001</v>
      </c>
    </row>
    <row r="312" spans="1:22">
      <c r="A312" s="83" t="s">
        <v>1211</v>
      </c>
      <c r="B312" s="83" t="s">
        <v>1212</v>
      </c>
      <c r="C312" s="83" t="s">
        <v>1213</v>
      </c>
      <c r="D312" s="83" t="s">
        <v>1214</v>
      </c>
      <c r="E312" s="87">
        <v>59701</v>
      </c>
      <c r="F312" s="95" t="str">
        <f t="shared" si="24"/>
        <v>59701</v>
      </c>
      <c r="G312" s="96" t="str">
        <f t="shared" si="25"/>
        <v>597</v>
      </c>
      <c r="H312" s="96" t="str">
        <f>VLOOKUP(G312,'Zone Lookup'!$A$2:$C$149,3,TRUE)</f>
        <v>008</v>
      </c>
      <c r="I312" s="97">
        <f>VLOOKUP(H312,'Weight Lookup'!$A$2:$B$11,2,FALSE)</f>
        <v>9.9600000000000009</v>
      </c>
      <c r="J312" s="98">
        <v>1</v>
      </c>
      <c r="K312" s="96" t="str">
        <f>VLOOKUP(J312,'Apple Watch Inventory'!$A$2:$H$43,2,FALSE)</f>
        <v>38mm</v>
      </c>
      <c r="L312" s="96" t="str">
        <f>VLOOKUP(J312,'Apple Watch Inventory'!$A$2:$H$43,3,FALSE)</f>
        <v>Sport</v>
      </c>
      <c r="M312" s="96" t="str">
        <f>VLOOKUP(J312,'Apple Watch Inventory'!$A$2:$H$43,4,FALSE)</f>
        <v>Space Gray Aluminum</v>
      </c>
      <c r="N312" s="96" t="str">
        <f>VLOOKUP(J312,'Apple Watch Inventory'!$A$2:$H$43,5,FALSE)</f>
        <v>Black Sport</v>
      </c>
      <c r="O312" s="97">
        <f>VLOOKUP(J312,'Apple Watch Inventory'!$A$2:$H$43,6,FALSE)</f>
        <v>299</v>
      </c>
      <c r="P312" s="98">
        <v>1</v>
      </c>
      <c r="Q312" s="97">
        <f t="shared" si="26"/>
        <v>69</v>
      </c>
      <c r="R312" s="98" t="s">
        <v>1215</v>
      </c>
      <c r="S312" s="84">
        <f t="shared" si="29"/>
        <v>368</v>
      </c>
      <c r="T312" s="99">
        <f>VLOOKUP(R312,'Avg Sales Tax'!$B$2:$C$52,2,FALSE)</f>
        <v>0</v>
      </c>
      <c r="U312" s="84">
        <f t="shared" si="27"/>
        <v>0</v>
      </c>
      <c r="V312" s="84">
        <f t="shared" si="28"/>
        <v>377.96</v>
      </c>
    </row>
    <row r="313" spans="1:22">
      <c r="A313" s="83" t="s">
        <v>1216</v>
      </c>
      <c r="B313" s="83" t="s">
        <v>1217</v>
      </c>
      <c r="C313" s="83" t="s">
        <v>1218</v>
      </c>
      <c r="D313" s="83" t="s">
        <v>15</v>
      </c>
      <c r="E313" s="87">
        <v>7039</v>
      </c>
      <c r="F313" s="95" t="str">
        <f t="shared" si="24"/>
        <v>07039</v>
      </c>
      <c r="G313" s="96" t="str">
        <f t="shared" si="25"/>
        <v>070</v>
      </c>
      <c r="H313" s="96" t="str">
        <f>VLOOKUP(G313,'Zone Lookup'!$A$2:$C$149,3,TRUE)</f>
        <v>002</v>
      </c>
      <c r="I313" s="97">
        <f>VLOOKUP(H313,'Weight Lookup'!$A$2:$B$11,2,FALSE)</f>
        <v>7.66</v>
      </c>
      <c r="J313" s="98">
        <v>40</v>
      </c>
      <c r="K313" s="96" t="str">
        <f>VLOOKUP(J313,'Apple Watch Inventory'!$A$2:$H$43,2,FALSE)</f>
        <v>42mm</v>
      </c>
      <c r="L313" s="96" t="str">
        <f>VLOOKUP(J313,'Apple Watch Inventory'!$A$2:$H$43,3,FALSE)</f>
        <v>Watch</v>
      </c>
      <c r="M313" s="96" t="str">
        <f>VLOOKUP(J313,'Apple Watch Inventory'!$A$2:$H$43,4,FALSE)</f>
        <v>Space Black Stainless Steel</v>
      </c>
      <c r="N313" s="96" t="str">
        <f>VLOOKUP(J313,'Apple Watch Inventory'!$A$2:$H$43,5,FALSE)</f>
        <v>Space Black Milanese Loop</v>
      </c>
      <c r="O313" s="97">
        <f>VLOOKUP(J313,'Apple Watch Inventory'!$A$2:$H$43,6,FALSE)</f>
        <v>749</v>
      </c>
      <c r="P313" s="98">
        <v>0</v>
      </c>
      <c r="Q313" s="97">
        <f t="shared" si="26"/>
        <v>0</v>
      </c>
      <c r="R313" s="98" t="s">
        <v>21</v>
      </c>
      <c r="S313" s="84">
        <f t="shared" si="29"/>
        <v>749</v>
      </c>
      <c r="T313" s="99">
        <f>VLOOKUP(R313,'Avg Sales Tax'!$B$2:$C$52,2,FALSE)</f>
        <v>6.9699999999999998E-2</v>
      </c>
      <c r="U313" s="84">
        <f t="shared" si="27"/>
        <v>52.205300000000001</v>
      </c>
      <c r="V313" s="84">
        <f t="shared" si="28"/>
        <v>808.86529999999993</v>
      </c>
    </row>
    <row r="314" spans="1:22">
      <c r="A314" s="83" t="s">
        <v>1219</v>
      </c>
      <c r="B314" s="83" t="s">
        <v>1220</v>
      </c>
      <c r="C314" s="83" t="s">
        <v>1221</v>
      </c>
      <c r="D314" s="83" t="s">
        <v>1222</v>
      </c>
      <c r="E314" s="87">
        <v>48329</v>
      </c>
      <c r="F314" s="95" t="str">
        <f t="shared" si="24"/>
        <v>48329</v>
      </c>
      <c r="G314" s="96" t="str">
        <f t="shared" si="25"/>
        <v>483</v>
      </c>
      <c r="H314" s="96" t="str">
        <f>VLOOKUP(G314,'Zone Lookup'!$A$2:$C$149,3,TRUE)</f>
        <v>004</v>
      </c>
      <c r="I314" s="97">
        <f>VLOOKUP(H314,'Weight Lookup'!$A$2:$B$11,2,FALSE)</f>
        <v>8.91</v>
      </c>
      <c r="J314" s="98">
        <v>23</v>
      </c>
      <c r="K314" s="96" t="str">
        <f>VLOOKUP(J314,'Apple Watch Inventory'!$A$2:$H$43,2,FALSE)</f>
        <v>38mm</v>
      </c>
      <c r="L314" s="96" t="str">
        <f>VLOOKUP(J314,'Apple Watch Inventory'!$A$2:$H$43,3,FALSE)</f>
        <v>Watch</v>
      </c>
      <c r="M314" s="96" t="str">
        <f>VLOOKUP(J314,'Apple Watch Inventory'!$A$2:$H$43,4,FALSE)</f>
        <v>Stainless Steel</v>
      </c>
      <c r="N314" s="96" t="str">
        <f>VLOOKUP(J314,'Apple Watch Inventory'!$A$2:$H$43,5,FALSE)</f>
        <v>Saddle Brown Classic Buckle</v>
      </c>
      <c r="O314" s="97">
        <f>VLOOKUP(J314,'Apple Watch Inventory'!$A$2:$H$43,6,FALSE)</f>
        <v>649</v>
      </c>
      <c r="P314" s="98">
        <v>1</v>
      </c>
      <c r="Q314" s="97">
        <f t="shared" si="26"/>
        <v>69</v>
      </c>
      <c r="R314" s="98" t="s">
        <v>16</v>
      </c>
      <c r="S314" s="84">
        <f t="shared" si="29"/>
        <v>718</v>
      </c>
      <c r="T314" s="99">
        <f>VLOOKUP(R314,'Avg Sales Tax'!$B$2:$C$52,2,FALSE)</f>
        <v>0.06</v>
      </c>
      <c r="U314" s="84">
        <f t="shared" si="27"/>
        <v>43.08</v>
      </c>
      <c r="V314" s="84">
        <f t="shared" si="28"/>
        <v>769.99</v>
      </c>
    </row>
    <row r="315" spans="1:22">
      <c r="A315" s="83" t="s">
        <v>1223</v>
      </c>
      <c r="B315" s="83" t="s">
        <v>1224</v>
      </c>
      <c r="C315" s="83" t="s">
        <v>1225</v>
      </c>
      <c r="D315" s="83" t="s">
        <v>1226</v>
      </c>
      <c r="E315" s="87">
        <v>44103</v>
      </c>
      <c r="F315" s="95" t="str">
        <f t="shared" si="24"/>
        <v>44103</v>
      </c>
      <c r="G315" s="96" t="str">
        <f t="shared" si="25"/>
        <v>441</v>
      </c>
      <c r="H315" s="96" t="str">
        <f>VLOOKUP(G315,'Zone Lookup'!$A$2:$C$149,3,TRUE)</f>
        <v>004</v>
      </c>
      <c r="I315" s="97">
        <f>VLOOKUP(H315,'Weight Lookup'!$A$2:$B$11,2,FALSE)</f>
        <v>8.91</v>
      </c>
      <c r="J315" s="98">
        <v>19</v>
      </c>
      <c r="K315" s="96" t="str">
        <f>VLOOKUP(J315,'Apple Watch Inventory'!$A$2:$H$43,2,FALSE)</f>
        <v>38mm</v>
      </c>
      <c r="L315" s="96" t="str">
        <f>VLOOKUP(J315,'Apple Watch Inventory'!$A$2:$H$43,3,FALSE)</f>
        <v>Sport</v>
      </c>
      <c r="M315" s="96" t="str">
        <f>VLOOKUP(J315,'Apple Watch Inventory'!$A$2:$H$43,4,FALSE)</f>
        <v>Gold Aluminum</v>
      </c>
      <c r="N315" s="96" t="str">
        <f>VLOOKUP(J315,'Apple Watch Inventory'!$A$2:$H$43,5,FALSE)</f>
        <v>Gold/Red Woven Nylon</v>
      </c>
      <c r="O315" s="97">
        <f>VLOOKUP(J315,'Apple Watch Inventory'!$A$2:$H$43,6,FALSE)</f>
        <v>299</v>
      </c>
      <c r="P315" s="98">
        <v>0</v>
      </c>
      <c r="Q315" s="97">
        <f t="shared" si="26"/>
        <v>0</v>
      </c>
      <c r="R315" s="98" t="s">
        <v>31</v>
      </c>
      <c r="S315" s="84">
        <f t="shared" si="29"/>
        <v>299</v>
      </c>
      <c r="T315" s="99">
        <f>VLOOKUP(R315,'Avg Sales Tax'!$B$2:$C$52,2,FALSE)</f>
        <v>7.0999999999999994E-2</v>
      </c>
      <c r="U315" s="84">
        <f t="shared" si="27"/>
        <v>21.228999999999999</v>
      </c>
      <c r="V315" s="84">
        <f t="shared" si="28"/>
        <v>329.13900000000001</v>
      </c>
    </row>
    <row r="316" spans="1:22">
      <c r="A316" s="83" t="s">
        <v>1227</v>
      </c>
      <c r="B316" s="83" t="s">
        <v>1228</v>
      </c>
      <c r="C316" s="83" t="s">
        <v>1229</v>
      </c>
      <c r="D316" s="83" t="s">
        <v>186</v>
      </c>
      <c r="E316" s="87">
        <v>79601</v>
      </c>
      <c r="F316" s="95" t="str">
        <f t="shared" si="24"/>
        <v>79601</v>
      </c>
      <c r="G316" s="96" t="str">
        <f t="shared" si="25"/>
        <v>796</v>
      </c>
      <c r="H316" s="96" t="str">
        <f>VLOOKUP(G316,'Zone Lookup'!$A$2:$C$149,3,TRUE)</f>
        <v>007</v>
      </c>
      <c r="I316" s="97">
        <f>VLOOKUP(H316,'Weight Lookup'!$A$2:$B$11,2,FALSE)</f>
        <v>9.69</v>
      </c>
      <c r="J316" s="98">
        <v>36</v>
      </c>
      <c r="K316" s="96" t="str">
        <f>VLOOKUP(J316,'Apple Watch Inventory'!$A$2:$H$43,2,FALSE)</f>
        <v>42mm</v>
      </c>
      <c r="L316" s="96" t="str">
        <f>VLOOKUP(J316,'Apple Watch Inventory'!$A$2:$H$43,3,FALSE)</f>
        <v>Watch</v>
      </c>
      <c r="M316" s="96" t="str">
        <f>VLOOKUP(J316,'Apple Watch Inventory'!$A$2:$H$43,4,FALSE)</f>
        <v>Stainless Steel</v>
      </c>
      <c r="N316" s="96" t="str">
        <f>VLOOKUP(J316,'Apple Watch Inventory'!$A$2:$H$43,5,FALSE)</f>
        <v>Link Bracelet</v>
      </c>
      <c r="O316" s="97">
        <f>VLOOKUP(J316,'Apple Watch Inventory'!$A$2:$H$43,6,FALSE)</f>
        <v>999</v>
      </c>
      <c r="P316" s="98">
        <v>1</v>
      </c>
      <c r="Q316" s="97">
        <f t="shared" si="26"/>
        <v>69</v>
      </c>
      <c r="R316" s="98" t="s">
        <v>79</v>
      </c>
      <c r="S316" s="84">
        <f t="shared" si="29"/>
        <v>1068</v>
      </c>
      <c r="T316" s="99">
        <f>VLOOKUP(R316,'Avg Sales Tax'!$B$2:$C$52,2,FALSE)</f>
        <v>8.0500000000000002E-2</v>
      </c>
      <c r="U316" s="84">
        <f t="shared" si="27"/>
        <v>85.974000000000004</v>
      </c>
      <c r="V316" s="84">
        <f t="shared" si="28"/>
        <v>1163.664</v>
      </c>
    </row>
    <row r="317" spans="1:22">
      <c r="A317" s="83" t="s">
        <v>1230</v>
      </c>
      <c r="B317" s="83" t="s">
        <v>1231</v>
      </c>
      <c r="C317" s="83" t="s">
        <v>1232</v>
      </c>
      <c r="D317" s="83" t="s">
        <v>1233</v>
      </c>
      <c r="E317" s="87">
        <v>76107</v>
      </c>
      <c r="F317" s="95" t="str">
        <f t="shared" si="24"/>
        <v>76107</v>
      </c>
      <c r="G317" s="96" t="str">
        <f t="shared" si="25"/>
        <v>761</v>
      </c>
      <c r="H317" s="96" t="str">
        <f>VLOOKUP(G317,'Zone Lookup'!$A$2:$C$149,3,TRUE)</f>
        <v>006</v>
      </c>
      <c r="I317" s="97">
        <f>VLOOKUP(H317,'Weight Lookup'!$A$2:$B$11,2,FALSE)</f>
        <v>9.49</v>
      </c>
      <c r="J317" s="98">
        <v>25</v>
      </c>
      <c r="K317" s="96" t="str">
        <f>VLOOKUP(J317,'Apple Watch Inventory'!$A$2:$H$43,2,FALSE)</f>
        <v>38mm</v>
      </c>
      <c r="L317" s="96" t="str">
        <f>VLOOKUP(J317,'Apple Watch Inventory'!$A$2:$H$43,3,FALSE)</f>
        <v>Watch</v>
      </c>
      <c r="M317" s="96" t="str">
        <f>VLOOKUP(J317,'Apple Watch Inventory'!$A$2:$H$43,4,FALSE)</f>
        <v>Stainless Steel</v>
      </c>
      <c r="N317" s="96" t="str">
        <f>VLOOKUP(J317,'Apple Watch Inventory'!$A$2:$H$43,5,FALSE)</f>
        <v>Red Classic Buckle</v>
      </c>
      <c r="O317" s="97">
        <f>VLOOKUP(J317,'Apple Watch Inventory'!$A$2:$H$43,6,FALSE)</f>
        <v>649</v>
      </c>
      <c r="P317" s="98">
        <v>0</v>
      </c>
      <c r="Q317" s="97">
        <f t="shared" si="26"/>
        <v>0</v>
      </c>
      <c r="R317" s="98" t="s">
        <v>79</v>
      </c>
      <c r="S317" s="84">
        <f t="shared" si="29"/>
        <v>649</v>
      </c>
      <c r="T317" s="99">
        <f>VLOOKUP(R317,'Avg Sales Tax'!$B$2:$C$52,2,FALSE)</f>
        <v>8.0500000000000002E-2</v>
      </c>
      <c r="U317" s="84">
        <f t="shared" si="27"/>
        <v>52.244500000000002</v>
      </c>
      <c r="V317" s="84">
        <f t="shared" si="28"/>
        <v>710.73450000000003</v>
      </c>
    </row>
    <row r="318" spans="1:22">
      <c r="A318" s="83" t="s">
        <v>1234</v>
      </c>
      <c r="B318" s="83" t="s">
        <v>1235</v>
      </c>
      <c r="C318" s="83" t="s">
        <v>1236</v>
      </c>
      <c r="D318" s="83" t="s">
        <v>998</v>
      </c>
      <c r="E318" s="87">
        <v>11230</v>
      </c>
      <c r="F318" s="95" t="str">
        <f t="shared" si="24"/>
        <v>11230</v>
      </c>
      <c r="G318" s="96" t="str">
        <f t="shared" si="25"/>
        <v>112</v>
      </c>
      <c r="H318" s="96" t="str">
        <f>VLOOKUP(G318,'Zone Lookup'!$A$2:$C$149,3,TRUE)</f>
        <v>002</v>
      </c>
      <c r="I318" s="97">
        <f>VLOOKUP(H318,'Weight Lookup'!$A$2:$B$11,2,FALSE)</f>
        <v>7.66</v>
      </c>
      <c r="J318" s="98">
        <v>11</v>
      </c>
      <c r="K318" s="96" t="str">
        <f>VLOOKUP(J318,'Apple Watch Inventory'!$A$2:$H$43,2,FALSE)</f>
        <v>38mm</v>
      </c>
      <c r="L318" s="96" t="str">
        <f>VLOOKUP(J318,'Apple Watch Inventory'!$A$2:$H$43,3,FALSE)</f>
        <v>Sport</v>
      </c>
      <c r="M318" s="96" t="str">
        <f>VLOOKUP(J318,'Apple Watch Inventory'!$A$2:$H$43,4,FALSE)</f>
        <v>Gold Aluminum</v>
      </c>
      <c r="N318" s="96" t="str">
        <f>VLOOKUP(J318,'Apple Watch Inventory'!$A$2:$H$43,5,FALSE)</f>
        <v>Antique White</v>
      </c>
      <c r="O318" s="97">
        <f>VLOOKUP(J318,'Apple Watch Inventory'!$A$2:$H$43,6,FALSE)</f>
        <v>299</v>
      </c>
      <c r="P318" s="98">
        <v>1</v>
      </c>
      <c r="Q318" s="97">
        <f t="shared" si="26"/>
        <v>69</v>
      </c>
      <c r="R318" s="98" t="s">
        <v>66</v>
      </c>
      <c r="S318" s="84">
        <f t="shared" si="29"/>
        <v>368</v>
      </c>
      <c r="T318" s="99">
        <f>VLOOKUP(R318,'Avg Sales Tax'!$B$2:$C$52,2,FALSE)</f>
        <v>8.48E-2</v>
      </c>
      <c r="U318" s="84">
        <f t="shared" si="27"/>
        <v>31.206399999999999</v>
      </c>
      <c r="V318" s="84">
        <f t="shared" si="28"/>
        <v>406.8664</v>
      </c>
    </row>
    <row r="319" spans="1:22">
      <c r="A319" s="83" t="s">
        <v>1237</v>
      </c>
      <c r="B319" s="83" t="s">
        <v>1238</v>
      </c>
      <c r="C319" s="83" t="s">
        <v>1239</v>
      </c>
      <c r="D319" s="83" t="s">
        <v>264</v>
      </c>
      <c r="E319" s="87">
        <v>2903</v>
      </c>
      <c r="F319" s="95" t="str">
        <f t="shared" si="24"/>
        <v>02903</v>
      </c>
      <c r="G319" s="96" t="str">
        <f t="shared" si="25"/>
        <v>029</v>
      </c>
      <c r="H319" s="96" t="str">
        <f>VLOOKUP(G319,'Zone Lookup'!$A$2:$C$149,3,TRUE)</f>
        <v>002</v>
      </c>
      <c r="I319" s="97">
        <f>VLOOKUP(H319,'Weight Lookup'!$A$2:$B$11,2,FALSE)</f>
        <v>7.66</v>
      </c>
      <c r="J319" s="98">
        <v>6</v>
      </c>
      <c r="K319" s="96" t="str">
        <f>VLOOKUP(J319,'Apple Watch Inventory'!$A$2:$H$43,2,FALSE)</f>
        <v>42mm</v>
      </c>
      <c r="L319" s="96" t="str">
        <f>VLOOKUP(J319,'Apple Watch Inventory'!$A$2:$H$43,3,FALSE)</f>
        <v>Sport</v>
      </c>
      <c r="M319" s="96" t="str">
        <f>VLOOKUP(J319,'Apple Watch Inventory'!$A$2:$H$43,4,FALSE)</f>
        <v xml:space="preserve">Silver Aluminum </v>
      </c>
      <c r="N319" s="96" t="str">
        <f>VLOOKUP(J319,'Apple Watch Inventory'!$A$2:$H$43,5,FALSE)</f>
        <v>Apricot Sport</v>
      </c>
      <c r="O319" s="97">
        <f>VLOOKUP(J319,'Apple Watch Inventory'!$A$2:$H$43,6,FALSE)</f>
        <v>349</v>
      </c>
      <c r="P319" s="98">
        <v>0</v>
      </c>
      <c r="Q319" s="97">
        <f t="shared" si="26"/>
        <v>0</v>
      </c>
      <c r="R319" s="98" t="s">
        <v>265</v>
      </c>
      <c r="S319" s="84">
        <f t="shared" si="29"/>
        <v>349</v>
      </c>
      <c r="T319" s="99">
        <f>VLOOKUP(R319,'Avg Sales Tax'!$B$2:$C$52,2,FALSE)</f>
        <v>7.0000000000000007E-2</v>
      </c>
      <c r="U319" s="84">
        <f t="shared" si="27"/>
        <v>24.430000000000003</v>
      </c>
      <c r="V319" s="84">
        <f t="shared" si="28"/>
        <v>381.09000000000003</v>
      </c>
    </row>
    <row r="320" spans="1:22">
      <c r="A320" s="83" t="s">
        <v>1240</v>
      </c>
      <c r="B320" s="83" t="s">
        <v>1241</v>
      </c>
      <c r="C320" s="83" t="s">
        <v>1242</v>
      </c>
      <c r="D320" s="83" t="s">
        <v>1171</v>
      </c>
      <c r="E320" s="87">
        <v>17601</v>
      </c>
      <c r="F320" s="95" t="str">
        <f t="shared" si="24"/>
        <v>17601</v>
      </c>
      <c r="G320" s="96" t="str">
        <f t="shared" si="25"/>
        <v>176</v>
      </c>
      <c r="H320" s="96" t="str">
        <f>VLOOKUP(G320,'Zone Lookup'!$A$2:$C$149,3,TRUE)</f>
        <v>002</v>
      </c>
      <c r="I320" s="97">
        <f>VLOOKUP(H320,'Weight Lookup'!$A$2:$B$11,2,FALSE)</f>
        <v>7.66</v>
      </c>
      <c r="J320" s="98">
        <v>31</v>
      </c>
      <c r="K320" s="96" t="str">
        <f>VLOOKUP(J320,'Apple Watch Inventory'!$A$2:$H$43,2,FALSE)</f>
        <v>38mm</v>
      </c>
      <c r="L320" s="96" t="str">
        <f>VLOOKUP(J320,'Apple Watch Inventory'!$A$2:$H$43,3,FALSE)</f>
        <v>Watch</v>
      </c>
      <c r="M320" s="96" t="str">
        <f>VLOOKUP(J320,'Apple Watch Inventory'!$A$2:$H$43,4,FALSE)</f>
        <v>Stainless Steel</v>
      </c>
      <c r="N320" s="96" t="str">
        <f>VLOOKUP(J320,'Apple Watch Inventory'!$A$2:$H$43,5,FALSE)</f>
        <v>Pearl Woven Nylon</v>
      </c>
      <c r="O320" s="97">
        <f>VLOOKUP(J320,'Apple Watch Inventory'!$A$2:$H$43,6,FALSE)</f>
        <v>549</v>
      </c>
      <c r="P320" s="98">
        <v>0</v>
      </c>
      <c r="Q320" s="97">
        <f t="shared" si="26"/>
        <v>0</v>
      </c>
      <c r="R320" s="98" t="s">
        <v>61</v>
      </c>
      <c r="S320" s="84">
        <f t="shared" si="29"/>
        <v>549</v>
      </c>
      <c r="T320" s="99">
        <f>VLOOKUP(R320,'Avg Sales Tax'!$B$2:$C$52,2,FALSE)</f>
        <v>6.3399999999999998E-2</v>
      </c>
      <c r="U320" s="84">
        <f t="shared" si="27"/>
        <v>34.806599999999996</v>
      </c>
      <c r="V320" s="84">
        <f t="shared" si="28"/>
        <v>591.46659999999997</v>
      </c>
    </row>
    <row r="321" spans="1:22">
      <c r="A321" s="83" t="s">
        <v>1243</v>
      </c>
      <c r="B321" s="83" t="s">
        <v>1244</v>
      </c>
      <c r="C321" s="83" t="s">
        <v>1245</v>
      </c>
      <c r="D321" s="83" t="s">
        <v>630</v>
      </c>
      <c r="E321" s="87">
        <v>2919</v>
      </c>
      <c r="F321" s="95" t="str">
        <f t="shared" si="24"/>
        <v>02919</v>
      </c>
      <c r="G321" s="96" t="str">
        <f t="shared" si="25"/>
        <v>029</v>
      </c>
      <c r="H321" s="96" t="str">
        <f>VLOOKUP(G321,'Zone Lookup'!$A$2:$C$149,3,TRUE)</f>
        <v>002</v>
      </c>
      <c r="I321" s="97">
        <f>VLOOKUP(H321,'Weight Lookup'!$A$2:$B$11,2,FALSE)</f>
        <v>7.66</v>
      </c>
      <c r="J321" s="98">
        <v>3</v>
      </c>
      <c r="K321" s="96" t="str">
        <f>VLOOKUP(J321,'Apple Watch Inventory'!$A$2:$H$43,2,FALSE)</f>
        <v>38mm</v>
      </c>
      <c r="L321" s="96" t="str">
        <f>VLOOKUP(J321,'Apple Watch Inventory'!$A$2:$H$43,3,FALSE)</f>
        <v>Sport</v>
      </c>
      <c r="M321" s="96" t="str">
        <f>VLOOKUP(J321,'Apple Watch Inventory'!$A$2:$H$43,4,FALSE)</f>
        <v xml:space="preserve">Silver Aluminum </v>
      </c>
      <c r="N321" s="96" t="str">
        <f>VLOOKUP(J321,'Apple Watch Inventory'!$A$2:$H$43,5,FALSE)</f>
        <v>Yellow Sport</v>
      </c>
      <c r="O321" s="97">
        <f>VLOOKUP(J321,'Apple Watch Inventory'!$A$2:$H$43,6,FALSE)</f>
        <v>299</v>
      </c>
      <c r="P321" s="98">
        <v>0</v>
      </c>
      <c r="Q321" s="97">
        <f t="shared" si="26"/>
        <v>0</v>
      </c>
      <c r="R321" s="98" t="s">
        <v>265</v>
      </c>
      <c r="S321" s="84">
        <f t="shared" si="29"/>
        <v>299</v>
      </c>
      <c r="T321" s="99">
        <f>VLOOKUP(R321,'Avg Sales Tax'!$B$2:$C$52,2,FALSE)</f>
        <v>7.0000000000000007E-2</v>
      </c>
      <c r="U321" s="84">
        <f t="shared" si="27"/>
        <v>20.930000000000003</v>
      </c>
      <c r="V321" s="84">
        <f t="shared" si="28"/>
        <v>327.59000000000003</v>
      </c>
    </row>
    <row r="322" spans="1:22">
      <c r="A322" s="83" t="s">
        <v>1246</v>
      </c>
      <c r="B322" s="83" t="s">
        <v>1247</v>
      </c>
      <c r="C322" s="83" t="s">
        <v>1248</v>
      </c>
      <c r="D322" s="83" t="s">
        <v>1249</v>
      </c>
      <c r="E322" s="87">
        <v>33014</v>
      </c>
      <c r="F322" s="95" t="str">
        <f t="shared" si="24"/>
        <v>33014</v>
      </c>
      <c r="G322" s="96" t="str">
        <f t="shared" si="25"/>
        <v>330</v>
      </c>
      <c r="H322" s="96" t="str">
        <f>VLOOKUP(G322,'Zone Lookup'!$A$2:$C$149,3,TRUE)</f>
        <v>006</v>
      </c>
      <c r="I322" s="97">
        <f>VLOOKUP(H322,'Weight Lookup'!$A$2:$B$11,2,FALSE)</f>
        <v>9.49</v>
      </c>
      <c r="J322" s="98">
        <v>24</v>
      </c>
      <c r="K322" s="96" t="str">
        <f>VLOOKUP(J322,'Apple Watch Inventory'!$A$2:$H$43,2,FALSE)</f>
        <v>42mm</v>
      </c>
      <c r="L322" s="96" t="str">
        <f>VLOOKUP(J322,'Apple Watch Inventory'!$A$2:$H$43,3,FALSE)</f>
        <v>Watch</v>
      </c>
      <c r="M322" s="96" t="str">
        <f>VLOOKUP(J322,'Apple Watch Inventory'!$A$2:$H$43,4,FALSE)</f>
        <v>Stainless Steel</v>
      </c>
      <c r="N322" s="96" t="str">
        <f>VLOOKUP(J322,'Apple Watch Inventory'!$A$2:$H$43,5,FALSE)</f>
        <v>Saddle Brown Classic Buckle</v>
      </c>
      <c r="O322" s="97">
        <f>VLOOKUP(J322,'Apple Watch Inventory'!$A$2:$H$43,6,FALSE)</f>
        <v>699</v>
      </c>
      <c r="P322" s="98">
        <v>1</v>
      </c>
      <c r="Q322" s="97">
        <f t="shared" si="26"/>
        <v>69</v>
      </c>
      <c r="R322" s="98" t="s">
        <v>204</v>
      </c>
      <c r="S322" s="84">
        <f t="shared" si="29"/>
        <v>768</v>
      </c>
      <c r="T322" s="99">
        <f>VLOOKUP(R322,'Avg Sales Tax'!$B$2:$C$52,2,FALSE)</f>
        <v>6.6500000000000004E-2</v>
      </c>
      <c r="U322" s="84">
        <f t="shared" si="27"/>
        <v>51.072000000000003</v>
      </c>
      <c r="V322" s="84">
        <f t="shared" si="28"/>
        <v>828.56200000000001</v>
      </c>
    </row>
    <row r="323" spans="1:22">
      <c r="A323" s="83" t="s">
        <v>1250</v>
      </c>
      <c r="B323" s="83" t="s">
        <v>1251</v>
      </c>
      <c r="C323" s="83" t="s">
        <v>1252</v>
      </c>
      <c r="D323" s="83" t="s">
        <v>765</v>
      </c>
      <c r="E323" s="87">
        <v>7304</v>
      </c>
      <c r="F323" s="95" t="str">
        <f t="shared" ref="F323:F386" si="30">IF(LEN(TEXT(E323,"#####"))=4,CONCATENATE("0",TEXT(E323,"#####")),TEXT(E323,"#####"))</f>
        <v>07304</v>
      </c>
      <c r="G323" s="96" t="str">
        <f t="shared" ref="G323:G386" si="31">LEFT(F323,3)</f>
        <v>073</v>
      </c>
      <c r="H323" s="96" t="str">
        <f>VLOOKUP(G323,'Zone Lookup'!$A$2:$C$149,3,TRUE)</f>
        <v>002</v>
      </c>
      <c r="I323" s="97">
        <f>VLOOKUP(H323,'Weight Lookup'!$A$2:$B$11,2,FALSE)</f>
        <v>7.66</v>
      </c>
      <c r="J323" s="98">
        <v>15</v>
      </c>
      <c r="K323" s="96" t="str">
        <f>VLOOKUP(J323,'Apple Watch Inventory'!$A$2:$H$43,2,FALSE)</f>
        <v>38mm</v>
      </c>
      <c r="L323" s="96" t="str">
        <f>VLOOKUP(J323,'Apple Watch Inventory'!$A$2:$H$43,3,FALSE)</f>
        <v>Sport</v>
      </c>
      <c r="M323" s="96" t="str">
        <f>VLOOKUP(J323,'Apple Watch Inventory'!$A$2:$H$43,4,FALSE)</f>
        <v xml:space="preserve">Silver Aluminum </v>
      </c>
      <c r="N323" s="96" t="str">
        <f>VLOOKUP(J323,'Apple Watch Inventory'!$A$2:$H$43,5,FALSE)</f>
        <v>Pink Woven Nylon</v>
      </c>
      <c r="O323" s="97">
        <f>VLOOKUP(J323,'Apple Watch Inventory'!$A$2:$H$43,6,FALSE)</f>
        <v>299</v>
      </c>
      <c r="P323" s="98">
        <v>0</v>
      </c>
      <c r="Q323" s="97">
        <f t="shared" ref="Q323:Q386" si="32">IF(P323=1,69,0)</f>
        <v>0</v>
      </c>
      <c r="R323" s="98" t="s">
        <v>21</v>
      </c>
      <c r="S323" s="84">
        <f t="shared" si="29"/>
        <v>299</v>
      </c>
      <c r="T323" s="99">
        <f>VLOOKUP(R323,'Avg Sales Tax'!$B$2:$C$52,2,FALSE)</f>
        <v>6.9699999999999998E-2</v>
      </c>
      <c r="U323" s="84">
        <f t="shared" ref="U323:U386" si="33">S323*T323</f>
        <v>20.840299999999999</v>
      </c>
      <c r="V323" s="84">
        <f t="shared" ref="V323:V386" si="34">I323+S323+U323</f>
        <v>327.50030000000004</v>
      </c>
    </row>
    <row r="324" spans="1:22">
      <c r="A324" s="83" t="s">
        <v>1253</v>
      </c>
      <c r="B324" s="83" t="s">
        <v>1254</v>
      </c>
      <c r="C324" s="83" t="s">
        <v>1255</v>
      </c>
      <c r="D324" s="83" t="s">
        <v>182</v>
      </c>
      <c r="E324" s="87">
        <v>78204</v>
      </c>
      <c r="F324" s="95" t="str">
        <f t="shared" si="30"/>
        <v>78204</v>
      </c>
      <c r="G324" s="96" t="str">
        <f t="shared" si="31"/>
        <v>782</v>
      </c>
      <c r="H324" s="96" t="str">
        <f>VLOOKUP(G324,'Zone Lookup'!$A$2:$C$149,3,TRUE)</f>
        <v>007</v>
      </c>
      <c r="I324" s="97">
        <f>VLOOKUP(H324,'Weight Lookup'!$A$2:$B$11,2,FALSE)</f>
        <v>9.69</v>
      </c>
      <c r="J324" s="98">
        <v>15</v>
      </c>
      <c r="K324" s="96" t="str">
        <f>VLOOKUP(J324,'Apple Watch Inventory'!$A$2:$H$43,2,FALSE)</f>
        <v>38mm</v>
      </c>
      <c r="L324" s="96" t="str">
        <f>VLOOKUP(J324,'Apple Watch Inventory'!$A$2:$H$43,3,FALSE)</f>
        <v>Sport</v>
      </c>
      <c r="M324" s="96" t="str">
        <f>VLOOKUP(J324,'Apple Watch Inventory'!$A$2:$H$43,4,FALSE)</f>
        <v xml:space="preserve">Silver Aluminum </v>
      </c>
      <c r="N324" s="96" t="str">
        <f>VLOOKUP(J324,'Apple Watch Inventory'!$A$2:$H$43,5,FALSE)</f>
        <v>Pink Woven Nylon</v>
      </c>
      <c r="O324" s="97">
        <f>VLOOKUP(J324,'Apple Watch Inventory'!$A$2:$H$43,6,FALSE)</f>
        <v>299</v>
      </c>
      <c r="P324" s="98">
        <v>0</v>
      </c>
      <c r="Q324" s="97">
        <f t="shared" si="32"/>
        <v>0</v>
      </c>
      <c r="R324" s="98" t="s">
        <v>79</v>
      </c>
      <c r="S324" s="84">
        <f t="shared" ref="S324:S387" si="35">O324+Q324</f>
        <v>299</v>
      </c>
      <c r="T324" s="99">
        <f>VLOOKUP(R324,'Avg Sales Tax'!$B$2:$C$52,2,FALSE)</f>
        <v>8.0500000000000002E-2</v>
      </c>
      <c r="U324" s="84">
        <f t="shared" si="33"/>
        <v>24.069500000000001</v>
      </c>
      <c r="V324" s="84">
        <f t="shared" si="34"/>
        <v>332.7595</v>
      </c>
    </row>
    <row r="325" spans="1:22">
      <c r="A325" s="83" t="s">
        <v>1256</v>
      </c>
      <c r="B325" s="83" t="s">
        <v>1257</v>
      </c>
      <c r="C325" s="83" t="s">
        <v>1258</v>
      </c>
      <c r="D325" s="83" t="s">
        <v>998</v>
      </c>
      <c r="E325" s="87">
        <v>11219</v>
      </c>
      <c r="F325" s="95" t="str">
        <f t="shared" si="30"/>
        <v>11219</v>
      </c>
      <c r="G325" s="96" t="str">
        <f t="shared" si="31"/>
        <v>112</v>
      </c>
      <c r="H325" s="96" t="str">
        <f>VLOOKUP(G325,'Zone Lookup'!$A$2:$C$149,3,TRUE)</f>
        <v>002</v>
      </c>
      <c r="I325" s="97">
        <f>VLOOKUP(H325,'Weight Lookup'!$A$2:$B$11,2,FALSE)</f>
        <v>7.66</v>
      </c>
      <c r="J325" s="98">
        <v>7</v>
      </c>
      <c r="K325" s="96" t="str">
        <f>VLOOKUP(J325,'Apple Watch Inventory'!$A$2:$H$43,2,FALSE)</f>
        <v>38mm</v>
      </c>
      <c r="L325" s="96" t="str">
        <f>VLOOKUP(J325,'Apple Watch Inventory'!$A$2:$H$43,3,FALSE)</f>
        <v>Sport</v>
      </c>
      <c r="M325" s="96" t="str">
        <f>VLOOKUP(J325,'Apple Watch Inventory'!$A$2:$H$43,4,FALSE)</f>
        <v xml:space="preserve">Silver Aluminum </v>
      </c>
      <c r="N325" s="96" t="str">
        <f>VLOOKUP(J325,'Apple Watch Inventory'!$A$2:$H$43,5,FALSE)</f>
        <v>Royal Blue</v>
      </c>
      <c r="O325" s="97">
        <f>VLOOKUP(J325,'Apple Watch Inventory'!$A$2:$H$43,6,FALSE)</f>
        <v>299</v>
      </c>
      <c r="P325" s="98">
        <v>0</v>
      </c>
      <c r="Q325" s="97">
        <f t="shared" si="32"/>
        <v>0</v>
      </c>
      <c r="R325" s="98" t="s">
        <v>66</v>
      </c>
      <c r="S325" s="84">
        <f t="shared" si="35"/>
        <v>299</v>
      </c>
      <c r="T325" s="99">
        <f>VLOOKUP(R325,'Avg Sales Tax'!$B$2:$C$52,2,FALSE)</f>
        <v>8.48E-2</v>
      </c>
      <c r="U325" s="84">
        <f t="shared" si="33"/>
        <v>25.3552</v>
      </c>
      <c r="V325" s="84">
        <f t="shared" si="34"/>
        <v>332.01520000000005</v>
      </c>
    </row>
    <row r="326" spans="1:22">
      <c r="A326" s="83" t="s">
        <v>921</v>
      </c>
      <c r="B326" s="83" t="s">
        <v>1259</v>
      </c>
      <c r="C326" s="83" t="s">
        <v>1260</v>
      </c>
      <c r="D326" s="83" t="s">
        <v>1261</v>
      </c>
      <c r="E326" s="87">
        <v>91768</v>
      </c>
      <c r="F326" s="95" t="str">
        <f t="shared" si="30"/>
        <v>91768</v>
      </c>
      <c r="G326" s="96" t="str">
        <f t="shared" si="31"/>
        <v>917</v>
      </c>
      <c r="H326" s="96" t="str">
        <f>VLOOKUP(G326,'Zone Lookup'!$A$2:$C$149,3,TRUE)</f>
        <v>008</v>
      </c>
      <c r="I326" s="97">
        <f>VLOOKUP(H326,'Weight Lookup'!$A$2:$B$11,2,FALSE)</f>
        <v>9.9600000000000009</v>
      </c>
      <c r="J326" s="98">
        <v>29</v>
      </c>
      <c r="K326" s="96" t="str">
        <f>VLOOKUP(J326,'Apple Watch Inventory'!$A$2:$H$43,2,FALSE)</f>
        <v>38mm</v>
      </c>
      <c r="L326" s="96" t="str">
        <f>VLOOKUP(J326,'Apple Watch Inventory'!$A$2:$H$43,3,FALSE)</f>
        <v>Watch</v>
      </c>
      <c r="M326" s="96" t="str">
        <f>VLOOKUP(J326,'Apple Watch Inventory'!$A$2:$H$43,4,FALSE)</f>
        <v>Stainless Steel</v>
      </c>
      <c r="N326" s="96" t="str">
        <f>VLOOKUP(J326,'Apple Watch Inventory'!$A$2:$H$43,5,FALSE)</f>
        <v>Blue Jay Modern Buckle</v>
      </c>
      <c r="O326" s="97">
        <f>VLOOKUP(J326,'Apple Watch Inventory'!$A$2:$H$43,6,FALSE)</f>
        <v>749</v>
      </c>
      <c r="P326" s="98">
        <v>1</v>
      </c>
      <c r="Q326" s="97">
        <f t="shared" si="32"/>
        <v>69</v>
      </c>
      <c r="R326" s="98" t="s">
        <v>46</v>
      </c>
      <c r="S326" s="84">
        <f t="shared" si="35"/>
        <v>818</v>
      </c>
      <c r="T326" s="99">
        <f>VLOOKUP(R326,'Avg Sales Tax'!$B$2:$C$52,2,FALSE)</f>
        <v>8.4400000000000003E-2</v>
      </c>
      <c r="U326" s="84">
        <f t="shared" si="33"/>
        <v>69.039200000000008</v>
      </c>
      <c r="V326" s="84">
        <f t="shared" si="34"/>
        <v>896.99920000000009</v>
      </c>
    </row>
    <row r="327" spans="1:22">
      <c r="A327" s="83" t="s">
        <v>1262</v>
      </c>
      <c r="B327" s="83" t="s">
        <v>1263</v>
      </c>
      <c r="C327" s="83" t="s">
        <v>1264</v>
      </c>
      <c r="D327" s="83" t="s">
        <v>1226</v>
      </c>
      <c r="E327" s="87">
        <v>44103</v>
      </c>
      <c r="F327" s="95" t="str">
        <f t="shared" si="30"/>
        <v>44103</v>
      </c>
      <c r="G327" s="96" t="str">
        <f t="shared" si="31"/>
        <v>441</v>
      </c>
      <c r="H327" s="96" t="str">
        <f>VLOOKUP(G327,'Zone Lookup'!$A$2:$C$149,3,TRUE)</f>
        <v>004</v>
      </c>
      <c r="I327" s="97">
        <f>VLOOKUP(H327,'Weight Lookup'!$A$2:$B$11,2,FALSE)</f>
        <v>8.91</v>
      </c>
      <c r="J327" s="98">
        <v>2</v>
      </c>
      <c r="K327" s="96" t="str">
        <f>VLOOKUP(J327,'Apple Watch Inventory'!$A$2:$H$43,2,FALSE)</f>
        <v>42mm</v>
      </c>
      <c r="L327" s="96" t="str">
        <f>VLOOKUP(J327,'Apple Watch Inventory'!$A$2:$H$43,3,FALSE)</f>
        <v>Sport</v>
      </c>
      <c r="M327" s="96" t="str">
        <f>VLOOKUP(J327,'Apple Watch Inventory'!$A$2:$H$43,4,FALSE)</f>
        <v>Space Gray Aluminum</v>
      </c>
      <c r="N327" s="96" t="str">
        <f>VLOOKUP(J327,'Apple Watch Inventory'!$A$2:$H$43,5,FALSE)</f>
        <v>Black Sport</v>
      </c>
      <c r="O327" s="97">
        <f>VLOOKUP(J327,'Apple Watch Inventory'!$A$2:$H$43,6,FALSE)</f>
        <v>349</v>
      </c>
      <c r="P327" s="98">
        <v>1</v>
      </c>
      <c r="Q327" s="97">
        <f t="shared" si="32"/>
        <v>69</v>
      </c>
      <c r="R327" s="98" t="s">
        <v>31</v>
      </c>
      <c r="S327" s="84">
        <f t="shared" si="35"/>
        <v>418</v>
      </c>
      <c r="T327" s="99">
        <f>VLOOKUP(R327,'Avg Sales Tax'!$B$2:$C$52,2,FALSE)</f>
        <v>7.0999999999999994E-2</v>
      </c>
      <c r="U327" s="84">
        <f t="shared" si="33"/>
        <v>29.677999999999997</v>
      </c>
      <c r="V327" s="84">
        <f t="shared" si="34"/>
        <v>456.58800000000002</v>
      </c>
    </row>
    <row r="328" spans="1:22">
      <c r="A328" s="83" t="s">
        <v>1265</v>
      </c>
      <c r="B328" s="83" t="s">
        <v>1266</v>
      </c>
      <c r="C328" s="83" t="s">
        <v>1267</v>
      </c>
      <c r="D328" s="83" t="s">
        <v>142</v>
      </c>
      <c r="E328" s="87">
        <v>10013</v>
      </c>
      <c r="F328" s="95" t="str">
        <f t="shared" si="30"/>
        <v>10013</v>
      </c>
      <c r="G328" s="96" t="str">
        <f t="shared" si="31"/>
        <v>100</v>
      </c>
      <c r="H328" s="96" t="str">
        <f>VLOOKUP(G328,'Zone Lookup'!$A$2:$C$149,3,TRUE)</f>
        <v>002</v>
      </c>
      <c r="I328" s="97">
        <f>VLOOKUP(H328,'Weight Lookup'!$A$2:$B$11,2,FALSE)</f>
        <v>7.66</v>
      </c>
      <c r="J328" s="98">
        <v>33</v>
      </c>
      <c r="K328" s="96" t="str">
        <f>VLOOKUP(J328,'Apple Watch Inventory'!$A$2:$H$43,2,FALSE)</f>
        <v>38mm</v>
      </c>
      <c r="L328" s="96" t="str">
        <f>VLOOKUP(J328,'Apple Watch Inventory'!$A$2:$H$43,3,FALSE)</f>
        <v>Watch</v>
      </c>
      <c r="M328" s="96" t="str">
        <f>VLOOKUP(J328,'Apple Watch Inventory'!$A$2:$H$43,4,FALSE)</f>
        <v>Stainless Steel</v>
      </c>
      <c r="N328" s="96" t="str">
        <f>VLOOKUP(J328,'Apple Watch Inventory'!$A$2:$H$43,5,FALSE)</f>
        <v>Milanese Loop</v>
      </c>
      <c r="O328" s="97">
        <f>VLOOKUP(J328,'Apple Watch Inventory'!$A$2:$H$43,6,FALSE)</f>
        <v>649</v>
      </c>
      <c r="P328" s="98">
        <v>0</v>
      </c>
      <c r="Q328" s="97">
        <f t="shared" si="32"/>
        <v>0</v>
      </c>
      <c r="R328" s="98" t="s">
        <v>66</v>
      </c>
      <c r="S328" s="84">
        <f t="shared" si="35"/>
        <v>649</v>
      </c>
      <c r="T328" s="99">
        <f>VLOOKUP(R328,'Avg Sales Tax'!$B$2:$C$52,2,FALSE)</f>
        <v>8.48E-2</v>
      </c>
      <c r="U328" s="84">
        <f t="shared" si="33"/>
        <v>55.035200000000003</v>
      </c>
      <c r="V328" s="84">
        <f t="shared" si="34"/>
        <v>711.6952</v>
      </c>
    </row>
    <row r="329" spans="1:22">
      <c r="A329" s="83" t="s">
        <v>1064</v>
      </c>
      <c r="B329" s="83" t="s">
        <v>1268</v>
      </c>
      <c r="C329" s="83" t="s">
        <v>1269</v>
      </c>
      <c r="D329" s="83" t="s">
        <v>356</v>
      </c>
      <c r="E329" s="87">
        <v>23219</v>
      </c>
      <c r="F329" s="95" t="str">
        <f t="shared" si="30"/>
        <v>23219</v>
      </c>
      <c r="G329" s="96" t="str">
        <f t="shared" si="31"/>
        <v>232</v>
      </c>
      <c r="H329" s="96" t="str">
        <f>VLOOKUP(G329,'Zone Lookup'!$A$2:$C$149,3,TRUE)</f>
        <v>003</v>
      </c>
      <c r="I329" s="97">
        <f>VLOOKUP(H329,'Weight Lookup'!$A$2:$B$11,2,FALSE)</f>
        <v>8.25</v>
      </c>
      <c r="J329" s="98">
        <v>22</v>
      </c>
      <c r="K329" s="96" t="str">
        <f>VLOOKUP(J329,'Apple Watch Inventory'!$A$2:$H$43,2,FALSE)</f>
        <v>42mm</v>
      </c>
      <c r="L329" s="96" t="str">
        <f>VLOOKUP(J329,'Apple Watch Inventory'!$A$2:$H$43,3,FALSE)</f>
        <v>Sport</v>
      </c>
      <c r="M329" s="96" t="str">
        <f>VLOOKUP(J329,'Apple Watch Inventory'!$A$2:$H$43,4,FALSE)</f>
        <v>Space Gray Aluminum</v>
      </c>
      <c r="N329" s="96" t="str">
        <f>VLOOKUP(J329,'Apple Watch Inventory'!$A$2:$H$43,5,FALSE)</f>
        <v>Black Woven Nylon</v>
      </c>
      <c r="O329" s="97">
        <f>VLOOKUP(J329,'Apple Watch Inventory'!$A$2:$H$43,6,FALSE)</f>
        <v>349</v>
      </c>
      <c r="P329" s="98">
        <v>0</v>
      </c>
      <c r="Q329" s="97">
        <f t="shared" si="32"/>
        <v>0</v>
      </c>
      <c r="R329" s="98" t="s">
        <v>425</v>
      </c>
      <c r="S329" s="84">
        <f t="shared" si="35"/>
        <v>349</v>
      </c>
      <c r="T329" s="99">
        <f>VLOOKUP(R329,'Avg Sales Tax'!$B$2:$C$52,2,FALSE)</f>
        <v>5.6300000000000003E-2</v>
      </c>
      <c r="U329" s="84">
        <f t="shared" si="33"/>
        <v>19.648700000000002</v>
      </c>
      <c r="V329" s="84">
        <f t="shared" si="34"/>
        <v>376.89870000000002</v>
      </c>
    </row>
    <row r="330" spans="1:22">
      <c r="A330" s="83" t="s">
        <v>41</v>
      </c>
      <c r="B330" s="83" t="s">
        <v>1270</v>
      </c>
      <c r="C330" s="83" t="s">
        <v>1271</v>
      </c>
      <c r="D330" s="83" t="s">
        <v>1272</v>
      </c>
      <c r="E330" s="87">
        <v>30753</v>
      </c>
      <c r="F330" s="95" t="str">
        <f t="shared" si="30"/>
        <v>30753</v>
      </c>
      <c r="G330" s="96" t="str">
        <f t="shared" si="31"/>
        <v>307</v>
      </c>
      <c r="H330" s="96" t="str">
        <f>VLOOKUP(G330,'Zone Lookup'!$A$2:$C$149,3,TRUE)</f>
        <v>005</v>
      </c>
      <c r="I330" s="97">
        <f>VLOOKUP(H330,'Weight Lookup'!$A$2:$B$11,2,FALSE)</f>
        <v>9.1</v>
      </c>
      <c r="J330" s="98">
        <v>3</v>
      </c>
      <c r="K330" s="96" t="str">
        <f>VLOOKUP(J330,'Apple Watch Inventory'!$A$2:$H$43,2,FALSE)</f>
        <v>38mm</v>
      </c>
      <c r="L330" s="96" t="str">
        <f>VLOOKUP(J330,'Apple Watch Inventory'!$A$2:$H$43,3,FALSE)</f>
        <v>Sport</v>
      </c>
      <c r="M330" s="96" t="str">
        <f>VLOOKUP(J330,'Apple Watch Inventory'!$A$2:$H$43,4,FALSE)</f>
        <v xml:space="preserve">Silver Aluminum </v>
      </c>
      <c r="N330" s="96" t="str">
        <f>VLOOKUP(J330,'Apple Watch Inventory'!$A$2:$H$43,5,FALSE)</f>
        <v>Yellow Sport</v>
      </c>
      <c r="O330" s="97">
        <f>VLOOKUP(J330,'Apple Watch Inventory'!$A$2:$H$43,6,FALSE)</f>
        <v>299</v>
      </c>
      <c r="P330" s="98">
        <v>1</v>
      </c>
      <c r="Q330" s="97">
        <f t="shared" si="32"/>
        <v>69</v>
      </c>
      <c r="R330" s="98" t="s">
        <v>502</v>
      </c>
      <c r="S330" s="84">
        <f t="shared" si="35"/>
        <v>368</v>
      </c>
      <c r="T330" s="99">
        <f>VLOOKUP(R330,'Avg Sales Tax'!$B$2:$C$52,2,FALSE)</f>
        <v>6.9599999999999995E-2</v>
      </c>
      <c r="U330" s="84">
        <f t="shared" si="33"/>
        <v>25.6128</v>
      </c>
      <c r="V330" s="84">
        <f t="shared" si="34"/>
        <v>402.71280000000002</v>
      </c>
    </row>
    <row r="331" spans="1:22">
      <c r="A331" s="83" t="s">
        <v>1273</v>
      </c>
      <c r="B331" s="83" t="s">
        <v>1274</v>
      </c>
      <c r="C331" s="83" t="s">
        <v>1275</v>
      </c>
      <c r="D331" s="83" t="s">
        <v>1276</v>
      </c>
      <c r="E331" s="87">
        <v>70518</v>
      </c>
      <c r="F331" s="95" t="str">
        <f t="shared" si="30"/>
        <v>70518</v>
      </c>
      <c r="G331" s="96" t="str">
        <f t="shared" si="31"/>
        <v>705</v>
      </c>
      <c r="H331" s="96" t="str">
        <f>VLOOKUP(G331,'Zone Lookup'!$A$2:$C$149,3,TRUE)</f>
        <v>006</v>
      </c>
      <c r="I331" s="97">
        <f>VLOOKUP(H331,'Weight Lookup'!$A$2:$B$11,2,FALSE)</f>
        <v>9.49</v>
      </c>
      <c r="J331" s="98">
        <v>13</v>
      </c>
      <c r="K331" s="96" t="str">
        <f>VLOOKUP(J331,'Apple Watch Inventory'!$A$2:$H$43,2,FALSE)</f>
        <v>38mm</v>
      </c>
      <c r="L331" s="96" t="str">
        <f>VLOOKUP(J331,'Apple Watch Inventory'!$A$2:$H$43,3,FALSE)</f>
        <v>Sport</v>
      </c>
      <c r="M331" s="96" t="str">
        <f>VLOOKUP(J331,'Apple Watch Inventory'!$A$2:$H$43,4,FALSE)</f>
        <v>Rose Gold Aluminum</v>
      </c>
      <c r="N331" s="96" t="str">
        <f>VLOOKUP(J331,'Apple Watch Inventory'!$A$2:$H$43,5,FALSE)</f>
        <v>Lavendar</v>
      </c>
      <c r="O331" s="97">
        <f>VLOOKUP(J331,'Apple Watch Inventory'!$A$2:$H$43,6,FALSE)</f>
        <v>299</v>
      </c>
      <c r="P331" s="98">
        <v>0</v>
      </c>
      <c r="Q331" s="97">
        <f t="shared" si="32"/>
        <v>0</v>
      </c>
      <c r="R331" s="98" t="s">
        <v>10</v>
      </c>
      <c r="S331" s="84">
        <f t="shared" si="35"/>
        <v>299</v>
      </c>
      <c r="T331" s="99">
        <f>VLOOKUP(R331,'Avg Sales Tax'!$B$2:$C$52,2,FALSE)</f>
        <v>8.9099999999999999E-2</v>
      </c>
      <c r="U331" s="84">
        <f t="shared" si="33"/>
        <v>26.640899999999998</v>
      </c>
      <c r="V331" s="84">
        <f t="shared" si="34"/>
        <v>335.1309</v>
      </c>
    </row>
    <row r="332" spans="1:22">
      <c r="A332" s="83" t="s">
        <v>1277</v>
      </c>
      <c r="B332" s="83" t="s">
        <v>1278</v>
      </c>
      <c r="C332" s="83" t="s">
        <v>1279</v>
      </c>
      <c r="D332" s="83" t="s">
        <v>1280</v>
      </c>
      <c r="E332" s="87">
        <v>7110</v>
      </c>
      <c r="F332" s="95" t="str">
        <f t="shared" si="30"/>
        <v>07110</v>
      </c>
      <c r="G332" s="96" t="str">
        <f t="shared" si="31"/>
        <v>071</v>
      </c>
      <c r="H332" s="96" t="str">
        <f>VLOOKUP(G332,'Zone Lookup'!$A$2:$C$149,3,TRUE)</f>
        <v>002</v>
      </c>
      <c r="I332" s="97">
        <f>VLOOKUP(H332,'Weight Lookup'!$A$2:$B$11,2,FALSE)</f>
        <v>7.66</v>
      </c>
      <c r="J332" s="98">
        <v>26</v>
      </c>
      <c r="K332" s="96" t="str">
        <f>VLOOKUP(J332,'Apple Watch Inventory'!$A$2:$H$43,2,FALSE)</f>
        <v>42mm</v>
      </c>
      <c r="L332" s="96" t="str">
        <f>VLOOKUP(J332,'Apple Watch Inventory'!$A$2:$H$43,3,FALSE)</f>
        <v>Watch</v>
      </c>
      <c r="M332" s="96" t="str">
        <f>VLOOKUP(J332,'Apple Watch Inventory'!$A$2:$H$43,4,FALSE)</f>
        <v>Stainless Steel</v>
      </c>
      <c r="N332" s="96" t="str">
        <f>VLOOKUP(J332,'Apple Watch Inventory'!$A$2:$H$43,5,FALSE)</f>
        <v>Marine Blue Classic Buckle</v>
      </c>
      <c r="O332" s="97">
        <f>VLOOKUP(J332,'Apple Watch Inventory'!$A$2:$H$43,6,FALSE)</f>
        <v>699</v>
      </c>
      <c r="P332" s="98">
        <v>0</v>
      </c>
      <c r="Q332" s="97">
        <f t="shared" si="32"/>
        <v>0</v>
      </c>
      <c r="R332" s="98" t="s">
        <v>21</v>
      </c>
      <c r="S332" s="84">
        <f t="shared" si="35"/>
        <v>699</v>
      </c>
      <c r="T332" s="99">
        <f>VLOOKUP(R332,'Avg Sales Tax'!$B$2:$C$52,2,FALSE)</f>
        <v>6.9699999999999998E-2</v>
      </c>
      <c r="U332" s="84">
        <f t="shared" si="33"/>
        <v>48.720300000000002</v>
      </c>
      <c r="V332" s="84">
        <f t="shared" si="34"/>
        <v>755.38029999999992</v>
      </c>
    </row>
    <row r="333" spans="1:22">
      <c r="A333" s="83" t="s">
        <v>1281</v>
      </c>
      <c r="B333" s="83" t="s">
        <v>1282</v>
      </c>
      <c r="C333" s="83" t="s">
        <v>1283</v>
      </c>
      <c r="D333" s="83" t="s">
        <v>1284</v>
      </c>
      <c r="E333" s="87">
        <v>13850</v>
      </c>
      <c r="F333" s="95" t="str">
        <f t="shared" si="30"/>
        <v>13850</v>
      </c>
      <c r="G333" s="96" t="str">
        <f t="shared" si="31"/>
        <v>138</v>
      </c>
      <c r="H333" s="96" t="str">
        <f>VLOOKUP(G333,'Zone Lookup'!$A$2:$C$149,3,TRUE)</f>
        <v>002</v>
      </c>
      <c r="I333" s="97">
        <f>VLOOKUP(H333,'Weight Lookup'!$A$2:$B$11,2,FALSE)</f>
        <v>7.66</v>
      </c>
      <c r="J333" s="98">
        <v>12</v>
      </c>
      <c r="K333" s="96" t="str">
        <f>VLOOKUP(J333,'Apple Watch Inventory'!$A$2:$H$43,2,FALSE)</f>
        <v>42mm</v>
      </c>
      <c r="L333" s="96" t="str">
        <f>VLOOKUP(J333,'Apple Watch Inventory'!$A$2:$H$43,3,FALSE)</f>
        <v>Sport</v>
      </c>
      <c r="M333" s="96" t="str">
        <f>VLOOKUP(J333,'Apple Watch Inventory'!$A$2:$H$43,4,FALSE)</f>
        <v>Gold Aluminum</v>
      </c>
      <c r="N333" s="96" t="str">
        <f>VLOOKUP(J333,'Apple Watch Inventory'!$A$2:$H$43,5,FALSE)</f>
        <v>Midnight Blue</v>
      </c>
      <c r="O333" s="97">
        <f>VLOOKUP(J333,'Apple Watch Inventory'!$A$2:$H$43,6,FALSE)</f>
        <v>349</v>
      </c>
      <c r="P333" s="98">
        <v>1</v>
      </c>
      <c r="Q333" s="97">
        <f t="shared" si="32"/>
        <v>69</v>
      </c>
      <c r="R333" s="98" t="s">
        <v>66</v>
      </c>
      <c r="S333" s="84">
        <f t="shared" si="35"/>
        <v>418</v>
      </c>
      <c r="T333" s="99">
        <f>VLOOKUP(R333,'Avg Sales Tax'!$B$2:$C$52,2,FALSE)</f>
        <v>8.48E-2</v>
      </c>
      <c r="U333" s="84">
        <f t="shared" si="33"/>
        <v>35.446399999999997</v>
      </c>
      <c r="V333" s="84">
        <f t="shared" si="34"/>
        <v>461.10640000000001</v>
      </c>
    </row>
    <row r="334" spans="1:22">
      <c r="A334" s="83" t="s">
        <v>1285</v>
      </c>
      <c r="B334" s="83" t="s">
        <v>1286</v>
      </c>
      <c r="C334" s="83" t="s">
        <v>1287</v>
      </c>
      <c r="D334" s="83" t="s">
        <v>483</v>
      </c>
      <c r="E334" s="87">
        <v>7055</v>
      </c>
      <c r="F334" s="95" t="str">
        <f t="shared" si="30"/>
        <v>07055</v>
      </c>
      <c r="G334" s="96" t="str">
        <f t="shared" si="31"/>
        <v>070</v>
      </c>
      <c r="H334" s="96" t="str">
        <f>VLOOKUP(G334,'Zone Lookup'!$A$2:$C$149,3,TRUE)</f>
        <v>002</v>
      </c>
      <c r="I334" s="97">
        <f>VLOOKUP(H334,'Weight Lookup'!$A$2:$B$11,2,FALSE)</f>
        <v>7.66</v>
      </c>
      <c r="J334" s="98">
        <v>41</v>
      </c>
      <c r="K334" s="96" t="str">
        <f>VLOOKUP(J334,'Apple Watch Inventory'!$A$2:$H$43,2,FALSE)</f>
        <v>38mm</v>
      </c>
      <c r="L334" s="96" t="str">
        <f>VLOOKUP(J334,'Apple Watch Inventory'!$A$2:$H$43,3,FALSE)</f>
        <v>Watch</v>
      </c>
      <c r="M334" s="96" t="str">
        <f>VLOOKUP(J334,'Apple Watch Inventory'!$A$2:$H$43,4,FALSE)</f>
        <v>Space Black Stainless Steel</v>
      </c>
      <c r="N334" s="96" t="str">
        <f>VLOOKUP(J334,'Apple Watch Inventory'!$A$2:$H$43,5,FALSE)</f>
        <v>Space Black Link Bracelet</v>
      </c>
      <c r="O334" s="97">
        <f>VLOOKUP(J334,'Apple Watch Inventory'!$A$2:$H$43,6,FALSE)</f>
        <v>1049</v>
      </c>
      <c r="P334" s="98">
        <v>1</v>
      </c>
      <c r="Q334" s="97">
        <f t="shared" si="32"/>
        <v>69</v>
      </c>
      <c r="R334" s="98" t="s">
        <v>21</v>
      </c>
      <c r="S334" s="84">
        <f t="shared" si="35"/>
        <v>1118</v>
      </c>
      <c r="T334" s="99">
        <f>VLOOKUP(R334,'Avg Sales Tax'!$B$2:$C$52,2,FALSE)</f>
        <v>6.9699999999999998E-2</v>
      </c>
      <c r="U334" s="84">
        <f t="shared" si="33"/>
        <v>77.924599999999998</v>
      </c>
      <c r="V334" s="84">
        <f t="shared" si="34"/>
        <v>1203.5846000000001</v>
      </c>
    </row>
    <row r="335" spans="1:22">
      <c r="A335" s="83" t="s">
        <v>1288</v>
      </c>
      <c r="B335" s="83" t="s">
        <v>1289</v>
      </c>
      <c r="C335" s="83" t="s">
        <v>1290</v>
      </c>
      <c r="D335" s="83" t="s">
        <v>1291</v>
      </c>
      <c r="E335" s="87">
        <v>83843</v>
      </c>
      <c r="F335" s="95" t="str">
        <f t="shared" si="30"/>
        <v>83843</v>
      </c>
      <c r="G335" s="96" t="str">
        <f t="shared" si="31"/>
        <v>838</v>
      </c>
      <c r="H335" s="96" t="str">
        <f>VLOOKUP(G335,'Zone Lookup'!$A$2:$C$149,3,TRUE)</f>
        <v>008</v>
      </c>
      <c r="I335" s="97">
        <f>VLOOKUP(H335,'Weight Lookup'!$A$2:$B$11,2,FALSE)</f>
        <v>9.9600000000000009</v>
      </c>
      <c r="J335" s="98">
        <v>26</v>
      </c>
      <c r="K335" s="96" t="str">
        <f>VLOOKUP(J335,'Apple Watch Inventory'!$A$2:$H$43,2,FALSE)</f>
        <v>42mm</v>
      </c>
      <c r="L335" s="96" t="str">
        <f>VLOOKUP(J335,'Apple Watch Inventory'!$A$2:$H$43,3,FALSE)</f>
        <v>Watch</v>
      </c>
      <c r="M335" s="96" t="str">
        <f>VLOOKUP(J335,'Apple Watch Inventory'!$A$2:$H$43,4,FALSE)</f>
        <v>Stainless Steel</v>
      </c>
      <c r="N335" s="96" t="str">
        <f>VLOOKUP(J335,'Apple Watch Inventory'!$A$2:$H$43,5,FALSE)</f>
        <v>Marine Blue Classic Buckle</v>
      </c>
      <c r="O335" s="97">
        <f>VLOOKUP(J335,'Apple Watch Inventory'!$A$2:$H$43,6,FALSE)</f>
        <v>699</v>
      </c>
      <c r="P335" s="98">
        <v>0</v>
      </c>
      <c r="Q335" s="97">
        <f t="shared" si="32"/>
        <v>0</v>
      </c>
      <c r="R335" s="98" t="s">
        <v>307</v>
      </c>
      <c r="S335" s="84">
        <f t="shared" si="35"/>
        <v>699</v>
      </c>
      <c r="T335" s="99">
        <f>VLOOKUP(R335,'Avg Sales Tax'!$B$2:$C$52,2,FALSE)</f>
        <v>6.0100000000000001E-2</v>
      </c>
      <c r="U335" s="84">
        <f t="shared" si="33"/>
        <v>42.009900000000002</v>
      </c>
      <c r="V335" s="84">
        <f t="shared" si="34"/>
        <v>750.96990000000005</v>
      </c>
    </row>
    <row r="336" spans="1:22">
      <c r="A336" s="83" t="s">
        <v>1292</v>
      </c>
      <c r="B336" s="83" t="s">
        <v>1293</v>
      </c>
      <c r="C336" s="83" t="s">
        <v>1294</v>
      </c>
      <c r="D336" s="83" t="s">
        <v>311</v>
      </c>
      <c r="E336" s="87">
        <v>94104</v>
      </c>
      <c r="F336" s="95" t="str">
        <f t="shared" si="30"/>
        <v>94104</v>
      </c>
      <c r="G336" s="96" t="str">
        <f t="shared" si="31"/>
        <v>941</v>
      </c>
      <c r="H336" s="96" t="str">
        <f>VLOOKUP(G336,'Zone Lookup'!$A$2:$C$149,3,TRUE)</f>
        <v>008</v>
      </c>
      <c r="I336" s="97">
        <f>VLOOKUP(H336,'Weight Lookup'!$A$2:$B$11,2,FALSE)</f>
        <v>9.9600000000000009</v>
      </c>
      <c r="J336" s="98">
        <v>13</v>
      </c>
      <c r="K336" s="96" t="str">
        <f>VLOOKUP(J336,'Apple Watch Inventory'!$A$2:$H$43,2,FALSE)</f>
        <v>38mm</v>
      </c>
      <c r="L336" s="96" t="str">
        <f>VLOOKUP(J336,'Apple Watch Inventory'!$A$2:$H$43,3,FALSE)</f>
        <v>Sport</v>
      </c>
      <c r="M336" s="96" t="str">
        <f>VLOOKUP(J336,'Apple Watch Inventory'!$A$2:$H$43,4,FALSE)</f>
        <v>Rose Gold Aluminum</v>
      </c>
      <c r="N336" s="96" t="str">
        <f>VLOOKUP(J336,'Apple Watch Inventory'!$A$2:$H$43,5,FALSE)</f>
        <v>Lavendar</v>
      </c>
      <c r="O336" s="97">
        <f>VLOOKUP(J336,'Apple Watch Inventory'!$A$2:$H$43,6,FALSE)</f>
        <v>299</v>
      </c>
      <c r="P336" s="98">
        <v>0</v>
      </c>
      <c r="Q336" s="97">
        <f t="shared" si="32"/>
        <v>0</v>
      </c>
      <c r="R336" s="98" t="s">
        <v>46</v>
      </c>
      <c r="S336" s="84">
        <f t="shared" si="35"/>
        <v>299</v>
      </c>
      <c r="T336" s="99">
        <f>VLOOKUP(R336,'Avg Sales Tax'!$B$2:$C$52,2,FALSE)</f>
        <v>8.4400000000000003E-2</v>
      </c>
      <c r="U336" s="84">
        <f t="shared" si="33"/>
        <v>25.235600000000002</v>
      </c>
      <c r="V336" s="84">
        <f t="shared" si="34"/>
        <v>334.19559999999996</v>
      </c>
    </row>
    <row r="337" spans="1:22">
      <c r="A337" s="83" t="s">
        <v>1295</v>
      </c>
      <c r="B337" s="83" t="s">
        <v>1296</v>
      </c>
      <c r="C337" s="83" t="s">
        <v>1297</v>
      </c>
      <c r="D337" s="83" t="s">
        <v>1298</v>
      </c>
      <c r="E337" s="87">
        <v>2760</v>
      </c>
      <c r="F337" s="95" t="str">
        <f t="shared" si="30"/>
        <v>02760</v>
      </c>
      <c r="G337" s="96" t="str">
        <f t="shared" si="31"/>
        <v>027</v>
      </c>
      <c r="H337" s="96" t="str">
        <f>VLOOKUP(G337,'Zone Lookup'!$A$2:$C$149,3,TRUE)</f>
        <v>002</v>
      </c>
      <c r="I337" s="97">
        <f>VLOOKUP(H337,'Weight Lookup'!$A$2:$B$11,2,FALSE)</f>
        <v>7.66</v>
      </c>
      <c r="J337" s="98">
        <v>3</v>
      </c>
      <c r="K337" s="96" t="str">
        <f>VLOOKUP(J337,'Apple Watch Inventory'!$A$2:$H$43,2,FALSE)</f>
        <v>38mm</v>
      </c>
      <c r="L337" s="96" t="str">
        <f>VLOOKUP(J337,'Apple Watch Inventory'!$A$2:$H$43,3,FALSE)</f>
        <v>Sport</v>
      </c>
      <c r="M337" s="96" t="str">
        <f>VLOOKUP(J337,'Apple Watch Inventory'!$A$2:$H$43,4,FALSE)</f>
        <v xml:space="preserve">Silver Aluminum </v>
      </c>
      <c r="N337" s="96" t="str">
        <f>VLOOKUP(J337,'Apple Watch Inventory'!$A$2:$H$43,5,FALSE)</f>
        <v>Yellow Sport</v>
      </c>
      <c r="O337" s="97">
        <f>VLOOKUP(J337,'Apple Watch Inventory'!$A$2:$H$43,6,FALSE)</f>
        <v>299</v>
      </c>
      <c r="P337" s="98">
        <v>0</v>
      </c>
      <c r="Q337" s="97">
        <f t="shared" si="32"/>
        <v>0</v>
      </c>
      <c r="R337" s="98" t="s">
        <v>217</v>
      </c>
      <c r="S337" s="84">
        <f t="shared" si="35"/>
        <v>299</v>
      </c>
      <c r="T337" s="99">
        <f>VLOOKUP(R337,'Avg Sales Tax'!$B$2:$C$52,2,FALSE)</f>
        <v>6.25E-2</v>
      </c>
      <c r="U337" s="84">
        <f t="shared" si="33"/>
        <v>18.6875</v>
      </c>
      <c r="V337" s="84">
        <f t="shared" si="34"/>
        <v>325.34750000000003</v>
      </c>
    </row>
    <row r="338" spans="1:22">
      <c r="A338" s="83" t="s">
        <v>1299</v>
      </c>
      <c r="B338" s="83" t="s">
        <v>1300</v>
      </c>
      <c r="C338" s="83" t="s">
        <v>1301</v>
      </c>
      <c r="D338" s="83" t="s">
        <v>1302</v>
      </c>
      <c r="E338" s="87">
        <v>48307</v>
      </c>
      <c r="F338" s="95" t="str">
        <f t="shared" si="30"/>
        <v>48307</v>
      </c>
      <c r="G338" s="96" t="str">
        <f t="shared" si="31"/>
        <v>483</v>
      </c>
      <c r="H338" s="96" t="str">
        <f>VLOOKUP(G338,'Zone Lookup'!$A$2:$C$149,3,TRUE)</f>
        <v>004</v>
      </c>
      <c r="I338" s="97">
        <f>VLOOKUP(H338,'Weight Lookup'!$A$2:$B$11,2,FALSE)</f>
        <v>8.91</v>
      </c>
      <c r="J338" s="98">
        <v>17</v>
      </c>
      <c r="K338" s="96" t="str">
        <f>VLOOKUP(J338,'Apple Watch Inventory'!$A$2:$H$43,2,FALSE)</f>
        <v>38mm</v>
      </c>
      <c r="L338" s="96" t="str">
        <f>VLOOKUP(J338,'Apple Watch Inventory'!$A$2:$H$43,3,FALSE)</f>
        <v>Sport</v>
      </c>
      <c r="M338" s="96" t="str">
        <f>VLOOKUP(J338,'Apple Watch Inventory'!$A$2:$H$43,4,FALSE)</f>
        <v>Rose Gold Aluminum</v>
      </c>
      <c r="N338" s="96" t="str">
        <f>VLOOKUP(J338,'Apple Watch Inventory'!$A$2:$H$43,5,FALSE)</f>
        <v>Royal Blue Woven Nylon</v>
      </c>
      <c r="O338" s="97">
        <f>VLOOKUP(J338,'Apple Watch Inventory'!$A$2:$H$43,6,FALSE)</f>
        <v>299</v>
      </c>
      <c r="P338" s="98">
        <v>1</v>
      </c>
      <c r="Q338" s="97">
        <f t="shared" si="32"/>
        <v>69</v>
      </c>
      <c r="R338" s="98" t="s">
        <v>16</v>
      </c>
      <c r="S338" s="84">
        <f t="shared" si="35"/>
        <v>368</v>
      </c>
      <c r="T338" s="99">
        <f>VLOOKUP(R338,'Avg Sales Tax'!$B$2:$C$52,2,FALSE)</f>
        <v>0.06</v>
      </c>
      <c r="U338" s="84">
        <f t="shared" si="33"/>
        <v>22.08</v>
      </c>
      <c r="V338" s="84">
        <f t="shared" si="34"/>
        <v>398.99</v>
      </c>
    </row>
    <row r="339" spans="1:22">
      <c r="A339" s="83" t="s">
        <v>1303</v>
      </c>
      <c r="B339" s="83" t="s">
        <v>1304</v>
      </c>
      <c r="C339" s="83" t="s">
        <v>1305</v>
      </c>
      <c r="D339" s="83" t="s">
        <v>1306</v>
      </c>
      <c r="E339" s="87">
        <v>54301</v>
      </c>
      <c r="F339" s="95" t="str">
        <f t="shared" si="30"/>
        <v>54301</v>
      </c>
      <c r="G339" s="96" t="str">
        <f t="shared" si="31"/>
        <v>543</v>
      </c>
      <c r="H339" s="96" t="str">
        <f>VLOOKUP(G339,'Zone Lookup'!$A$2:$C$149,3,TRUE)</f>
        <v>005</v>
      </c>
      <c r="I339" s="97">
        <f>VLOOKUP(H339,'Weight Lookup'!$A$2:$B$11,2,FALSE)</f>
        <v>9.1</v>
      </c>
      <c r="J339" s="98">
        <v>28</v>
      </c>
      <c r="K339" s="96" t="str">
        <f>VLOOKUP(J339,'Apple Watch Inventory'!$A$2:$H$43,2,FALSE)</f>
        <v>42mm</v>
      </c>
      <c r="L339" s="96" t="str">
        <f>VLOOKUP(J339,'Apple Watch Inventory'!$A$2:$H$43,3,FALSE)</f>
        <v>Watch</v>
      </c>
      <c r="M339" s="96" t="str">
        <f>VLOOKUP(J339,'Apple Watch Inventory'!$A$2:$H$43,4,FALSE)</f>
        <v>Stainless Steel</v>
      </c>
      <c r="N339" s="96" t="str">
        <f>VLOOKUP(J339,'Apple Watch Inventory'!$A$2:$H$43,5,FALSE)</f>
        <v>White Leather Loop</v>
      </c>
      <c r="O339" s="97">
        <f>VLOOKUP(J339,'Apple Watch Inventory'!$A$2:$H$43,6,FALSE)</f>
        <v>699</v>
      </c>
      <c r="P339" s="98">
        <v>0</v>
      </c>
      <c r="Q339" s="97">
        <f t="shared" si="32"/>
        <v>0</v>
      </c>
      <c r="R339" s="98" t="s">
        <v>95</v>
      </c>
      <c r="S339" s="84">
        <f t="shared" si="35"/>
        <v>699</v>
      </c>
      <c r="T339" s="99">
        <f>VLOOKUP(R339,'Avg Sales Tax'!$B$2:$C$52,2,FALSE)</f>
        <v>5.4300000000000001E-2</v>
      </c>
      <c r="U339" s="84">
        <f t="shared" si="33"/>
        <v>37.9557</v>
      </c>
      <c r="V339" s="84">
        <f t="shared" si="34"/>
        <v>746.0557</v>
      </c>
    </row>
    <row r="340" spans="1:22">
      <c r="A340" s="83" t="s">
        <v>1307</v>
      </c>
      <c r="B340" s="83" t="s">
        <v>1308</v>
      </c>
      <c r="C340" s="83" t="s">
        <v>1309</v>
      </c>
      <c r="D340" s="83" t="s">
        <v>55</v>
      </c>
      <c r="E340" s="87">
        <v>21230</v>
      </c>
      <c r="F340" s="95" t="str">
        <f t="shared" si="30"/>
        <v>21230</v>
      </c>
      <c r="G340" s="96" t="str">
        <f t="shared" si="31"/>
        <v>212</v>
      </c>
      <c r="H340" s="96" t="str">
        <f>VLOOKUP(G340,'Zone Lookup'!$A$2:$C$149,3,TRUE)</f>
        <v>003</v>
      </c>
      <c r="I340" s="97">
        <f>VLOOKUP(H340,'Weight Lookup'!$A$2:$B$11,2,FALSE)</f>
        <v>8.25</v>
      </c>
      <c r="J340" s="98">
        <v>39</v>
      </c>
      <c r="K340" s="96" t="str">
        <f>VLOOKUP(J340,'Apple Watch Inventory'!$A$2:$H$43,2,FALSE)</f>
        <v>38mm</v>
      </c>
      <c r="L340" s="96" t="str">
        <f>VLOOKUP(J340,'Apple Watch Inventory'!$A$2:$H$43,3,FALSE)</f>
        <v>Watch</v>
      </c>
      <c r="M340" s="96" t="str">
        <f>VLOOKUP(J340,'Apple Watch Inventory'!$A$2:$H$43,4,FALSE)</f>
        <v>Space Black Stainless Steel</v>
      </c>
      <c r="N340" s="96" t="str">
        <f>VLOOKUP(J340,'Apple Watch Inventory'!$A$2:$H$43,5,FALSE)</f>
        <v>Space Black Milanese Loop</v>
      </c>
      <c r="O340" s="97">
        <f>VLOOKUP(J340,'Apple Watch Inventory'!$A$2:$H$43,6,FALSE)</f>
        <v>699</v>
      </c>
      <c r="P340" s="98">
        <v>1</v>
      </c>
      <c r="Q340" s="97">
        <f t="shared" si="32"/>
        <v>69</v>
      </c>
      <c r="R340" s="98" t="s">
        <v>56</v>
      </c>
      <c r="S340" s="84">
        <f t="shared" si="35"/>
        <v>768</v>
      </c>
      <c r="T340" s="99">
        <f>VLOOKUP(R340,'Avg Sales Tax'!$B$2:$C$52,2,FALSE)</f>
        <v>0.06</v>
      </c>
      <c r="U340" s="84">
        <f t="shared" si="33"/>
        <v>46.08</v>
      </c>
      <c r="V340" s="84">
        <f t="shared" si="34"/>
        <v>822.33</v>
      </c>
    </row>
    <row r="341" spans="1:22">
      <c r="A341" s="83" t="s">
        <v>1310</v>
      </c>
      <c r="B341" s="83" t="s">
        <v>1311</v>
      </c>
      <c r="C341" s="83" t="s">
        <v>1312</v>
      </c>
      <c r="D341" s="83" t="s">
        <v>1313</v>
      </c>
      <c r="E341" s="87">
        <v>80937</v>
      </c>
      <c r="F341" s="95" t="str">
        <f t="shared" si="30"/>
        <v>80937</v>
      </c>
      <c r="G341" s="96" t="str">
        <f t="shared" si="31"/>
        <v>809</v>
      </c>
      <c r="H341" s="96" t="str">
        <f>VLOOKUP(G341,'Zone Lookup'!$A$2:$C$149,3,TRUE)</f>
        <v>007</v>
      </c>
      <c r="I341" s="97">
        <f>VLOOKUP(H341,'Weight Lookup'!$A$2:$B$11,2,FALSE)</f>
        <v>9.69</v>
      </c>
      <c r="J341" s="98">
        <v>24</v>
      </c>
      <c r="K341" s="96" t="str">
        <f>VLOOKUP(J341,'Apple Watch Inventory'!$A$2:$H$43,2,FALSE)</f>
        <v>42mm</v>
      </c>
      <c r="L341" s="96" t="str">
        <f>VLOOKUP(J341,'Apple Watch Inventory'!$A$2:$H$43,3,FALSE)</f>
        <v>Watch</v>
      </c>
      <c r="M341" s="96" t="str">
        <f>VLOOKUP(J341,'Apple Watch Inventory'!$A$2:$H$43,4,FALSE)</f>
        <v>Stainless Steel</v>
      </c>
      <c r="N341" s="96" t="str">
        <f>VLOOKUP(J341,'Apple Watch Inventory'!$A$2:$H$43,5,FALSE)</f>
        <v>Saddle Brown Classic Buckle</v>
      </c>
      <c r="O341" s="97">
        <f>VLOOKUP(J341,'Apple Watch Inventory'!$A$2:$H$43,6,FALSE)</f>
        <v>699</v>
      </c>
      <c r="P341" s="98">
        <v>1</v>
      </c>
      <c r="Q341" s="97">
        <f t="shared" si="32"/>
        <v>69</v>
      </c>
      <c r="R341" s="98" t="s">
        <v>285</v>
      </c>
      <c r="S341" s="84">
        <f t="shared" si="35"/>
        <v>768</v>
      </c>
      <c r="T341" s="99">
        <f>VLOOKUP(R341,'Avg Sales Tax'!$B$2:$C$52,2,FALSE)</f>
        <v>7.4399999999999994E-2</v>
      </c>
      <c r="U341" s="84">
        <f t="shared" si="33"/>
        <v>57.139199999999995</v>
      </c>
      <c r="V341" s="84">
        <f t="shared" si="34"/>
        <v>834.82920000000001</v>
      </c>
    </row>
    <row r="342" spans="1:22">
      <c r="A342" s="83" t="s">
        <v>1315</v>
      </c>
      <c r="B342" s="83" t="s">
        <v>1316</v>
      </c>
      <c r="C342" s="83" t="s">
        <v>1317</v>
      </c>
      <c r="D342" s="83" t="s">
        <v>954</v>
      </c>
      <c r="E342" s="87">
        <v>43607</v>
      </c>
      <c r="F342" s="95" t="str">
        <f t="shared" si="30"/>
        <v>43607</v>
      </c>
      <c r="G342" s="96" t="str">
        <f t="shared" si="31"/>
        <v>436</v>
      </c>
      <c r="H342" s="96" t="str">
        <f>VLOOKUP(G342,'Zone Lookup'!$A$2:$C$149,3,TRUE)</f>
        <v>004</v>
      </c>
      <c r="I342" s="97">
        <f>VLOOKUP(H342,'Weight Lookup'!$A$2:$B$11,2,FALSE)</f>
        <v>8.91</v>
      </c>
      <c r="J342" s="98">
        <v>30</v>
      </c>
      <c r="K342" s="96" t="str">
        <f>VLOOKUP(J342,'Apple Watch Inventory'!$A$2:$H$43,2,FALSE)</f>
        <v>42mm</v>
      </c>
      <c r="L342" s="96" t="str">
        <f>VLOOKUP(J342,'Apple Watch Inventory'!$A$2:$H$43,3,FALSE)</f>
        <v>Watch</v>
      </c>
      <c r="M342" s="96" t="str">
        <f>VLOOKUP(J342,'Apple Watch Inventory'!$A$2:$H$43,4,FALSE)</f>
        <v>Stainless Steel</v>
      </c>
      <c r="N342" s="96" t="str">
        <f>VLOOKUP(J342,'Apple Watch Inventory'!$A$2:$H$43,5,FALSE)</f>
        <v>Storm Gray Leather Loop</v>
      </c>
      <c r="O342" s="97">
        <f>VLOOKUP(J342,'Apple Watch Inventory'!$A$2:$H$43,6,FALSE)</f>
        <v>699</v>
      </c>
      <c r="P342" s="98">
        <v>1</v>
      </c>
      <c r="Q342" s="97">
        <f t="shared" si="32"/>
        <v>69</v>
      </c>
      <c r="R342" s="98" t="s">
        <v>31</v>
      </c>
      <c r="S342" s="84">
        <f t="shared" si="35"/>
        <v>768</v>
      </c>
      <c r="T342" s="99">
        <f>VLOOKUP(R342,'Avg Sales Tax'!$B$2:$C$52,2,FALSE)</f>
        <v>7.0999999999999994E-2</v>
      </c>
      <c r="U342" s="84">
        <f t="shared" si="33"/>
        <v>54.527999999999992</v>
      </c>
      <c r="V342" s="84">
        <f t="shared" si="34"/>
        <v>831.43799999999999</v>
      </c>
    </row>
    <row r="343" spans="1:22">
      <c r="A343" s="83" t="s">
        <v>1318</v>
      </c>
      <c r="B343" s="83" t="s">
        <v>1319</v>
      </c>
      <c r="C343" s="83" t="s">
        <v>1320</v>
      </c>
      <c r="D343" s="83" t="s">
        <v>1321</v>
      </c>
      <c r="E343" s="87">
        <v>20785</v>
      </c>
      <c r="F343" s="95" t="str">
        <f t="shared" si="30"/>
        <v>20785</v>
      </c>
      <c r="G343" s="96" t="str">
        <f t="shared" si="31"/>
        <v>207</v>
      </c>
      <c r="H343" s="96" t="str">
        <f>VLOOKUP(G343,'Zone Lookup'!$A$2:$C$149,3,TRUE)</f>
        <v>003</v>
      </c>
      <c r="I343" s="97">
        <f>VLOOKUP(H343,'Weight Lookup'!$A$2:$B$11,2,FALSE)</f>
        <v>8.25</v>
      </c>
      <c r="J343" s="98">
        <v>8</v>
      </c>
      <c r="K343" s="96" t="str">
        <f>VLOOKUP(J343,'Apple Watch Inventory'!$A$2:$H$43,2,FALSE)</f>
        <v>42mm</v>
      </c>
      <c r="L343" s="96" t="str">
        <f>VLOOKUP(J343,'Apple Watch Inventory'!$A$2:$H$43,3,FALSE)</f>
        <v>Sport</v>
      </c>
      <c r="M343" s="96" t="str">
        <f>VLOOKUP(J343,'Apple Watch Inventory'!$A$2:$H$43,4,FALSE)</f>
        <v xml:space="preserve">Silver Aluminum </v>
      </c>
      <c r="N343" s="96" t="str">
        <f>VLOOKUP(J343,'Apple Watch Inventory'!$A$2:$H$43,5,FALSE)</f>
        <v>Royal Blue</v>
      </c>
      <c r="O343" s="97">
        <f>VLOOKUP(J343,'Apple Watch Inventory'!$A$2:$H$43,6,FALSE)</f>
        <v>349</v>
      </c>
      <c r="P343" s="98">
        <v>1</v>
      </c>
      <c r="Q343" s="97">
        <f t="shared" si="32"/>
        <v>69</v>
      </c>
      <c r="R343" s="98" t="s">
        <v>56</v>
      </c>
      <c r="S343" s="84">
        <f t="shared" si="35"/>
        <v>418</v>
      </c>
      <c r="T343" s="99">
        <f>VLOOKUP(R343,'Avg Sales Tax'!$B$2:$C$52,2,FALSE)</f>
        <v>0.06</v>
      </c>
      <c r="U343" s="84">
        <f t="shared" si="33"/>
        <v>25.08</v>
      </c>
      <c r="V343" s="84">
        <f t="shared" si="34"/>
        <v>451.33</v>
      </c>
    </row>
    <row r="344" spans="1:22">
      <c r="A344" s="83" t="s">
        <v>1322</v>
      </c>
      <c r="B344" s="83" t="s">
        <v>1323</v>
      </c>
      <c r="C344" s="83" t="s">
        <v>1324</v>
      </c>
      <c r="D344" s="83" t="s">
        <v>1325</v>
      </c>
      <c r="E344" s="87">
        <v>2745</v>
      </c>
      <c r="F344" s="95" t="str">
        <f t="shared" si="30"/>
        <v>02745</v>
      </c>
      <c r="G344" s="96" t="str">
        <f t="shared" si="31"/>
        <v>027</v>
      </c>
      <c r="H344" s="96" t="str">
        <f>VLOOKUP(G344,'Zone Lookup'!$A$2:$C$149,3,TRUE)</f>
        <v>002</v>
      </c>
      <c r="I344" s="97">
        <f>VLOOKUP(H344,'Weight Lookup'!$A$2:$B$11,2,FALSE)</f>
        <v>7.66</v>
      </c>
      <c r="J344" s="98">
        <v>31</v>
      </c>
      <c r="K344" s="96" t="str">
        <f>VLOOKUP(J344,'Apple Watch Inventory'!$A$2:$H$43,2,FALSE)</f>
        <v>38mm</v>
      </c>
      <c r="L344" s="96" t="str">
        <f>VLOOKUP(J344,'Apple Watch Inventory'!$A$2:$H$43,3,FALSE)</f>
        <v>Watch</v>
      </c>
      <c r="M344" s="96" t="str">
        <f>VLOOKUP(J344,'Apple Watch Inventory'!$A$2:$H$43,4,FALSE)</f>
        <v>Stainless Steel</v>
      </c>
      <c r="N344" s="96" t="str">
        <f>VLOOKUP(J344,'Apple Watch Inventory'!$A$2:$H$43,5,FALSE)</f>
        <v>Pearl Woven Nylon</v>
      </c>
      <c r="O344" s="97">
        <f>VLOOKUP(J344,'Apple Watch Inventory'!$A$2:$H$43,6,FALSE)</f>
        <v>549</v>
      </c>
      <c r="P344" s="98">
        <v>0</v>
      </c>
      <c r="Q344" s="97">
        <f t="shared" si="32"/>
        <v>0</v>
      </c>
      <c r="R344" s="98" t="s">
        <v>217</v>
      </c>
      <c r="S344" s="84">
        <f t="shared" si="35"/>
        <v>549</v>
      </c>
      <c r="T344" s="99">
        <f>VLOOKUP(R344,'Avg Sales Tax'!$B$2:$C$52,2,FALSE)</f>
        <v>6.25E-2</v>
      </c>
      <c r="U344" s="84">
        <f t="shared" si="33"/>
        <v>34.3125</v>
      </c>
      <c r="V344" s="84">
        <f t="shared" si="34"/>
        <v>590.97249999999997</v>
      </c>
    </row>
    <row r="345" spans="1:22">
      <c r="A345" s="83" t="s">
        <v>1326</v>
      </c>
      <c r="B345" s="83" t="s">
        <v>1327</v>
      </c>
      <c r="C345" s="83" t="s">
        <v>1328</v>
      </c>
      <c r="D345" s="83" t="s">
        <v>423</v>
      </c>
      <c r="E345" s="87">
        <v>22102</v>
      </c>
      <c r="F345" s="95" t="str">
        <f t="shared" si="30"/>
        <v>22102</v>
      </c>
      <c r="G345" s="96" t="str">
        <f t="shared" si="31"/>
        <v>221</v>
      </c>
      <c r="H345" s="96" t="str">
        <f>VLOOKUP(G345,'Zone Lookup'!$A$2:$C$149,3,TRUE)</f>
        <v>003</v>
      </c>
      <c r="I345" s="97">
        <f>VLOOKUP(H345,'Weight Lookup'!$A$2:$B$11,2,FALSE)</f>
        <v>8.25</v>
      </c>
      <c r="J345" s="98">
        <v>36</v>
      </c>
      <c r="K345" s="96" t="str">
        <f>VLOOKUP(J345,'Apple Watch Inventory'!$A$2:$H$43,2,FALSE)</f>
        <v>42mm</v>
      </c>
      <c r="L345" s="96" t="str">
        <f>VLOOKUP(J345,'Apple Watch Inventory'!$A$2:$H$43,3,FALSE)</f>
        <v>Watch</v>
      </c>
      <c r="M345" s="96" t="str">
        <f>VLOOKUP(J345,'Apple Watch Inventory'!$A$2:$H$43,4,FALSE)</f>
        <v>Stainless Steel</v>
      </c>
      <c r="N345" s="96" t="str">
        <f>VLOOKUP(J345,'Apple Watch Inventory'!$A$2:$H$43,5,FALSE)</f>
        <v>Link Bracelet</v>
      </c>
      <c r="O345" s="97">
        <f>VLOOKUP(J345,'Apple Watch Inventory'!$A$2:$H$43,6,FALSE)</f>
        <v>999</v>
      </c>
      <c r="P345" s="98">
        <v>0</v>
      </c>
      <c r="Q345" s="97">
        <f t="shared" si="32"/>
        <v>0</v>
      </c>
      <c r="R345" s="98" t="s">
        <v>425</v>
      </c>
      <c r="S345" s="84">
        <f t="shared" si="35"/>
        <v>999</v>
      </c>
      <c r="T345" s="99">
        <f>VLOOKUP(R345,'Avg Sales Tax'!$B$2:$C$52,2,FALSE)</f>
        <v>5.6300000000000003E-2</v>
      </c>
      <c r="U345" s="84">
        <f t="shared" si="33"/>
        <v>56.243700000000004</v>
      </c>
      <c r="V345" s="84">
        <f t="shared" si="34"/>
        <v>1063.4937</v>
      </c>
    </row>
    <row r="346" spans="1:22">
      <c r="A346" s="83" t="s">
        <v>1329</v>
      </c>
      <c r="B346" s="83" t="s">
        <v>1330</v>
      </c>
      <c r="C346" s="83" t="s">
        <v>1331</v>
      </c>
      <c r="D346" s="83" t="s">
        <v>1332</v>
      </c>
      <c r="E346" s="87">
        <v>21076</v>
      </c>
      <c r="F346" s="95" t="str">
        <f t="shared" si="30"/>
        <v>21076</v>
      </c>
      <c r="G346" s="96" t="str">
        <f t="shared" si="31"/>
        <v>210</v>
      </c>
      <c r="H346" s="96" t="str">
        <f>VLOOKUP(G346,'Zone Lookup'!$A$2:$C$149,3,TRUE)</f>
        <v>003</v>
      </c>
      <c r="I346" s="97">
        <f>VLOOKUP(H346,'Weight Lookup'!$A$2:$B$11,2,FALSE)</f>
        <v>8.25</v>
      </c>
      <c r="J346" s="98">
        <v>4</v>
      </c>
      <c r="K346" s="96" t="str">
        <f>VLOOKUP(J346,'Apple Watch Inventory'!$A$2:$H$43,2,FALSE)</f>
        <v>42mm</v>
      </c>
      <c r="L346" s="96" t="str">
        <f>VLOOKUP(J346,'Apple Watch Inventory'!$A$2:$H$43,3,FALSE)</f>
        <v>Sport</v>
      </c>
      <c r="M346" s="96" t="str">
        <f>VLOOKUP(J346,'Apple Watch Inventory'!$A$2:$H$43,4,FALSE)</f>
        <v xml:space="preserve">Silver Aluminum </v>
      </c>
      <c r="N346" s="96" t="str">
        <f>VLOOKUP(J346,'Apple Watch Inventory'!$A$2:$H$43,5,FALSE)</f>
        <v>Yellow Sport</v>
      </c>
      <c r="O346" s="97">
        <f>VLOOKUP(J346,'Apple Watch Inventory'!$A$2:$H$43,6,FALSE)</f>
        <v>349</v>
      </c>
      <c r="P346" s="98">
        <v>1</v>
      </c>
      <c r="Q346" s="97">
        <f t="shared" si="32"/>
        <v>69</v>
      </c>
      <c r="R346" s="98" t="s">
        <v>56</v>
      </c>
      <c r="S346" s="84">
        <f t="shared" si="35"/>
        <v>418</v>
      </c>
      <c r="T346" s="99">
        <f>VLOOKUP(R346,'Avg Sales Tax'!$B$2:$C$52,2,FALSE)</f>
        <v>0.06</v>
      </c>
      <c r="U346" s="84">
        <f t="shared" si="33"/>
        <v>25.08</v>
      </c>
      <c r="V346" s="84">
        <f t="shared" si="34"/>
        <v>451.33</v>
      </c>
    </row>
    <row r="347" spans="1:22">
      <c r="A347" s="83" t="s">
        <v>1333</v>
      </c>
      <c r="B347" s="83" t="s">
        <v>1334</v>
      </c>
      <c r="C347" s="83" t="s">
        <v>1335</v>
      </c>
      <c r="D347" s="83" t="s">
        <v>280</v>
      </c>
      <c r="E347" s="87">
        <v>78753</v>
      </c>
      <c r="F347" s="95" t="str">
        <f t="shared" si="30"/>
        <v>78753</v>
      </c>
      <c r="G347" s="96" t="str">
        <f t="shared" si="31"/>
        <v>787</v>
      </c>
      <c r="H347" s="96" t="str">
        <f>VLOOKUP(G347,'Zone Lookup'!$A$2:$C$149,3,TRUE)</f>
        <v>007</v>
      </c>
      <c r="I347" s="97">
        <f>VLOOKUP(H347,'Weight Lookup'!$A$2:$B$11,2,FALSE)</f>
        <v>9.69</v>
      </c>
      <c r="J347" s="98">
        <v>20</v>
      </c>
      <c r="K347" s="96" t="str">
        <f>VLOOKUP(J347,'Apple Watch Inventory'!$A$2:$H$43,2,FALSE)</f>
        <v>42mm</v>
      </c>
      <c r="L347" s="96" t="str">
        <f>VLOOKUP(J347,'Apple Watch Inventory'!$A$2:$H$43,3,FALSE)</f>
        <v>Sport</v>
      </c>
      <c r="M347" s="96" t="str">
        <f>VLOOKUP(J347,'Apple Watch Inventory'!$A$2:$H$43,4,FALSE)</f>
        <v>Gold Aluminum</v>
      </c>
      <c r="N347" s="96" t="str">
        <f>VLOOKUP(J347,'Apple Watch Inventory'!$A$2:$H$43,5,FALSE)</f>
        <v>Gold/Royal Blue Woven Nylon</v>
      </c>
      <c r="O347" s="97">
        <f>VLOOKUP(J347,'Apple Watch Inventory'!$A$2:$H$43,6,FALSE)</f>
        <v>349</v>
      </c>
      <c r="P347" s="98">
        <v>0</v>
      </c>
      <c r="Q347" s="97">
        <f t="shared" si="32"/>
        <v>0</v>
      </c>
      <c r="R347" s="98" t="s">
        <v>79</v>
      </c>
      <c r="S347" s="84">
        <f t="shared" si="35"/>
        <v>349</v>
      </c>
      <c r="T347" s="99">
        <f>VLOOKUP(R347,'Avg Sales Tax'!$B$2:$C$52,2,FALSE)</f>
        <v>8.0500000000000002E-2</v>
      </c>
      <c r="U347" s="84">
        <f t="shared" si="33"/>
        <v>28.0945</v>
      </c>
      <c r="V347" s="84">
        <f t="shared" si="34"/>
        <v>386.78449999999998</v>
      </c>
    </row>
    <row r="348" spans="1:22">
      <c r="A348" s="83" t="s">
        <v>1336</v>
      </c>
      <c r="B348" s="83" t="s">
        <v>1337</v>
      </c>
      <c r="C348" s="83" t="s">
        <v>1338</v>
      </c>
      <c r="D348" s="83" t="s">
        <v>1339</v>
      </c>
      <c r="E348" s="87">
        <v>85381</v>
      </c>
      <c r="F348" s="95" t="str">
        <f t="shared" si="30"/>
        <v>85381</v>
      </c>
      <c r="G348" s="96" t="str">
        <f t="shared" si="31"/>
        <v>853</v>
      </c>
      <c r="H348" s="96" t="str">
        <f>VLOOKUP(G348,'Zone Lookup'!$A$2:$C$149,3,TRUE)</f>
        <v>008</v>
      </c>
      <c r="I348" s="97">
        <f>VLOOKUP(H348,'Weight Lookup'!$A$2:$B$11,2,FALSE)</f>
        <v>9.9600000000000009</v>
      </c>
      <c r="J348" s="98">
        <v>18</v>
      </c>
      <c r="K348" s="96" t="str">
        <f>VLOOKUP(J348,'Apple Watch Inventory'!$A$2:$H$43,2,FALSE)</f>
        <v>42mm</v>
      </c>
      <c r="L348" s="96" t="str">
        <f>VLOOKUP(J348,'Apple Watch Inventory'!$A$2:$H$43,3,FALSE)</f>
        <v>Sport</v>
      </c>
      <c r="M348" s="96" t="str">
        <f>VLOOKUP(J348,'Apple Watch Inventory'!$A$2:$H$43,4,FALSE)</f>
        <v>Rose Gold Aluminum</v>
      </c>
      <c r="N348" s="96" t="str">
        <f>VLOOKUP(J348,'Apple Watch Inventory'!$A$2:$H$43,5,FALSE)</f>
        <v>Royal Blue Woven Nylon</v>
      </c>
      <c r="O348" s="97">
        <f>VLOOKUP(J348,'Apple Watch Inventory'!$A$2:$H$43,6,FALSE)</f>
        <v>349</v>
      </c>
      <c r="P348" s="98">
        <v>1</v>
      </c>
      <c r="Q348" s="97">
        <f t="shared" si="32"/>
        <v>69</v>
      </c>
      <c r="R348" s="98" t="s">
        <v>84</v>
      </c>
      <c r="S348" s="84">
        <f t="shared" si="35"/>
        <v>418</v>
      </c>
      <c r="T348" s="99">
        <f>VLOOKUP(R348,'Avg Sales Tax'!$B$2:$C$52,2,FALSE)</f>
        <v>8.1699999999999995E-2</v>
      </c>
      <c r="U348" s="84">
        <f t="shared" si="33"/>
        <v>34.150599999999997</v>
      </c>
      <c r="V348" s="84">
        <f t="shared" si="34"/>
        <v>462.11059999999998</v>
      </c>
    </row>
    <row r="349" spans="1:22">
      <c r="A349" s="83" t="s">
        <v>1340</v>
      </c>
      <c r="B349" s="83" t="s">
        <v>1341</v>
      </c>
      <c r="C349" s="83" t="s">
        <v>1342</v>
      </c>
      <c r="D349" s="83" t="s">
        <v>1343</v>
      </c>
      <c r="E349" s="87">
        <v>44820</v>
      </c>
      <c r="F349" s="95" t="str">
        <f t="shared" si="30"/>
        <v>44820</v>
      </c>
      <c r="G349" s="96" t="str">
        <f t="shared" si="31"/>
        <v>448</v>
      </c>
      <c r="H349" s="96" t="str">
        <f>VLOOKUP(G349,'Zone Lookup'!$A$2:$C$149,3,TRUE)</f>
        <v>004</v>
      </c>
      <c r="I349" s="97">
        <f>VLOOKUP(H349,'Weight Lookup'!$A$2:$B$11,2,FALSE)</f>
        <v>8.91</v>
      </c>
      <c r="J349" s="98">
        <v>35</v>
      </c>
      <c r="K349" s="96" t="str">
        <f>VLOOKUP(J349,'Apple Watch Inventory'!$A$2:$H$43,2,FALSE)</f>
        <v>38mm</v>
      </c>
      <c r="L349" s="96" t="str">
        <f>VLOOKUP(J349,'Apple Watch Inventory'!$A$2:$H$43,3,FALSE)</f>
        <v>Watch</v>
      </c>
      <c r="M349" s="96" t="str">
        <f>VLOOKUP(J349,'Apple Watch Inventory'!$A$2:$H$43,4,FALSE)</f>
        <v>Stainless Steel</v>
      </c>
      <c r="N349" s="96" t="str">
        <f>VLOOKUP(J349,'Apple Watch Inventory'!$A$2:$H$43,5,FALSE)</f>
        <v>Link Bracelet</v>
      </c>
      <c r="O349" s="97">
        <f>VLOOKUP(J349,'Apple Watch Inventory'!$A$2:$H$43,6,FALSE)</f>
        <v>949</v>
      </c>
      <c r="P349" s="98">
        <v>1</v>
      </c>
      <c r="Q349" s="97">
        <f t="shared" si="32"/>
        <v>69</v>
      </c>
      <c r="R349" s="98" t="s">
        <v>31</v>
      </c>
      <c r="S349" s="84">
        <f t="shared" si="35"/>
        <v>1018</v>
      </c>
      <c r="T349" s="99">
        <f>VLOOKUP(R349,'Avg Sales Tax'!$B$2:$C$52,2,FALSE)</f>
        <v>7.0999999999999994E-2</v>
      </c>
      <c r="U349" s="84">
        <f t="shared" si="33"/>
        <v>72.277999999999992</v>
      </c>
      <c r="V349" s="84">
        <f t="shared" si="34"/>
        <v>1099.1880000000001</v>
      </c>
    </row>
    <row r="350" spans="1:22">
      <c r="A350" s="83" t="s">
        <v>1344</v>
      </c>
      <c r="B350" s="83" t="s">
        <v>1345</v>
      </c>
      <c r="C350" s="83" t="s">
        <v>1346</v>
      </c>
      <c r="D350" s="83" t="s">
        <v>1347</v>
      </c>
      <c r="E350" s="87">
        <v>98032</v>
      </c>
      <c r="F350" s="95" t="str">
        <f t="shared" si="30"/>
        <v>98032</v>
      </c>
      <c r="G350" s="96" t="str">
        <f t="shared" si="31"/>
        <v>980</v>
      </c>
      <c r="H350" s="96" t="str">
        <f>VLOOKUP(G350,'Zone Lookup'!$A$2:$C$149,3,TRUE)</f>
        <v>008</v>
      </c>
      <c r="I350" s="97">
        <f>VLOOKUP(H350,'Weight Lookup'!$A$2:$B$11,2,FALSE)</f>
        <v>9.9600000000000009</v>
      </c>
      <c r="J350" s="98">
        <v>19</v>
      </c>
      <c r="K350" s="96" t="str">
        <f>VLOOKUP(J350,'Apple Watch Inventory'!$A$2:$H$43,2,FALSE)</f>
        <v>38mm</v>
      </c>
      <c r="L350" s="96" t="str">
        <f>VLOOKUP(J350,'Apple Watch Inventory'!$A$2:$H$43,3,FALSE)</f>
        <v>Sport</v>
      </c>
      <c r="M350" s="96" t="str">
        <f>VLOOKUP(J350,'Apple Watch Inventory'!$A$2:$H$43,4,FALSE)</f>
        <v>Gold Aluminum</v>
      </c>
      <c r="N350" s="96" t="str">
        <f>VLOOKUP(J350,'Apple Watch Inventory'!$A$2:$H$43,5,FALSE)</f>
        <v>Gold/Red Woven Nylon</v>
      </c>
      <c r="O350" s="97">
        <f>VLOOKUP(J350,'Apple Watch Inventory'!$A$2:$H$43,6,FALSE)</f>
        <v>299</v>
      </c>
      <c r="P350" s="98">
        <v>1</v>
      </c>
      <c r="Q350" s="97">
        <f t="shared" si="32"/>
        <v>69</v>
      </c>
      <c r="R350" s="98" t="s">
        <v>867</v>
      </c>
      <c r="S350" s="84">
        <f t="shared" si="35"/>
        <v>368</v>
      </c>
      <c r="T350" s="99">
        <f>VLOOKUP(R350,'Avg Sales Tax'!$B$2:$C$52,2,FALSE)</f>
        <v>8.8900000000000007E-2</v>
      </c>
      <c r="U350" s="84">
        <f t="shared" si="33"/>
        <v>32.715200000000003</v>
      </c>
      <c r="V350" s="84">
        <f t="shared" si="34"/>
        <v>410.67519999999996</v>
      </c>
    </row>
    <row r="351" spans="1:22">
      <c r="A351" s="83" t="s">
        <v>1348</v>
      </c>
      <c r="B351" s="83" t="s">
        <v>1349</v>
      </c>
      <c r="C351" s="83" t="s">
        <v>1350</v>
      </c>
      <c r="D351" s="83" t="s">
        <v>621</v>
      </c>
      <c r="E351" s="87">
        <v>45251</v>
      </c>
      <c r="F351" s="95" t="str">
        <f t="shared" si="30"/>
        <v>45251</v>
      </c>
      <c r="G351" s="96" t="str">
        <f t="shared" si="31"/>
        <v>452</v>
      </c>
      <c r="H351" s="96" t="str">
        <f>VLOOKUP(G351,'Zone Lookup'!$A$2:$C$149,3,TRUE)</f>
        <v>004</v>
      </c>
      <c r="I351" s="97">
        <f>VLOOKUP(H351,'Weight Lookup'!$A$2:$B$11,2,FALSE)</f>
        <v>8.91</v>
      </c>
      <c r="J351" s="98">
        <v>37</v>
      </c>
      <c r="K351" s="96" t="str">
        <f>VLOOKUP(J351,'Apple Watch Inventory'!$A$2:$H$43,2,FALSE)</f>
        <v>38mm</v>
      </c>
      <c r="L351" s="96" t="str">
        <f>VLOOKUP(J351,'Apple Watch Inventory'!$A$2:$H$43,3,FALSE)</f>
        <v>Watch</v>
      </c>
      <c r="M351" s="96" t="str">
        <f>VLOOKUP(J351,'Apple Watch Inventory'!$A$2:$H$43,4,FALSE)</f>
        <v>Space Black Stainless Steel</v>
      </c>
      <c r="N351" s="96" t="str">
        <f>VLOOKUP(J351,'Apple Watch Inventory'!$A$2:$H$43,5,FALSE)</f>
        <v>Black Sport</v>
      </c>
      <c r="O351" s="97">
        <f>VLOOKUP(J351,'Apple Watch Inventory'!$A$2:$H$43,6,FALSE)</f>
        <v>549</v>
      </c>
      <c r="P351" s="98">
        <v>1</v>
      </c>
      <c r="Q351" s="97">
        <f t="shared" si="32"/>
        <v>69</v>
      </c>
      <c r="R351" s="98" t="s">
        <v>31</v>
      </c>
      <c r="S351" s="84">
        <f t="shared" si="35"/>
        <v>618</v>
      </c>
      <c r="T351" s="99">
        <f>VLOOKUP(R351,'Avg Sales Tax'!$B$2:$C$52,2,FALSE)</f>
        <v>7.0999999999999994E-2</v>
      </c>
      <c r="U351" s="84">
        <f t="shared" si="33"/>
        <v>43.877999999999993</v>
      </c>
      <c r="V351" s="84">
        <f t="shared" si="34"/>
        <v>670.78800000000001</v>
      </c>
    </row>
    <row r="352" spans="1:22">
      <c r="A352" s="83" t="s">
        <v>1351</v>
      </c>
      <c r="B352" s="83" t="s">
        <v>1352</v>
      </c>
      <c r="C352" s="83" t="s">
        <v>1353</v>
      </c>
      <c r="D352" s="83" t="s">
        <v>1354</v>
      </c>
      <c r="E352" s="87">
        <v>47404</v>
      </c>
      <c r="F352" s="95" t="str">
        <f t="shared" si="30"/>
        <v>47404</v>
      </c>
      <c r="G352" s="96" t="str">
        <f t="shared" si="31"/>
        <v>474</v>
      </c>
      <c r="H352" s="96" t="str">
        <f>VLOOKUP(G352,'Zone Lookup'!$A$2:$C$149,3,TRUE)</f>
        <v>005</v>
      </c>
      <c r="I352" s="97">
        <f>VLOOKUP(H352,'Weight Lookup'!$A$2:$B$11,2,FALSE)</f>
        <v>9.1</v>
      </c>
      <c r="J352" s="98">
        <v>9</v>
      </c>
      <c r="K352" s="96" t="str">
        <f>VLOOKUP(J352,'Apple Watch Inventory'!$A$2:$H$43,2,FALSE)</f>
        <v>38mm</v>
      </c>
      <c r="L352" s="96" t="str">
        <f>VLOOKUP(J352,'Apple Watch Inventory'!$A$2:$H$43,3,FALSE)</f>
        <v>Sport</v>
      </c>
      <c r="M352" s="96" t="str">
        <f>VLOOKUP(J352,'Apple Watch Inventory'!$A$2:$H$43,4,FALSE)</f>
        <v xml:space="preserve">Silver Aluminum </v>
      </c>
      <c r="N352" s="96" t="str">
        <f>VLOOKUP(J352,'Apple Watch Inventory'!$A$2:$H$43,5,FALSE)</f>
        <v>White</v>
      </c>
      <c r="O352" s="97">
        <f>VLOOKUP(J352,'Apple Watch Inventory'!$A$2:$H$43,6,FALSE)</f>
        <v>299</v>
      </c>
      <c r="P352" s="98">
        <v>0</v>
      </c>
      <c r="Q352" s="97">
        <f t="shared" si="32"/>
        <v>0</v>
      </c>
      <c r="R352" s="98" t="s">
        <v>414</v>
      </c>
      <c r="S352" s="84">
        <f t="shared" si="35"/>
        <v>299</v>
      </c>
      <c r="T352" s="99">
        <f>VLOOKUP(R352,'Avg Sales Tax'!$B$2:$C$52,2,FALSE)</f>
        <v>7.0000000000000007E-2</v>
      </c>
      <c r="U352" s="84">
        <f t="shared" si="33"/>
        <v>20.930000000000003</v>
      </c>
      <c r="V352" s="84">
        <f t="shared" si="34"/>
        <v>329.03000000000003</v>
      </c>
    </row>
    <row r="353" spans="1:22">
      <c r="A353" s="83" t="s">
        <v>1355</v>
      </c>
      <c r="B353" s="83" t="s">
        <v>1356</v>
      </c>
      <c r="C353" s="83" t="s">
        <v>1357</v>
      </c>
      <c r="D353" s="83" t="s">
        <v>1358</v>
      </c>
      <c r="E353" s="87">
        <v>60004</v>
      </c>
      <c r="F353" s="95" t="str">
        <f t="shared" si="30"/>
        <v>60004</v>
      </c>
      <c r="G353" s="96" t="str">
        <f t="shared" si="31"/>
        <v>600</v>
      </c>
      <c r="H353" s="96" t="str">
        <f>VLOOKUP(G353,'Zone Lookup'!$A$2:$C$149,3,TRUE)</f>
        <v>005</v>
      </c>
      <c r="I353" s="97">
        <f>VLOOKUP(H353,'Weight Lookup'!$A$2:$B$11,2,FALSE)</f>
        <v>9.1</v>
      </c>
      <c r="J353" s="98">
        <v>13</v>
      </c>
      <c r="K353" s="96" t="str">
        <f>VLOOKUP(J353,'Apple Watch Inventory'!$A$2:$H$43,2,FALSE)</f>
        <v>38mm</v>
      </c>
      <c r="L353" s="96" t="str">
        <f>VLOOKUP(J353,'Apple Watch Inventory'!$A$2:$H$43,3,FALSE)</f>
        <v>Sport</v>
      </c>
      <c r="M353" s="96" t="str">
        <f>VLOOKUP(J353,'Apple Watch Inventory'!$A$2:$H$43,4,FALSE)</f>
        <v>Rose Gold Aluminum</v>
      </c>
      <c r="N353" s="96" t="str">
        <f>VLOOKUP(J353,'Apple Watch Inventory'!$A$2:$H$43,5,FALSE)</f>
        <v>Lavendar</v>
      </c>
      <c r="O353" s="97">
        <f>VLOOKUP(J353,'Apple Watch Inventory'!$A$2:$H$43,6,FALSE)</f>
        <v>299</v>
      </c>
      <c r="P353" s="98">
        <v>1</v>
      </c>
      <c r="Q353" s="97">
        <f t="shared" si="32"/>
        <v>69</v>
      </c>
      <c r="R353" s="98" t="s">
        <v>40</v>
      </c>
      <c r="S353" s="84">
        <f t="shared" si="35"/>
        <v>368</v>
      </c>
      <c r="T353" s="99">
        <f>VLOOKUP(R353,'Avg Sales Tax'!$B$2:$C$52,2,FALSE)</f>
        <v>8.1900000000000001E-2</v>
      </c>
      <c r="U353" s="84">
        <f t="shared" si="33"/>
        <v>30.139199999999999</v>
      </c>
      <c r="V353" s="84">
        <f t="shared" si="34"/>
        <v>407.23920000000004</v>
      </c>
    </row>
    <row r="354" spans="1:22">
      <c r="A354" s="83" t="s">
        <v>1359</v>
      </c>
      <c r="B354" s="83" t="s">
        <v>1360</v>
      </c>
      <c r="C354" s="83" t="s">
        <v>1361</v>
      </c>
      <c r="D354" s="83" t="s">
        <v>998</v>
      </c>
      <c r="E354" s="87">
        <v>11223</v>
      </c>
      <c r="F354" s="95" t="str">
        <f t="shared" si="30"/>
        <v>11223</v>
      </c>
      <c r="G354" s="96" t="str">
        <f t="shared" si="31"/>
        <v>112</v>
      </c>
      <c r="H354" s="96" t="str">
        <f>VLOOKUP(G354,'Zone Lookup'!$A$2:$C$149,3,TRUE)</f>
        <v>002</v>
      </c>
      <c r="I354" s="97">
        <f>VLOOKUP(H354,'Weight Lookup'!$A$2:$B$11,2,FALSE)</f>
        <v>7.66</v>
      </c>
      <c r="J354" s="98">
        <v>13</v>
      </c>
      <c r="K354" s="96" t="str">
        <f>VLOOKUP(J354,'Apple Watch Inventory'!$A$2:$H$43,2,FALSE)</f>
        <v>38mm</v>
      </c>
      <c r="L354" s="96" t="str">
        <f>VLOOKUP(J354,'Apple Watch Inventory'!$A$2:$H$43,3,FALSE)</f>
        <v>Sport</v>
      </c>
      <c r="M354" s="96" t="str">
        <f>VLOOKUP(J354,'Apple Watch Inventory'!$A$2:$H$43,4,FALSE)</f>
        <v>Rose Gold Aluminum</v>
      </c>
      <c r="N354" s="96" t="str">
        <f>VLOOKUP(J354,'Apple Watch Inventory'!$A$2:$H$43,5,FALSE)</f>
        <v>Lavendar</v>
      </c>
      <c r="O354" s="97">
        <f>VLOOKUP(J354,'Apple Watch Inventory'!$A$2:$H$43,6,FALSE)</f>
        <v>299</v>
      </c>
      <c r="P354" s="98">
        <v>0</v>
      </c>
      <c r="Q354" s="97">
        <f t="shared" si="32"/>
        <v>0</v>
      </c>
      <c r="R354" s="98" t="s">
        <v>66</v>
      </c>
      <c r="S354" s="84">
        <f t="shared" si="35"/>
        <v>299</v>
      </c>
      <c r="T354" s="99">
        <f>VLOOKUP(R354,'Avg Sales Tax'!$B$2:$C$52,2,FALSE)</f>
        <v>8.48E-2</v>
      </c>
      <c r="U354" s="84">
        <f t="shared" si="33"/>
        <v>25.3552</v>
      </c>
      <c r="V354" s="84">
        <f t="shared" si="34"/>
        <v>332.01520000000005</v>
      </c>
    </row>
    <row r="355" spans="1:22">
      <c r="A355" s="83" t="s">
        <v>1362</v>
      </c>
      <c r="B355" s="83" t="s">
        <v>1363</v>
      </c>
      <c r="C355" s="83" t="s">
        <v>1364</v>
      </c>
      <c r="D355" s="83" t="s">
        <v>885</v>
      </c>
      <c r="E355" s="87">
        <v>32801</v>
      </c>
      <c r="F355" s="95" t="str">
        <f t="shared" si="30"/>
        <v>32801</v>
      </c>
      <c r="G355" s="96" t="str">
        <f t="shared" si="31"/>
        <v>328</v>
      </c>
      <c r="H355" s="96" t="str">
        <f>VLOOKUP(G355,'Zone Lookup'!$A$2:$C$149,3,TRUE)</f>
        <v>005</v>
      </c>
      <c r="I355" s="97">
        <f>VLOOKUP(H355,'Weight Lookup'!$A$2:$B$11,2,FALSE)</f>
        <v>9.1</v>
      </c>
      <c r="J355" s="98">
        <v>4</v>
      </c>
      <c r="K355" s="96" t="str">
        <f>VLOOKUP(J355,'Apple Watch Inventory'!$A$2:$H$43,2,FALSE)</f>
        <v>42mm</v>
      </c>
      <c r="L355" s="96" t="str">
        <f>VLOOKUP(J355,'Apple Watch Inventory'!$A$2:$H$43,3,FALSE)</f>
        <v>Sport</v>
      </c>
      <c r="M355" s="96" t="str">
        <f>VLOOKUP(J355,'Apple Watch Inventory'!$A$2:$H$43,4,FALSE)</f>
        <v xml:space="preserve">Silver Aluminum </v>
      </c>
      <c r="N355" s="96" t="str">
        <f>VLOOKUP(J355,'Apple Watch Inventory'!$A$2:$H$43,5,FALSE)</f>
        <v>Yellow Sport</v>
      </c>
      <c r="O355" s="97">
        <f>VLOOKUP(J355,'Apple Watch Inventory'!$A$2:$H$43,6,FALSE)</f>
        <v>349</v>
      </c>
      <c r="P355" s="98">
        <v>0</v>
      </c>
      <c r="Q355" s="97">
        <f t="shared" si="32"/>
        <v>0</v>
      </c>
      <c r="R355" s="98" t="s">
        <v>204</v>
      </c>
      <c r="S355" s="84">
        <f t="shared" si="35"/>
        <v>349</v>
      </c>
      <c r="T355" s="99">
        <f>VLOOKUP(R355,'Avg Sales Tax'!$B$2:$C$52,2,FALSE)</f>
        <v>6.6500000000000004E-2</v>
      </c>
      <c r="U355" s="84">
        <f t="shared" si="33"/>
        <v>23.208500000000001</v>
      </c>
      <c r="V355" s="84">
        <f t="shared" si="34"/>
        <v>381.30850000000004</v>
      </c>
    </row>
    <row r="356" spans="1:22">
      <c r="A356" s="83" t="s">
        <v>1365</v>
      </c>
      <c r="B356" s="83" t="s">
        <v>1366</v>
      </c>
      <c r="C356" s="83" t="s">
        <v>1367</v>
      </c>
      <c r="D356" s="83" t="s">
        <v>609</v>
      </c>
      <c r="E356" s="87">
        <v>90210</v>
      </c>
      <c r="F356" s="95" t="str">
        <f t="shared" si="30"/>
        <v>90210</v>
      </c>
      <c r="G356" s="96" t="str">
        <f t="shared" si="31"/>
        <v>902</v>
      </c>
      <c r="H356" s="96" t="str">
        <f>VLOOKUP(G356,'Zone Lookup'!$A$2:$C$149,3,TRUE)</f>
        <v>008</v>
      </c>
      <c r="I356" s="97">
        <f>VLOOKUP(H356,'Weight Lookup'!$A$2:$B$11,2,FALSE)</f>
        <v>9.9600000000000009</v>
      </c>
      <c r="J356" s="98">
        <v>12</v>
      </c>
      <c r="K356" s="96" t="str">
        <f>VLOOKUP(J356,'Apple Watch Inventory'!$A$2:$H$43,2,FALSE)</f>
        <v>42mm</v>
      </c>
      <c r="L356" s="96" t="str">
        <f>VLOOKUP(J356,'Apple Watch Inventory'!$A$2:$H$43,3,FALSE)</f>
        <v>Sport</v>
      </c>
      <c r="M356" s="96" t="str">
        <f>VLOOKUP(J356,'Apple Watch Inventory'!$A$2:$H$43,4,FALSE)</f>
        <v>Gold Aluminum</v>
      </c>
      <c r="N356" s="96" t="str">
        <f>VLOOKUP(J356,'Apple Watch Inventory'!$A$2:$H$43,5,FALSE)</f>
        <v>Midnight Blue</v>
      </c>
      <c r="O356" s="97">
        <f>VLOOKUP(J356,'Apple Watch Inventory'!$A$2:$H$43,6,FALSE)</f>
        <v>349</v>
      </c>
      <c r="P356" s="98">
        <v>0</v>
      </c>
      <c r="Q356" s="97">
        <f t="shared" si="32"/>
        <v>0</v>
      </c>
      <c r="R356" s="98" t="s">
        <v>46</v>
      </c>
      <c r="S356" s="84">
        <f t="shared" si="35"/>
        <v>349</v>
      </c>
      <c r="T356" s="99">
        <f>VLOOKUP(R356,'Avg Sales Tax'!$B$2:$C$52,2,FALSE)</f>
        <v>8.4400000000000003E-2</v>
      </c>
      <c r="U356" s="84">
        <f t="shared" si="33"/>
        <v>29.4556</v>
      </c>
      <c r="V356" s="84">
        <f t="shared" si="34"/>
        <v>388.41559999999998</v>
      </c>
    </row>
    <row r="357" spans="1:22">
      <c r="A357" s="83" t="s">
        <v>1368</v>
      </c>
      <c r="B357" s="83" t="s">
        <v>1369</v>
      </c>
      <c r="C357" s="83" t="s">
        <v>1370</v>
      </c>
      <c r="D357" s="83" t="s">
        <v>496</v>
      </c>
      <c r="E357" s="87">
        <v>33511</v>
      </c>
      <c r="F357" s="95" t="str">
        <f t="shared" si="30"/>
        <v>33511</v>
      </c>
      <c r="G357" s="96" t="str">
        <f t="shared" si="31"/>
        <v>335</v>
      </c>
      <c r="H357" s="96" t="str">
        <f>VLOOKUP(G357,'Zone Lookup'!$A$2:$C$149,3,TRUE)</f>
        <v>005</v>
      </c>
      <c r="I357" s="97">
        <f>VLOOKUP(H357,'Weight Lookup'!$A$2:$B$11,2,FALSE)</f>
        <v>9.1</v>
      </c>
      <c r="J357" s="98">
        <v>40</v>
      </c>
      <c r="K357" s="96" t="str">
        <f>VLOOKUP(J357,'Apple Watch Inventory'!$A$2:$H$43,2,FALSE)</f>
        <v>42mm</v>
      </c>
      <c r="L357" s="96" t="str">
        <f>VLOOKUP(J357,'Apple Watch Inventory'!$A$2:$H$43,3,FALSE)</f>
        <v>Watch</v>
      </c>
      <c r="M357" s="96" t="str">
        <f>VLOOKUP(J357,'Apple Watch Inventory'!$A$2:$H$43,4,FALSE)</f>
        <v>Space Black Stainless Steel</v>
      </c>
      <c r="N357" s="96" t="str">
        <f>VLOOKUP(J357,'Apple Watch Inventory'!$A$2:$H$43,5,FALSE)</f>
        <v>Space Black Milanese Loop</v>
      </c>
      <c r="O357" s="97">
        <f>VLOOKUP(J357,'Apple Watch Inventory'!$A$2:$H$43,6,FALSE)</f>
        <v>749</v>
      </c>
      <c r="P357" s="98">
        <v>1</v>
      </c>
      <c r="Q357" s="97">
        <f t="shared" si="32"/>
        <v>69</v>
      </c>
      <c r="R357" s="98" t="s">
        <v>204</v>
      </c>
      <c r="S357" s="84">
        <f t="shared" si="35"/>
        <v>818</v>
      </c>
      <c r="T357" s="99">
        <f>VLOOKUP(R357,'Avg Sales Tax'!$B$2:$C$52,2,FALSE)</f>
        <v>6.6500000000000004E-2</v>
      </c>
      <c r="U357" s="84">
        <f t="shared" si="33"/>
        <v>54.397000000000006</v>
      </c>
      <c r="V357" s="84">
        <f t="shared" si="34"/>
        <v>881.49700000000007</v>
      </c>
    </row>
    <row r="358" spans="1:22">
      <c r="A358" s="83" t="s">
        <v>1371</v>
      </c>
      <c r="B358" s="83" t="s">
        <v>1372</v>
      </c>
      <c r="C358" s="83" t="s">
        <v>1373</v>
      </c>
      <c r="D358" s="83" t="s">
        <v>1314</v>
      </c>
      <c r="E358" s="87">
        <v>79925</v>
      </c>
      <c r="F358" s="95" t="str">
        <f t="shared" si="30"/>
        <v>79925</v>
      </c>
      <c r="G358" s="96" t="str">
        <f t="shared" si="31"/>
        <v>799</v>
      </c>
      <c r="H358" s="96" t="str">
        <f>VLOOKUP(G358,'Zone Lookup'!$A$2:$C$149,3,TRUE)</f>
        <v>008</v>
      </c>
      <c r="I358" s="97">
        <f>VLOOKUP(H358,'Weight Lookup'!$A$2:$B$11,2,FALSE)</f>
        <v>9.9600000000000009</v>
      </c>
      <c r="J358" s="98">
        <v>3</v>
      </c>
      <c r="K358" s="96" t="str">
        <f>VLOOKUP(J358,'Apple Watch Inventory'!$A$2:$H$43,2,FALSE)</f>
        <v>38mm</v>
      </c>
      <c r="L358" s="96" t="str">
        <f>VLOOKUP(J358,'Apple Watch Inventory'!$A$2:$H$43,3,FALSE)</f>
        <v>Sport</v>
      </c>
      <c r="M358" s="96" t="str">
        <f>VLOOKUP(J358,'Apple Watch Inventory'!$A$2:$H$43,4,FALSE)</f>
        <v xml:space="preserve">Silver Aluminum </v>
      </c>
      <c r="N358" s="96" t="str">
        <f>VLOOKUP(J358,'Apple Watch Inventory'!$A$2:$H$43,5,FALSE)</f>
        <v>Yellow Sport</v>
      </c>
      <c r="O358" s="97">
        <f>VLOOKUP(J358,'Apple Watch Inventory'!$A$2:$H$43,6,FALSE)</f>
        <v>299</v>
      </c>
      <c r="P358" s="98">
        <v>0</v>
      </c>
      <c r="Q358" s="97">
        <f t="shared" si="32"/>
        <v>0</v>
      </c>
      <c r="R358" s="98" t="s">
        <v>79</v>
      </c>
      <c r="S358" s="84">
        <f t="shared" si="35"/>
        <v>299</v>
      </c>
      <c r="T358" s="99">
        <f>VLOOKUP(R358,'Avg Sales Tax'!$B$2:$C$52,2,FALSE)</f>
        <v>8.0500000000000002E-2</v>
      </c>
      <c r="U358" s="84">
        <f t="shared" si="33"/>
        <v>24.069500000000001</v>
      </c>
      <c r="V358" s="84">
        <f t="shared" si="34"/>
        <v>333.02949999999998</v>
      </c>
    </row>
    <row r="359" spans="1:22">
      <c r="A359" s="83" t="s">
        <v>1374</v>
      </c>
      <c r="B359" s="83" t="s">
        <v>1375</v>
      </c>
      <c r="C359" s="83" t="s">
        <v>1376</v>
      </c>
      <c r="D359" s="83" t="s">
        <v>980</v>
      </c>
      <c r="E359" s="87">
        <v>92020</v>
      </c>
      <c r="F359" s="95" t="str">
        <f t="shared" si="30"/>
        <v>92020</v>
      </c>
      <c r="G359" s="96" t="str">
        <f t="shared" si="31"/>
        <v>920</v>
      </c>
      <c r="H359" s="96" t="str">
        <f>VLOOKUP(G359,'Zone Lookup'!$A$2:$C$149,3,TRUE)</f>
        <v>008</v>
      </c>
      <c r="I359" s="97">
        <f>VLOOKUP(H359,'Weight Lookup'!$A$2:$B$11,2,FALSE)</f>
        <v>9.9600000000000009</v>
      </c>
      <c r="J359" s="98">
        <v>23</v>
      </c>
      <c r="K359" s="96" t="str">
        <f>VLOOKUP(J359,'Apple Watch Inventory'!$A$2:$H$43,2,FALSE)</f>
        <v>38mm</v>
      </c>
      <c r="L359" s="96" t="str">
        <f>VLOOKUP(J359,'Apple Watch Inventory'!$A$2:$H$43,3,FALSE)</f>
        <v>Watch</v>
      </c>
      <c r="M359" s="96" t="str">
        <f>VLOOKUP(J359,'Apple Watch Inventory'!$A$2:$H$43,4,FALSE)</f>
        <v>Stainless Steel</v>
      </c>
      <c r="N359" s="96" t="str">
        <f>VLOOKUP(J359,'Apple Watch Inventory'!$A$2:$H$43,5,FALSE)</f>
        <v>Saddle Brown Classic Buckle</v>
      </c>
      <c r="O359" s="97">
        <f>VLOOKUP(J359,'Apple Watch Inventory'!$A$2:$H$43,6,FALSE)</f>
        <v>649</v>
      </c>
      <c r="P359" s="98">
        <v>0</v>
      </c>
      <c r="Q359" s="97">
        <f t="shared" si="32"/>
        <v>0</v>
      </c>
      <c r="R359" s="98" t="s">
        <v>46</v>
      </c>
      <c r="S359" s="84">
        <f t="shared" si="35"/>
        <v>649</v>
      </c>
      <c r="T359" s="99">
        <f>VLOOKUP(R359,'Avg Sales Tax'!$B$2:$C$52,2,FALSE)</f>
        <v>8.4400000000000003E-2</v>
      </c>
      <c r="U359" s="84">
        <f t="shared" si="33"/>
        <v>54.775600000000004</v>
      </c>
      <c r="V359" s="84">
        <f t="shared" si="34"/>
        <v>713.73560000000009</v>
      </c>
    </row>
    <row r="360" spans="1:22">
      <c r="A360" s="83" t="s">
        <v>1377</v>
      </c>
      <c r="B360" s="83" t="s">
        <v>1378</v>
      </c>
      <c r="C360" s="83" t="s">
        <v>1379</v>
      </c>
      <c r="D360" s="83" t="s">
        <v>1380</v>
      </c>
      <c r="E360" s="87">
        <v>20710</v>
      </c>
      <c r="F360" s="95" t="str">
        <f t="shared" si="30"/>
        <v>20710</v>
      </c>
      <c r="G360" s="96" t="str">
        <f t="shared" si="31"/>
        <v>207</v>
      </c>
      <c r="H360" s="96" t="str">
        <f>VLOOKUP(G360,'Zone Lookup'!$A$2:$C$149,3,TRUE)</f>
        <v>003</v>
      </c>
      <c r="I360" s="97">
        <f>VLOOKUP(H360,'Weight Lookup'!$A$2:$B$11,2,FALSE)</f>
        <v>8.25</v>
      </c>
      <c r="J360" s="98">
        <v>27</v>
      </c>
      <c r="K360" s="96" t="str">
        <f>VLOOKUP(J360,'Apple Watch Inventory'!$A$2:$H$43,2,FALSE)</f>
        <v>38mm</v>
      </c>
      <c r="L360" s="96" t="str">
        <f>VLOOKUP(J360,'Apple Watch Inventory'!$A$2:$H$43,3,FALSE)</f>
        <v>Watch</v>
      </c>
      <c r="M360" s="96" t="str">
        <f>VLOOKUP(J360,'Apple Watch Inventory'!$A$2:$H$43,4,FALSE)</f>
        <v>Stainless Steel</v>
      </c>
      <c r="N360" s="96" t="str">
        <f>VLOOKUP(J360,'Apple Watch Inventory'!$A$2:$H$43,5,FALSE)</f>
        <v>Marigold Modern Buckle</v>
      </c>
      <c r="O360" s="97">
        <f>VLOOKUP(J360,'Apple Watch Inventory'!$A$2:$H$43,6,FALSE)</f>
        <v>749</v>
      </c>
      <c r="P360" s="98">
        <v>1</v>
      </c>
      <c r="Q360" s="97">
        <f t="shared" si="32"/>
        <v>69</v>
      </c>
      <c r="R360" s="98" t="s">
        <v>56</v>
      </c>
      <c r="S360" s="84">
        <f t="shared" si="35"/>
        <v>818</v>
      </c>
      <c r="T360" s="99">
        <f>VLOOKUP(R360,'Avg Sales Tax'!$B$2:$C$52,2,FALSE)</f>
        <v>0.06</v>
      </c>
      <c r="U360" s="84">
        <f t="shared" si="33"/>
        <v>49.08</v>
      </c>
      <c r="V360" s="84">
        <f t="shared" si="34"/>
        <v>875.33</v>
      </c>
    </row>
    <row r="361" spans="1:22">
      <c r="A361" s="83" t="s">
        <v>1381</v>
      </c>
      <c r="B361" s="83" t="s">
        <v>1382</v>
      </c>
      <c r="C361" s="83" t="s">
        <v>1383</v>
      </c>
      <c r="D361" s="83" t="s">
        <v>1384</v>
      </c>
      <c r="E361" s="87">
        <v>92801</v>
      </c>
      <c r="F361" s="95" t="str">
        <f t="shared" si="30"/>
        <v>92801</v>
      </c>
      <c r="G361" s="96" t="str">
        <f t="shared" si="31"/>
        <v>928</v>
      </c>
      <c r="H361" s="96" t="str">
        <f>VLOOKUP(G361,'Zone Lookup'!$A$2:$C$149,3,TRUE)</f>
        <v>008</v>
      </c>
      <c r="I361" s="97">
        <f>VLOOKUP(H361,'Weight Lookup'!$A$2:$B$11,2,FALSE)</f>
        <v>9.9600000000000009</v>
      </c>
      <c r="J361" s="98">
        <v>42</v>
      </c>
      <c r="K361" s="96" t="str">
        <f>VLOOKUP(J361,'Apple Watch Inventory'!$A$2:$H$43,2,FALSE)</f>
        <v>42mm</v>
      </c>
      <c r="L361" s="96" t="str">
        <f>VLOOKUP(J361,'Apple Watch Inventory'!$A$2:$H$43,3,FALSE)</f>
        <v>Watch</v>
      </c>
      <c r="M361" s="96" t="str">
        <f>VLOOKUP(J361,'Apple Watch Inventory'!$A$2:$H$43,4,FALSE)</f>
        <v>Space Black Stainless Steel</v>
      </c>
      <c r="N361" s="96" t="str">
        <f>VLOOKUP(J361,'Apple Watch Inventory'!$A$2:$H$43,5,FALSE)</f>
        <v>Space Black Link Bracelet</v>
      </c>
      <c r="O361" s="97">
        <f>VLOOKUP(J361,'Apple Watch Inventory'!$A$2:$H$43,6,FALSE)</f>
        <v>1099</v>
      </c>
      <c r="P361" s="98">
        <v>0</v>
      </c>
      <c r="Q361" s="97">
        <f t="shared" si="32"/>
        <v>0</v>
      </c>
      <c r="R361" s="98" t="s">
        <v>46</v>
      </c>
      <c r="S361" s="84">
        <f t="shared" si="35"/>
        <v>1099</v>
      </c>
      <c r="T361" s="99">
        <f>VLOOKUP(R361,'Avg Sales Tax'!$B$2:$C$52,2,FALSE)</f>
        <v>8.4400000000000003E-2</v>
      </c>
      <c r="U361" s="84">
        <f t="shared" si="33"/>
        <v>92.755600000000001</v>
      </c>
      <c r="V361" s="84">
        <f t="shared" si="34"/>
        <v>1201.7156</v>
      </c>
    </row>
    <row r="362" spans="1:22">
      <c r="A362" s="83" t="s">
        <v>1385</v>
      </c>
      <c r="B362" s="83" t="s">
        <v>1386</v>
      </c>
      <c r="C362" s="83" t="s">
        <v>1387</v>
      </c>
      <c r="D362" s="83" t="s">
        <v>1002</v>
      </c>
      <c r="E362" s="87">
        <v>63102</v>
      </c>
      <c r="F362" s="95" t="str">
        <f t="shared" si="30"/>
        <v>63102</v>
      </c>
      <c r="G362" s="96" t="str">
        <f t="shared" si="31"/>
        <v>631</v>
      </c>
      <c r="H362" s="96" t="str">
        <f>VLOOKUP(G362,'Zone Lookup'!$A$2:$C$149,3,TRUE)</f>
        <v>005</v>
      </c>
      <c r="I362" s="97">
        <f>VLOOKUP(H362,'Weight Lookup'!$A$2:$B$11,2,FALSE)</f>
        <v>9.1</v>
      </c>
      <c r="J362" s="98">
        <v>28</v>
      </c>
      <c r="K362" s="96" t="str">
        <f>VLOOKUP(J362,'Apple Watch Inventory'!$A$2:$H$43,2,FALSE)</f>
        <v>42mm</v>
      </c>
      <c r="L362" s="96" t="str">
        <f>VLOOKUP(J362,'Apple Watch Inventory'!$A$2:$H$43,3,FALSE)</f>
        <v>Watch</v>
      </c>
      <c r="M362" s="96" t="str">
        <f>VLOOKUP(J362,'Apple Watch Inventory'!$A$2:$H$43,4,FALSE)</f>
        <v>Stainless Steel</v>
      </c>
      <c r="N362" s="96" t="str">
        <f>VLOOKUP(J362,'Apple Watch Inventory'!$A$2:$H$43,5,FALSE)</f>
        <v>White Leather Loop</v>
      </c>
      <c r="O362" s="97">
        <f>VLOOKUP(J362,'Apple Watch Inventory'!$A$2:$H$43,6,FALSE)</f>
        <v>699</v>
      </c>
      <c r="P362" s="98">
        <v>1</v>
      </c>
      <c r="Q362" s="97">
        <f t="shared" si="32"/>
        <v>69</v>
      </c>
      <c r="R362" s="98" t="s">
        <v>1003</v>
      </c>
      <c r="S362" s="84">
        <f t="shared" si="35"/>
        <v>768</v>
      </c>
      <c r="T362" s="99">
        <f>VLOOKUP(R362,'Avg Sales Tax'!$B$2:$C$52,2,FALSE)</f>
        <v>7.8100000000000003E-2</v>
      </c>
      <c r="U362" s="84">
        <f t="shared" si="33"/>
        <v>59.980800000000002</v>
      </c>
      <c r="V362" s="84">
        <f t="shared" si="34"/>
        <v>837.08080000000007</v>
      </c>
    </row>
    <row r="363" spans="1:22">
      <c r="A363" s="83" t="s">
        <v>1388</v>
      </c>
      <c r="B363" s="83" t="s">
        <v>1389</v>
      </c>
      <c r="C363" s="83" t="s">
        <v>1390</v>
      </c>
      <c r="D363" s="83" t="s">
        <v>683</v>
      </c>
      <c r="E363" s="87">
        <v>78664</v>
      </c>
      <c r="F363" s="95" t="str">
        <f t="shared" si="30"/>
        <v>78664</v>
      </c>
      <c r="G363" s="96" t="str">
        <f t="shared" si="31"/>
        <v>786</v>
      </c>
      <c r="H363" s="96" t="str">
        <f>VLOOKUP(G363,'Zone Lookup'!$A$2:$C$149,3,TRUE)</f>
        <v>007</v>
      </c>
      <c r="I363" s="97">
        <f>VLOOKUP(H363,'Weight Lookup'!$A$2:$B$11,2,FALSE)</f>
        <v>9.69</v>
      </c>
      <c r="J363" s="98">
        <v>19</v>
      </c>
      <c r="K363" s="96" t="str">
        <f>VLOOKUP(J363,'Apple Watch Inventory'!$A$2:$H$43,2,FALSE)</f>
        <v>38mm</v>
      </c>
      <c r="L363" s="96" t="str">
        <f>VLOOKUP(J363,'Apple Watch Inventory'!$A$2:$H$43,3,FALSE)</f>
        <v>Sport</v>
      </c>
      <c r="M363" s="96" t="str">
        <f>VLOOKUP(J363,'Apple Watch Inventory'!$A$2:$H$43,4,FALSE)</f>
        <v>Gold Aluminum</v>
      </c>
      <c r="N363" s="96" t="str">
        <f>VLOOKUP(J363,'Apple Watch Inventory'!$A$2:$H$43,5,FALSE)</f>
        <v>Gold/Red Woven Nylon</v>
      </c>
      <c r="O363" s="97">
        <f>VLOOKUP(J363,'Apple Watch Inventory'!$A$2:$H$43,6,FALSE)</f>
        <v>299</v>
      </c>
      <c r="P363" s="98">
        <v>0</v>
      </c>
      <c r="Q363" s="97">
        <f t="shared" si="32"/>
        <v>0</v>
      </c>
      <c r="R363" s="98" t="s">
        <v>79</v>
      </c>
      <c r="S363" s="84">
        <f t="shared" si="35"/>
        <v>299</v>
      </c>
      <c r="T363" s="99">
        <f>VLOOKUP(R363,'Avg Sales Tax'!$B$2:$C$52,2,FALSE)</f>
        <v>8.0500000000000002E-2</v>
      </c>
      <c r="U363" s="84">
        <f t="shared" si="33"/>
        <v>24.069500000000001</v>
      </c>
      <c r="V363" s="84">
        <f t="shared" si="34"/>
        <v>332.7595</v>
      </c>
    </row>
    <row r="364" spans="1:22">
      <c r="A364" s="83" t="s">
        <v>1391</v>
      </c>
      <c r="B364" s="83" t="s">
        <v>1392</v>
      </c>
      <c r="C364" s="83" t="s">
        <v>1393</v>
      </c>
      <c r="D364" s="83" t="s">
        <v>1394</v>
      </c>
      <c r="E364" s="87">
        <v>27409</v>
      </c>
      <c r="F364" s="95" t="str">
        <f t="shared" si="30"/>
        <v>27409</v>
      </c>
      <c r="G364" s="96" t="str">
        <f t="shared" si="31"/>
        <v>274</v>
      </c>
      <c r="H364" s="96" t="str">
        <f>VLOOKUP(G364,'Zone Lookup'!$A$2:$C$149,3,TRUE)</f>
        <v>004</v>
      </c>
      <c r="I364" s="97">
        <f>VLOOKUP(H364,'Weight Lookup'!$A$2:$B$11,2,FALSE)</f>
        <v>8.91</v>
      </c>
      <c r="J364" s="98">
        <v>42</v>
      </c>
      <c r="K364" s="96" t="str">
        <f>VLOOKUP(J364,'Apple Watch Inventory'!$A$2:$H$43,2,FALSE)</f>
        <v>42mm</v>
      </c>
      <c r="L364" s="96" t="str">
        <f>VLOOKUP(J364,'Apple Watch Inventory'!$A$2:$H$43,3,FALSE)</f>
        <v>Watch</v>
      </c>
      <c r="M364" s="96" t="str">
        <f>VLOOKUP(J364,'Apple Watch Inventory'!$A$2:$H$43,4,FALSE)</f>
        <v>Space Black Stainless Steel</v>
      </c>
      <c r="N364" s="96" t="str">
        <f>VLOOKUP(J364,'Apple Watch Inventory'!$A$2:$H$43,5,FALSE)</f>
        <v>Space Black Link Bracelet</v>
      </c>
      <c r="O364" s="97">
        <f>VLOOKUP(J364,'Apple Watch Inventory'!$A$2:$H$43,6,FALSE)</f>
        <v>1099</v>
      </c>
      <c r="P364" s="98">
        <v>0</v>
      </c>
      <c r="Q364" s="97">
        <f t="shared" si="32"/>
        <v>0</v>
      </c>
      <c r="R364" s="98" t="s">
        <v>317</v>
      </c>
      <c r="S364" s="84">
        <f t="shared" si="35"/>
        <v>1099</v>
      </c>
      <c r="T364" s="99">
        <f>VLOOKUP(R364,'Avg Sales Tax'!$B$2:$C$52,2,FALSE)</f>
        <v>6.9000000000000006E-2</v>
      </c>
      <c r="U364" s="84">
        <f t="shared" si="33"/>
        <v>75.831000000000003</v>
      </c>
      <c r="V364" s="84">
        <f t="shared" si="34"/>
        <v>1183.741</v>
      </c>
    </row>
    <row r="365" spans="1:22">
      <c r="A365" s="83" t="s">
        <v>1395</v>
      </c>
      <c r="B365" s="83" t="s">
        <v>1396</v>
      </c>
      <c r="C365" s="83" t="s">
        <v>1397</v>
      </c>
      <c r="D365" s="83" t="s">
        <v>1398</v>
      </c>
      <c r="E365" s="87">
        <v>11727</v>
      </c>
      <c r="F365" s="95" t="str">
        <f t="shared" si="30"/>
        <v>11727</v>
      </c>
      <c r="G365" s="96" t="str">
        <f t="shared" si="31"/>
        <v>117</v>
      </c>
      <c r="H365" s="96" t="str">
        <f>VLOOKUP(G365,'Zone Lookup'!$A$2:$C$149,3,TRUE)</f>
        <v>002</v>
      </c>
      <c r="I365" s="97">
        <f>VLOOKUP(H365,'Weight Lookup'!$A$2:$B$11,2,FALSE)</f>
        <v>7.66</v>
      </c>
      <c r="J365" s="98">
        <v>22</v>
      </c>
      <c r="K365" s="96" t="str">
        <f>VLOOKUP(J365,'Apple Watch Inventory'!$A$2:$H$43,2,FALSE)</f>
        <v>42mm</v>
      </c>
      <c r="L365" s="96" t="str">
        <f>VLOOKUP(J365,'Apple Watch Inventory'!$A$2:$H$43,3,FALSE)</f>
        <v>Sport</v>
      </c>
      <c r="M365" s="96" t="str">
        <f>VLOOKUP(J365,'Apple Watch Inventory'!$A$2:$H$43,4,FALSE)</f>
        <v>Space Gray Aluminum</v>
      </c>
      <c r="N365" s="96" t="str">
        <f>VLOOKUP(J365,'Apple Watch Inventory'!$A$2:$H$43,5,FALSE)</f>
        <v>Black Woven Nylon</v>
      </c>
      <c r="O365" s="97">
        <f>VLOOKUP(J365,'Apple Watch Inventory'!$A$2:$H$43,6,FALSE)</f>
        <v>349</v>
      </c>
      <c r="P365" s="98">
        <v>1</v>
      </c>
      <c r="Q365" s="97">
        <f t="shared" si="32"/>
        <v>69</v>
      </c>
      <c r="R365" s="98" t="s">
        <v>66</v>
      </c>
      <c r="S365" s="84">
        <f t="shared" si="35"/>
        <v>418</v>
      </c>
      <c r="T365" s="99">
        <f>VLOOKUP(R365,'Avg Sales Tax'!$B$2:$C$52,2,FALSE)</f>
        <v>8.48E-2</v>
      </c>
      <c r="U365" s="84">
        <f t="shared" si="33"/>
        <v>35.446399999999997</v>
      </c>
      <c r="V365" s="84">
        <f t="shared" si="34"/>
        <v>461.10640000000001</v>
      </c>
    </row>
    <row r="366" spans="1:22">
      <c r="A366" s="83" t="s">
        <v>1399</v>
      </c>
      <c r="B366" s="83" t="s">
        <v>1400</v>
      </c>
      <c r="C366" s="83" t="s">
        <v>1401</v>
      </c>
      <c r="D366" s="83" t="s">
        <v>1402</v>
      </c>
      <c r="E366" s="87">
        <v>7071</v>
      </c>
      <c r="F366" s="95" t="str">
        <f t="shared" si="30"/>
        <v>07071</v>
      </c>
      <c r="G366" s="96" t="str">
        <f t="shared" si="31"/>
        <v>070</v>
      </c>
      <c r="H366" s="96" t="str">
        <f>VLOOKUP(G366,'Zone Lookup'!$A$2:$C$149,3,TRUE)</f>
        <v>002</v>
      </c>
      <c r="I366" s="97">
        <f>VLOOKUP(H366,'Weight Lookup'!$A$2:$B$11,2,FALSE)</f>
        <v>7.66</v>
      </c>
      <c r="J366" s="98">
        <v>15</v>
      </c>
      <c r="K366" s="96" t="str">
        <f>VLOOKUP(J366,'Apple Watch Inventory'!$A$2:$H$43,2,FALSE)</f>
        <v>38mm</v>
      </c>
      <c r="L366" s="96" t="str">
        <f>VLOOKUP(J366,'Apple Watch Inventory'!$A$2:$H$43,3,FALSE)</f>
        <v>Sport</v>
      </c>
      <c r="M366" s="96" t="str">
        <f>VLOOKUP(J366,'Apple Watch Inventory'!$A$2:$H$43,4,FALSE)</f>
        <v xml:space="preserve">Silver Aluminum </v>
      </c>
      <c r="N366" s="96" t="str">
        <f>VLOOKUP(J366,'Apple Watch Inventory'!$A$2:$H$43,5,FALSE)</f>
        <v>Pink Woven Nylon</v>
      </c>
      <c r="O366" s="97">
        <f>VLOOKUP(J366,'Apple Watch Inventory'!$A$2:$H$43,6,FALSE)</f>
        <v>299</v>
      </c>
      <c r="P366" s="98">
        <v>1</v>
      </c>
      <c r="Q366" s="97">
        <f t="shared" si="32"/>
        <v>69</v>
      </c>
      <c r="R366" s="98" t="s">
        <v>21</v>
      </c>
      <c r="S366" s="84">
        <f t="shared" si="35"/>
        <v>368</v>
      </c>
      <c r="T366" s="99">
        <f>VLOOKUP(R366,'Avg Sales Tax'!$B$2:$C$52,2,FALSE)</f>
        <v>6.9699999999999998E-2</v>
      </c>
      <c r="U366" s="84">
        <f t="shared" si="33"/>
        <v>25.6496</v>
      </c>
      <c r="V366" s="84">
        <f t="shared" si="34"/>
        <v>401.30960000000005</v>
      </c>
    </row>
    <row r="367" spans="1:22">
      <c r="A367" s="83" t="s">
        <v>1403</v>
      </c>
      <c r="B367" s="83" t="s">
        <v>1404</v>
      </c>
      <c r="C367" s="83" t="s">
        <v>1405</v>
      </c>
      <c r="D367" s="83" t="s">
        <v>1406</v>
      </c>
      <c r="E367" s="87">
        <v>38112</v>
      </c>
      <c r="F367" s="95" t="str">
        <f t="shared" si="30"/>
        <v>38112</v>
      </c>
      <c r="G367" s="96" t="str">
        <f t="shared" si="31"/>
        <v>381</v>
      </c>
      <c r="H367" s="96" t="str">
        <f>VLOOKUP(G367,'Zone Lookup'!$A$2:$C$149,3,TRUE)</f>
        <v>005</v>
      </c>
      <c r="I367" s="97">
        <f>VLOOKUP(H367,'Weight Lookup'!$A$2:$B$11,2,FALSE)</f>
        <v>9.1</v>
      </c>
      <c r="J367" s="98">
        <v>37</v>
      </c>
      <c r="K367" s="96" t="str">
        <f>VLOOKUP(J367,'Apple Watch Inventory'!$A$2:$H$43,2,FALSE)</f>
        <v>38mm</v>
      </c>
      <c r="L367" s="96" t="str">
        <f>VLOOKUP(J367,'Apple Watch Inventory'!$A$2:$H$43,3,FALSE)</f>
        <v>Watch</v>
      </c>
      <c r="M367" s="96" t="str">
        <f>VLOOKUP(J367,'Apple Watch Inventory'!$A$2:$H$43,4,FALSE)</f>
        <v>Space Black Stainless Steel</v>
      </c>
      <c r="N367" s="96" t="str">
        <f>VLOOKUP(J367,'Apple Watch Inventory'!$A$2:$H$43,5,FALSE)</f>
        <v>Black Sport</v>
      </c>
      <c r="O367" s="97">
        <f>VLOOKUP(J367,'Apple Watch Inventory'!$A$2:$H$43,6,FALSE)</f>
        <v>549</v>
      </c>
      <c r="P367" s="98">
        <v>0</v>
      </c>
      <c r="Q367" s="97">
        <f t="shared" si="32"/>
        <v>0</v>
      </c>
      <c r="R367" s="98" t="s">
        <v>90</v>
      </c>
      <c r="S367" s="84">
        <f t="shared" si="35"/>
        <v>549</v>
      </c>
      <c r="T367" s="99">
        <f>VLOOKUP(R367,'Avg Sales Tax'!$B$2:$C$52,2,FALSE)</f>
        <v>9.4500000000000001E-2</v>
      </c>
      <c r="U367" s="84">
        <f t="shared" si="33"/>
        <v>51.880499999999998</v>
      </c>
      <c r="V367" s="84">
        <f t="shared" si="34"/>
        <v>609.98050000000001</v>
      </c>
    </row>
    <row r="368" spans="1:22">
      <c r="A368" s="83" t="s">
        <v>1407</v>
      </c>
      <c r="B368" s="83" t="s">
        <v>1408</v>
      </c>
      <c r="C368" s="83" t="s">
        <v>1409</v>
      </c>
      <c r="D368" s="83" t="s">
        <v>1153</v>
      </c>
      <c r="E368" s="87">
        <v>30342</v>
      </c>
      <c r="F368" s="95" t="str">
        <f t="shared" si="30"/>
        <v>30342</v>
      </c>
      <c r="G368" s="96" t="str">
        <f t="shared" si="31"/>
        <v>303</v>
      </c>
      <c r="H368" s="96" t="str">
        <f>VLOOKUP(G368,'Zone Lookup'!$A$2:$C$149,3,TRUE)</f>
        <v>005</v>
      </c>
      <c r="I368" s="97">
        <f>VLOOKUP(H368,'Weight Lookup'!$A$2:$B$11,2,FALSE)</f>
        <v>9.1</v>
      </c>
      <c r="J368" s="98">
        <v>7</v>
      </c>
      <c r="K368" s="96" t="str">
        <f>VLOOKUP(J368,'Apple Watch Inventory'!$A$2:$H$43,2,FALSE)</f>
        <v>38mm</v>
      </c>
      <c r="L368" s="96" t="str">
        <f>VLOOKUP(J368,'Apple Watch Inventory'!$A$2:$H$43,3,FALSE)</f>
        <v>Sport</v>
      </c>
      <c r="M368" s="96" t="str">
        <f>VLOOKUP(J368,'Apple Watch Inventory'!$A$2:$H$43,4,FALSE)</f>
        <v xml:space="preserve">Silver Aluminum </v>
      </c>
      <c r="N368" s="96" t="str">
        <f>VLOOKUP(J368,'Apple Watch Inventory'!$A$2:$H$43,5,FALSE)</f>
        <v>Royal Blue</v>
      </c>
      <c r="O368" s="97">
        <f>VLOOKUP(J368,'Apple Watch Inventory'!$A$2:$H$43,6,FALSE)</f>
        <v>299</v>
      </c>
      <c r="P368" s="98">
        <v>1</v>
      </c>
      <c r="Q368" s="97">
        <f t="shared" si="32"/>
        <v>69</v>
      </c>
      <c r="R368" s="98" t="s">
        <v>502</v>
      </c>
      <c r="S368" s="84">
        <f t="shared" si="35"/>
        <v>368</v>
      </c>
      <c r="T368" s="99">
        <f>VLOOKUP(R368,'Avg Sales Tax'!$B$2:$C$52,2,FALSE)</f>
        <v>6.9599999999999995E-2</v>
      </c>
      <c r="U368" s="84">
        <f t="shared" si="33"/>
        <v>25.6128</v>
      </c>
      <c r="V368" s="84">
        <f t="shared" si="34"/>
        <v>402.71280000000002</v>
      </c>
    </row>
    <row r="369" spans="1:22">
      <c r="A369" s="83" t="s">
        <v>1410</v>
      </c>
      <c r="B369" s="83" t="s">
        <v>1411</v>
      </c>
      <c r="C369" s="83" t="s">
        <v>1412</v>
      </c>
      <c r="D369" s="83" t="s">
        <v>1413</v>
      </c>
      <c r="E369" s="87">
        <v>94044</v>
      </c>
      <c r="F369" s="95" t="str">
        <f t="shared" si="30"/>
        <v>94044</v>
      </c>
      <c r="G369" s="96" t="str">
        <f t="shared" si="31"/>
        <v>940</v>
      </c>
      <c r="H369" s="96" t="str">
        <f>VLOOKUP(G369,'Zone Lookup'!$A$2:$C$149,3,TRUE)</f>
        <v>008</v>
      </c>
      <c r="I369" s="97">
        <f>VLOOKUP(H369,'Weight Lookup'!$A$2:$B$11,2,FALSE)</f>
        <v>9.9600000000000009</v>
      </c>
      <c r="J369" s="98">
        <v>33</v>
      </c>
      <c r="K369" s="96" t="str">
        <f>VLOOKUP(J369,'Apple Watch Inventory'!$A$2:$H$43,2,FALSE)</f>
        <v>38mm</v>
      </c>
      <c r="L369" s="96" t="str">
        <f>VLOOKUP(J369,'Apple Watch Inventory'!$A$2:$H$43,3,FALSE)</f>
        <v>Watch</v>
      </c>
      <c r="M369" s="96" t="str">
        <f>VLOOKUP(J369,'Apple Watch Inventory'!$A$2:$H$43,4,FALSE)</f>
        <v>Stainless Steel</v>
      </c>
      <c r="N369" s="96" t="str">
        <f>VLOOKUP(J369,'Apple Watch Inventory'!$A$2:$H$43,5,FALSE)</f>
        <v>Milanese Loop</v>
      </c>
      <c r="O369" s="97">
        <f>VLOOKUP(J369,'Apple Watch Inventory'!$A$2:$H$43,6,FALSE)</f>
        <v>649</v>
      </c>
      <c r="P369" s="98">
        <v>1</v>
      </c>
      <c r="Q369" s="97">
        <f t="shared" si="32"/>
        <v>69</v>
      </c>
      <c r="R369" s="98" t="s">
        <v>46</v>
      </c>
      <c r="S369" s="84">
        <f t="shared" si="35"/>
        <v>718</v>
      </c>
      <c r="T369" s="99">
        <f>VLOOKUP(R369,'Avg Sales Tax'!$B$2:$C$52,2,FALSE)</f>
        <v>8.4400000000000003E-2</v>
      </c>
      <c r="U369" s="84">
        <f t="shared" si="33"/>
        <v>60.599200000000003</v>
      </c>
      <c r="V369" s="84">
        <f t="shared" si="34"/>
        <v>788.55920000000003</v>
      </c>
    </row>
    <row r="370" spans="1:22">
      <c r="A370" s="83" t="s">
        <v>1414</v>
      </c>
      <c r="B370" s="83" t="s">
        <v>1415</v>
      </c>
      <c r="C370" s="83" t="s">
        <v>1416</v>
      </c>
      <c r="D370" s="83" t="s">
        <v>444</v>
      </c>
      <c r="E370" s="87">
        <v>55337</v>
      </c>
      <c r="F370" s="95" t="str">
        <f t="shared" si="30"/>
        <v>55337</v>
      </c>
      <c r="G370" s="96" t="str">
        <f t="shared" si="31"/>
        <v>553</v>
      </c>
      <c r="H370" s="96" t="str">
        <f>VLOOKUP(G370,'Zone Lookup'!$A$2:$C$149,3,TRUE)</f>
        <v>006</v>
      </c>
      <c r="I370" s="97">
        <f>VLOOKUP(H370,'Weight Lookup'!$A$2:$B$11,2,FALSE)</f>
        <v>9.49</v>
      </c>
      <c r="J370" s="98">
        <v>18</v>
      </c>
      <c r="K370" s="96" t="str">
        <f>VLOOKUP(J370,'Apple Watch Inventory'!$A$2:$H$43,2,FALSE)</f>
        <v>42mm</v>
      </c>
      <c r="L370" s="96" t="str">
        <f>VLOOKUP(J370,'Apple Watch Inventory'!$A$2:$H$43,3,FALSE)</f>
        <v>Sport</v>
      </c>
      <c r="M370" s="96" t="str">
        <f>VLOOKUP(J370,'Apple Watch Inventory'!$A$2:$H$43,4,FALSE)</f>
        <v>Rose Gold Aluminum</v>
      </c>
      <c r="N370" s="96" t="str">
        <f>VLOOKUP(J370,'Apple Watch Inventory'!$A$2:$H$43,5,FALSE)</f>
        <v>Royal Blue Woven Nylon</v>
      </c>
      <c r="O370" s="97">
        <f>VLOOKUP(J370,'Apple Watch Inventory'!$A$2:$H$43,6,FALSE)</f>
        <v>349</v>
      </c>
      <c r="P370" s="98">
        <v>1</v>
      </c>
      <c r="Q370" s="97">
        <f t="shared" si="32"/>
        <v>69</v>
      </c>
      <c r="R370" s="98" t="s">
        <v>212</v>
      </c>
      <c r="S370" s="84">
        <f t="shared" si="35"/>
        <v>418</v>
      </c>
      <c r="T370" s="99">
        <f>VLOOKUP(R370,'Avg Sales Tax'!$B$2:$C$52,2,FALSE)</f>
        <v>7.1999999999999995E-2</v>
      </c>
      <c r="U370" s="84">
        <f t="shared" si="33"/>
        <v>30.095999999999997</v>
      </c>
      <c r="V370" s="84">
        <f t="shared" si="34"/>
        <v>457.58600000000001</v>
      </c>
    </row>
    <row r="371" spans="1:22">
      <c r="A371" s="83" t="s">
        <v>1417</v>
      </c>
      <c r="B371" s="83" t="s">
        <v>1418</v>
      </c>
      <c r="C371" s="83" t="s">
        <v>1419</v>
      </c>
      <c r="D371" s="83" t="s">
        <v>1128</v>
      </c>
      <c r="E371" s="87">
        <v>85260</v>
      </c>
      <c r="F371" s="95" t="str">
        <f t="shared" si="30"/>
        <v>85260</v>
      </c>
      <c r="G371" s="96" t="str">
        <f t="shared" si="31"/>
        <v>852</v>
      </c>
      <c r="H371" s="96" t="str">
        <f>VLOOKUP(G371,'Zone Lookup'!$A$2:$C$149,3,TRUE)</f>
        <v>008</v>
      </c>
      <c r="I371" s="97">
        <f>VLOOKUP(H371,'Weight Lookup'!$A$2:$B$11,2,FALSE)</f>
        <v>9.9600000000000009</v>
      </c>
      <c r="J371" s="98">
        <v>21</v>
      </c>
      <c r="K371" s="96" t="str">
        <f>VLOOKUP(J371,'Apple Watch Inventory'!$A$2:$H$43,2,FALSE)</f>
        <v>38mm</v>
      </c>
      <c r="L371" s="96" t="str">
        <f>VLOOKUP(J371,'Apple Watch Inventory'!$A$2:$H$43,3,FALSE)</f>
        <v>Sport</v>
      </c>
      <c r="M371" s="96" t="str">
        <f>VLOOKUP(J371,'Apple Watch Inventory'!$A$2:$H$43,4,FALSE)</f>
        <v>Space Gray Aluminum</v>
      </c>
      <c r="N371" s="96" t="str">
        <f>VLOOKUP(J371,'Apple Watch Inventory'!$A$2:$H$43,5,FALSE)</f>
        <v>Black Woven Nylon</v>
      </c>
      <c r="O371" s="97">
        <f>VLOOKUP(J371,'Apple Watch Inventory'!$A$2:$H$43,6,FALSE)</f>
        <v>299</v>
      </c>
      <c r="P371" s="98">
        <v>1</v>
      </c>
      <c r="Q371" s="97">
        <f t="shared" si="32"/>
        <v>69</v>
      </c>
      <c r="R371" s="98" t="s">
        <v>84</v>
      </c>
      <c r="S371" s="84">
        <f t="shared" si="35"/>
        <v>368</v>
      </c>
      <c r="T371" s="99">
        <f>VLOOKUP(R371,'Avg Sales Tax'!$B$2:$C$52,2,FALSE)</f>
        <v>8.1699999999999995E-2</v>
      </c>
      <c r="U371" s="84">
        <f t="shared" si="33"/>
        <v>30.065599999999996</v>
      </c>
      <c r="V371" s="84">
        <f t="shared" si="34"/>
        <v>408.0256</v>
      </c>
    </row>
    <row r="372" spans="1:22">
      <c r="A372" s="83" t="s">
        <v>1420</v>
      </c>
      <c r="B372" s="83" t="s">
        <v>1421</v>
      </c>
      <c r="C372" s="83" t="s">
        <v>1422</v>
      </c>
      <c r="D372" s="83" t="s">
        <v>1423</v>
      </c>
      <c r="E372" s="87">
        <v>11101</v>
      </c>
      <c r="F372" s="95" t="str">
        <f t="shared" si="30"/>
        <v>11101</v>
      </c>
      <c r="G372" s="96" t="str">
        <f t="shared" si="31"/>
        <v>111</v>
      </c>
      <c r="H372" s="96" t="str">
        <f>VLOOKUP(G372,'Zone Lookup'!$A$2:$C$149,3,TRUE)</f>
        <v>002</v>
      </c>
      <c r="I372" s="97">
        <f>VLOOKUP(H372,'Weight Lookup'!$A$2:$B$11,2,FALSE)</f>
        <v>7.66</v>
      </c>
      <c r="J372" s="98">
        <v>42</v>
      </c>
      <c r="K372" s="96" t="str">
        <f>VLOOKUP(J372,'Apple Watch Inventory'!$A$2:$H$43,2,FALSE)</f>
        <v>42mm</v>
      </c>
      <c r="L372" s="96" t="str">
        <f>VLOOKUP(J372,'Apple Watch Inventory'!$A$2:$H$43,3,FALSE)</f>
        <v>Watch</v>
      </c>
      <c r="M372" s="96" t="str">
        <f>VLOOKUP(J372,'Apple Watch Inventory'!$A$2:$H$43,4,FALSE)</f>
        <v>Space Black Stainless Steel</v>
      </c>
      <c r="N372" s="96" t="str">
        <f>VLOOKUP(J372,'Apple Watch Inventory'!$A$2:$H$43,5,FALSE)</f>
        <v>Space Black Link Bracelet</v>
      </c>
      <c r="O372" s="97">
        <f>VLOOKUP(J372,'Apple Watch Inventory'!$A$2:$H$43,6,FALSE)</f>
        <v>1099</v>
      </c>
      <c r="P372" s="98">
        <v>1</v>
      </c>
      <c r="Q372" s="97">
        <f t="shared" si="32"/>
        <v>69</v>
      </c>
      <c r="R372" s="98" t="s">
        <v>66</v>
      </c>
      <c r="S372" s="84">
        <f t="shared" si="35"/>
        <v>1168</v>
      </c>
      <c r="T372" s="99">
        <f>VLOOKUP(R372,'Avg Sales Tax'!$B$2:$C$52,2,FALSE)</f>
        <v>8.48E-2</v>
      </c>
      <c r="U372" s="84">
        <f t="shared" si="33"/>
        <v>99.046400000000006</v>
      </c>
      <c r="V372" s="84">
        <f t="shared" si="34"/>
        <v>1274.7064</v>
      </c>
    </row>
    <row r="373" spans="1:22">
      <c r="A373" s="83" t="s">
        <v>1424</v>
      </c>
      <c r="B373" s="83" t="s">
        <v>1425</v>
      </c>
      <c r="C373" s="83" t="s">
        <v>1426</v>
      </c>
      <c r="D373" s="83" t="s">
        <v>1153</v>
      </c>
      <c r="E373" s="87">
        <v>30340</v>
      </c>
      <c r="F373" s="95" t="str">
        <f t="shared" si="30"/>
        <v>30340</v>
      </c>
      <c r="G373" s="96" t="str">
        <f t="shared" si="31"/>
        <v>303</v>
      </c>
      <c r="H373" s="96" t="str">
        <f>VLOOKUP(G373,'Zone Lookup'!$A$2:$C$149,3,TRUE)</f>
        <v>005</v>
      </c>
      <c r="I373" s="97">
        <f>VLOOKUP(H373,'Weight Lookup'!$A$2:$B$11,2,FALSE)</f>
        <v>9.1</v>
      </c>
      <c r="J373" s="98">
        <v>26</v>
      </c>
      <c r="K373" s="96" t="str">
        <f>VLOOKUP(J373,'Apple Watch Inventory'!$A$2:$H$43,2,FALSE)</f>
        <v>42mm</v>
      </c>
      <c r="L373" s="96" t="str">
        <f>VLOOKUP(J373,'Apple Watch Inventory'!$A$2:$H$43,3,FALSE)</f>
        <v>Watch</v>
      </c>
      <c r="M373" s="96" t="str">
        <f>VLOOKUP(J373,'Apple Watch Inventory'!$A$2:$H$43,4,FALSE)</f>
        <v>Stainless Steel</v>
      </c>
      <c r="N373" s="96" t="str">
        <f>VLOOKUP(J373,'Apple Watch Inventory'!$A$2:$H$43,5,FALSE)</f>
        <v>Marine Blue Classic Buckle</v>
      </c>
      <c r="O373" s="97">
        <f>VLOOKUP(J373,'Apple Watch Inventory'!$A$2:$H$43,6,FALSE)</f>
        <v>699</v>
      </c>
      <c r="P373" s="98">
        <v>0</v>
      </c>
      <c r="Q373" s="97">
        <f t="shared" si="32"/>
        <v>0</v>
      </c>
      <c r="R373" s="98" t="s">
        <v>502</v>
      </c>
      <c r="S373" s="84">
        <f t="shared" si="35"/>
        <v>699</v>
      </c>
      <c r="T373" s="99">
        <f>VLOOKUP(R373,'Avg Sales Tax'!$B$2:$C$52,2,FALSE)</f>
        <v>6.9599999999999995E-2</v>
      </c>
      <c r="U373" s="84">
        <f t="shared" si="33"/>
        <v>48.650399999999998</v>
      </c>
      <c r="V373" s="84">
        <f t="shared" si="34"/>
        <v>756.75040000000001</v>
      </c>
    </row>
    <row r="374" spans="1:22">
      <c r="A374" s="83" t="s">
        <v>1427</v>
      </c>
      <c r="B374" s="83" t="s">
        <v>1428</v>
      </c>
      <c r="C374" s="83" t="s">
        <v>1429</v>
      </c>
      <c r="D374" s="83" t="s">
        <v>1430</v>
      </c>
      <c r="E374" s="87">
        <v>55057</v>
      </c>
      <c r="F374" s="95" t="str">
        <f t="shared" si="30"/>
        <v>55057</v>
      </c>
      <c r="G374" s="96" t="str">
        <f t="shared" si="31"/>
        <v>550</v>
      </c>
      <c r="H374" s="96" t="str">
        <f>VLOOKUP(G374,'Zone Lookup'!$A$2:$C$149,3,TRUE)</f>
        <v>006</v>
      </c>
      <c r="I374" s="97">
        <f>VLOOKUP(H374,'Weight Lookup'!$A$2:$B$11,2,FALSE)</f>
        <v>9.49</v>
      </c>
      <c r="J374" s="98">
        <v>4</v>
      </c>
      <c r="K374" s="96" t="str">
        <f>VLOOKUP(J374,'Apple Watch Inventory'!$A$2:$H$43,2,FALSE)</f>
        <v>42mm</v>
      </c>
      <c r="L374" s="96" t="str">
        <f>VLOOKUP(J374,'Apple Watch Inventory'!$A$2:$H$43,3,FALSE)</f>
        <v>Sport</v>
      </c>
      <c r="M374" s="96" t="str">
        <f>VLOOKUP(J374,'Apple Watch Inventory'!$A$2:$H$43,4,FALSE)</f>
        <v xml:space="preserve">Silver Aluminum </v>
      </c>
      <c r="N374" s="96" t="str">
        <f>VLOOKUP(J374,'Apple Watch Inventory'!$A$2:$H$43,5,FALSE)</f>
        <v>Yellow Sport</v>
      </c>
      <c r="O374" s="97">
        <f>VLOOKUP(J374,'Apple Watch Inventory'!$A$2:$H$43,6,FALSE)</f>
        <v>349</v>
      </c>
      <c r="P374" s="98">
        <v>0</v>
      </c>
      <c r="Q374" s="97">
        <f t="shared" si="32"/>
        <v>0</v>
      </c>
      <c r="R374" s="98" t="s">
        <v>212</v>
      </c>
      <c r="S374" s="84">
        <f t="shared" si="35"/>
        <v>349</v>
      </c>
      <c r="T374" s="99">
        <f>VLOOKUP(R374,'Avg Sales Tax'!$B$2:$C$52,2,FALSE)</f>
        <v>7.1999999999999995E-2</v>
      </c>
      <c r="U374" s="84">
        <f t="shared" si="33"/>
        <v>25.127999999999997</v>
      </c>
      <c r="V374" s="84">
        <f t="shared" si="34"/>
        <v>383.61799999999999</v>
      </c>
    </row>
    <row r="375" spans="1:22">
      <c r="A375" s="83" t="s">
        <v>1431</v>
      </c>
      <c r="B375" s="83" t="s">
        <v>1432</v>
      </c>
      <c r="C375" s="83" t="s">
        <v>1433</v>
      </c>
      <c r="D375" s="83" t="s">
        <v>1434</v>
      </c>
      <c r="E375" s="87">
        <v>6854</v>
      </c>
      <c r="F375" s="95" t="str">
        <f t="shared" si="30"/>
        <v>06854</v>
      </c>
      <c r="G375" s="96" t="str">
        <f t="shared" si="31"/>
        <v>068</v>
      </c>
      <c r="H375" s="96" t="str">
        <f>VLOOKUP(G375,'Zone Lookup'!$A$2:$C$149,3,TRUE)</f>
        <v>002</v>
      </c>
      <c r="I375" s="97">
        <f>VLOOKUP(H375,'Weight Lookup'!$A$2:$B$11,2,FALSE)</f>
        <v>7.66</v>
      </c>
      <c r="J375" s="98">
        <v>2</v>
      </c>
      <c r="K375" s="96" t="str">
        <f>VLOOKUP(J375,'Apple Watch Inventory'!$A$2:$H$43,2,FALSE)</f>
        <v>42mm</v>
      </c>
      <c r="L375" s="96" t="str">
        <f>VLOOKUP(J375,'Apple Watch Inventory'!$A$2:$H$43,3,FALSE)</f>
        <v>Sport</v>
      </c>
      <c r="M375" s="96" t="str">
        <f>VLOOKUP(J375,'Apple Watch Inventory'!$A$2:$H$43,4,FALSE)</f>
        <v>Space Gray Aluminum</v>
      </c>
      <c r="N375" s="96" t="str">
        <f>VLOOKUP(J375,'Apple Watch Inventory'!$A$2:$H$43,5,FALSE)</f>
        <v>Black Sport</v>
      </c>
      <c r="O375" s="97">
        <f>VLOOKUP(J375,'Apple Watch Inventory'!$A$2:$H$43,6,FALSE)</f>
        <v>349</v>
      </c>
      <c r="P375" s="98">
        <v>1</v>
      </c>
      <c r="Q375" s="97">
        <f t="shared" si="32"/>
        <v>69</v>
      </c>
      <c r="R375" s="98" t="s">
        <v>943</v>
      </c>
      <c r="S375" s="84">
        <f t="shared" si="35"/>
        <v>418</v>
      </c>
      <c r="T375" s="99">
        <f>VLOOKUP(R375,'Avg Sales Tax'!$B$2:$C$52,2,FALSE)</f>
        <v>6.3500000000000001E-2</v>
      </c>
      <c r="U375" s="84">
        <f t="shared" si="33"/>
        <v>26.542999999999999</v>
      </c>
      <c r="V375" s="84">
        <f t="shared" si="34"/>
        <v>452.20300000000003</v>
      </c>
    </row>
    <row r="376" spans="1:22">
      <c r="A376" s="83" t="s">
        <v>1435</v>
      </c>
      <c r="B376" s="83" t="s">
        <v>1436</v>
      </c>
      <c r="C376" s="83" t="s">
        <v>1437</v>
      </c>
      <c r="D376" s="83" t="s">
        <v>1438</v>
      </c>
      <c r="E376" s="87">
        <v>46802</v>
      </c>
      <c r="F376" s="95" t="str">
        <f t="shared" si="30"/>
        <v>46802</v>
      </c>
      <c r="G376" s="96" t="str">
        <f t="shared" si="31"/>
        <v>468</v>
      </c>
      <c r="H376" s="96" t="str">
        <f>VLOOKUP(G376,'Zone Lookup'!$A$2:$C$149,3,TRUE)</f>
        <v>004</v>
      </c>
      <c r="I376" s="97">
        <f>VLOOKUP(H376,'Weight Lookup'!$A$2:$B$11,2,FALSE)</f>
        <v>8.91</v>
      </c>
      <c r="J376" s="98">
        <v>19</v>
      </c>
      <c r="K376" s="96" t="str">
        <f>VLOOKUP(J376,'Apple Watch Inventory'!$A$2:$H$43,2,FALSE)</f>
        <v>38mm</v>
      </c>
      <c r="L376" s="96" t="str">
        <f>VLOOKUP(J376,'Apple Watch Inventory'!$A$2:$H$43,3,FALSE)</f>
        <v>Sport</v>
      </c>
      <c r="M376" s="96" t="str">
        <f>VLOOKUP(J376,'Apple Watch Inventory'!$A$2:$H$43,4,FALSE)</f>
        <v>Gold Aluminum</v>
      </c>
      <c r="N376" s="96" t="str">
        <f>VLOOKUP(J376,'Apple Watch Inventory'!$A$2:$H$43,5,FALSE)</f>
        <v>Gold/Red Woven Nylon</v>
      </c>
      <c r="O376" s="97">
        <f>VLOOKUP(J376,'Apple Watch Inventory'!$A$2:$H$43,6,FALSE)</f>
        <v>299</v>
      </c>
      <c r="P376" s="98">
        <v>0</v>
      </c>
      <c r="Q376" s="97">
        <f t="shared" si="32"/>
        <v>0</v>
      </c>
      <c r="R376" s="98" t="s">
        <v>414</v>
      </c>
      <c r="S376" s="84">
        <f t="shared" si="35"/>
        <v>299</v>
      </c>
      <c r="T376" s="99">
        <f>VLOOKUP(R376,'Avg Sales Tax'!$B$2:$C$52,2,FALSE)</f>
        <v>7.0000000000000007E-2</v>
      </c>
      <c r="U376" s="84">
        <f t="shared" si="33"/>
        <v>20.930000000000003</v>
      </c>
      <c r="V376" s="84">
        <f t="shared" si="34"/>
        <v>328.84000000000003</v>
      </c>
    </row>
    <row r="377" spans="1:22">
      <c r="A377" s="83" t="s">
        <v>1439</v>
      </c>
      <c r="B377" s="83" t="s">
        <v>1440</v>
      </c>
      <c r="C377" s="83" t="s">
        <v>1441</v>
      </c>
      <c r="D377" s="83" t="s">
        <v>1442</v>
      </c>
      <c r="E377" s="87">
        <v>39307</v>
      </c>
      <c r="F377" s="95" t="str">
        <f t="shared" si="30"/>
        <v>39307</v>
      </c>
      <c r="G377" s="96" t="str">
        <f t="shared" si="31"/>
        <v>393</v>
      </c>
      <c r="H377" s="96" t="str">
        <f>VLOOKUP(G377,'Zone Lookup'!$A$2:$C$149,3,TRUE)</f>
        <v>005</v>
      </c>
      <c r="I377" s="97">
        <f>VLOOKUP(H377,'Weight Lookup'!$A$2:$B$11,2,FALSE)</f>
        <v>9.1</v>
      </c>
      <c r="J377" s="98">
        <v>14</v>
      </c>
      <c r="K377" s="96" t="str">
        <f>VLOOKUP(J377,'Apple Watch Inventory'!$A$2:$H$43,2,FALSE)</f>
        <v>42mm</v>
      </c>
      <c r="L377" s="96" t="str">
        <f>VLOOKUP(J377,'Apple Watch Inventory'!$A$2:$H$43,3,FALSE)</f>
        <v>Sport</v>
      </c>
      <c r="M377" s="96" t="str">
        <f>VLOOKUP(J377,'Apple Watch Inventory'!$A$2:$H$43,4,FALSE)</f>
        <v>Rose Gold Aluminum</v>
      </c>
      <c r="N377" s="96" t="str">
        <f>VLOOKUP(J377,'Apple Watch Inventory'!$A$2:$H$43,5,FALSE)</f>
        <v>Lavendar</v>
      </c>
      <c r="O377" s="97">
        <f>VLOOKUP(J377,'Apple Watch Inventory'!$A$2:$H$43,6,FALSE)</f>
        <v>349</v>
      </c>
      <c r="P377" s="98">
        <v>0</v>
      </c>
      <c r="Q377" s="97">
        <f t="shared" si="32"/>
        <v>0</v>
      </c>
      <c r="R377" s="98" t="s">
        <v>917</v>
      </c>
      <c r="S377" s="84">
        <f t="shared" si="35"/>
        <v>349</v>
      </c>
      <c r="T377" s="99">
        <f>VLOOKUP(R377,'Avg Sales Tax'!$B$2:$C$52,2,FALSE)</f>
        <v>7.0699999999999999E-2</v>
      </c>
      <c r="U377" s="84">
        <f t="shared" si="33"/>
        <v>24.674299999999999</v>
      </c>
      <c r="V377" s="84">
        <f t="shared" si="34"/>
        <v>382.77430000000004</v>
      </c>
    </row>
    <row r="378" spans="1:22">
      <c r="A378" s="83" t="s">
        <v>1443</v>
      </c>
      <c r="B378" s="83" t="s">
        <v>1444</v>
      </c>
      <c r="C378" s="83" t="s">
        <v>1445</v>
      </c>
      <c r="D378" s="83" t="s">
        <v>1446</v>
      </c>
      <c r="E378" s="87">
        <v>48310</v>
      </c>
      <c r="F378" s="95" t="str">
        <f t="shared" si="30"/>
        <v>48310</v>
      </c>
      <c r="G378" s="96" t="str">
        <f t="shared" si="31"/>
        <v>483</v>
      </c>
      <c r="H378" s="96" t="str">
        <f>VLOOKUP(G378,'Zone Lookup'!$A$2:$C$149,3,TRUE)</f>
        <v>004</v>
      </c>
      <c r="I378" s="97">
        <f>VLOOKUP(H378,'Weight Lookup'!$A$2:$B$11,2,FALSE)</f>
        <v>8.91</v>
      </c>
      <c r="J378" s="98">
        <v>36</v>
      </c>
      <c r="K378" s="96" t="str">
        <f>VLOOKUP(J378,'Apple Watch Inventory'!$A$2:$H$43,2,FALSE)</f>
        <v>42mm</v>
      </c>
      <c r="L378" s="96" t="str">
        <f>VLOOKUP(J378,'Apple Watch Inventory'!$A$2:$H$43,3,FALSE)</f>
        <v>Watch</v>
      </c>
      <c r="M378" s="96" t="str">
        <f>VLOOKUP(J378,'Apple Watch Inventory'!$A$2:$H$43,4,FALSE)</f>
        <v>Stainless Steel</v>
      </c>
      <c r="N378" s="96" t="str">
        <f>VLOOKUP(J378,'Apple Watch Inventory'!$A$2:$H$43,5,FALSE)</f>
        <v>Link Bracelet</v>
      </c>
      <c r="O378" s="97">
        <f>VLOOKUP(J378,'Apple Watch Inventory'!$A$2:$H$43,6,FALSE)</f>
        <v>999</v>
      </c>
      <c r="P378" s="98">
        <v>0</v>
      </c>
      <c r="Q378" s="97">
        <f t="shared" si="32"/>
        <v>0</v>
      </c>
      <c r="R378" s="98" t="s">
        <v>16</v>
      </c>
      <c r="S378" s="84">
        <f t="shared" si="35"/>
        <v>999</v>
      </c>
      <c r="T378" s="99">
        <f>VLOOKUP(R378,'Avg Sales Tax'!$B$2:$C$52,2,FALSE)</f>
        <v>0.06</v>
      </c>
      <c r="U378" s="84">
        <f t="shared" si="33"/>
        <v>59.94</v>
      </c>
      <c r="V378" s="84">
        <f t="shared" si="34"/>
        <v>1067.8499999999999</v>
      </c>
    </row>
    <row r="379" spans="1:22">
      <c r="A379" s="83" t="s">
        <v>1447</v>
      </c>
      <c r="B379" s="83" t="s">
        <v>1448</v>
      </c>
      <c r="C379" s="83" t="s">
        <v>1449</v>
      </c>
      <c r="D379" s="83" t="s">
        <v>1313</v>
      </c>
      <c r="E379" s="87">
        <v>80919</v>
      </c>
      <c r="F379" s="95" t="str">
        <f t="shared" si="30"/>
        <v>80919</v>
      </c>
      <c r="G379" s="96" t="str">
        <f t="shared" si="31"/>
        <v>809</v>
      </c>
      <c r="H379" s="96" t="str">
        <f>VLOOKUP(G379,'Zone Lookup'!$A$2:$C$149,3,TRUE)</f>
        <v>007</v>
      </c>
      <c r="I379" s="97">
        <f>VLOOKUP(H379,'Weight Lookup'!$A$2:$B$11,2,FALSE)</f>
        <v>9.69</v>
      </c>
      <c r="J379" s="98">
        <v>13</v>
      </c>
      <c r="K379" s="96" t="str">
        <f>VLOOKUP(J379,'Apple Watch Inventory'!$A$2:$H$43,2,FALSE)</f>
        <v>38mm</v>
      </c>
      <c r="L379" s="96" t="str">
        <f>VLOOKUP(J379,'Apple Watch Inventory'!$A$2:$H$43,3,FALSE)</f>
        <v>Sport</v>
      </c>
      <c r="M379" s="96" t="str">
        <f>VLOOKUP(J379,'Apple Watch Inventory'!$A$2:$H$43,4,FALSE)</f>
        <v>Rose Gold Aluminum</v>
      </c>
      <c r="N379" s="96" t="str">
        <f>VLOOKUP(J379,'Apple Watch Inventory'!$A$2:$H$43,5,FALSE)</f>
        <v>Lavendar</v>
      </c>
      <c r="O379" s="97">
        <f>VLOOKUP(J379,'Apple Watch Inventory'!$A$2:$H$43,6,FALSE)</f>
        <v>299</v>
      </c>
      <c r="P379" s="98">
        <v>1</v>
      </c>
      <c r="Q379" s="97">
        <f t="shared" si="32"/>
        <v>69</v>
      </c>
      <c r="R379" s="98" t="s">
        <v>285</v>
      </c>
      <c r="S379" s="84">
        <f t="shared" si="35"/>
        <v>368</v>
      </c>
      <c r="T379" s="99">
        <f>VLOOKUP(R379,'Avg Sales Tax'!$B$2:$C$52,2,FALSE)</f>
        <v>7.4399999999999994E-2</v>
      </c>
      <c r="U379" s="84">
        <f t="shared" si="33"/>
        <v>27.379199999999997</v>
      </c>
      <c r="V379" s="84">
        <f t="shared" si="34"/>
        <v>405.06920000000002</v>
      </c>
    </row>
    <row r="380" spans="1:22">
      <c r="A380" s="83" t="s">
        <v>1450</v>
      </c>
      <c r="B380" s="83" t="s">
        <v>1451</v>
      </c>
      <c r="C380" s="83" t="s">
        <v>1452</v>
      </c>
      <c r="D380" s="83" t="s">
        <v>142</v>
      </c>
      <c r="E380" s="87">
        <v>10013</v>
      </c>
      <c r="F380" s="95" t="str">
        <f t="shared" si="30"/>
        <v>10013</v>
      </c>
      <c r="G380" s="96" t="str">
        <f t="shared" si="31"/>
        <v>100</v>
      </c>
      <c r="H380" s="96" t="str">
        <f>VLOOKUP(G380,'Zone Lookup'!$A$2:$C$149,3,TRUE)</f>
        <v>002</v>
      </c>
      <c r="I380" s="97">
        <f>VLOOKUP(H380,'Weight Lookup'!$A$2:$B$11,2,FALSE)</f>
        <v>7.66</v>
      </c>
      <c r="J380" s="98">
        <v>17</v>
      </c>
      <c r="K380" s="96" t="str">
        <f>VLOOKUP(J380,'Apple Watch Inventory'!$A$2:$H$43,2,FALSE)</f>
        <v>38mm</v>
      </c>
      <c r="L380" s="96" t="str">
        <f>VLOOKUP(J380,'Apple Watch Inventory'!$A$2:$H$43,3,FALSE)</f>
        <v>Sport</v>
      </c>
      <c r="M380" s="96" t="str">
        <f>VLOOKUP(J380,'Apple Watch Inventory'!$A$2:$H$43,4,FALSE)</f>
        <v>Rose Gold Aluminum</v>
      </c>
      <c r="N380" s="96" t="str">
        <f>VLOOKUP(J380,'Apple Watch Inventory'!$A$2:$H$43,5,FALSE)</f>
        <v>Royal Blue Woven Nylon</v>
      </c>
      <c r="O380" s="97">
        <f>VLOOKUP(J380,'Apple Watch Inventory'!$A$2:$H$43,6,FALSE)</f>
        <v>299</v>
      </c>
      <c r="P380" s="98">
        <v>1</v>
      </c>
      <c r="Q380" s="97">
        <f t="shared" si="32"/>
        <v>69</v>
      </c>
      <c r="R380" s="98" t="s">
        <v>66</v>
      </c>
      <c r="S380" s="84">
        <f t="shared" si="35"/>
        <v>368</v>
      </c>
      <c r="T380" s="99">
        <f>VLOOKUP(R380,'Avg Sales Tax'!$B$2:$C$52,2,FALSE)</f>
        <v>8.48E-2</v>
      </c>
      <c r="U380" s="84">
        <f t="shared" si="33"/>
        <v>31.206399999999999</v>
      </c>
      <c r="V380" s="84">
        <f t="shared" si="34"/>
        <v>406.8664</v>
      </c>
    </row>
    <row r="381" spans="1:22">
      <c r="A381" s="83" t="s">
        <v>1453</v>
      </c>
      <c r="B381" s="83" t="s">
        <v>1454</v>
      </c>
      <c r="C381" s="83" t="s">
        <v>1455</v>
      </c>
      <c r="D381" s="83" t="s">
        <v>364</v>
      </c>
      <c r="E381" s="87">
        <v>94545</v>
      </c>
      <c r="F381" s="95" t="str">
        <f t="shared" si="30"/>
        <v>94545</v>
      </c>
      <c r="G381" s="96" t="str">
        <f t="shared" si="31"/>
        <v>945</v>
      </c>
      <c r="H381" s="96" t="str">
        <f>VLOOKUP(G381,'Zone Lookup'!$A$2:$C$149,3,TRUE)</f>
        <v>008</v>
      </c>
      <c r="I381" s="97">
        <f>VLOOKUP(H381,'Weight Lookup'!$A$2:$B$11,2,FALSE)</f>
        <v>9.9600000000000009</v>
      </c>
      <c r="J381" s="98">
        <v>14</v>
      </c>
      <c r="K381" s="96" t="str">
        <f>VLOOKUP(J381,'Apple Watch Inventory'!$A$2:$H$43,2,FALSE)</f>
        <v>42mm</v>
      </c>
      <c r="L381" s="96" t="str">
        <f>VLOOKUP(J381,'Apple Watch Inventory'!$A$2:$H$43,3,FALSE)</f>
        <v>Sport</v>
      </c>
      <c r="M381" s="96" t="str">
        <f>VLOOKUP(J381,'Apple Watch Inventory'!$A$2:$H$43,4,FALSE)</f>
        <v>Rose Gold Aluminum</v>
      </c>
      <c r="N381" s="96" t="str">
        <f>VLOOKUP(J381,'Apple Watch Inventory'!$A$2:$H$43,5,FALSE)</f>
        <v>Lavendar</v>
      </c>
      <c r="O381" s="97">
        <f>VLOOKUP(J381,'Apple Watch Inventory'!$A$2:$H$43,6,FALSE)</f>
        <v>349</v>
      </c>
      <c r="P381" s="98">
        <v>0</v>
      </c>
      <c r="Q381" s="97">
        <f t="shared" si="32"/>
        <v>0</v>
      </c>
      <c r="R381" s="98" t="s">
        <v>46</v>
      </c>
      <c r="S381" s="84">
        <f t="shared" si="35"/>
        <v>349</v>
      </c>
      <c r="T381" s="99">
        <f>VLOOKUP(R381,'Avg Sales Tax'!$B$2:$C$52,2,FALSE)</f>
        <v>8.4400000000000003E-2</v>
      </c>
      <c r="U381" s="84">
        <f t="shared" si="33"/>
        <v>29.4556</v>
      </c>
      <c r="V381" s="84">
        <f t="shared" si="34"/>
        <v>388.41559999999998</v>
      </c>
    </row>
    <row r="382" spans="1:22">
      <c r="A382" s="83" t="s">
        <v>205</v>
      </c>
      <c r="B382" s="83" t="s">
        <v>1456</v>
      </c>
      <c r="C382" s="83" t="s">
        <v>1457</v>
      </c>
      <c r="D382" s="83" t="s">
        <v>39</v>
      </c>
      <c r="E382" s="87">
        <v>60624</v>
      </c>
      <c r="F382" s="95" t="str">
        <f t="shared" si="30"/>
        <v>60624</v>
      </c>
      <c r="G382" s="96" t="str">
        <f t="shared" si="31"/>
        <v>606</v>
      </c>
      <c r="H382" s="96" t="str">
        <f>VLOOKUP(G382,'Zone Lookup'!$A$2:$C$149,3,TRUE)</f>
        <v>005</v>
      </c>
      <c r="I382" s="97">
        <f>VLOOKUP(H382,'Weight Lookup'!$A$2:$B$11,2,FALSE)</f>
        <v>9.1</v>
      </c>
      <c r="J382" s="98">
        <v>28</v>
      </c>
      <c r="K382" s="96" t="str">
        <f>VLOOKUP(J382,'Apple Watch Inventory'!$A$2:$H$43,2,FALSE)</f>
        <v>42mm</v>
      </c>
      <c r="L382" s="96" t="str">
        <f>VLOOKUP(J382,'Apple Watch Inventory'!$A$2:$H$43,3,FALSE)</f>
        <v>Watch</v>
      </c>
      <c r="M382" s="96" t="str">
        <f>VLOOKUP(J382,'Apple Watch Inventory'!$A$2:$H$43,4,FALSE)</f>
        <v>Stainless Steel</v>
      </c>
      <c r="N382" s="96" t="str">
        <f>VLOOKUP(J382,'Apple Watch Inventory'!$A$2:$H$43,5,FALSE)</f>
        <v>White Leather Loop</v>
      </c>
      <c r="O382" s="97">
        <f>VLOOKUP(J382,'Apple Watch Inventory'!$A$2:$H$43,6,FALSE)</f>
        <v>699</v>
      </c>
      <c r="P382" s="98">
        <v>1</v>
      </c>
      <c r="Q382" s="97">
        <f t="shared" si="32"/>
        <v>69</v>
      </c>
      <c r="R382" s="98" t="s">
        <v>40</v>
      </c>
      <c r="S382" s="84">
        <f t="shared" si="35"/>
        <v>768</v>
      </c>
      <c r="T382" s="99">
        <f>VLOOKUP(R382,'Avg Sales Tax'!$B$2:$C$52,2,FALSE)</f>
        <v>8.1900000000000001E-2</v>
      </c>
      <c r="U382" s="84">
        <f t="shared" si="33"/>
        <v>62.8992</v>
      </c>
      <c r="V382" s="84">
        <f t="shared" si="34"/>
        <v>839.99919999999997</v>
      </c>
    </row>
    <row r="383" spans="1:22">
      <c r="A383" s="83" t="s">
        <v>1458</v>
      </c>
      <c r="B383" s="83" t="s">
        <v>1459</v>
      </c>
      <c r="C383" s="83" t="s">
        <v>1460</v>
      </c>
      <c r="D383" s="83" t="s">
        <v>1461</v>
      </c>
      <c r="E383" s="87">
        <v>18509</v>
      </c>
      <c r="F383" s="95" t="str">
        <f t="shared" si="30"/>
        <v>18509</v>
      </c>
      <c r="G383" s="96" t="str">
        <f t="shared" si="31"/>
        <v>185</v>
      </c>
      <c r="H383" s="96" t="str">
        <f>VLOOKUP(G383,'Zone Lookup'!$A$2:$C$149,3,TRUE)</f>
        <v>002</v>
      </c>
      <c r="I383" s="97">
        <f>VLOOKUP(H383,'Weight Lookup'!$A$2:$B$11,2,FALSE)</f>
        <v>7.66</v>
      </c>
      <c r="J383" s="98">
        <v>5</v>
      </c>
      <c r="K383" s="96" t="str">
        <f>VLOOKUP(J383,'Apple Watch Inventory'!$A$2:$H$43,2,FALSE)</f>
        <v>38mm</v>
      </c>
      <c r="L383" s="96" t="str">
        <f>VLOOKUP(J383,'Apple Watch Inventory'!$A$2:$H$43,3,FALSE)</f>
        <v>Sport</v>
      </c>
      <c r="M383" s="96" t="str">
        <f>VLOOKUP(J383,'Apple Watch Inventory'!$A$2:$H$43,4,FALSE)</f>
        <v xml:space="preserve">Silver Aluminum </v>
      </c>
      <c r="N383" s="96" t="str">
        <f>VLOOKUP(J383,'Apple Watch Inventory'!$A$2:$H$43,5,FALSE)</f>
        <v>Apricot Sport</v>
      </c>
      <c r="O383" s="97">
        <f>VLOOKUP(J383,'Apple Watch Inventory'!$A$2:$H$43,6,FALSE)</f>
        <v>299</v>
      </c>
      <c r="P383" s="98">
        <v>1</v>
      </c>
      <c r="Q383" s="97">
        <f t="shared" si="32"/>
        <v>69</v>
      </c>
      <c r="R383" s="98" t="s">
        <v>61</v>
      </c>
      <c r="S383" s="84">
        <f t="shared" si="35"/>
        <v>368</v>
      </c>
      <c r="T383" s="99">
        <f>VLOOKUP(R383,'Avg Sales Tax'!$B$2:$C$52,2,FALSE)</f>
        <v>6.3399999999999998E-2</v>
      </c>
      <c r="U383" s="84">
        <f t="shared" si="33"/>
        <v>23.331199999999999</v>
      </c>
      <c r="V383" s="84">
        <f t="shared" si="34"/>
        <v>398.99120000000005</v>
      </c>
    </row>
    <row r="384" spans="1:22">
      <c r="A384" s="83" t="s">
        <v>36</v>
      </c>
      <c r="B384" s="83" t="s">
        <v>1462</v>
      </c>
      <c r="C384" s="83" t="s">
        <v>1463</v>
      </c>
      <c r="D384" s="83" t="s">
        <v>1464</v>
      </c>
      <c r="E384" s="87">
        <v>95965</v>
      </c>
      <c r="F384" s="95" t="str">
        <f t="shared" si="30"/>
        <v>95965</v>
      </c>
      <c r="G384" s="96" t="str">
        <f t="shared" si="31"/>
        <v>959</v>
      </c>
      <c r="H384" s="96" t="str">
        <f>VLOOKUP(G384,'Zone Lookup'!$A$2:$C$149,3,TRUE)</f>
        <v>008</v>
      </c>
      <c r="I384" s="97">
        <f>VLOOKUP(H384,'Weight Lookup'!$A$2:$B$11,2,FALSE)</f>
        <v>9.9600000000000009</v>
      </c>
      <c r="J384" s="98">
        <v>38</v>
      </c>
      <c r="K384" s="96" t="str">
        <f>VLOOKUP(J384,'Apple Watch Inventory'!$A$2:$H$43,2,FALSE)</f>
        <v>42mm</v>
      </c>
      <c r="L384" s="96" t="str">
        <f>VLOOKUP(J384,'Apple Watch Inventory'!$A$2:$H$43,3,FALSE)</f>
        <v>Watch</v>
      </c>
      <c r="M384" s="96" t="str">
        <f>VLOOKUP(J384,'Apple Watch Inventory'!$A$2:$H$43,4,FALSE)</f>
        <v>Space Black Stainless Steel</v>
      </c>
      <c r="N384" s="96" t="str">
        <f>VLOOKUP(J384,'Apple Watch Inventory'!$A$2:$H$43,5,FALSE)</f>
        <v>Black Sport</v>
      </c>
      <c r="O384" s="97">
        <f>VLOOKUP(J384,'Apple Watch Inventory'!$A$2:$H$43,6,FALSE)</f>
        <v>599</v>
      </c>
      <c r="P384" s="98">
        <v>1</v>
      </c>
      <c r="Q384" s="97">
        <f t="shared" si="32"/>
        <v>69</v>
      </c>
      <c r="R384" s="98" t="s">
        <v>46</v>
      </c>
      <c r="S384" s="84">
        <f t="shared" si="35"/>
        <v>668</v>
      </c>
      <c r="T384" s="99">
        <f>VLOOKUP(R384,'Avg Sales Tax'!$B$2:$C$52,2,FALSE)</f>
        <v>8.4400000000000003E-2</v>
      </c>
      <c r="U384" s="84">
        <f t="shared" si="33"/>
        <v>56.379200000000004</v>
      </c>
      <c r="V384" s="84">
        <f t="shared" si="34"/>
        <v>734.33920000000001</v>
      </c>
    </row>
    <row r="385" spans="1:22">
      <c r="A385" s="83" t="s">
        <v>1465</v>
      </c>
      <c r="B385" s="83" t="s">
        <v>178</v>
      </c>
      <c r="C385" s="83" t="s">
        <v>1466</v>
      </c>
      <c r="D385" s="83" t="s">
        <v>1467</v>
      </c>
      <c r="E385" s="87">
        <v>12771</v>
      </c>
      <c r="F385" s="95" t="str">
        <f t="shared" si="30"/>
        <v>12771</v>
      </c>
      <c r="G385" s="96" t="str">
        <f t="shared" si="31"/>
        <v>127</v>
      </c>
      <c r="H385" s="96" t="str">
        <f>VLOOKUP(G385,'Zone Lookup'!$A$2:$C$149,3,TRUE)</f>
        <v>002</v>
      </c>
      <c r="I385" s="97">
        <f>VLOOKUP(H385,'Weight Lookup'!$A$2:$B$11,2,FALSE)</f>
        <v>7.66</v>
      </c>
      <c r="J385" s="98">
        <v>37</v>
      </c>
      <c r="K385" s="96" t="str">
        <f>VLOOKUP(J385,'Apple Watch Inventory'!$A$2:$H$43,2,FALSE)</f>
        <v>38mm</v>
      </c>
      <c r="L385" s="96" t="str">
        <f>VLOOKUP(J385,'Apple Watch Inventory'!$A$2:$H$43,3,FALSE)</f>
        <v>Watch</v>
      </c>
      <c r="M385" s="96" t="str">
        <f>VLOOKUP(J385,'Apple Watch Inventory'!$A$2:$H$43,4,FALSE)</f>
        <v>Space Black Stainless Steel</v>
      </c>
      <c r="N385" s="96" t="str">
        <f>VLOOKUP(J385,'Apple Watch Inventory'!$A$2:$H$43,5,FALSE)</f>
        <v>Black Sport</v>
      </c>
      <c r="O385" s="97">
        <f>VLOOKUP(J385,'Apple Watch Inventory'!$A$2:$H$43,6,FALSE)</f>
        <v>549</v>
      </c>
      <c r="P385" s="98">
        <v>1</v>
      </c>
      <c r="Q385" s="97">
        <f t="shared" si="32"/>
        <v>69</v>
      </c>
      <c r="R385" s="98" t="s">
        <v>66</v>
      </c>
      <c r="S385" s="84">
        <f t="shared" si="35"/>
        <v>618</v>
      </c>
      <c r="T385" s="99">
        <f>VLOOKUP(R385,'Avg Sales Tax'!$B$2:$C$52,2,FALSE)</f>
        <v>8.48E-2</v>
      </c>
      <c r="U385" s="84">
        <f t="shared" si="33"/>
        <v>52.406399999999998</v>
      </c>
      <c r="V385" s="84">
        <f t="shared" si="34"/>
        <v>678.06639999999993</v>
      </c>
    </row>
    <row r="386" spans="1:22">
      <c r="A386" s="83" t="s">
        <v>1468</v>
      </c>
      <c r="B386" s="83" t="s">
        <v>1469</v>
      </c>
      <c r="C386" s="83" t="s">
        <v>1470</v>
      </c>
      <c r="D386" s="83" t="s">
        <v>1471</v>
      </c>
      <c r="E386" s="87">
        <v>44142</v>
      </c>
      <c r="F386" s="95" t="str">
        <f t="shared" si="30"/>
        <v>44142</v>
      </c>
      <c r="G386" s="96" t="str">
        <f t="shared" si="31"/>
        <v>441</v>
      </c>
      <c r="H386" s="96" t="str">
        <f>VLOOKUP(G386,'Zone Lookup'!$A$2:$C$149,3,TRUE)</f>
        <v>004</v>
      </c>
      <c r="I386" s="97">
        <f>VLOOKUP(H386,'Weight Lookup'!$A$2:$B$11,2,FALSE)</f>
        <v>8.91</v>
      </c>
      <c r="J386" s="98">
        <v>8</v>
      </c>
      <c r="K386" s="96" t="str">
        <f>VLOOKUP(J386,'Apple Watch Inventory'!$A$2:$H$43,2,FALSE)</f>
        <v>42mm</v>
      </c>
      <c r="L386" s="96" t="str">
        <f>VLOOKUP(J386,'Apple Watch Inventory'!$A$2:$H$43,3,FALSE)</f>
        <v>Sport</v>
      </c>
      <c r="M386" s="96" t="str">
        <f>VLOOKUP(J386,'Apple Watch Inventory'!$A$2:$H$43,4,FALSE)</f>
        <v xml:space="preserve">Silver Aluminum </v>
      </c>
      <c r="N386" s="96" t="str">
        <f>VLOOKUP(J386,'Apple Watch Inventory'!$A$2:$H$43,5,FALSE)</f>
        <v>Royal Blue</v>
      </c>
      <c r="O386" s="97">
        <f>VLOOKUP(J386,'Apple Watch Inventory'!$A$2:$H$43,6,FALSE)</f>
        <v>349</v>
      </c>
      <c r="P386" s="98">
        <v>0</v>
      </c>
      <c r="Q386" s="97">
        <f t="shared" si="32"/>
        <v>0</v>
      </c>
      <c r="R386" s="98" t="s">
        <v>31</v>
      </c>
      <c r="S386" s="84">
        <f t="shared" si="35"/>
        <v>349</v>
      </c>
      <c r="T386" s="99">
        <f>VLOOKUP(R386,'Avg Sales Tax'!$B$2:$C$52,2,FALSE)</f>
        <v>7.0999999999999994E-2</v>
      </c>
      <c r="U386" s="84">
        <f t="shared" si="33"/>
        <v>24.778999999999996</v>
      </c>
      <c r="V386" s="84">
        <f t="shared" si="34"/>
        <v>382.68900000000002</v>
      </c>
    </row>
    <row r="387" spans="1:22">
      <c r="A387" s="83" t="s">
        <v>1472</v>
      </c>
      <c r="B387" s="83" t="s">
        <v>1473</v>
      </c>
      <c r="C387" s="83" t="s">
        <v>1474</v>
      </c>
      <c r="D387" s="83" t="s">
        <v>1475</v>
      </c>
      <c r="E387" s="87">
        <v>7003</v>
      </c>
      <c r="F387" s="95" t="str">
        <f t="shared" ref="F387:F450" si="36">IF(LEN(TEXT(E387,"#####"))=4,CONCATENATE("0",TEXT(E387,"#####")),TEXT(E387,"#####"))</f>
        <v>07003</v>
      </c>
      <c r="G387" s="96" t="str">
        <f t="shared" ref="G387:G450" si="37">LEFT(F387,3)</f>
        <v>070</v>
      </c>
      <c r="H387" s="96" t="str">
        <f>VLOOKUP(G387,'Zone Lookup'!$A$2:$C$149,3,TRUE)</f>
        <v>002</v>
      </c>
      <c r="I387" s="97">
        <f>VLOOKUP(H387,'Weight Lookup'!$A$2:$B$11,2,FALSE)</f>
        <v>7.66</v>
      </c>
      <c r="J387" s="98">
        <v>21</v>
      </c>
      <c r="K387" s="96" t="str">
        <f>VLOOKUP(J387,'Apple Watch Inventory'!$A$2:$H$43,2,FALSE)</f>
        <v>38mm</v>
      </c>
      <c r="L387" s="96" t="str">
        <f>VLOOKUP(J387,'Apple Watch Inventory'!$A$2:$H$43,3,FALSE)</f>
        <v>Sport</v>
      </c>
      <c r="M387" s="96" t="str">
        <f>VLOOKUP(J387,'Apple Watch Inventory'!$A$2:$H$43,4,FALSE)</f>
        <v>Space Gray Aluminum</v>
      </c>
      <c r="N387" s="96" t="str">
        <f>VLOOKUP(J387,'Apple Watch Inventory'!$A$2:$H$43,5,FALSE)</f>
        <v>Black Woven Nylon</v>
      </c>
      <c r="O387" s="97">
        <f>VLOOKUP(J387,'Apple Watch Inventory'!$A$2:$H$43,6,FALSE)</f>
        <v>299</v>
      </c>
      <c r="P387" s="98">
        <v>1</v>
      </c>
      <c r="Q387" s="97">
        <f t="shared" ref="Q387:Q450" si="38">IF(P387=1,69,0)</f>
        <v>69</v>
      </c>
      <c r="R387" s="98" t="s">
        <v>21</v>
      </c>
      <c r="S387" s="84">
        <f t="shared" si="35"/>
        <v>368</v>
      </c>
      <c r="T387" s="99">
        <f>VLOOKUP(R387,'Avg Sales Tax'!$B$2:$C$52,2,FALSE)</f>
        <v>6.9699999999999998E-2</v>
      </c>
      <c r="U387" s="84">
        <f t="shared" ref="U387:U450" si="39">S387*T387</f>
        <v>25.6496</v>
      </c>
      <c r="V387" s="84">
        <f t="shared" ref="V387:V450" si="40">I387+S387+U387</f>
        <v>401.30960000000005</v>
      </c>
    </row>
    <row r="388" spans="1:22">
      <c r="A388" s="83" t="s">
        <v>1476</v>
      </c>
      <c r="B388" s="83" t="s">
        <v>1477</v>
      </c>
      <c r="C388" s="83" t="s">
        <v>1478</v>
      </c>
      <c r="D388" s="83" t="s">
        <v>25</v>
      </c>
      <c r="E388" s="87">
        <v>99501</v>
      </c>
      <c r="F388" s="95" t="str">
        <f t="shared" si="36"/>
        <v>99501</v>
      </c>
      <c r="G388" s="96" t="str">
        <f t="shared" si="37"/>
        <v>995</v>
      </c>
      <c r="H388" s="96" t="str">
        <f>VLOOKUP(G388,'Zone Lookup'!$A$2:$C$149,3,TRUE)</f>
        <v>046</v>
      </c>
      <c r="I388" s="97">
        <f>VLOOKUP(H388,'Weight Lookup'!$A$2:$B$11,2,FALSE)</f>
        <v>37.880000000000003</v>
      </c>
      <c r="J388" s="98">
        <v>13</v>
      </c>
      <c r="K388" s="96" t="str">
        <f>VLOOKUP(J388,'Apple Watch Inventory'!$A$2:$H$43,2,FALSE)</f>
        <v>38mm</v>
      </c>
      <c r="L388" s="96" t="str">
        <f>VLOOKUP(J388,'Apple Watch Inventory'!$A$2:$H$43,3,FALSE)</f>
        <v>Sport</v>
      </c>
      <c r="M388" s="96" t="str">
        <f>VLOOKUP(J388,'Apple Watch Inventory'!$A$2:$H$43,4,FALSE)</f>
        <v>Rose Gold Aluminum</v>
      </c>
      <c r="N388" s="96" t="str">
        <f>VLOOKUP(J388,'Apple Watch Inventory'!$A$2:$H$43,5,FALSE)</f>
        <v>Lavendar</v>
      </c>
      <c r="O388" s="97">
        <f>VLOOKUP(J388,'Apple Watch Inventory'!$A$2:$H$43,6,FALSE)</f>
        <v>299</v>
      </c>
      <c r="P388" s="98">
        <v>0</v>
      </c>
      <c r="Q388" s="97">
        <f t="shared" si="38"/>
        <v>0</v>
      </c>
      <c r="R388" s="98" t="s">
        <v>26</v>
      </c>
      <c r="S388" s="84">
        <f t="shared" ref="S388:S451" si="41">O388+Q388</f>
        <v>299</v>
      </c>
      <c r="T388" s="99">
        <f>VLOOKUP(R388,'Avg Sales Tax'!$B$2:$C$52,2,FALSE)</f>
        <v>1.7600000000000001E-2</v>
      </c>
      <c r="U388" s="84">
        <f t="shared" si="39"/>
        <v>5.2624000000000004</v>
      </c>
      <c r="V388" s="84">
        <f t="shared" si="40"/>
        <v>342.14240000000001</v>
      </c>
    </row>
    <row r="389" spans="1:22">
      <c r="A389" s="83" t="s">
        <v>1059</v>
      </c>
      <c r="B389" s="83" t="s">
        <v>1479</v>
      </c>
      <c r="C389" s="83" t="s">
        <v>1480</v>
      </c>
      <c r="D389" s="83" t="s">
        <v>228</v>
      </c>
      <c r="E389" s="87">
        <v>19102</v>
      </c>
      <c r="F389" s="95" t="str">
        <f t="shared" si="36"/>
        <v>19102</v>
      </c>
      <c r="G389" s="96" t="str">
        <f t="shared" si="37"/>
        <v>191</v>
      </c>
      <c r="H389" s="96" t="str">
        <f>VLOOKUP(G389,'Zone Lookup'!$A$2:$C$149,3,TRUE)</f>
        <v>002</v>
      </c>
      <c r="I389" s="97">
        <f>VLOOKUP(H389,'Weight Lookup'!$A$2:$B$11,2,FALSE)</f>
        <v>7.66</v>
      </c>
      <c r="J389" s="98">
        <v>7</v>
      </c>
      <c r="K389" s="96" t="str">
        <f>VLOOKUP(J389,'Apple Watch Inventory'!$A$2:$H$43,2,FALSE)</f>
        <v>38mm</v>
      </c>
      <c r="L389" s="96" t="str">
        <f>VLOOKUP(J389,'Apple Watch Inventory'!$A$2:$H$43,3,FALSE)</f>
        <v>Sport</v>
      </c>
      <c r="M389" s="96" t="str">
        <f>VLOOKUP(J389,'Apple Watch Inventory'!$A$2:$H$43,4,FALSE)</f>
        <v xml:space="preserve">Silver Aluminum </v>
      </c>
      <c r="N389" s="96" t="str">
        <f>VLOOKUP(J389,'Apple Watch Inventory'!$A$2:$H$43,5,FALSE)</f>
        <v>Royal Blue</v>
      </c>
      <c r="O389" s="97">
        <f>VLOOKUP(J389,'Apple Watch Inventory'!$A$2:$H$43,6,FALSE)</f>
        <v>299</v>
      </c>
      <c r="P389" s="98">
        <v>0</v>
      </c>
      <c r="Q389" s="97">
        <f t="shared" si="38"/>
        <v>0</v>
      </c>
      <c r="R389" s="98" t="s">
        <v>61</v>
      </c>
      <c r="S389" s="84">
        <f t="shared" si="41"/>
        <v>299</v>
      </c>
      <c r="T389" s="99">
        <f>VLOOKUP(R389,'Avg Sales Tax'!$B$2:$C$52,2,FALSE)</f>
        <v>6.3399999999999998E-2</v>
      </c>
      <c r="U389" s="84">
        <f t="shared" si="39"/>
        <v>18.956599999999998</v>
      </c>
      <c r="V389" s="84">
        <f t="shared" si="40"/>
        <v>325.61660000000001</v>
      </c>
    </row>
    <row r="390" spans="1:22">
      <c r="A390" s="83" t="s">
        <v>1481</v>
      </c>
      <c r="B390" s="83" t="s">
        <v>1482</v>
      </c>
      <c r="C390" s="83" t="s">
        <v>1483</v>
      </c>
      <c r="D390" s="83" t="s">
        <v>621</v>
      </c>
      <c r="E390" s="87">
        <v>45217</v>
      </c>
      <c r="F390" s="95" t="str">
        <f t="shared" si="36"/>
        <v>45217</v>
      </c>
      <c r="G390" s="96" t="str">
        <f t="shared" si="37"/>
        <v>452</v>
      </c>
      <c r="H390" s="96" t="str">
        <f>VLOOKUP(G390,'Zone Lookup'!$A$2:$C$149,3,TRUE)</f>
        <v>004</v>
      </c>
      <c r="I390" s="97">
        <f>VLOOKUP(H390,'Weight Lookup'!$A$2:$B$11,2,FALSE)</f>
        <v>8.91</v>
      </c>
      <c r="J390" s="98">
        <v>2</v>
      </c>
      <c r="K390" s="96" t="str">
        <f>VLOOKUP(J390,'Apple Watch Inventory'!$A$2:$H$43,2,FALSE)</f>
        <v>42mm</v>
      </c>
      <c r="L390" s="96" t="str">
        <f>VLOOKUP(J390,'Apple Watch Inventory'!$A$2:$H$43,3,FALSE)</f>
        <v>Sport</v>
      </c>
      <c r="M390" s="96" t="str">
        <f>VLOOKUP(J390,'Apple Watch Inventory'!$A$2:$H$43,4,FALSE)</f>
        <v>Space Gray Aluminum</v>
      </c>
      <c r="N390" s="96" t="str">
        <f>VLOOKUP(J390,'Apple Watch Inventory'!$A$2:$H$43,5,FALSE)</f>
        <v>Black Sport</v>
      </c>
      <c r="O390" s="97">
        <f>VLOOKUP(J390,'Apple Watch Inventory'!$A$2:$H$43,6,FALSE)</f>
        <v>349</v>
      </c>
      <c r="P390" s="98">
        <v>1</v>
      </c>
      <c r="Q390" s="97">
        <f t="shared" si="38"/>
        <v>69</v>
      </c>
      <c r="R390" s="98" t="s">
        <v>31</v>
      </c>
      <c r="S390" s="84">
        <f t="shared" si="41"/>
        <v>418</v>
      </c>
      <c r="T390" s="99">
        <f>VLOOKUP(R390,'Avg Sales Tax'!$B$2:$C$52,2,FALSE)</f>
        <v>7.0999999999999994E-2</v>
      </c>
      <c r="U390" s="84">
        <f t="shared" si="39"/>
        <v>29.677999999999997</v>
      </c>
      <c r="V390" s="84">
        <f t="shared" si="40"/>
        <v>456.58800000000002</v>
      </c>
    </row>
    <row r="391" spans="1:22">
      <c r="A391" s="83" t="s">
        <v>1484</v>
      </c>
      <c r="B391" s="83" t="s">
        <v>1485</v>
      </c>
      <c r="C391" s="83" t="s">
        <v>1486</v>
      </c>
      <c r="D391" s="83" t="s">
        <v>376</v>
      </c>
      <c r="E391" s="87">
        <v>90248</v>
      </c>
      <c r="F391" s="95" t="str">
        <f t="shared" si="36"/>
        <v>90248</v>
      </c>
      <c r="G391" s="96" t="str">
        <f t="shared" si="37"/>
        <v>902</v>
      </c>
      <c r="H391" s="96" t="str">
        <f>VLOOKUP(G391,'Zone Lookup'!$A$2:$C$149,3,TRUE)</f>
        <v>008</v>
      </c>
      <c r="I391" s="97">
        <f>VLOOKUP(H391,'Weight Lookup'!$A$2:$B$11,2,FALSE)</f>
        <v>9.9600000000000009</v>
      </c>
      <c r="J391" s="98">
        <v>28</v>
      </c>
      <c r="K391" s="96" t="str">
        <f>VLOOKUP(J391,'Apple Watch Inventory'!$A$2:$H$43,2,FALSE)</f>
        <v>42mm</v>
      </c>
      <c r="L391" s="96" t="str">
        <f>VLOOKUP(J391,'Apple Watch Inventory'!$A$2:$H$43,3,FALSE)</f>
        <v>Watch</v>
      </c>
      <c r="M391" s="96" t="str">
        <f>VLOOKUP(J391,'Apple Watch Inventory'!$A$2:$H$43,4,FALSE)</f>
        <v>Stainless Steel</v>
      </c>
      <c r="N391" s="96" t="str">
        <f>VLOOKUP(J391,'Apple Watch Inventory'!$A$2:$H$43,5,FALSE)</f>
        <v>White Leather Loop</v>
      </c>
      <c r="O391" s="97">
        <f>VLOOKUP(J391,'Apple Watch Inventory'!$A$2:$H$43,6,FALSE)</f>
        <v>699</v>
      </c>
      <c r="P391" s="98">
        <v>1</v>
      </c>
      <c r="Q391" s="97">
        <f t="shared" si="38"/>
        <v>69</v>
      </c>
      <c r="R391" s="98" t="s">
        <v>46</v>
      </c>
      <c r="S391" s="84">
        <f t="shared" si="41"/>
        <v>768</v>
      </c>
      <c r="T391" s="99">
        <f>VLOOKUP(R391,'Avg Sales Tax'!$B$2:$C$52,2,FALSE)</f>
        <v>8.4400000000000003E-2</v>
      </c>
      <c r="U391" s="84">
        <f t="shared" si="39"/>
        <v>64.819199999999995</v>
      </c>
      <c r="V391" s="84">
        <f t="shared" si="40"/>
        <v>842.77920000000006</v>
      </c>
    </row>
    <row r="392" spans="1:22">
      <c r="A392" s="83" t="s">
        <v>1487</v>
      </c>
      <c r="B392" s="83" t="s">
        <v>1488</v>
      </c>
      <c r="C392" s="83" t="s">
        <v>1489</v>
      </c>
      <c r="D392" s="83" t="s">
        <v>1490</v>
      </c>
      <c r="E392" s="87">
        <v>50315</v>
      </c>
      <c r="F392" s="95" t="str">
        <f t="shared" si="36"/>
        <v>50315</v>
      </c>
      <c r="G392" s="96" t="str">
        <f t="shared" si="37"/>
        <v>503</v>
      </c>
      <c r="H392" s="96" t="str">
        <f>VLOOKUP(G392,'Zone Lookup'!$A$2:$C$149,3,TRUE)</f>
        <v>006</v>
      </c>
      <c r="I392" s="97">
        <f>VLOOKUP(H392,'Weight Lookup'!$A$2:$B$11,2,FALSE)</f>
        <v>9.49</v>
      </c>
      <c r="J392" s="98">
        <v>14</v>
      </c>
      <c r="K392" s="96" t="str">
        <f>VLOOKUP(J392,'Apple Watch Inventory'!$A$2:$H$43,2,FALSE)</f>
        <v>42mm</v>
      </c>
      <c r="L392" s="96" t="str">
        <f>VLOOKUP(J392,'Apple Watch Inventory'!$A$2:$H$43,3,FALSE)</f>
        <v>Sport</v>
      </c>
      <c r="M392" s="96" t="str">
        <f>VLOOKUP(J392,'Apple Watch Inventory'!$A$2:$H$43,4,FALSE)</f>
        <v>Rose Gold Aluminum</v>
      </c>
      <c r="N392" s="96" t="str">
        <f>VLOOKUP(J392,'Apple Watch Inventory'!$A$2:$H$43,5,FALSE)</f>
        <v>Lavendar</v>
      </c>
      <c r="O392" s="97">
        <f>VLOOKUP(J392,'Apple Watch Inventory'!$A$2:$H$43,6,FALSE)</f>
        <v>349</v>
      </c>
      <c r="P392" s="98">
        <v>1</v>
      </c>
      <c r="Q392" s="97">
        <f t="shared" si="38"/>
        <v>69</v>
      </c>
      <c r="R392" s="98" t="s">
        <v>1491</v>
      </c>
      <c r="S392" s="84">
        <f t="shared" si="41"/>
        <v>418</v>
      </c>
      <c r="T392" s="99">
        <f>VLOOKUP(R392,'Avg Sales Tax'!$B$2:$C$52,2,FALSE)</f>
        <v>6.7799999999999999E-2</v>
      </c>
      <c r="U392" s="84">
        <f t="shared" si="39"/>
        <v>28.340399999999999</v>
      </c>
      <c r="V392" s="84">
        <f t="shared" si="40"/>
        <v>455.8304</v>
      </c>
    </row>
    <row r="393" spans="1:22">
      <c r="A393" s="83" t="s">
        <v>1492</v>
      </c>
      <c r="B393" s="83" t="s">
        <v>1493</v>
      </c>
      <c r="C393" s="83" t="s">
        <v>1494</v>
      </c>
      <c r="D393" s="83" t="s">
        <v>1495</v>
      </c>
      <c r="E393" s="87">
        <v>19406</v>
      </c>
      <c r="F393" s="95" t="str">
        <f t="shared" si="36"/>
        <v>19406</v>
      </c>
      <c r="G393" s="96" t="str">
        <f t="shared" si="37"/>
        <v>194</v>
      </c>
      <c r="H393" s="96" t="str">
        <f>VLOOKUP(G393,'Zone Lookup'!$A$2:$C$149,3,TRUE)</f>
        <v>002</v>
      </c>
      <c r="I393" s="97">
        <f>VLOOKUP(H393,'Weight Lookup'!$A$2:$B$11,2,FALSE)</f>
        <v>7.66</v>
      </c>
      <c r="J393" s="98">
        <v>7</v>
      </c>
      <c r="K393" s="96" t="str">
        <f>VLOOKUP(J393,'Apple Watch Inventory'!$A$2:$H$43,2,FALSE)</f>
        <v>38mm</v>
      </c>
      <c r="L393" s="96" t="str">
        <f>VLOOKUP(J393,'Apple Watch Inventory'!$A$2:$H$43,3,FALSE)</f>
        <v>Sport</v>
      </c>
      <c r="M393" s="96" t="str">
        <f>VLOOKUP(J393,'Apple Watch Inventory'!$A$2:$H$43,4,FALSE)</f>
        <v xml:space="preserve">Silver Aluminum </v>
      </c>
      <c r="N393" s="96" t="str">
        <f>VLOOKUP(J393,'Apple Watch Inventory'!$A$2:$H$43,5,FALSE)</f>
        <v>Royal Blue</v>
      </c>
      <c r="O393" s="97">
        <f>VLOOKUP(J393,'Apple Watch Inventory'!$A$2:$H$43,6,FALSE)</f>
        <v>299</v>
      </c>
      <c r="P393" s="98">
        <v>0</v>
      </c>
      <c r="Q393" s="97">
        <f t="shared" si="38"/>
        <v>0</v>
      </c>
      <c r="R393" s="98" t="s">
        <v>61</v>
      </c>
      <c r="S393" s="84">
        <f t="shared" si="41"/>
        <v>299</v>
      </c>
      <c r="T393" s="99">
        <f>VLOOKUP(R393,'Avg Sales Tax'!$B$2:$C$52,2,FALSE)</f>
        <v>6.3399999999999998E-2</v>
      </c>
      <c r="U393" s="84">
        <f t="shared" si="39"/>
        <v>18.956599999999998</v>
      </c>
      <c r="V393" s="84">
        <f t="shared" si="40"/>
        <v>325.61660000000001</v>
      </c>
    </row>
    <row r="394" spans="1:22">
      <c r="A394" s="83" t="s">
        <v>22</v>
      </c>
      <c r="B394" s="83" t="s">
        <v>1496</v>
      </c>
      <c r="C394" s="83" t="s">
        <v>1497</v>
      </c>
      <c r="D394" s="83" t="s">
        <v>1498</v>
      </c>
      <c r="E394" s="87">
        <v>27601</v>
      </c>
      <c r="F394" s="95" t="str">
        <f t="shared" si="36"/>
        <v>27601</v>
      </c>
      <c r="G394" s="96" t="str">
        <f t="shared" si="37"/>
        <v>276</v>
      </c>
      <c r="H394" s="96" t="str">
        <f>VLOOKUP(G394,'Zone Lookup'!$A$2:$C$149,3,TRUE)</f>
        <v>004</v>
      </c>
      <c r="I394" s="97">
        <f>VLOOKUP(H394,'Weight Lookup'!$A$2:$B$11,2,FALSE)</f>
        <v>8.91</v>
      </c>
      <c r="J394" s="98">
        <v>14</v>
      </c>
      <c r="K394" s="96" t="str">
        <f>VLOOKUP(J394,'Apple Watch Inventory'!$A$2:$H$43,2,FALSE)</f>
        <v>42mm</v>
      </c>
      <c r="L394" s="96" t="str">
        <f>VLOOKUP(J394,'Apple Watch Inventory'!$A$2:$H$43,3,FALSE)</f>
        <v>Sport</v>
      </c>
      <c r="M394" s="96" t="str">
        <f>VLOOKUP(J394,'Apple Watch Inventory'!$A$2:$H$43,4,FALSE)</f>
        <v>Rose Gold Aluminum</v>
      </c>
      <c r="N394" s="96" t="str">
        <f>VLOOKUP(J394,'Apple Watch Inventory'!$A$2:$H$43,5,FALSE)</f>
        <v>Lavendar</v>
      </c>
      <c r="O394" s="97">
        <f>VLOOKUP(J394,'Apple Watch Inventory'!$A$2:$H$43,6,FALSE)</f>
        <v>349</v>
      </c>
      <c r="P394" s="98">
        <v>1</v>
      </c>
      <c r="Q394" s="97">
        <f t="shared" si="38"/>
        <v>69</v>
      </c>
      <c r="R394" s="98" t="s">
        <v>317</v>
      </c>
      <c r="S394" s="84">
        <f t="shared" si="41"/>
        <v>418</v>
      </c>
      <c r="T394" s="99">
        <f>VLOOKUP(R394,'Avg Sales Tax'!$B$2:$C$52,2,FALSE)</f>
        <v>6.9000000000000006E-2</v>
      </c>
      <c r="U394" s="84">
        <f t="shared" si="39"/>
        <v>28.842000000000002</v>
      </c>
      <c r="V394" s="84">
        <f t="shared" si="40"/>
        <v>455.75200000000001</v>
      </c>
    </row>
    <row r="395" spans="1:22">
      <c r="A395" s="83" t="s">
        <v>335</v>
      </c>
      <c r="B395" s="83" t="s">
        <v>1499</v>
      </c>
      <c r="C395" s="83" t="s">
        <v>1500</v>
      </c>
      <c r="D395" s="83" t="s">
        <v>240</v>
      </c>
      <c r="E395" s="87">
        <v>99352</v>
      </c>
      <c r="F395" s="95" t="str">
        <f t="shared" si="36"/>
        <v>99352</v>
      </c>
      <c r="G395" s="96" t="str">
        <f t="shared" si="37"/>
        <v>993</v>
      </c>
      <c r="H395" s="96" t="str">
        <f>VLOOKUP(G395,'Zone Lookup'!$A$2:$C$149,3,TRUE)</f>
        <v>008</v>
      </c>
      <c r="I395" s="97">
        <f>VLOOKUP(H395,'Weight Lookup'!$A$2:$B$11,2,FALSE)</f>
        <v>9.9600000000000009</v>
      </c>
      <c r="J395" s="98">
        <v>1</v>
      </c>
      <c r="K395" s="96" t="str">
        <f>VLOOKUP(J395,'Apple Watch Inventory'!$A$2:$H$43,2,FALSE)</f>
        <v>38mm</v>
      </c>
      <c r="L395" s="96" t="str">
        <f>VLOOKUP(J395,'Apple Watch Inventory'!$A$2:$H$43,3,FALSE)</f>
        <v>Sport</v>
      </c>
      <c r="M395" s="96" t="str">
        <f>VLOOKUP(J395,'Apple Watch Inventory'!$A$2:$H$43,4,FALSE)</f>
        <v>Space Gray Aluminum</v>
      </c>
      <c r="N395" s="96" t="str">
        <f>VLOOKUP(J395,'Apple Watch Inventory'!$A$2:$H$43,5,FALSE)</f>
        <v>Black Sport</v>
      </c>
      <c r="O395" s="97">
        <f>VLOOKUP(J395,'Apple Watch Inventory'!$A$2:$H$43,6,FALSE)</f>
        <v>299</v>
      </c>
      <c r="P395" s="98">
        <v>1</v>
      </c>
      <c r="Q395" s="97">
        <f t="shared" si="38"/>
        <v>69</v>
      </c>
      <c r="R395" s="98" t="s">
        <v>867</v>
      </c>
      <c r="S395" s="84">
        <f t="shared" si="41"/>
        <v>368</v>
      </c>
      <c r="T395" s="99">
        <f>VLOOKUP(R395,'Avg Sales Tax'!$B$2:$C$52,2,FALSE)</f>
        <v>8.8900000000000007E-2</v>
      </c>
      <c r="U395" s="84">
        <f t="shared" si="39"/>
        <v>32.715200000000003</v>
      </c>
      <c r="V395" s="84">
        <f t="shared" si="40"/>
        <v>410.67519999999996</v>
      </c>
    </row>
    <row r="396" spans="1:22">
      <c r="A396" s="83" t="s">
        <v>1501</v>
      </c>
      <c r="B396" s="83" t="s">
        <v>1502</v>
      </c>
      <c r="C396" s="83" t="s">
        <v>1503</v>
      </c>
      <c r="D396" s="83" t="s">
        <v>1504</v>
      </c>
      <c r="E396" s="87">
        <v>10803</v>
      </c>
      <c r="F396" s="95" t="str">
        <f t="shared" si="36"/>
        <v>10803</v>
      </c>
      <c r="G396" s="96" t="str">
        <f t="shared" si="37"/>
        <v>108</v>
      </c>
      <c r="H396" s="96" t="str">
        <f>VLOOKUP(G396,'Zone Lookup'!$A$2:$C$149,3,TRUE)</f>
        <v>002</v>
      </c>
      <c r="I396" s="97">
        <f>VLOOKUP(H396,'Weight Lookup'!$A$2:$B$11,2,FALSE)</f>
        <v>7.66</v>
      </c>
      <c r="J396" s="98">
        <v>7</v>
      </c>
      <c r="K396" s="96" t="str">
        <f>VLOOKUP(J396,'Apple Watch Inventory'!$A$2:$H$43,2,FALSE)</f>
        <v>38mm</v>
      </c>
      <c r="L396" s="96" t="str">
        <f>VLOOKUP(J396,'Apple Watch Inventory'!$A$2:$H$43,3,FALSE)</f>
        <v>Sport</v>
      </c>
      <c r="M396" s="96" t="str">
        <f>VLOOKUP(J396,'Apple Watch Inventory'!$A$2:$H$43,4,FALSE)</f>
        <v xml:space="preserve">Silver Aluminum </v>
      </c>
      <c r="N396" s="96" t="str">
        <f>VLOOKUP(J396,'Apple Watch Inventory'!$A$2:$H$43,5,FALSE)</f>
        <v>Royal Blue</v>
      </c>
      <c r="O396" s="97">
        <f>VLOOKUP(J396,'Apple Watch Inventory'!$A$2:$H$43,6,FALSE)</f>
        <v>299</v>
      </c>
      <c r="P396" s="98">
        <v>1</v>
      </c>
      <c r="Q396" s="97">
        <f t="shared" si="38"/>
        <v>69</v>
      </c>
      <c r="R396" s="98" t="s">
        <v>66</v>
      </c>
      <c r="S396" s="84">
        <f t="shared" si="41"/>
        <v>368</v>
      </c>
      <c r="T396" s="99">
        <f>VLOOKUP(R396,'Avg Sales Tax'!$B$2:$C$52,2,FALSE)</f>
        <v>8.48E-2</v>
      </c>
      <c r="U396" s="84">
        <f t="shared" si="39"/>
        <v>31.206399999999999</v>
      </c>
      <c r="V396" s="84">
        <f t="shared" si="40"/>
        <v>406.8664</v>
      </c>
    </row>
    <row r="397" spans="1:22">
      <c r="A397" s="83" t="s">
        <v>1505</v>
      </c>
      <c r="B397" s="83" t="s">
        <v>1506</v>
      </c>
      <c r="C397" s="83" t="s">
        <v>1507</v>
      </c>
      <c r="D397" s="83" t="s">
        <v>1508</v>
      </c>
      <c r="E397" s="87">
        <v>21234</v>
      </c>
      <c r="F397" s="95" t="str">
        <f t="shared" si="36"/>
        <v>21234</v>
      </c>
      <c r="G397" s="96" t="str">
        <f t="shared" si="37"/>
        <v>212</v>
      </c>
      <c r="H397" s="96" t="str">
        <f>VLOOKUP(G397,'Zone Lookup'!$A$2:$C$149,3,TRUE)</f>
        <v>003</v>
      </c>
      <c r="I397" s="97">
        <f>VLOOKUP(H397,'Weight Lookup'!$A$2:$B$11,2,FALSE)</f>
        <v>8.25</v>
      </c>
      <c r="J397" s="98">
        <v>17</v>
      </c>
      <c r="K397" s="96" t="str">
        <f>VLOOKUP(J397,'Apple Watch Inventory'!$A$2:$H$43,2,FALSE)</f>
        <v>38mm</v>
      </c>
      <c r="L397" s="96" t="str">
        <f>VLOOKUP(J397,'Apple Watch Inventory'!$A$2:$H$43,3,FALSE)</f>
        <v>Sport</v>
      </c>
      <c r="M397" s="96" t="str">
        <f>VLOOKUP(J397,'Apple Watch Inventory'!$A$2:$H$43,4,FALSE)</f>
        <v>Rose Gold Aluminum</v>
      </c>
      <c r="N397" s="96" t="str">
        <f>VLOOKUP(J397,'Apple Watch Inventory'!$A$2:$H$43,5,FALSE)</f>
        <v>Royal Blue Woven Nylon</v>
      </c>
      <c r="O397" s="97">
        <f>VLOOKUP(J397,'Apple Watch Inventory'!$A$2:$H$43,6,FALSE)</f>
        <v>299</v>
      </c>
      <c r="P397" s="98">
        <v>0</v>
      </c>
      <c r="Q397" s="97">
        <f t="shared" si="38"/>
        <v>0</v>
      </c>
      <c r="R397" s="98" t="s">
        <v>56</v>
      </c>
      <c r="S397" s="84">
        <f t="shared" si="41"/>
        <v>299</v>
      </c>
      <c r="T397" s="99">
        <f>VLOOKUP(R397,'Avg Sales Tax'!$B$2:$C$52,2,FALSE)</f>
        <v>0.06</v>
      </c>
      <c r="U397" s="84">
        <f t="shared" si="39"/>
        <v>17.939999999999998</v>
      </c>
      <c r="V397" s="84">
        <f t="shared" si="40"/>
        <v>325.19</v>
      </c>
    </row>
    <row r="398" spans="1:22">
      <c r="A398" s="83" t="s">
        <v>1509</v>
      </c>
      <c r="B398" s="83" t="s">
        <v>1510</v>
      </c>
      <c r="C398" s="83" t="s">
        <v>1511</v>
      </c>
      <c r="D398" s="83" t="s">
        <v>1512</v>
      </c>
      <c r="E398" s="87">
        <v>11801</v>
      </c>
      <c r="F398" s="95" t="str">
        <f t="shared" si="36"/>
        <v>11801</v>
      </c>
      <c r="G398" s="96" t="str">
        <f t="shared" si="37"/>
        <v>118</v>
      </c>
      <c r="H398" s="96" t="str">
        <f>VLOOKUP(G398,'Zone Lookup'!$A$2:$C$149,3,TRUE)</f>
        <v>002</v>
      </c>
      <c r="I398" s="97">
        <f>VLOOKUP(H398,'Weight Lookup'!$A$2:$B$11,2,FALSE)</f>
        <v>7.66</v>
      </c>
      <c r="J398" s="98">
        <v>18</v>
      </c>
      <c r="K398" s="96" t="str">
        <f>VLOOKUP(J398,'Apple Watch Inventory'!$A$2:$H$43,2,FALSE)</f>
        <v>42mm</v>
      </c>
      <c r="L398" s="96" t="str">
        <f>VLOOKUP(J398,'Apple Watch Inventory'!$A$2:$H$43,3,FALSE)</f>
        <v>Sport</v>
      </c>
      <c r="M398" s="96" t="str">
        <f>VLOOKUP(J398,'Apple Watch Inventory'!$A$2:$H$43,4,FALSE)</f>
        <v>Rose Gold Aluminum</v>
      </c>
      <c r="N398" s="96" t="str">
        <f>VLOOKUP(J398,'Apple Watch Inventory'!$A$2:$H$43,5,FALSE)</f>
        <v>Royal Blue Woven Nylon</v>
      </c>
      <c r="O398" s="97">
        <f>VLOOKUP(J398,'Apple Watch Inventory'!$A$2:$H$43,6,FALSE)</f>
        <v>349</v>
      </c>
      <c r="P398" s="98">
        <v>1</v>
      </c>
      <c r="Q398" s="97">
        <f t="shared" si="38"/>
        <v>69</v>
      </c>
      <c r="R398" s="98" t="s">
        <v>66</v>
      </c>
      <c r="S398" s="84">
        <f t="shared" si="41"/>
        <v>418</v>
      </c>
      <c r="T398" s="99">
        <f>VLOOKUP(R398,'Avg Sales Tax'!$B$2:$C$52,2,FALSE)</f>
        <v>8.48E-2</v>
      </c>
      <c r="U398" s="84">
        <f t="shared" si="39"/>
        <v>35.446399999999997</v>
      </c>
      <c r="V398" s="84">
        <f t="shared" si="40"/>
        <v>461.10640000000001</v>
      </c>
    </row>
    <row r="399" spans="1:22">
      <c r="A399" s="83" t="s">
        <v>1513</v>
      </c>
      <c r="B399" s="83" t="s">
        <v>1514</v>
      </c>
      <c r="C399" s="83" t="s">
        <v>1515</v>
      </c>
      <c r="D399" s="83" t="s">
        <v>465</v>
      </c>
      <c r="E399" s="87">
        <v>1603</v>
      </c>
      <c r="F399" s="95" t="str">
        <f t="shared" si="36"/>
        <v>01603</v>
      </c>
      <c r="G399" s="96" t="str">
        <f t="shared" si="37"/>
        <v>016</v>
      </c>
      <c r="H399" s="96" t="str">
        <f>VLOOKUP(G399,'Zone Lookup'!$A$2:$C$149,3,TRUE)</f>
        <v>002</v>
      </c>
      <c r="I399" s="97">
        <f>VLOOKUP(H399,'Weight Lookup'!$A$2:$B$11,2,FALSE)</f>
        <v>7.66</v>
      </c>
      <c r="J399" s="98">
        <v>24</v>
      </c>
      <c r="K399" s="96" t="str">
        <f>VLOOKUP(J399,'Apple Watch Inventory'!$A$2:$H$43,2,FALSE)</f>
        <v>42mm</v>
      </c>
      <c r="L399" s="96" t="str">
        <f>VLOOKUP(J399,'Apple Watch Inventory'!$A$2:$H$43,3,FALSE)</f>
        <v>Watch</v>
      </c>
      <c r="M399" s="96" t="str">
        <f>VLOOKUP(J399,'Apple Watch Inventory'!$A$2:$H$43,4,FALSE)</f>
        <v>Stainless Steel</v>
      </c>
      <c r="N399" s="96" t="str">
        <f>VLOOKUP(J399,'Apple Watch Inventory'!$A$2:$H$43,5,FALSE)</f>
        <v>Saddle Brown Classic Buckle</v>
      </c>
      <c r="O399" s="97">
        <f>VLOOKUP(J399,'Apple Watch Inventory'!$A$2:$H$43,6,FALSE)</f>
        <v>699</v>
      </c>
      <c r="P399" s="98">
        <v>0</v>
      </c>
      <c r="Q399" s="97">
        <f t="shared" si="38"/>
        <v>0</v>
      </c>
      <c r="R399" s="98" t="s">
        <v>217</v>
      </c>
      <c r="S399" s="84">
        <f t="shared" si="41"/>
        <v>699</v>
      </c>
      <c r="T399" s="99">
        <f>VLOOKUP(R399,'Avg Sales Tax'!$B$2:$C$52,2,FALSE)</f>
        <v>6.25E-2</v>
      </c>
      <c r="U399" s="84">
        <f t="shared" si="39"/>
        <v>43.6875</v>
      </c>
      <c r="V399" s="84">
        <f t="shared" si="40"/>
        <v>750.34749999999997</v>
      </c>
    </row>
    <row r="400" spans="1:22">
      <c r="A400" s="83" t="s">
        <v>1516</v>
      </c>
      <c r="B400" s="83" t="s">
        <v>1517</v>
      </c>
      <c r="C400" s="83" t="s">
        <v>1518</v>
      </c>
      <c r="D400" s="83" t="s">
        <v>1519</v>
      </c>
      <c r="E400" s="87">
        <v>74105</v>
      </c>
      <c r="F400" s="95" t="str">
        <f t="shared" si="36"/>
        <v>74105</v>
      </c>
      <c r="G400" s="96" t="str">
        <f t="shared" si="37"/>
        <v>741</v>
      </c>
      <c r="H400" s="96" t="str">
        <f>VLOOKUP(G400,'Zone Lookup'!$A$2:$C$149,3,TRUE)</f>
        <v>006</v>
      </c>
      <c r="I400" s="97">
        <f>VLOOKUP(H400,'Weight Lookup'!$A$2:$B$11,2,FALSE)</f>
        <v>9.49</v>
      </c>
      <c r="J400" s="98">
        <v>32</v>
      </c>
      <c r="K400" s="96" t="str">
        <f>VLOOKUP(J400,'Apple Watch Inventory'!$A$2:$H$43,2,FALSE)</f>
        <v>42mm</v>
      </c>
      <c r="L400" s="96" t="str">
        <f>VLOOKUP(J400,'Apple Watch Inventory'!$A$2:$H$43,3,FALSE)</f>
        <v>Watch</v>
      </c>
      <c r="M400" s="96" t="str">
        <f>VLOOKUP(J400,'Apple Watch Inventory'!$A$2:$H$43,4,FALSE)</f>
        <v>Stainless Steel</v>
      </c>
      <c r="N400" s="96" t="str">
        <f>VLOOKUP(J400,'Apple Watch Inventory'!$A$2:$H$43,5,FALSE)</f>
        <v>Pearl Woven Nylon</v>
      </c>
      <c r="O400" s="97">
        <f>VLOOKUP(J400,'Apple Watch Inventory'!$A$2:$H$43,6,FALSE)</f>
        <v>599</v>
      </c>
      <c r="P400" s="98">
        <v>1</v>
      </c>
      <c r="Q400" s="97">
        <f t="shared" si="38"/>
        <v>69</v>
      </c>
      <c r="R400" s="98" t="s">
        <v>1520</v>
      </c>
      <c r="S400" s="84">
        <f t="shared" si="41"/>
        <v>668</v>
      </c>
      <c r="T400" s="99">
        <f>VLOOKUP(R400,'Avg Sales Tax'!$B$2:$C$52,2,FALSE)</f>
        <v>8.77E-2</v>
      </c>
      <c r="U400" s="84">
        <f t="shared" si="39"/>
        <v>58.583599999999997</v>
      </c>
      <c r="V400" s="84">
        <f t="shared" si="40"/>
        <v>736.07360000000006</v>
      </c>
    </row>
    <row r="401" spans="1:22">
      <c r="A401" s="83" t="s">
        <v>1521</v>
      </c>
      <c r="B401" s="83" t="s">
        <v>1391</v>
      </c>
      <c r="C401" s="83" t="s">
        <v>1522</v>
      </c>
      <c r="D401" s="83" t="s">
        <v>1523</v>
      </c>
      <c r="E401" s="87">
        <v>49442</v>
      </c>
      <c r="F401" s="95" t="str">
        <f t="shared" si="36"/>
        <v>49442</v>
      </c>
      <c r="G401" s="96" t="str">
        <f t="shared" si="37"/>
        <v>494</v>
      </c>
      <c r="H401" s="96" t="str">
        <f>VLOOKUP(G401,'Zone Lookup'!$A$2:$C$149,3,TRUE)</f>
        <v>005</v>
      </c>
      <c r="I401" s="97">
        <f>VLOOKUP(H401,'Weight Lookup'!$A$2:$B$11,2,FALSE)</f>
        <v>9.1</v>
      </c>
      <c r="J401" s="98">
        <v>6</v>
      </c>
      <c r="K401" s="96" t="str">
        <f>VLOOKUP(J401,'Apple Watch Inventory'!$A$2:$H$43,2,FALSE)</f>
        <v>42mm</v>
      </c>
      <c r="L401" s="96" t="str">
        <f>VLOOKUP(J401,'Apple Watch Inventory'!$A$2:$H$43,3,FALSE)</f>
        <v>Sport</v>
      </c>
      <c r="M401" s="96" t="str">
        <f>VLOOKUP(J401,'Apple Watch Inventory'!$A$2:$H$43,4,FALSE)</f>
        <v xml:space="preserve">Silver Aluminum </v>
      </c>
      <c r="N401" s="96" t="str">
        <f>VLOOKUP(J401,'Apple Watch Inventory'!$A$2:$H$43,5,FALSE)</f>
        <v>Apricot Sport</v>
      </c>
      <c r="O401" s="97">
        <f>VLOOKUP(J401,'Apple Watch Inventory'!$A$2:$H$43,6,FALSE)</f>
        <v>349</v>
      </c>
      <c r="P401" s="98">
        <v>0</v>
      </c>
      <c r="Q401" s="97">
        <f t="shared" si="38"/>
        <v>0</v>
      </c>
      <c r="R401" s="98" t="s">
        <v>16</v>
      </c>
      <c r="S401" s="84">
        <f t="shared" si="41"/>
        <v>349</v>
      </c>
      <c r="T401" s="99">
        <f>VLOOKUP(R401,'Avg Sales Tax'!$B$2:$C$52,2,FALSE)</f>
        <v>0.06</v>
      </c>
      <c r="U401" s="84">
        <f t="shared" si="39"/>
        <v>20.939999999999998</v>
      </c>
      <c r="V401" s="84">
        <f t="shared" si="40"/>
        <v>379.04</v>
      </c>
    </row>
    <row r="402" spans="1:22">
      <c r="A402" s="83" t="s">
        <v>1524</v>
      </c>
      <c r="B402" s="83" t="s">
        <v>1525</v>
      </c>
      <c r="C402" s="83" t="s">
        <v>1526</v>
      </c>
      <c r="D402" s="83" t="s">
        <v>852</v>
      </c>
      <c r="E402" s="87">
        <v>70506</v>
      </c>
      <c r="F402" s="95" t="str">
        <f t="shared" si="36"/>
        <v>70506</v>
      </c>
      <c r="G402" s="96" t="str">
        <f t="shared" si="37"/>
        <v>705</v>
      </c>
      <c r="H402" s="96" t="str">
        <f>VLOOKUP(G402,'Zone Lookup'!$A$2:$C$149,3,TRUE)</f>
        <v>006</v>
      </c>
      <c r="I402" s="97">
        <f>VLOOKUP(H402,'Weight Lookup'!$A$2:$B$11,2,FALSE)</f>
        <v>9.49</v>
      </c>
      <c r="J402" s="98">
        <v>21</v>
      </c>
      <c r="K402" s="96" t="str">
        <f>VLOOKUP(J402,'Apple Watch Inventory'!$A$2:$H$43,2,FALSE)</f>
        <v>38mm</v>
      </c>
      <c r="L402" s="96" t="str">
        <f>VLOOKUP(J402,'Apple Watch Inventory'!$A$2:$H$43,3,FALSE)</f>
        <v>Sport</v>
      </c>
      <c r="M402" s="96" t="str">
        <f>VLOOKUP(J402,'Apple Watch Inventory'!$A$2:$H$43,4,FALSE)</f>
        <v>Space Gray Aluminum</v>
      </c>
      <c r="N402" s="96" t="str">
        <f>VLOOKUP(J402,'Apple Watch Inventory'!$A$2:$H$43,5,FALSE)</f>
        <v>Black Woven Nylon</v>
      </c>
      <c r="O402" s="97">
        <f>VLOOKUP(J402,'Apple Watch Inventory'!$A$2:$H$43,6,FALSE)</f>
        <v>299</v>
      </c>
      <c r="P402" s="98">
        <v>0</v>
      </c>
      <c r="Q402" s="97">
        <f t="shared" si="38"/>
        <v>0</v>
      </c>
      <c r="R402" s="98" t="s">
        <v>10</v>
      </c>
      <c r="S402" s="84">
        <f t="shared" si="41"/>
        <v>299</v>
      </c>
      <c r="T402" s="99">
        <f>VLOOKUP(R402,'Avg Sales Tax'!$B$2:$C$52,2,FALSE)</f>
        <v>8.9099999999999999E-2</v>
      </c>
      <c r="U402" s="84">
        <f t="shared" si="39"/>
        <v>26.640899999999998</v>
      </c>
      <c r="V402" s="84">
        <f t="shared" si="40"/>
        <v>335.1309</v>
      </c>
    </row>
    <row r="403" spans="1:22">
      <c r="A403" s="83" t="s">
        <v>1527</v>
      </c>
      <c r="B403" s="83" t="s">
        <v>1528</v>
      </c>
      <c r="C403" s="83" t="s">
        <v>1529</v>
      </c>
      <c r="D403" s="83" t="s">
        <v>1530</v>
      </c>
      <c r="E403" s="87">
        <v>43402</v>
      </c>
      <c r="F403" s="95" t="str">
        <f t="shared" si="36"/>
        <v>43402</v>
      </c>
      <c r="G403" s="96" t="str">
        <f t="shared" si="37"/>
        <v>434</v>
      </c>
      <c r="H403" s="96" t="str">
        <f>VLOOKUP(G403,'Zone Lookup'!$A$2:$C$149,3,TRUE)</f>
        <v>004</v>
      </c>
      <c r="I403" s="97">
        <f>VLOOKUP(H403,'Weight Lookup'!$A$2:$B$11,2,FALSE)</f>
        <v>8.91</v>
      </c>
      <c r="J403" s="98">
        <v>16</v>
      </c>
      <c r="K403" s="96" t="str">
        <f>VLOOKUP(J403,'Apple Watch Inventory'!$A$2:$H$43,2,FALSE)</f>
        <v>42mm</v>
      </c>
      <c r="L403" s="96" t="str">
        <f>VLOOKUP(J403,'Apple Watch Inventory'!$A$2:$H$43,3,FALSE)</f>
        <v>Sport</v>
      </c>
      <c r="M403" s="96" t="str">
        <f>VLOOKUP(J403,'Apple Watch Inventory'!$A$2:$H$43,4,FALSE)</f>
        <v xml:space="preserve">Silver Aluminum </v>
      </c>
      <c r="N403" s="96" t="str">
        <f>VLOOKUP(J403,'Apple Watch Inventory'!$A$2:$H$43,5,FALSE)</f>
        <v>Scuba Blue Woven Nylon</v>
      </c>
      <c r="O403" s="97">
        <f>VLOOKUP(J403,'Apple Watch Inventory'!$A$2:$H$43,6,FALSE)</f>
        <v>349</v>
      </c>
      <c r="P403" s="98">
        <v>0</v>
      </c>
      <c r="Q403" s="97">
        <f t="shared" si="38"/>
        <v>0</v>
      </c>
      <c r="R403" s="98" t="s">
        <v>31</v>
      </c>
      <c r="S403" s="84">
        <f t="shared" si="41"/>
        <v>349</v>
      </c>
      <c r="T403" s="99">
        <f>VLOOKUP(R403,'Avg Sales Tax'!$B$2:$C$52,2,FALSE)</f>
        <v>7.0999999999999994E-2</v>
      </c>
      <c r="U403" s="84">
        <f t="shared" si="39"/>
        <v>24.778999999999996</v>
      </c>
      <c r="V403" s="84">
        <f t="shared" si="40"/>
        <v>382.68900000000002</v>
      </c>
    </row>
    <row r="404" spans="1:22">
      <c r="A404" s="83" t="s">
        <v>1531</v>
      </c>
      <c r="B404" s="83" t="s">
        <v>1532</v>
      </c>
      <c r="C404" s="83" t="s">
        <v>1533</v>
      </c>
      <c r="D404" s="83" t="s">
        <v>1149</v>
      </c>
      <c r="E404" s="87">
        <v>91942</v>
      </c>
      <c r="F404" s="95" t="str">
        <f t="shared" si="36"/>
        <v>91942</v>
      </c>
      <c r="G404" s="96" t="str">
        <f t="shared" si="37"/>
        <v>919</v>
      </c>
      <c r="H404" s="96" t="str">
        <f>VLOOKUP(G404,'Zone Lookup'!$A$2:$C$149,3,TRUE)</f>
        <v>008</v>
      </c>
      <c r="I404" s="97">
        <f>VLOOKUP(H404,'Weight Lookup'!$A$2:$B$11,2,FALSE)</f>
        <v>9.9600000000000009</v>
      </c>
      <c r="J404" s="98">
        <v>27</v>
      </c>
      <c r="K404" s="96" t="str">
        <f>VLOOKUP(J404,'Apple Watch Inventory'!$A$2:$H$43,2,FALSE)</f>
        <v>38mm</v>
      </c>
      <c r="L404" s="96" t="str">
        <f>VLOOKUP(J404,'Apple Watch Inventory'!$A$2:$H$43,3,FALSE)</f>
        <v>Watch</v>
      </c>
      <c r="M404" s="96" t="str">
        <f>VLOOKUP(J404,'Apple Watch Inventory'!$A$2:$H$43,4,FALSE)</f>
        <v>Stainless Steel</v>
      </c>
      <c r="N404" s="96" t="str">
        <f>VLOOKUP(J404,'Apple Watch Inventory'!$A$2:$H$43,5,FALSE)</f>
        <v>Marigold Modern Buckle</v>
      </c>
      <c r="O404" s="97">
        <f>VLOOKUP(J404,'Apple Watch Inventory'!$A$2:$H$43,6,FALSE)</f>
        <v>749</v>
      </c>
      <c r="P404" s="98">
        <v>0</v>
      </c>
      <c r="Q404" s="97">
        <f t="shared" si="38"/>
        <v>0</v>
      </c>
      <c r="R404" s="98" t="s">
        <v>46</v>
      </c>
      <c r="S404" s="84">
        <f t="shared" si="41"/>
        <v>749</v>
      </c>
      <c r="T404" s="99">
        <f>VLOOKUP(R404,'Avg Sales Tax'!$B$2:$C$52,2,FALSE)</f>
        <v>8.4400000000000003E-2</v>
      </c>
      <c r="U404" s="84">
        <f t="shared" si="39"/>
        <v>63.215600000000002</v>
      </c>
      <c r="V404" s="84">
        <f t="shared" si="40"/>
        <v>822.17560000000003</v>
      </c>
    </row>
    <row r="405" spans="1:22">
      <c r="A405" s="83" t="s">
        <v>1534</v>
      </c>
      <c r="B405" s="83" t="s">
        <v>1535</v>
      </c>
      <c r="C405" s="83" t="s">
        <v>1536</v>
      </c>
      <c r="D405" s="83" t="s">
        <v>20</v>
      </c>
      <c r="E405" s="87">
        <v>6610</v>
      </c>
      <c r="F405" s="95" t="str">
        <f t="shared" si="36"/>
        <v>06610</v>
      </c>
      <c r="G405" s="96" t="str">
        <f t="shared" si="37"/>
        <v>066</v>
      </c>
      <c r="H405" s="96" t="str">
        <f>VLOOKUP(G405,'Zone Lookup'!$A$2:$C$149,3,TRUE)</f>
        <v>002</v>
      </c>
      <c r="I405" s="97">
        <f>VLOOKUP(H405,'Weight Lookup'!$A$2:$B$11,2,FALSE)</f>
        <v>7.66</v>
      </c>
      <c r="J405" s="98">
        <v>29</v>
      </c>
      <c r="K405" s="96" t="str">
        <f>VLOOKUP(J405,'Apple Watch Inventory'!$A$2:$H$43,2,FALSE)</f>
        <v>38mm</v>
      </c>
      <c r="L405" s="96" t="str">
        <f>VLOOKUP(J405,'Apple Watch Inventory'!$A$2:$H$43,3,FALSE)</f>
        <v>Watch</v>
      </c>
      <c r="M405" s="96" t="str">
        <f>VLOOKUP(J405,'Apple Watch Inventory'!$A$2:$H$43,4,FALSE)</f>
        <v>Stainless Steel</v>
      </c>
      <c r="N405" s="96" t="str">
        <f>VLOOKUP(J405,'Apple Watch Inventory'!$A$2:$H$43,5,FALSE)</f>
        <v>Blue Jay Modern Buckle</v>
      </c>
      <c r="O405" s="97">
        <f>VLOOKUP(J405,'Apple Watch Inventory'!$A$2:$H$43,6,FALSE)</f>
        <v>749</v>
      </c>
      <c r="P405" s="98">
        <v>0</v>
      </c>
      <c r="Q405" s="97">
        <f t="shared" si="38"/>
        <v>0</v>
      </c>
      <c r="R405" s="98" t="s">
        <v>943</v>
      </c>
      <c r="S405" s="84">
        <f t="shared" si="41"/>
        <v>749</v>
      </c>
      <c r="T405" s="99">
        <f>VLOOKUP(R405,'Avg Sales Tax'!$B$2:$C$52,2,FALSE)</f>
        <v>6.3500000000000001E-2</v>
      </c>
      <c r="U405" s="84">
        <f t="shared" si="39"/>
        <v>47.561500000000002</v>
      </c>
      <c r="V405" s="84">
        <f t="shared" si="40"/>
        <v>804.22149999999999</v>
      </c>
    </row>
    <row r="406" spans="1:22">
      <c r="A406" s="83" t="s">
        <v>1537</v>
      </c>
      <c r="B406" s="83" t="s">
        <v>1538</v>
      </c>
      <c r="C406" s="83" t="s">
        <v>1539</v>
      </c>
      <c r="D406" s="83" t="s">
        <v>1540</v>
      </c>
      <c r="E406" s="87">
        <v>7032</v>
      </c>
      <c r="F406" s="95" t="str">
        <f t="shared" si="36"/>
        <v>07032</v>
      </c>
      <c r="G406" s="96" t="str">
        <f t="shared" si="37"/>
        <v>070</v>
      </c>
      <c r="H406" s="96" t="str">
        <f>VLOOKUP(G406,'Zone Lookup'!$A$2:$C$149,3,TRUE)</f>
        <v>002</v>
      </c>
      <c r="I406" s="97">
        <f>VLOOKUP(H406,'Weight Lookup'!$A$2:$B$11,2,FALSE)</f>
        <v>7.66</v>
      </c>
      <c r="J406" s="98">
        <v>38</v>
      </c>
      <c r="K406" s="96" t="str">
        <f>VLOOKUP(J406,'Apple Watch Inventory'!$A$2:$H$43,2,FALSE)</f>
        <v>42mm</v>
      </c>
      <c r="L406" s="96" t="str">
        <f>VLOOKUP(J406,'Apple Watch Inventory'!$A$2:$H$43,3,FALSE)</f>
        <v>Watch</v>
      </c>
      <c r="M406" s="96" t="str">
        <f>VLOOKUP(J406,'Apple Watch Inventory'!$A$2:$H$43,4,FALSE)</f>
        <v>Space Black Stainless Steel</v>
      </c>
      <c r="N406" s="96" t="str">
        <f>VLOOKUP(J406,'Apple Watch Inventory'!$A$2:$H$43,5,FALSE)</f>
        <v>Black Sport</v>
      </c>
      <c r="O406" s="97">
        <f>VLOOKUP(J406,'Apple Watch Inventory'!$A$2:$H$43,6,FALSE)</f>
        <v>599</v>
      </c>
      <c r="P406" s="98">
        <v>0</v>
      </c>
      <c r="Q406" s="97">
        <f t="shared" si="38"/>
        <v>0</v>
      </c>
      <c r="R406" s="98" t="s">
        <v>21</v>
      </c>
      <c r="S406" s="84">
        <f t="shared" si="41"/>
        <v>599</v>
      </c>
      <c r="T406" s="99">
        <f>VLOOKUP(R406,'Avg Sales Tax'!$B$2:$C$52,2,FALSE)</f>
        <v>6.9699999999999998E-2</v>
      </c>
      <c r="U406" s="84">
        <f t="shared" si="39"/>
        <v>41.750299999999996</v>
      </c>
      <c r="V406" s="84">
        <f t="shared" si="40"/>
        <v>648.41030000000001</v>
      </c>
    </row>
    <row r="407" spans="1:22">
      <c r="A407" s="83" t="s">
        <v>1541</v>
      </c>
      <c r="B407" s="83" t="s">
        <v>1542</v>
      </c>
      <c r="C407" s="83" t="s">
        <v>1543</v>
      </c>
      <c r="D407" s="83" t="s">
        <v>1544</v>
      </c>
      <c r="E407" s="87">
        <v>44203</v>
      </c>
      <c r="F407" s="95" t="str">
        <f t="shared" si="36"/>
        <v>44203</v>
      </c>
      <c r="G407" s="96" t="str">
        <f t="shared" si="37"/>
        <v>442</v>
      </c>
      <c r="H407" s="96" t="str">
        <f>VLOOKUP(G407,'Zone Lookup'!$A$2:$C$149,3,TRUE)</f>
        <v>004</v>
      </c>
      <c r="I407" s="97">
        <f>VLOOKUP(H407,'Weight Lookup'!$A$2:$B$11,2,FALSE)</f>
        <v>8.91</v>
      </c>
      <c r="J407" s="98">
        <v>12</v>
      </c>
      <c r="K407" s="96" t="str">
        <f>VLOOKUP(J407,'Apple Watch Inventory'!$A$2:$H$43,2,FALSE)</f>
        <v>42mm</v>
      </c>
      <c r="L407" s="96" t="str">
        <f>VLOOKUP(J407,'Apple Watch Inventory'!$A$2:$H$43,3,FALSE)</f>
        <v>Sport</v>
      </c>
      <c r="M407" s="96" t="str">
        <f>VLOOKUP(J407,'Apple Watch Inventory'!$A$2:$H$43,4,FALSE)</f>
        <v>Gold Aluminum</v>
      </c>
      <c r="N407" s="96" t="str">
        <f>VLOOKUP(J407,'Apple Watch Inventory'!$A$2:$H$43,5,FALSE)</f>
        <v>Midnight Blue</v>
      </c>
      <c r="O407" s="97">
        <f>VLOOKUP(J407,'Apple Watch Inventory'!$A$2:$H$43,6,FALSE)</f>
        <v>349</v>
      </c>
      <c r="P407" s="98">
        <v>0</v>
      </c>
      <c r="Q407" s="97">
        <f t="shared" si="38"/>
        <v>0</v>
      </c>
      <c r="R407" s="98" t="s">
        <v>31</v>
      </c>
      <c r="S407" s="84">
        <f t="shared" si="41"/>
        <v>349</v>
      </c>
      <c r="T407" s="99">
        <f>VLOOKUP(R407,'Avg Sales Tax'!$B$2:$C$52,2,FALSE)</f>
        <v>7.0999999999999994E-2</v>
      </c>
      <c r="U407" s="84">
        <f t="shared" si="39"/>
        <v>24.778999999999996</v>
      </c>
      <c r="V407" s="84">
        <f t="shared" si="40"/>
        <v>382.68900000000002</v>
      </c>
    </row>
    <row r="408" spans="1:22">
      <c r="A408" s="83" t="s">
        <v>1545</v>
      </c>
      <c r="B408" s="83" t="s">
        <v>1546</v>
      </c>
      <c r="C408" s="83" t="s">
        <v>1547</v>
      </c>
      <c r="D408" s="83" t="s">
        <v>1548</v>
      </c>
      <c r="E408" s="87">
        <v>7631</v>
      </c>
      <c r="F408" s="95" t="str">
        <f t="shared" si="36"/>
        <v>07631</v>
      </c>
      <c r="G408" s="96" t="str">
        <f t="shared" si="37"/>
        <v>076</v>
      </c>
      <c r="H408" s="96" t="str">
        <f>VLOOKUP(G408,'Zone Lookup'!$A$2:$C$149,3,TRUE)</f>
        <v>002</v>
      </c>
      <c r="I408" s="97">
        <f>VLOOKUP(H408,'Weight Lookup'!$A$2:$B$11,2,FALSE)</f>
        <v>7.66</v>
      </c>
      <c r="J408" s="98">
        <v>23</v>
      </c>
      <c r="K408" s="96" t="str">
        <f>VLOOKUP(J408,'Apple Watch Inventory'!$A$2:$H$43,2,FALSE)</f>
        <v>38mm</v>
      </c>
      <c r="L408" s="96" t="str">
        <f>VLOOKUP(J408,'Apple Watch Inventory'!$A$2:$H$43,3,FALSE)</f>
        <v>Watch</v>
      </c>
      <c r="M408" s="96" t="str">
        <f>VLOOKUP(J408,'Apple Watch Inventory'!$A$2:$H$43,4,FALSE)</f>
        <v>Stainless Steel</v>
      </c>
      <c r="N408" s="96" t="str">
        <f>VLOOKUP(J408,'Apple Watch Inventory'!$A$2:$H$43,5,FALSE)</f>
        <v>Saddle Brown Classic Buckle</v>
      </c>
      <c r="O408" s="97">
        <f>VLOOKUP(J408,'Apple Watch Inventory'!$A$2:$H$43,6,FALSE)</f>
        <v>649</v>
      </c>
      <c r="P408" s="98">
        <v>1</v>
      </c>
      <c r="Q408" s="97">
        <f t="shared" si="38"/>
        <v>69</v>
      </c>
      <c r="R408" s="98" t="s">
        <v>21</v>
      </c>
      <c r="S408" s="84">
        <f t="shared" si="41"/>
        <v>718</v>
      </c>
      <c r="T408" s="99">
        <f>VLOOKUP(R408,'Avg Sales Tax'!$B$2:$C$52,2,FALSE)</f>
        <v>6.9699999999999998E-2</v>
      </c>
      <c r="U408" s="84">
        <f t="shared" si="39"/>
        <v>50.044599999999996</v>
      </c>
      <c r="V408" s="84">
        <f t="shared" si="40"/>
        <v>775.70459999999991</v>
      </c>
    </row>
    <row r="409" spans="1:22">
      <c r="A409" s="83" t="s">
        <v>1549</v>
      </c>
      <c r="B409" s="83" t="s">
        <v>1550</v>
      </c>
      <c r="C409" s="83" t="s">
        <v>1551</v>
      </c>
      <c r="D409" s="83" t="s">
        <v>1552</v>
      </c>
      <c r="E409" s="87">
        <v>49546</v>
      </c>
      <c r="F409" s="95" t="str">
        <f t="shared" si="36"/>
        <v>49546</v>
      </c>
      <c r="G409" s="96" t="str">
        <f t="shared" si="37"/>
        <v>495</v>
      </c>
      <c r="H409" s="96" t="str">
        <f>VLOOKUP(G409,'Zone Lookup'!$A$2:$C$149,3,TRUE)</f>
        <v>005</v>
      </c>
      <c r="I409" s="97">
        <f>VLOOKUP(H409,'Weight Lookup'!$A$2:$B$11,2,FALSE)</f>
        <v>9.1</v>
      </c>
      <c r="J409" s="98">
        <v>36</v>
      </c>
      <c r="K409" s="96" t="str">
        <f>VLOOKUP(J409,'Apple Watch Inventory'!$A$2:$H$43,2,FALSE)</f>
        <v>42mm</v>
      </c>
      <c r="L409" s="96" t="str">
        <f>VLOOKUP(J409,'Apple Watch Inventory'!$A$2:$H$43,3,FALSE)</f>
        <v>Watch</v>
      </c>
      <c r="M409" s="96" t="str">
        <f>VLOOKUP(J409,'Apple Watch Inventory'!$A$2:$H$43,4,FALSE)</f>
        <v>Stainless Steel</v>
      </c>
      <c r="N409" s="96" t="str">
        <f>VLOOKUP(J409,'Apple Watch Inventory'!$A$2:$H$43,5,FALSE)</f>
        <v>Link Bracelet</v>
      </c>
      <c r="O409" s="97">
        <f>VLOOKUP(J409,'Apple Watch Inventory'!$A$2:$H$43,6,FALSE)</f>
        <v>999</v>
      </c>
      <c r="P409" s="98">
        <v>0</v>
      </c>
      <c r="Q409" s="97">
        <f t="shared" si="38"/>
        <v>0</v>
      </c>
      <c r="R409" s="98" t="s">
        <v>16</v>
      </c>
      <c r="S409" s="84">
        <f t="shared" si="41"/>
        <v>999</v>
      </c>
      <c r="T409" s="99">
        <f>VLOOKUP(R409,'Avg Sales Tax'!$B$2:$C$52,2,FALSE)</f>
        <v>0.06</v>
      </c>
      <c r="U409" s="84">
        <f t="shared" si="39"/>
        <v>59.94</v>
      </c>
      <c r="V409" s="84">
        <f t="shared" si="40"/>
        <v>1068.04</v>
      </c>
    </row>
    <row r="410" spans="1:22">
      <c r="A410" s="83" t="s">
        <v>1553</v>
      </c>
      <c r="B410" s="83" t="s">
        <v>1554</v>
      </c>
      <c r="C410" s="83" t="s">
        <v>1555</v>
      </c>
      <c r="D410" s="83" t="s">
        <v>1556</v>
      </c>
      <c r="E410" s="87">
        <v>39208</v>
      </c>
      <c r="F410" s="95" t="str">
        <f t="shared" si="36"/>
        <v>39208</v>
      </c>
      <c r="G410" s="96" t="str">
        <f t="shared" si="37"/>
        <v>392</v>
      </c>
      <c r="H410" s="96" t="str">
        <f>VLOOKUP(G410,'Zone Lookup'!$A$2:$C$149,3,TRUE)</f>
        <v>006</v>
      </c>
      <c r="I410" s="97">
        <f>VLOOKUP(H410,'Weight Lookup'!$A$2:$B$11,2,FALSE)</f>
        <v>9.49</v>
      </c>
      <c r="J410" s="98">
        <v>13</v>
      </c>
      <c r="K410" s="96" t="str">
        <f>VLOOKUP(J410,'Apple Watch Inventory'!$A$2:$H$43,2,FALSE)</f>
        <v>38mm</v>
      </c>
      <c r="L410" s="96" t="str">
        <f>VLOOKUP(J410,'Apple Watch Inventory'!$A$2:$H$43,3,FALSE)</f>
        <v>Sport</v>
      </c>
      <c r="M410" s="96" t="str">
        <f>VLOOKUP(J410,'Apple Watch Inventory'!$A$2:$H$43,4,FALSE)</f>
        <v>Rose Gold Aluminum</v>
      </c>
      <c r="N410" s="96" t="str">
        <f>VLOOKUP(J410,'Apple Watch Inventory'!$A$2:$H$43,5,FALSE)</f>
        <v>Lavendar</v>
      </c>
      <c r="O410" s="97">
        <f>VLOOKUP(J410,'Apple Watch Inventory'!$A$2:$H$43,6,FALSE)</f>
        <v>299</v>
      </c>
      <c r="P410" s="98">
        <v>1</v>
      </c>
      <c r="Q410" s="97">
        <f t="shared" si="38"/>
        <v>69</v>
      </c>
      <c r="R410" s="98" t="s">
        <v>917</v>
      </c>
      <c r="S410" s="84">
        <f t="shared" si="41"/>
        <v>368</v>
      </c>
      <c r="T410" s="99">
        <f>VLOOKUP(R410,'Avg Sales Tax'!$B$2:$C$52,2,FALSE)</f>
        <v>7.0699999999999999E-2</v>
      </c>
      <c r="U410" s="84">
        <f t="shared" si="39"/>
        <v>26.017599999999998</v>
      </c>
      <c r="V410" s="84">
        <f t="shared" si="40"/>
        <v>403.50760000000002</v>
      </c>
    </row>
    <row r="411" spans="1:22">
      <c r="A411" s="83" t="s">
        <v>1557</v>
      </c>
      <c r="B411" s="83" t="s">
        <v>1558</v>
      </c>
      <c r="C411" s="83" t="s">
        <v>1559</v>
      </c>
      <c r="D411" s="83" t="s">
        <v>1406</v>
      </c>
      <c r="E411" s="87">
        <v>38118</v>
      </c>
      <c r="F411" s="95" t="str">
        <f t="shared" si="36"/>
        <v>38118</v>
      </c>
      <c r="G411" s="96" t="str">
        <f t="shared" si="37"/>
        <v>381</v>
      </c>
      <c r="H411" s="96" t="str">
        <f>VLOOKUP(G411,'Zone Lookup'!$A$2:$C$149,3,TRUE)</f>
        <v>005</v>
      </c>
      <c r="I411" s="97">
        <f>VLOOKUP(H411,'Weight Lookup'!$A$2:$B$11,2,FALSE)</f>
        <v>9.1</v>
      </c>
      <c r="J411" s="98">
        <v>9</v>
      </c>
      <c r="K411" s="96" t="str">
        <f>VLOOKUP(J411,'Apple Watch Inventory'!$A$2:$H$43,2,FALSE)</f>
        <v>38mm</v>
      </c>
      <c r="L411" s="96" t="str">
        <f>VLOOKUP(J411,'Apple Watch Inventory'!$A$2:$H$43,3,FALSE)</f>
        <v>Sport</v>
      </c>
      <c r="M411" s="96" t="str">
        <f>VLOOKUP(J411,'Apple Watch Inventory'!$A$2:$H$43,4,FALSE)</f>
        <v xml:space="preserve">Silver Aluminum </v>
      </c>
      <c r="N411" s="96" t="str">
        <f>VLOOKUP(J411,'Apple Watch Inventory'!$A$2:$H$43,5,FALSE)</f>
        <v>White</v>
      </c>
      <c r="O411" s="97">
        <f>VLOOKUP(J411,'Apple Watch Inventory'!$A$2:$H$43,6,FALSE)</f>
        <v>299</v>
      </c>
      <c r="P411" s="98">
        <v>0</v>
      </c>
      <c r="Q411" s="97">
        <f t="shared" si="38"/>
        <v>0</v>
      </c>
      <c r="R411" s="98" t="s">
        <v>90</v>
      </c>
      <c r="S411" s="84">
        <f t="shared" si="41"/>
        <v>299</v>
      </c>
      <c r="T411" s="99">
        <f>VLOOKUP(R411,'Avg Sales Tax'!$B$2:$C$52,2,FALSE)</f>
        <v>9.4500000000000001E-2</v>
      </c>
      <c r="U411" s="84">
        <f t="shared" si="39"/>
        <v>28.255500000000001</v>
      </c>
      <c r="V411" s="84">
        <f t="shared" si="40"/>
        <v>336.35550000000001</v>
      </c>
    </row>
    <row r="412" spans="1:22">
      <c r="A412" s="83" t="s">
        <v>1560</v>
      </c>
      <c r="B412" s="83" t="s">
        <v>1561</v>
      </c>
      <c r="C412" s="83" t="s">
        <v>1562</v>
      </c>
      <c r="D412" s="83" t="s">
        <v>1548</v>
      </c>
      <c r="E412" s="87">
        <v>80110</v>
      </c>
      <c r="F412" s="95" t="str">
        <f t="shared" si="36"/>
        <v>80110</v>
      </c>
      <c r="G412" s="96" t="str">
        <f t="shared" si="37"/>
        <v>801</v>
      </c>
      <c r="H412" s="96" t="str">
        <f>VLOOKUP(G412,'Zone Lookup'!$A$2:$C$149,3,TRUE)</f>
        <v>007</v>
      </c>
      <c r="I412" s="97">
        <f>VLOOKUP(H412,'Weight Lookup'!$A$2:$B$11,2,FALSE)</f>
        <v>9.69</v>
      </c>
      <c r="J412" s="98">
        <v>3</v>
      </c>
      <c r="K412" s="96" t="str">
        <f>VLOOKUP(J412,'Apple Watch Inventory'!$A$2:$H$43,2,FALSE)</f>
        <v>38mm</v>
      </c>
      <c r="L412" s="96" t="str">
        <f>VLOOKUP(J412,'Apple Watch Inventory'!$A$2:$H$43,3,FALSE)</f>
        <v>Sport</v>
      </c>
      <c r="M412" s="96" t="str">
        <f>VLOOKUP(J412,'Apple Watch Inventory'!$A$2:$H$43,4,FALSE)</f>
        <v xml:space="preserve">Silver Aluminum </v>
      </c>
      <c r="N412" s="96" t="str">
        <f>VLOOKUP(J412,'Apple Watch Inventory'!$A$2:$H$43,5,FALSE)</f>
        <v>Yellow Sport</v>
      </c>
      <c r="O412" s="97">
        <f>VLOOKUP(J412,'Apple Watch Inventory'!$A$2:$H$43,6,FALSE)</f>
        <v>299</v>
      </c>
      <c r="P412" s="98">
        <v>1</v>
      </c>
      <c r="Q412" s="97">
        <f t="shared" si="38"/>
        <v>69</v>
      </c>
      <c r="R412" s="98" t="s">
        <v>285</v>
      </c>
      <c r="S412" s="84">
        <f t="shared" si="41"/>
        <v>368</v>
      </c>
      <c r="T412" s="99">
        <f>VLOOKUP(R412,'Avg Sales Tax'!$B$2:$C$52,2,FALSE)</f>
        <v>7.4399999999999994E-2</v>
      </c>
      <c r="U412" s="84">
        <f t="shared" si="39"/>
        <v>27.379199999999997</v>
      </c>
      <c r="V412" s="84">
        <f t="shared" si="40"/>
        <v>405.06920000000002</v>
      </c>
    </row>
    <row r="413" spans="1:22">
      <c r="A413" s="83" t="s">
        <v>1563</v>
      </c>
      <c r="B413" s="83" t="s">
        <v>1564</v>
      </c>
      <c r="C413" s="83" t="s">
        <v>1565</v>
      </c>
      <c r="D413" s="83" t="s">
        <v>1406</v>
      </c>
      <c r="E413" s="87">
        <v>38112</v>
      </c>
      <c r="F413" s="95" t="str">
        <f t="shared" si="36"/>
        <v>38112</v>
      </c>
      <c r="G413" s="96" t="str">
        <f t="shared" si="37"/>
        <v>381</v>
      </c>
      <c r="H413" s="96" t="str">
        <f>VLOOKUP(G413,'Zone Lookup'!$A$2:$C$149,3,TRUE)</f>
        <v>005</v>
      </c>
      <c r="I413" s="97">
        <f>VLOOKUP(H413,'Weight Lookup'!$A$2:$B$11,2,FALSE)</f>
        <v>9.1</v>
      </c>
      <c r="J413" s="98">
        <v>22</v>
      </c>
      <c r="K413" s="96" t="str">
        <f>VLOOKUP(J413,'Apple Watch Inventory'!$A$2:$H$43,2,FALSE)</f>
        <v>42mm</v>
      </c>
      <c r="L413" s="96" t="str">
        <f>VLOOKUP(J413,'Apple Watch Inventory'!$A$2:$H$43,3,FALSE)</f>
        <v>Sport</v>
      </c>
      <c r="M413" s="96" t="str">
        <f>VLOOKUP(J413,'Apple Watch Inventory'!$A$2:$H$43,4,FALSE)</f>
        <v>Space Gray Aluminum</v>
      </c>
      <c r="N413" s="96" t="str">
        <f>VLOOKUP(J413,'Apple Watch Inventory'!$A$2:$H$43,5,FALSE)</f>
        <v>Black Woven Nylon</v>
      </c>
      <c r="O413" s="97">
        <f>VLOOKUP(J413,'Apple Watch Inventory'!$A$2:$H$43,6,FALSE)</f>
        <v>349</v>
      </c>
      <c r="P413" s="98">
        <v>0</v>
      </c>
      <c r="Q413" s="97">
        <f t="shared" si="38"/>
        <v>0</v>
      </c>
      <c r="R413" s="98" t="s">
        <v>90</v>
      </c>
      <c r="S413" s="84">
        <f t="shared" si="41"/>
        <v>349</v>
      </c>
      <c r="T413" s="99">
        <f>VLOOKUP(R413,'Avg Sales Tax'!$B$2:$C$52,2,FALSE)</f>
        <v>9.4500000000000001E-2</v>
      </c>
      <c r="U413" s="84">
        <f t="shared" si="39"/>
        <v>32.980499999999999</v>
      </c>
      <c r="V413" s="84">
        <f t="shared" si="40"/>
        <v>391.08050000000003</v>
      </c>
    </row>
    <row r="414" spans="1:22">
      <c r="A414" s="83" t="s">
        <v>1566</v>
      </c>
      <c r="B414" s="83" t="s">
        <v>1567</v>
      </c>
      <c r="C414" s="83" t="s">
        <v>1568</v>
      </c>
      <c r="D414" s="83" t="s">
        <v>1569</v>
      </c>
      <c r="E414" s="87">
        <v>91106</v>
      </c>
      <c r="F414" s="95" t="str">
        <f t="shared" si="36"/>
        <v>91106</v>
      </c>
      <c r="G414" s="96" t="str">
        <f t="shared" si="37"/>
        <v>911</v>
      </c>
      <c r="H414" s="96" t="str">
        <f>VLOOKUP(G414,'Zone Lookup'!$A$2:$C$149,3,TRUE)</f>
        <v>008</v>
      </c>
      <c r="I414" s="97">
        <f>VLOOKUP(H414,'Weight Lookup'!$A$2:$B$11,2,FALSE)</f>
        <v>9.9600000000000009</v>
      </c>
      <c r="J414" s="98">
        <v>34</v>
      </c>
      <c r="K414" s="96" t="str">
        <f>VLOOKUP(J414,'Apple Watch Inventory'!$A$2:$H$43,2,FALSE)</f>
        <v>42mm</v>
      </c>
      <c r="L414" s="96" t="str">
        <f>VLOOKUP(J414,'Apple Watch Inventory'!$A$2:$H$43,3,FALSE)</f>
        <v>Watch</v>
      </c>
      <c r="M414" s="96" t="str">
        <f>VLOOKUP(J414,'Apple Watch Inventory'!$A$2:$H$43,4,FALSE)</f>
        <v>Stainless Steel</v>
      </c>
      <c r="N414" s="96" t="str">
        <f>VLOOKUP(J414,'Apple Watch Inventory'!$A$2:$H$43,5,FALSE)</f>
        <v>Milanese Loop</v>
      </c>
      <c r="O414" s="97">
        <f>VLOOKUP(J414,'Apple Watch Inventory'!$A$2:$H$43,6,FALSE)</f>
        <v>699</v>
      </c>
      <c r="P414" s="98">
        <v>1</v>
      </c>
      <c r="Q414" s="97">
        <f t="shared" si="38"/>
        <v>69</v>
      </c>
      <c r="R414" s="98" t="s">
        <v>46</v>
      </c>
      <c r="S414" s="84">
        <f t="shared" si="41"/>
        <v>768</v>
      </c>
      <c r="T414" s="99">
        <f>VLOOKUP(R414,'Avg Sales Tax'!$B$2:$C$52,2,FALSE)</f>
        <v>8.4400000000000003E-2</v>
      </c>
      <c r="U414" s="84">
        <f t="shared" si="39"/>
        <v>64.819199999999995</v>
      </c>
      <c r="V414" s="84">
        <f t="shared" si="40"/>
        <v>842.77920000000006</v>
      </c>
    </row>
    <row r="415" spans="1:22">
      <c r="A415" s="83" t="s">
        <v>1570</v>
      </c>
      <c r="B415" s="83" t="s">
        <v>1571</v>
      </c>
      <c r="C415" s="83" t="s">
        <v>1572</v>
      </c>
      <c r="D415" s="83" t="s">
        <v>39</v>
      </c>
      <c r="E415" s="87">
        <v>60657</v>
      </c>
      <c r="F415" s="95" t="str">
        <f t="shared" si="36"/>
        <v>60657</v>
      </c>
      <c r="G415" s="96" t="str">
        <f t="shared" si="37"/>
        <v>606</v>
      </c>
      <c r="H415" s="96" t="str">
        <f>VLOOKUP(G415,'Zone Lookup'!$A$2:$C$149,3,TRUE)</f>
        <v>005</v>
      </c>
      <c r="I415" s="97">
        <f>VLOOKUP(H415,'Weight Lookup'!$A$2:$B$11,2,FALSE)</f>
        <v>9.1</v>
      </c>
      <c r="J415" s="98">
        <v>30</v>
      </c>
      <c r="K415" s="96" t="str">
        <f>VLOOKUP(J415,'Apple Watch Inventory'!$A$2:$H$43,2,FALSE)</f>
        <v>42mm</v>
      </c>
      <c r="L415" s="96" t="str">
        <f>VLOOKUP(J415,'Apple Watch Inventory'!$A$2:$H$43,3,FALSE)</f>
        <v>Watch</v>
      </c>
      <c r="M415" s="96" t="str">
        <f>VLOOKUP(J415,'Apple Watch Inventory'!$A$2:$H$43,4,FALSE)</f>
        <v>Stainless Steel</v>
      </c>
      <c r="N415" s="96" t="str">
        <f>VLOOKUP(J415,'Apple Watch Inventory'!$A$2:$H$43,5,FALSE)</f>
        <v>Storm Gray Leather Loop</v>
      </c>
      <c r="O415" s="97">
        <f>VLOOKUP(J415,'Apple Watch Inventory'!$A$2:$H$43,6,FALSE)</f>
        <v>699</v>
      </c>
      <c r="P415" s="98">
        <v>0</v>
      </c>
      <c r="Q415" s="97">
        <f t="shared" si="38"/>
        <v>0</v>
      </c>
      <c r="R415" s="98" t="s">
        <v>40</v>
      </c>
      <c r="S415" s="84">
        <f t="shared" si="41"/>
        <v>699</v>
      </c>
      <c r="T415" s="99">
        <f>VLOOKUP(R415,'Avg Sales Tax'!$B$2:$C$52,2,FALSE)</f>
        <v>8.1900000000000001E-2</v>
      </c>
      <c r="U415" s="84">
        <f t="shared" si="39"/>
        <v>57.248100000000001</v>
      </c>
      <c r="V415" s="84">
        <f t="shared" si="40"/>
        <v>765.34810000000004</v>
      </c>
    </row>
    <row r="416" spans="1:22">
      <c r="A416" s="83" t="s">
        <v>1573</v>
      </c>
      <c r="B416" s="83" t="s">
        <v>1574</v>
      </c>
      <c r="C416" s="83" t="s">
        <v>1575</v>
      </c>
      <c r="D416" s="83" t="s">
        <v>1576</v>
      </c>
      <c r="E416" s="87">
        <v>11103</v>
      </c>
      <c r="F416" s="95" t="str">
        <f t="shared" si="36"/>
        <v>11103</v>
      </c>
      <c r="G416" s="96" t="str">
        <f t="shared" si="37"/>
        <v>111</v>
      </c>
      <c r="H416" s="96" t="str">
        <f>VLOOKUP(G416,'Zone Lookup'!$A$2:$C$149,3,TRUE)</f>
        <v>002</v>
      </c>
      <c r="I416" s="97">
        <f>VLOOKUP(H416,'Weight Lookup'!$A$2:$B$11,2,FALSE)</f>
        <v>7.66</v>
      </c>
      <c r="J416" s="98">
        <v>18</v>
      </c>
      <c r="K416" s="96" t="str">
        <f>VLOOKUP(J416,'Apple Watch Inventory'!$A$2:$H$43,2,FALSE)</f>
        <v>42mm</v>
      </c>
      <c r="L416" s="96" t="str">
        <f>VLOOKUP(J416,'Apple Watch Inventory'!$A$2:$H$43,3,FALSE)</f>
        <v>Sport</v>
      </c>
      <c r="M416" s="96" t="str">
        <f>VLOOKUP(J416,'Apple Watch Inventory'!$A$2:$H$43,4,FALSE)</f>
        <v>Rose Gold Aluminum</v>
      </c>
      <c r="N416" s="96" t="str">
        <f>VLOOKUP(J416,'Apple Watch Inventory'!$A$2:$H$43,5,FALSE)</f>
        <v>Royal Blue Woven Nylon</v>
      </c>
      <c r="O416" s="97">
        <f>VLOOKUP(J416,'Apple Watch Inventory'!$A$2:$H$43,6,FALSE)</f>
        <v>349</v>
      </c>
      <c r="P416" s="98">
        <v>1</v>
      </c>
      <c r="Q416" s="97">
        <f t="shared" si="38"/>
        <v>69</v>
      </c>
      <c r="R416" s="98" t="s">
        <v>66</v>
      </c>
      <c r="S416" s="84">
        <f t="shared" si="41"/>
        <v>418</v>
      </c>
      <c r="T416" s="99">
        <f>VLOOKUP(R416,'Avg Sales Tax'!$B$2:$C$52,2,FALSE)</f>
        <v>8.48E-2</v>
      </c>
      <c r="U416" s="84">
        <f t="shared" si="39"/>
        <v>35.446399999999997</v>
      </c>
      <c r="V416" s="84">
        <f t="shared" si="40"/>
        <v>461.10640000000001</v>
      </c>
    </row>
    <row r="417" spans="1:22">
      <c r="A417" s="83" t="s">
        <v>1577</v>
      </c>
      <c r="B417" s="83" t="s">
        <v>1578</v>
      </c>
      <c r="C417" s="83" t="s">
        <v>1579</v>
      </c>
      <c r="D417" s="83" t="s">
        <v>240</v>
      </c>
      <c r="E417" s="87">
        <v>99352</v>
      </c>
      <c r="F417" s="95" t="str">
        <f t="shared" si="36"/>
        <v>99352</v>
      </c>
      <c r="G417" s="96" t="str">
        <f t="shared" si="37"/>
        <v>993</v>
      </c>
      <c r="H417" s="96" t="str">
        <f>VLOOKUP(G417,'Zone Lookup'!$A$2:$C$149,3,TRUE)</f>
        <v>008</v>
      </c>
      <c r="I417" s="97">
        <f>VLOOKUP(H417,'Weight Lookup'!$A$2:$B$11,2,FALSE)</f>
        <v>9.9600000000000009</v>
      </c>
      <c r="J417" s="98">
        <v>34</v>
      </c>
      <c r="K417" s="96" t="str">
        <f>VLOOKUP(J417,'Apple Watch Inventory'!$A$2:$H$43,2,FALSE)</f>
        <v>42mm</v>
      </c>
      <c r="L417" s="96" t="str">
        <f>VLOOKUP(J417,'Apple Watch Inventory'!$A$2:$H$43,3,FALSE)</f>
        <v>Watch</v>
      </c>
      <c r="M417" s="96" t="str">
        <f>VLOOKUP(J417,'Apple Watch Inventory'!$A$2:$H$43,4,FALSE)</f>
        <v>Stainless Steel</v>
      </c>
      <c r="N417" s="96" t="str">
        <f>VLOOKUP(J417,'Apple Watch Inventory'!$A$2:$H$43,5,FALSE)</f>
        <v>Milanese Loop</v>
      </c>
      <c r="O417" s="97">
        <f>VLOOKUP(J417,'Apple Watch Inventory'!$A$2:$H$43,6,FALSE)</f>
        <v>699</v>
      </c>
      <c r="P417" s="98">
        <v>1</v>
      </c>
      <c r="Q417" s="97">
        <f t="shared" si="38"/>
        <v>69</v>
      </c>
      <c r="R417" s="98" t="s">
        <v>867</v>
      </c>
      <c r="S417" s="84">
        <f t="shared" si="41"/>
        <v>768</v>
      </c>
      <c r="T417" s="99">
        <f>VLOOKUP(R417,'Avg Sales Tax'!$B$2:$C$52,2,FALSE)</f>
        <v>8.8900000000000007E-2</v>
      </c>
      <c r="U417" s="84">
        <f t="shared" si="39"/>
        <v>68.275200000000012</v>
      </c>
      <c r="V417" s="84">
        <f t="shared" si="40"/>
        <v>846.23520000000008</v>
      </c>
    </row>
    <row r="418" spans="1:22">
      <c r="A418" s="83" t="s">
        <v>1580</v>
      </c>
      <c r="B418" s="83" t="s">
        <v>1581</v>
      </c>
      <c r="C418" s="83" t="s">
        <v>1582</v>
      </c>
      <c r="D418" s="83" t="s">
        <v>55</v>
      </c>
      <c r="E418" s="87">
        <v>21202</v>
      </c>
      <c r="F418" s="95" t="str">
        <f t="shared" si="36"/>
        <v>21202</v>
      </c>
      <c r="G418" s="96" t="str">
        <f t="shared" si="37"/>
        <v>212</v>
      </c>
      <c r="H418" s="96" t="str">
        <f>VLOOKUP(G418,'Zone Lookup'!$A$2:$C$149,3,TRUE)</f>
        <v>003</v>
      </c>
      <c r="I418" s="97">
        <f>VLOOKUP(H418,'Weight Lookup'!$A$2:$B$11,2,FALSE)</f>
        <v>8.25</v>
      </c>
      <c r="J418" s="98">
        <v>34</v>
      </c>
      <c r="K418" s="96" t="str">
        <f>VLOOKUP(J418,'Apple Watch Inventory'!$A$2:$H$43,2,FALSE)</f>
        <v>42mm</v>
      </c>
      <c r="L418" s="96" t="str">
        <f>VLOOKUP(J418,'Apple Watch Inventory'!$A$2:$H$43,3,FALSE)</f>
        <v>Watch</v>
      </c>
      <c r="M418" s="96" t="str">
        <f>VLOOKUP(J418,'Apple Watch Inventory'!$A$2:$H$43,4,FALSE)</f>
        <v>Stainless Steel</v>
      </c>
      <c r="N418" s="96" t="str">
        <f>VLOOKUP(J418,'Apple Watch Inventory'!$A$2:$H$43,5,FALSE)</f>
        <v>Milanese Loop</v>
      </c>
      <c r="O418" s="97">
        <f>VLOOKUP(J418,'Apple Watch Inventory'!$A$2:$H$43,6,FALSE)</f>
        <v>699</v>
      </c>
      <c r="P418" s="98">
        <v>1</v>
      </c>
      <c r="Q418" s="97">
        <f t="shared" si="38"/>
        <v>69</v>
      </c>
      <c r="R418" s="98" t="s">
        <v>56</v>
      </c>
      <c r="S418" s="84">
        <f t="shared" si="41"/>
        <v>768</v>
      </c>
      <c r="T418" s="99">
        <f>VLOOKUP(R418,'Avg Sales Tax'!$B$2:$C$52,2,FALSE)</f>
        <v>0.06</v>
      </c>
      <c r="U418" s="84">
        <f t="shared" si="39"/>
        <v>46.08</v>
      </c>
      <c r="V418" s="84">
        <f t="shared" si="40"/>
        <v>822.33</v>
      </c>
    </row>
    <row r="419" spans="1:22">
      <c r="A419" s="83" t="s">
        <v>1583</v>
      </c>
      <c r="B419" s="83" t="s">
        <v>1584</v>
      </c>
      <c r="C419" s="83" t="s">
        <v>1585</v>
      </c>
      <c r="D419" s="83" t="s">
        <v>341</v>
      </c>
      <c r="E419" s="87">
        <v>7104</v>
      </c>
      <c r="F419" s="95" t="str">
        <f t="shared" si="36"/>
        <v>07104</v>
      </c>
      <c r="G419" s="96" t="str">
        <f t="shared" si="37"/>
        <v>071</v>
      </c>
      <c r="H419" s="96" t="str">
        <f>VLOOKUP(G419,'Zone Lookup'!$A$2:$C$149,3,TRUE)</f>
        <v>002</v>
      </c>
      <c r="I419" s="97">
        <f>VLOOKUP(H419,'Weight Lookup'!$A$2:$B$11,2,FALSE)</f>
        <v>7.66</v>
      </c>
      <c r="J419" s="98">
        <v>12</v>
      </c>
      <c r="K419" s="96" t="str">
        <f>VLOOKUP(J419,'Apple Watch Inventory'!$A$2:$H$43,2,FALSE)</f>
        <v>42mm</v>
      </c>
      <c r="L419" s="96" t="str">
        <f>VLOOKUP(J419,'Apple Watch Inventory'!$A$2:$H$43,3,FALSE)</f>
        <v>Sport</v>
      </c>
      <c r="M419" s="96" t="str">
        <f>VLOOKUP(J419,'Apple Watch Inventory'!$A$2:$H$43,4,FALSE)</f>
        <v>Gold Aluminum</v>
      </c>
      <c r="N419" s="96" t="str">
        <f>VLOOKUP(J419,'Apple Watch Inventory'!$A$2:$H$43,5,FALSE)</f>
        <v>Midnight Blue</v>
      </c>
      <c r="O419" s="97">
        <f>VLOOKUP(J419,'Apple Watch Inventory'!$A$2:$H$43,6,FALSE)</f>
        <v>349</v>
      </c>
      <c r="P419" s="98">
        <v>0</v>
      </c>
      <c r="Q419" s="97">
        <f t="shared" si="38"/>
        <v>0</v>
      </c>
      <c r="R419" s="98" t="s">
        <v>21</v>
      </c>
      <c r="S419" s="84">
        <f t="shared" si="41"/>
        <v>349</v>
      </c>
      <c r="T419" s="99">
        <f>VLOOKUP(R419,'Avg Sales Tax'!$B$2:$C$52,2,FALSE)</f>
        <v>6.9699999999999998E-2</v>
      </c>
      <c r="U419" s="84">
        <f t="shared" si="39"/>
        <v>24.325299999999999</v>
      </c>
      <c r="V419" s="84">
        <f t="shared" si="40"/>
        <v>380.98530000000005</v>
      </c>
    </row>
    <row r="420" spans="1:22">
      <c r="A420" s="83" t="s">
        <v>1586</v>
      </c>
      <c r="B420" s="83" t="s">
        <v>1587</v>
      </c>
      <c r="C420" s="83" t="s">
        <v>1588</v>
      </c>
      <c r="D420" s="83" t="s">
        <v>1589</v>
      </c>
      <c r="E420" s="87">
        <v>90706</v>
      </c>
      <c r="F420" s="95" t="str">
        <f t="shared" si="36"/>
        <v>90706</v>
      </c>
      <c r="G420" s="96" t="str">
        <f t="shared" si="37"/>
        <v>907</v>
      </c>
      <c r="H420" s="96" t="str">
        <f>VLOOKUP(G420,'Zone Lookup'!$A$2:$C$149,3,TRUE)</f>
        <v>008</v>
      </c>
      <c r="I420" s="97">
        <f>VLOOKUP(H420,'Weight Lookup'!$A$2:$B$11,2,FALSE)</f>
        <v>9.9600000000000009</v>
      </c>
      <c r="J420" s="98">
        <v>29</v>
      </c>
      <c r="K420" s="96" t="str">
        <f>VLOOKUP(J420,'Apple Watch Inventory'!$A$2:$H$43,2,FALSE)</f>
        <v>38mm</v>
      </c>
      <c r="L420" s="96" t="str">
        <f>VLOOKUP(J420,'Apple Watch Inventory'!$A$2:$H$43,3,FALSE)</f>
        <v>Watch</v>
      </c>
      <c r="M420" s="96" t="str">
        <f>VLOOKUP(J420,'Apple Watch Inventory'!$A$2:$H$43,4,FALSE)</f>
        <v>Stainless Steel</v>
      </c>
      <c r="N420" s="96" t="str">
        <f>VLOOKUP(J420,'Apple Watch Inventory'!$A$2:$H$43,5,FALSE)</f>
        <v>Blue Jay Modern Buckle</v>
      </c>
      <c r="O420" s="97">
        <f>VLOOKUP(J420,'Apple Watch Inventory'!$A$2:$H$43,6,FALSE)</f>
        <v>749</v>
      </c>
      <c r="P420" s="98">
        <v>0</v>
      </c>
      <c r="Q420" s="97">
        <f t="shared" si="38"/>
        <v>0</v>
      </c>
      <c r="R420" s="98" t="s">
        <v>46</v>
      </c>
      <c r="S420" s="84">
        <f t="shared" si="41"/>
        <v>749</v>
      </c>
      <c r="T420" s="99">
        <f>VLOOKUP(R420,'Avg Sales Tax'!$B$2:$C$52,2,FALSE)</f>
        <v>8.4400000000000003E-2</v>
      </c>
      <c r="U420" s="84">
        <f t="shared" si="39"/>
        <v>63.215600000000002</v>
      </c>
      <c r="V420" s="84">
        <f t="shared" si="40"/>
        <v>822.17560000000003</v>
      </c>
    </row>
    <row r="421" spans="1:22">
      <c r="A421" s="83" t="s">
        <v>1590</v>
      </c>
      <c r="B421" s="83" t="s">
        <v>1591</v>
      </c>
      <c r="C421" s="83" t="s">
        <v>1592</v>
      </c>
      <c r="D421" s="83" t="s">
        <v>1593</v>
      </c>
      <c r="E421" s="87">
        <v>8755</v>
      </c>
      <c r="F421" s="95" t="str">
        <f t="shared" si="36"/>
        <v>08755</v>
      </c>
      <c r="G421" s="96" t="str">
        <f t="shared" si="37"/>
        <v>087</v>
      </c>
      <c r="H421" s="96" t="str">
        <f>VLOOKUP(G421,'Zone Lookup'!$A$2:$C$149,3,TRUE)</f>
        <v>002</v>
      </c>
      <c r="I421" s="97">
        <f>VLOOKUP(H421,'Weight Lookup'!$A$2:$B$11,2,FALSE)</f>
        <v>7.66</v>
      </c>
      <c r="J421" s="98">
        <v>34</v>
      </c>
      <c r="K421" s="96" t="str">
        <f>VLOOKUP(J421,'Apple Watch Inventory'!$A$2:$H$43,2,FALSE)</f>
        <v>42mm</v>
      </c>
      <c r="L421" s="96" t="str">
        <f>VLOOKUP(J421,'Apple Watch Inventory'!$A$2:$H$43,3,FALSE)</f>
        <v>Watch</v>
      </c>
      <c r="M421" s="96" t="str">
        <f>VLOOKUP(J421,'Apple Watch Inventory'!$A$2:$H$43,4,FALSE)</f>
        <v>Stainless Steel</v>
      </c>
      <c r="N421" s="96" t="str">
        <f>VLOOKUP(J421,'Apple Watch Inventory'!$A$2:$H$43,5,FALSE)</f>
        <v>Milanese Loop</v>
      </c>
      <c r="O421" s="97">
        <f>VLOOKUP(J421,'Apple Watch Inventory'!$A$2:$H$43,6,FALSE)</f>
        <v>699</v>
      </c>
      <c r="P421" s="98">
        <v>0</v>
      </c>
      <c r="Q421" s="97">
        <f t="shared" si="38"/>
        <v>0</v>
      </c>
      <c r="R421" s="98" t="s">
        <v>21</v>
      </c>
      <c r="S421" s="84">
        <f t="shared" si="41"/>
        <v>699</v>
      </c>
      <c r="T421" s="99">
        <f>VLOOKUP(R421,'Avg Sales Tax'!$B$2:$C$52,2,FALSE)</f>
        <v>6.9699999999999998E-2</v>
      </c>
      <c r="U421" s="84">
        <f t="shared" si="39"/>
        <v>48.720300000000002</v>
      </c>
      <c r="V421" s="84">
        <f t="shared" si="40"/>
        <v>755.38029999999992</v>
      </c>
    </row>
    <row r="422" spans="1:22">
      <c r="A422" s="83" t="s">
        <v>1594</v>
      </c>
      <c r="B422" s="83" t="s">
        <v>1595</v>
      </c>
      <c r="C422" s="83" t="s">
        <v>1596</v>
      </c>
      <c r="D422" s="83" t="s">
        <v>1597</v>
      </c>
      <c r="E422" s="87">
        <v>7834</v>
      </c>
      <c r="F422" s="95" t="str">
        <f t="shared" si="36"/>
        <v>07834</v>
      </c>
      <c r="G422" s="96" t="str">
        <f t="shared" si="37"/>
        <v>078</v>
      </c>
      <c r="H422" s="96" t="str">
        <f>VLOOKUP(G422,'Zone Lookup'!$A$2:$C$149,3,TRUE)</f>
        <v>002</v>
      </c>
      <c r="I422" s="97">
        <f>VLOOKUP(H422,'Weight Lookup'!$A$2:$B$11,2,FALSE)</f>
        <v>7.66</v>
      </c>
      <c r="J422" s="98">
        <v>39</v>
      </c>
      <c r="K422" s="96" t="str">
        <f>VLOOKUP(J422,'Apple Watch Inventory'!$A$2:$H$43,2,FALSE)</f>
        <v>38mm</v>
      </c>
      <c r="L422" s="96" t="str">
        <f>VLOOKUP(J422,'Apple Watch Inventory'!$A$2:$H$43,3,FALSE)</f>
        <v>Watch</v>
      </c>
      <c r="M422" s="96" t="str">
        <f>VLOOKUP(J422,'Apple Watch Inventory'!$A$2:$H$43,4,FALSE)</f>
        <v>Space Black Stainless Steel</v>
      </c>
      <c r="N422" s="96" t="str">
        <f>VLOOKUP(J422,'Apple Watch Inventory'!$A$2:$H$43,5,FALSE)</f>
        <v>Space Black Milanese Loop</v>
      </c>
      <c r="O422" s="97">
        <f>VLOOKUP(J422,'Apple Watch Inventory'!$A$2:$H$43,6,FALSE)</f>
        <v>699</v>
      </c>
      <c r="P422" s="98">
        <v>1</v>
      </c>
      <c r="Q422" s="97">
        <f t="shared" si="38"/>
        <v>69</v>
      </c>
      <c r="R422" s="98" t="s">
        <v>21</v>
      </c>
      <c r="S422" s="84">
        <f t="shared" si="41"/>
        <v>768</v>
      </c>
      <c r="T422" s="99">
        <f>VLOOKUP(R422,'Avg Sales Tax'!$B$2:$C$52,2,FALSE)</f>
        <v>6.9699999999999998E-2</v>
      </c>
      <c r="U422" s="84">
        <f t="shared" si="39"/>
        <v>53.529600000000002</v>
      </c>
      <c r="V422" s="84">
        <f t="shared" si="40"/>
        <v>829.18959999999993</v>
      </c>
    </row>
    <row r="423" spans="1:22">
      <c r="A423" s="83" t="s">
        <v>1598</v>
      </c>
      <c r="B423" s="83" t="s">
        <v>1599</v>
      </c>
      <c r="C423" s="83" t="s">
        <v>1600</v>
      </c>
      <c r="D423" s="83" t="s">
        <v>552</v>
      </c>
      <c r="E423" s="87">
        <v>80216</v>
      </c>
      <c r="F423" s="95" t="str">
        <f t="shared" si="36"/>
        <v>80216</v>
      </c>
      <c r="G423" s="96" t="str">
        <f t="shared" si="37"/>
        <v>802</v>
      </c>
      <c r="H423" s="96" t="str">
        <f>VLOOKUP(G423,'Zone Lookup'!$A$2:$C$149,3,TRUE)</f>
        <v>007</v>
      </c>
      <c r="I423" s="97">
        <f>VLOOKUP(H423,'Weight Lookup'!$A$2:$B$11,2,FALSE)</f>
        <v>9.69</v>
      </c>
      <c r="J423" s="98">
        <v>12</v>
      </c>
      <c r="K423" s="96" t="str">
        <f>VLOOKUP(J423,'Apple Watch Inventory'!$A$2:$H$43,2,FALSE)</f>
        <v>42mm</v>
      </c>
      <c r="L423" s="96" t="str">
        <f>VLOOKUP(J423,'Apple Watch Inventory'!$A$2:$H$43,3,FALSE)</f>
        <v>Sport</v>
      </c>
      <c r="M423" s="96" t="str">
        <f>VLOOKUP(J423,'Apple Watch Inventory'!$A$2:$H$43,4,FALSE)</f>
        <v>Gold Aluminum</v>
      </c>
      <c r="N423" s="96" t="str">
        <f>VLOOKUP(J423,'Apple Watch Inventory'!$A$2:$H$43,5,FALSE)</f>
        <v>Midnight Blue</v>
      </c>
      <c r="O423" s="97">
        <f>VLOOKUP(J423,'Apple Watch Inventory'!$A$2:$H$43,6,FALSE)</f>
        <v>349</v>
      </c>
      <c r="P423" s="98">
        <v>0</v>
      </c>
      <c r="Q423" s="97">
        <f t="shared" si="38"/>
        <v>0</v>
      </c>
      <c r="R423" s="98" t="s">
        <v>285</v>
      </c>
      <c r="S423" s="84">
        <f t="shared" si="41"/>
        <v>349</v>
      </c>
      <c r="T423" s="99">
        <f>VLOOKUP(R423,'Avg Sales Tax'!$B$2:$C$52,2,FALSE)</f>
        <v>7.4399999999999994E-2</v>
      </c>
      <c r="U423" s="84">
        <f t="shared" si="39"/>
        <v>25.965599999999998</v>
      </c>
      <c r="V423" s="84">
        <f t="shared" si="40"/>
        <v>384.65559999999999</v>
      </c>
    </row>
    <row r="424" spans="1:22">
      <c r="A424" s="83" t="s">
        <v>1601</v>
      </c>
      <c r="B424" s="83" t="s">
        <v>1602</v>
      </c>
      <c r="C424" s="83" t="s">
        <v>1603</v>
      </c>
      <c r="D424" s="83" t="s">
        <v>1604</v>
      </c>
      <c r="E424" s="87">
        <v>23608</v>
      </c>
      <c r="F424" s="95" t="str">
        <f t="shared" si="36"/>
        <v>23608</v>
      </c>
      <c r="G424" s="96" t="str">
        <f t="shared" si="37"/>
        <v>236</v>
      </c>
      <c r="H424" s="96" t="str">
        <f>VLOOKUP(G424,'Zone Lookup'!$A$2:$C$149,3,TRUE)</f>
        <v>003</v>
      </c>
      <c r="I424" s="97">
        <f>VLOOKUP(H424,'Weight Lookup'!$A$2:$B$11,2,FALSE)</f>
        <v>8.25</v>
      </c>
      <c r="J424" s="98">
        <v>2</v>
      </c>
      <c r="K424" s="96" t="str">
        <f>VLOOKUP(J424,'Apple Watch Inventory'!$A$2:$H$43,2,FALSE)</f>
        <v>42mm</v>
      </c>
      <c r="L424" s="96" t="str">
        <f>VLOOKUP(J424,'Apple Watch Inventory'!$A$2:$H$43,3,FALSE)</f>
        <v>Sport</v>
      </c>
      <c r="M424" s="96" t="str">
        <f>VLOOKUP(J424,'Apple Watch Inventory'!$A$2:$H$43,4,FALSE)</f>
        <v>Space Gray Aluminum</v>
      </c>
      <c r="N424" s="96" t="str">
        <f>VLOOKUP(J424,'Apple Watch Inventory'!$A$2:$H$43,5,FALSE)</f>
        <v>Black Sport</v>
      </c>
      <c r="O424" s="97">
        <f>VLOOKUP(J424,'Apple Watch Inventory'!$A$2:$H$43,6,FALSE)</f>
        <v>349</v>
      </c>
      <c r="P424" s="98">
        <v>0</v>
      </c>
      <c r="Q424" s="97">
        <f t="shared" si="38"/>
        <v>0</v>
      </c>
      <c r="R424" s="98" t="s">
        <v>425</v>
      </c>
      <c r="S424" s="84">
        <f t="shared" si="41"/>
        <v>349</v>
      </c>
      <c r="T424" s="99">
        <f>VLOOKUP(R424,'Avg Sales Tax'!$B$2:$C$52,2,FALSE)</f>
        <v>5.6300000000000003E-2</v>
      </c>
      <c r="U424" s="84">
        <f t="shared" si="39"/>
        <v>19.648700000000002</v>
      </c>
      <c r="V424" s="84">
        <f t="shared" si="40"/>
        <v>376.89870000000002</v>
      </c>
    </row>
    <row r="425" spans="1:22">
      <c r="A425" s="83" t="s">
        <v>1605</v>
      </c>
      <c r="B425" s="83" t="s">
        <v>1606</v>
      </c>
      <c r="C425" s="83" t="s">
        <v>1607</v>
      </c>
      <c r="D425" s="83" t="s">
        <v>83</v>
      </c>
      <c r="E425" s="87">
        <v>85012</v>
      </c>
      <c r="F425" s="95" t="str">
        <f t="shared" si="36"/>
        <v>85012</v>
      </c>
      <c r="G425" s="96" t="str">
        <f t="shared" si="37"/>
        <v>850</v>
      </c>
      <c r="H425" s="96" t="str">
        <f>VLOOKUP(G425,'Zone Lookup'!$A$2:$C$149,3,TRUE)</f>
        <v>008</v>
      </c>
      <c r="I425" s="97">
        <f>VLOOKUP(H425,'Weight Lookup'!$A$2:$B$11,2,FALSE)</f>
        <v>9.9600000000000009</v>
      </c>
      <c r="J425" s="98">
        <v>31</v>
      </c>
      <c r="K425" s="96" t="str">
        <f>VLOOKUP(J425,'Apple Watch Inventory'!$A$2:$H$43,2,FALSE)</f>
        <v>38mm</v>
      </c>
      <c r="L425" s="96" t="str">
        <f>VLOOKUP(J425,'Apple Watch Inventory'!$A$2:$H$43,3,FALSE)</f>
        <v>Watch</v>
      </c>
      <c r="M425" s="96" t="str">
        <f>VLOOKUP(J425,'Apple Watch Inventory'!$A$2:$H$43,4,FALSE)</f>
        <v>Stainless Steel</v>
      </c>
      <c r="N425" s="96" t="str">
        <f>VLOOKUP(J425,'Apple Watch Inventory'!$A$2:$H$43,5,FALSE)</f>
        <v>Pearl Woven Nylon</v>
      </c>
      <c r="O425" s="97">
        <f>VLOOKUP(J425,'Apple Watch Inventory'!$A$2:$H$43,6,FALSE)</f>
        <v>549</v>
      </c>
      <c r="P425" s="98">
        <v>0</v>
      </c>
      <c r="Q425" s="97">
        <f t="shared" si="38"/>
        <v>0</v>
      </c>
      <c r="R425" s="98" t="s">
        <v>84</v>
      </c>
      <c r="S425" s="84">
        <f t="shared" si="41"/>
        <v>549</v>
      </c>
      <c r="T425" s="99">
        <f>VLOOKUP(R425,'Avg Sales Tax'!$B$2:$C$52,2,FALSE)</f>
        <v>8.1699999999999995E-2</v>
      </c>
      <c r="U425" s="84">
        <f t="shared" si="39"/>
        <v>44.853299999999997</v>
      </c>
      <c r="V425" s="84">
        <f t="shared" si="40"/>
        <v>603.81330000000003</v>
      </c>
    </row>
    <row r="426" spans="1:22">
      <c r="A426" s="83" t="s">
        <v>1608</v>
      </c>
      <c r="B426" s="83" t="s">
        <v>1609</v>
      </c>
      <c r="C426" s="83" t="s">
        <v>1610</v>
      </c>
      <c r="D426" s="83" t="s">
        <v>203</v>
      </c>
      <c r="E426" s="87">
        <v>33155</v>
      </c>
      <c r="F426" s="95" t="str">
        <f t="shared" si="36"/>
        <v>33155</v>
      </c>
      <c r="G426" s="96" t="str">
        <f t="shared" si="37"/>
        <v>331</v>
      </c>
      <c r="H426" s="96" t="str">
        <f>VLOOKUP(G426,'Zone Lookup'!$A$2:$C$149,3,TRUE)</f>
        <v>006</v>
      </c>
      <c r="I426" s="97">
        <f>VLOOKUP(H426,'Weight Lookup'!$A$2:$B$11,2,FALSE)</f>
        <v>9.49</v>
      </c>
      <c r="J426" s="98">
        <v>7</v>
      </c>
      <c r="K426" s="96" t="str">
        <f>VLOOKUP(J426,'Apple Watch Inventory'!$A$2:$H$43,2,FALSE)</f>
        <v>38mm</v>
      </c>
      <c r="L426" s="96" t="str">
        <f>VLOOKUP(J426,'Apple Watch Inventory'!$A$2:$H$43,3,FALSE)</f>
        <v>Sport</v>
      </c>
      <c r="M426" s="96" t="str">
        <f>VLOOKUP(J426,'Apple Watch Inventory'!$A$2:$H$43,4,FALSE)</f>
        <v xml:space="preserve">Silver Aluminum </v>
      </c>
      <c r="N426" s="96" t="str">
        <f>VLOOKUP(J426,'Apple Watch Inventory'!$A$2:$H$43,5,FALSE)</f>
        <v>Royal Blue</v>
      </c>
      <c r="O426" s="97">
        <f>VLOOKUP(J426,'Apple Watch Inventory'!$A$2:$H$43,6,FALSE)</f>
        <v>299</v>
      </c>
      <c r="P426" s="98">
        <v>1</v>
      </c>
      <c r="Q426" s="97">
        <f t="shared" si="38"/>
        <v>69</v>
      </c>
      <c r="R426" s="98" t="s">
        <v>204</v>
      </c>
      <c r="S426" s="84">
        <f t="shared" si="41"/>
        <v>368</v>
      </c>
      <c r="T426" s="99">
        <f>VLOOKUP(R426,'Avg Sales Tax'!$B$2:$C$52,2,FALSE)</f>
        <v>6.6500000000000004E-2</v>
      </c>
      <c r="U426" s="84">
        <f t="shared" si="39"/>
        <v>24.472000000000001</v>
      </c>
      <c r="V426" s="84">
        <f t="shared" si="40"/>
        <v>401.96199999999999</v>
      </c>
    </row>
    <row r="427" spans="1:22">
      <c r="A427" s="83" t="s">
        <v>1611</v>
      </c>
      <c r="B427" s="83" t="s">
        <v>1612</v>
      </c>
      <c r="C427" s="83" t="s">
        <v>1613</v>
      </c>
      <c r="D427" s="83" t="s">
        <v>83</v>
      </c>
      <c r="E427" s="87">
        <v>85013</v>
      </c>
      <c r="F427" s="95" t="str">
        <f t="shared" si="36"/>
        <v>85013</v>
      </c>
      <c r="G427" s="96" t="str">
        <f t="shared" si="37"/>
        <v>850</v>
      </c>
      <c r="H427" s="96" t="str">
        <f>VLOOKUP(G427,'Zone Lookup'!$A$2:$C$149,3,TRUE)</f>
        <v>008</v>
      </c>
      <c r="I427" s="97">
        <f>VLOOKUP(H427,'Weight Lookup'!$A$2:$B$11,2,FALSE)</f>
        <v>9.9600000000000009</v>
      </c>
      <c r="J427" s="98">
        <v>8</v>
      </c>
      <c r="K427" s="96" t="str">
        <f>VLOOKUP(J427,'Apple Watch Inventory'!$A$2:$H$43,2,FALSE)</f>
        <v>42mm</v>
      </c>
      <c r="L427" s="96" t="str">
        <f>VLOOKUP(J427,'Apple Watch Inventory'!$A$2:$H$43,3,FALSE)</f>
        <v>Sport</v>
      </c>
      <c r="M427" s="96" t="str">
        <f>VLOOKUP(J427,'Apple Watch Inventory'!$A$2:$H$43,4,FALSE)</f>
        <v xml:space="preserve">Silver Aluminum </v>
      </c>
      <c r="N427" s="96" t="str">
        <f>VLOOKUP(J427,'Apple Watch Inventory'!$A$2:$H$43,5,FALSE)</f>
        <v>Royal Blue</v>
      </c>
      <c r="O427" s="97">
        <f>VLOOKUP(J427,'Apple Watch Inventory'!$A$2:$H$43,6,FALSE)</f>
        <v>349</v>
      </c>
      <c r="P427" s="98">
        <v>1</v>
      </c>
      <c r="Q427" s="97">
        <f t="shared" si="38"/>
        <v>69</v>
      </c>
      <c r="R427" s="98" t="s">
        <v>84</v>
      </c>
      <c r="S427" s="84">
        <f t="shared" si="41"/>
        <v>418</v>
      </c>
      <c r="T427" s="99">
        <f>VLOOKUP(R427,'Avg Sales Tax'!$B$2:$C$52,2,FALSE)</f>
        <v>8.1699999999999995E-2</v>
      </c>
      <c r="U427" s="84">
        <f t="shared" si="39"/>
        <v>34.150599999999997</v>
      </c>
      <c r="V427" s="84">
        <f t="shared" si="40"/>
        <v>462.11059999999998</v>
      </c>
    </row>
    <row r="428" spans="1:22">
      <c r="A428" s="83" t="s">
        <v>693</v>
      </c>
      <c r="B428" s="83" t="s">
        <v>1614</v>
      </c>
      <c r="C428" s="83" t="s">
        <v>1615</v>
      </c>
      <c r="D428" s="83" t="s">
        <v>1616</v>
      </c>
      <c r="E428" s="87">
        <v>32759</v>
      </c>
      <c r="F428" s="95" t="str">
        <f t="shared" si="36"/>
        <v>32759</v>
      </c>
      <c r="G428" s="96" t="str">
        <f t="shared" si="37"/>
        <v>327</v>
      </c>
      <c r="H428" s="96" t="str">
        <f>VLOOKUP(G428,'Zone Lookup'!$A$2:$C$149,3,TRUE)</f>
        <v>005</v>
      </c>
      <c r="I428" s="97">
        <f>VLOOKUP(H428,'Weight Lookup'!$A$2:$B$11,2,FALSE)</f>
        <v>9.1</v>
      </c>
      <c r="J428" s="98">
        <v>4</v>
      </c>
      <c r="K428" s="96" t="str">
        <f>VLOOKUP(J428,'Apple Watch Inventory'!$A$2:$H$43,2,FALSE)</f>
        <v>42mm</v>
      </c>
      <c r="L428" s="96" t="str">
        <f>VLOOKUP(J428,'Apple Watch Inventory'!$A$2:$H$43,3,FALSE)</f>
        <v>Sport</v>
      </c>
      <c r="M428" s="96" t="str">
        <f>VLOOKUP(J428,'Apple Watch Inventory'!$A$2:$H$43,4,FALSE)</f>
        <v xml:space="preserve">Silver Aluminum </v>
      </c>
      <c r="N428" s="96" t="str">
        <f>VLOOKUP(J428,'Apple Watch Inventory'!$A$2:$H$43,5,FALSE)</f>
        <v>Yellow Sport</v>
      </c>
      <c r="O428" s="97">
        <f>VLOOKUP(J428,'Apple Watch Inventory'!$A$2:$H$43,6,FALSE)</f>
        <v>349</v>
      </c>
      <c r="P428" s="98">
        <v>0</v>
      </c>
      <c r="Q428" s="97">
        <f t="shared" si="38"/>
        <v>0</v>
      </c>
      <c r="R428" s="98" t="s">
        <v>204</v>
      </c>
      <c r="S428" s="84">
        <f t="shared" si="41"/>
        <v>349</v>
      </c>
      <c r="T428" s="99">
        <f>VLOOKUP(R428,'Avg Sales Tax'!$B$2:$C$52,2,FALSE)</f>
        <v>6.6500000000000004E-2</v>
      </c>
      <c r="U428" s="84">
        <f t="shared" si="39"/>
        <v>23.208500000000001</v>
      </c>
      <c r="V428" s="84">
        <f t="shared" si="40"/>
        <v>381.30850000000004</v>
      </c>
    </row>
    <row r="429" spans="1:22">
      <c r="A429" s="83" t="s">
        <v>1617</v>
      </c>
      <c r="B429" s="83" t="s">
        <v>1618</v>
      </c>
      <c r="C429" s="83" t="s">
        <v>1619</v>
      </c>
      <c r="D429" s="83" t="s">
        <v>311</v>
      </c>
      <c r="E429" s="87">
        <v>94105</v>
      </c>
      <c r="F429" s="95" t="str">
        <f t="shared" si="36"/>
        <v>94105</v>
      </c>
      <c r="G429" s="96" t="str">
        <f t="shared" si="37"/>
        <v>941</v>
      </c>
      <c r="H429" s="96" t="str">
        <f>VLOOKUP(G429,'Zone Lookup'!$A$2:$C$149,3,TRUE)</f>
        <v>008</v>
      </c>
      <c r="I429" s="97">
        <f>VLOOKUP(H429,'Weight Lookup'!$A$2:$B$11,2,FALSE)</f>
        <v>9.9600000000000009</v>
      </c>
      <c r="J429" s="98">
        <v>39</v>
      </c>
      <c r="K429" s="96" t="str">
        <f>VLOOKUP(J429,'Apple Watch Inventory'!$A$2:$H$43,2,FALSE)</f>
        <v>38mm</v>
      </c>
      <c r="L429" s="96" t="str">
        <f>VLOOKUP(J429,'Apple Watch Inventory'!$A$2:$H$43,3,FALSE)</f>
        <v>Watch</v>
      </c>
      <c r="M429" s="96" t="str">
        <f>VLOOKUP(J429,'Apple Watch Inventory'!$A$2:$H$43,4,FALSE)</f>
        <v>Space Black Stainless Steel</v>
      </c>
      <c r="N429" s="96" t="str">
        <f>VLOOKUP(J429,'Apple Watch Inventory'!$A$2:$H$43,5,FALSE)</f>
        <v>Space Black Milanese Loop</v>
      </c>
      <c r="O429" s="97">
        <f>VLOOKUP(J429,'Apple Watch Inventory'!$A$2:$H$43,6,FALSE)</f>
        <v>699</v>
      </c>
      <c r="P429" s="98">
        <v>1</v>
      </c>
      <c r="Q429" s="97">
        <f t="shared" si="38"/>
        <v>69</v>
      </c>
      <c r="R429" s="98" t="s">
        <v>46</v>
      </c>
      <c r="S429" s="84">
        <f t="shared" si="41"/>
        <v>768</v>
      </c>
      <c r="T429" s="99">
        <f>VLOOKUP(R429,'Avg Sales Tax'!$B$2:$C$52,2,FALSE)</f>
        <v>8.4400000000000003E-2</v>
      </c>
      <c r="U429" s="84">
        <f t="shared" si="39"/>
        <v>64.819199999999995</v>
      </c>
      <c r="V429" s="84">
        <f t="shared" si="40"/>
        <v>842.77920000000006</v>
      </c>
    </row>
    <row r="430" spans="1:22">
      <c r="A430" s="83" t="s">
        <v>1620</v>
      </c>
      <c r="B430" s="83" t="s">
        <v>1621</v>
      </c>
      <c r="C430" s="83" t="s">
        <v>1622</v>
      </c>
      <c r="D430" s="83" t="s">
        <v>890</v>
      </c>
      <c r="E430" s="87">
        <v>92110</v>
      </c>
      <c r="F430" s="95" t="str">
        <f t="shared" si="36"/>
        <v>92110</v>
      </c>
      <c r="G430" s="96" t="str">
        <f t="shared" si="37"/>
        <v>921</v>
      </c>
      <c r="H430" s="96" t="str">
        <f>VLOOKUP(G430,'Zone Lookup'!$A$2:$C$149,3,TRUE)</f>
        <v>008</v>
      </c>
      <c r="I430" s="97">
        <f>VLOOKUP(H430,'Weight Lookup'!$A$2:$B$11,2,FALSE)</f>
        <v>9.9600000000000009</v>
      </c>
      <c r="J430" s="98">
        <v>10</v>
      </c>
      <c r="K430" s="96" t="str">
        <f>VLOOKUP(J430,'Apple Watch Inventory'!$A$2:$H$43,2,FALSE)</f>
        <v>42mm</v>
      </c>
      <c r="L430" s="96" t="str">
        <f>VLOOKUP(J430,'Apple Watch Inventory'!$A$2:$H$43,3,FALSE)</f>
        <v>Sport</v>
      </c>
      <c r="M430" s="96" t="str">
        <f>VLOOKUP(J430,'Apple Watch Inventory'!$A$2:$H$43,4,FALSE)</f>
        <v xml:space="preserve">Silver Aluminum </v>
      </c>
      <c r="N430" s="96" t="str">
        <f>VLOOKUP(J430,'Apple Watch Inventory'!$A$2:$H$43,5,FALSE)</f>
        <v>White</v>
      </c>
      <c r="O430" s="97">
        <f>VLOOKUP(J430,'Apple Watch Inventory'!$A$2:$H$43,6,FALSE)</f>
        <v>349</v>
      </c>
      <c r="P430" s="98">
        <v>0</v>
      </c>
      <c r="Q430" s="97">
        <f t="shared" si="38"/>
        <v>0</v>
      </c>
      <c r="R430" s="98" t="s">
        <v>46</v>
      </c>
      <c r="S430" s="84">
        <f t="shared" si="41"/>
        <v>349</v>
      </c>
      <c r="T430" s="99">
        <f>VLOOKUP(R430,'Avg Sales Tax'!$B$2:$C$52,2,FALSE)</f>
        <v>8.4400000000000003E-2</v>
      </c>
      <c r="U430" s="84">
        <f t="shared" si="39"/>
        <v>29.4556</v>
      </c>
      <c r="V430" s="84">
        <f t="shared" si="40"/>
        <v>388.41559999999998</v>
      </c>
    </row>
    <row r="431" spans="1:22">
      <c r="A431" s="83" t="s">
        <v>1623</v>
      </c>
      <c r="B431" s="83" t="s">
        <v>1624</v>
      </c>
      <c r="C431" s="83" t="s">
        <v>1625</v>
      </c>
      <c r="D431" s="83" t="s">
        <v>765</v>
      </c>
      <c r="E431" s="87">
        <v>7306</v>
      </c>
      <c r="F431" s="95" t="str">
        <f t="shared" si="36"/>
        <v>07306</v>
      </c>
      <c r="G431" s="96" t="str">
        <f t="shared" si="37"/>
        <v>073</v>
      </c>
      <c r="H431" s="96" t="str">
        <f>VLOOKUP(G431,'Zone Lookup'!$A$2:$C$149,3,TRUE)</f>
        <v>002</v>
      </c>
      <c r="I431" s="97">
        <f>VLOOKUP(H431,'Weight Lookup'!$A$2:$B$11,2,FALSE)</f>
        <v>7.66</v>
      </c>
      <c r="J431" s="98">
        <v>17</v>
      </c>
      <c r="K431" s="96" t="str">
        <f>VLOOKUP(J431,'Apple Watch Inventory'!$A$2:$H$43,2,FALSE)</f>
        <v>38mm</v>
      </c>
      <c r="L431" s="96" t="str">
        <f>VLOOKUP(J431,'Apple Watch Inventory'!$A$2:$H$43,3,FALSE)</f>
        <v>Sport</v>
      </c>
      <c r="M431" s="96" t="str">
        <f>VLOOKUP(J431,'Apple Watch Inventory'!$A$2:$H$43,4,FALSE)</f>
        <v>Rose Gold Aluminum</v>
      </c>
      <c r="N431" s="96" t="str">
        <f>VLOOKUP(J431,'Apple Watch Inventory'!$A$2:$H$43,5,FALSE)</f>
        <v>Royal Blue Woven Nylon</v>
      </c>
      <c r="O431" s="97">
        <f>VLOOKUP(J431,'Apple Watch Inventory'!$A$2:$H$43,6,FALSE)</f>
        <v>299</v>
      </c>
      <c r="P431" s="98">
        <v>1</v>
      </c>
      <c r="Q431" s="97">
        <f t="shared" si="38"/>
        <v>69</v>
      </c>
      <c r="R431" s="98" t="s">
        <v>21</v>
      </c>
      <c r="S431" s="84">
        <f t="shared" si="41"/>
        <v>368</v>
      </c>
      <c r="T431" s="99">
        <f>VLOOKUP(R431,'Avg Sales Tax'!$B$2:$C$52,2,FALSE)</f>
        <v>6.9699999999999998E-2</v>
      </c>
      <c r="U431" s="84">
        <f t="shared" si="39"/>
        <v>25.6496</v>
      </c>
      <c r="V431" s="84">
        <f t="shared" si="40"/>
        <v>401.30960000000005</v>
      </c>
    </row>
    <row r="432" spans="1:22">
      <c r="A432" s="83" t="s">
        <v>1626</v>
      </c>
      <c r="B432" s="83" t="s">
        <v>1627</v>
      </c>
      <c r="C432" s="83" t="s">
        <v>1628</v>
      </c>
      <c r="D432" s="83" t="s">
        <v>517</v>
      </c>
      <c r="E432" s="87">
        <v>92410</v>
      </c>
      <c r="F432" s="95" t="str">
        <f t="shared" si="36"/>
        <v>92410</v>
      </c>
      <c r="G432" s="96" t="str">
        <f t="shared" si="37"/>
        <v>924</v>
      </c>
      <c r="H432" s="96" t="str">
        <f>VLOOKUP(G432,'Zone Lookup'!$A$2:$C$149,3,TRUE)</f>
        <v>008</v>
      </c>
      <c r="I432" s="97">
        <f>VLOOKUP(H432,'Weight Lookup'!$A$2:$B$11,2,FALSE)</f>
        <v>9.9600000000000009</v>
      </c>
      <c r="J432" s="98">
        <v>1</v>
      </c>
      <c r="K432" s="96" t="str">
        <f>VLOOKUP(J432,'Apple Watch Inventory'!$A$2:$H$43,2,FALSE)</f>
        <v>38mm</v>
      </c>
      <c r="L432" s="96" t="str">
        <f>VLOOKUP(J432,'Apple Watch Inventory'!$A$2:$H$43,3,FALSE)</f>
        <v>Sport</v>
      </c>
      <c r="M432" s="96" t="str">
        <f>VLOOKUP(J432,'Apple Watch Inventory'!$A$2:$H$43,4,FALSE)</f>
        <v>Space Gray Aluminum</v>
      </c>
      <c r="N432" s="96" t="str">
        <f>VLOOKUP(J432,'Apple Watch Inventory'!$A$2:$H$43,5,FALSE)</f>
        <v>Black Sport</v>
      </c>
      <c r="O432" s="97">
        <f>VLOOKUP(J432,'Apple Watch Inventory'!$A$2:$H$43,6,FALSE)</f>
        <v>299</v>
      </c>
      <c r="P432" s="98">
        <v>0</v>
      </c>
      <c r="Q432" s="97">
        <f t="shared" si="38"/>
        <v>0</v>
      </c>
      <c r="R432" s="98" t="s">
        <v>46</v>
      </c>
      <c r="S432" s="84">
        <f t="shared" si="41"/>
        <v>299</v>
      </c>
      <c r="T432" s="99">
        <f>VLOOKUP(R432,'Avg Sales Tax'!$B$2:$C$52,2,FALSE)</f>
        <v>8.4400000000000003E-2</v>
      </c>
      <c r="U432" s="84">
        <f t="shared" si="39"/>
        <v>25.235600000000002</v>
      </c>
      <c r="V432" s="84">
        <f t="shared" si="40"/>
        <v>334.19559999999996</v>
      </c>
    </row>
    <row r="433" spans="1:22">
      <c r="A433" s="83" t="s">
        <v>1629</v>
      </c>
      <c r="B433" s="83" t="s">
        <v>1630</v>
      </c>
      <c r="C433" s="83" t="s">
        <v>1631</v>
      </c>
      <c r="D433" s="83" t="s">
        <v>1632</v>
      </c>
      <c r="E433" s="87">
        <v>2138</v>
      </c>
      <c r="F433" s="95" t="str">
        <f t="shared" si="36"/>
        <v>02138</v>
      </c>
      <c r="G433" s="96" t="str">
        <f t="shared" si="37"/>
        <v>021</v>
      </c>
      <c r="H433" s="96" t="str">
        <f>VLOOKUP(G433,'Zone Lookup'!$A$2:$C$149,3,TRUE)</f>
        <v>002</v>
      </c>
      <c r="I433" s="97">
        <f>VLOOKUP(H433,'Weight Lookup'!$A$2:$B$11,2,FALSE)</f>
        <v>7.66</v>
      </c>
      <c r="J433" s="98">
        <v>32</v>
      </c>
      <c r="K433" s="96" t="str">
        <f>VLOOKUP(J433,'Apple Watch Inventory'!$A$2:$H$43,2,FALSE)</f>
        <v>42mm</v>
      </c>
      <c r="L433" s="96" t="str">
        <f>VLOOKUP(J433,'Apple Watch Inventory'!$A$2:$H$43,3,FALSE)</f>
        <v>Watch</v>
      </c>
      <c r="M433" s="96" t="str">
        <f>VLOOKUP(J433,'Apple Watch Inventory'!$A$2:$H$43,4,FALSE)</f>
        <v>Stainless Steel</v>
      </c>
      <c r="N433" s="96" t="str">
        <f>VLOOKUP(J433,'Apple Watch Inventory'!$A$2:$H$43,5,FALSE)</f>
        <v>Pearl Woven Nylon</v>
      </c>
      <c r="O433" s="97">
        <f>VLOOKUP(J433,'Apple Watch Inventory'!$A$2:$H$43,6,FALSE)</f>
        <v>599</v>
      </c>
      <c r="P433" s="98">
        <v>1</v>
      </c>
      <c r="Q433" s="97">
        <f t="shared" si="38"/>
        <v>69</v>
      </c>
      <c r="R433" s="98" t="s">
        <v>217</v>
      </c>
      <c r="S433" s="84">
        <f t="shared" si="41"/>
        <v>668</v>
      </c>
      <c r="T433" s="99">
        <f>VLOOKUP(R433,'Avg Sales Tax'!$B$2:$C$52,2,FALSE)</f>
        <v>6.25E-2</v>
      </c>
      <c r="U433" s="84">
        <f t="shared" si="39"/>
        <v>41.75</v>
      </c>
      <c r="V433" s="84">
        <f t="shared" si="40"/>
        <v>717.41</v>
      </c>
    </row>
    <row r="434" spans="1:22">
      <c r="A434" s="83" t="s">
        <v>1633</v>
      </c>
      <c r="B434" s="83" t="s">
        <v>1634</v>
      </c>
      <c r="C434" s="83" t="s">
        <v>1635</v>
      </c>
      <c r="D434" s="83" t="s">
        <v>889</v>
      </c>
      <c r="E434" s="87">
        <v>92025</v>
      </c>
      <c r="F434" s="95" t="str">
        <f t="shared" si="36"/>
        <v>92025</v>
      </c>
      <c r="G434" s="96" t="str">
        <f t="shared" si="37"/>
        <v>920</v>
      </c>
      <c r="H434" s="96" t="str">
        <f>VLOOKUP(G434,'Zone Lookup'!$A$2:$C$149,3,TRUE)</f>
        <v>008</v>
      </c>
      <c r="I434" s="97">
        <f>VLOOKUP(H434,'Weight Lookup'!$A$2:$B$11,2,FALSE)</f>
        <v>9.9600000000000009</v>
      </c>
      <c r="J434" s="98">
        <v>16</v>
      </c>
      <c r="K434" s="96" t="str">
        <f>VLOOKUP(J434,'Apple Watch Inventory'!$A$2:$H$43,2,FALSE)</f>
        <v>42mm</v>
      </c>
      <c r="L434" s="96" t="str">
        <f>VLOOKUP(J434,'Apple Watch Inventory'!$A$2:$H$43,3,FALSE)</f>
        <v>Sport</v>
      </c>
      <c r="M434" s="96" t="str">
        <f>VLOOKUP(J434,'Apple Watch Inventory'!$A$2:$H$43,4,FALSE)</f>
        <v xml:space="preserve">Silver Aluminum </v>
      </c>
      <c r="N434" s="96" t="str">
        <f>VLOOKUP(J434,'Apple Watch Inventory'!$A$2:$H$43,5,FALSE)</f>
        <v>Scuba Blue Woven Nylon</v>
      </c>
      <c r="O434" s="97">
        <f>VLOOKUP(J434,'Apple Watch Inventory'!$A$2:$H$43,6,FALSE)</f>
        <v>349</v>
      </c>
      <c r="P434" s="98">
        <v>0</v>
      </c>
      <c r="Q434" s="97">
        <f t="shared" si="38"/>
        <v>0</v>
      </c>
      <c r="R434" s="98" t="s">
        <v>46</v>
      </c>
      <c r="S434" s="84">
        <f t="shared" si="41"/>
        <v>349</v>
      </c>
      <c r="T434" s="99">
        <f>VLOOKUP(R434,'Avg Sales Tax'!$B$2:$C$52,2,FALSE)</f>
        <v>8.4400000000000003E-2</v>
      </c>
      <c r="U434" s="84">
        <f t="shared" si="39"/>
        <v>29.4556</v>
      </c>
      <c r="V434" s="84">
        <f t="shared" si="40"/>
        <v>388.41559999999998</v>
      </c>
    </row>
    <row r="435" spans="1:22">
      <c r="A435" s="83" t="s">
        <v>1636</v>
      </c>
      <c r="B435" s="83" t="s">
        <v>1637</v>
      </c>
      <c r="C435" s="83" t="s">
        <v>1638</v>
      </c>
      <c r="D435" s="83" t="s">
        <v>376</v>
      </c>
      <c r="E435" s="87">
        <v>90248</v>
      </c>
      <c r="F435" s="95" t="str">
        <f t="shared" si="36"/>
        <v>90248</v>
      </c>
      <c r="G435" s="96" t="str">
        <f t="shared" si="37"/>
        <v>902</v>
      </c>
      <c r="H435" s="96" t="str">
        <f>VLOOKUP(G435,'Zone Lookup'!$A$2:$C$149,3,TRUE)</f>
        <v>008</v>
      </c>
      <c r="I435" s="97">
        <f>VLOOKUP(H435,'Weight Lookup'!$A$2:$B$11,2,FALSE)</f>
        <v>9.9600000000000009</v>
      </c>
      <c r="J435" s="98">
        <v>12</v>
      </c>
      <c r="K435" s="96" t="str">
        <f>VLOOKUP(J435,'Apple Watch Inventory'!$A$2:$H$43,2,FALSE)</f>
        <v>42mm</v>
      </c>
      <c r="L435" s="96" t="str">
        <f>VLOOKUP(J435,'Apple Watch Inventory'!$A$2:$H$43,3,FALSE)</f>
        <v>Sport</v>
      </c>
      <c r="M435" s="96" t="str">
        <f>VLOOKUP(J435,'Apple Watch Inventory'!$A$2:$H$43,4,FALSE)</f>
        <v>Gold Aluminum</v>
      </c>
      <c r="N435" s="96" t="str">
        <f>VLOOKUP(J435,'Apple Watch Inventory'!$A$2:$H$43,5,FALSE)</f>
        <v>Midnight Blue</v>
      </c>
      <c r="O435" s="97">
        <f>VLOOKUP(J435,'Apple Watch Inventory'!$A$2:$H$43,6,FALSE)</f>
        <v>349</v>
      </c>
      <c r="P435" s="98">
        <v>0</v>
      </c>
      <c r="Q435" s="97">
        <f t="shared" si="38"/>
        <v>0</v>
      </c>
      <c r="R435" s="98" t="s">
        <v>46</v>
      </c>
      <c r="S435" s="84">
        <f t="shared" si="41"/>
        <v>349</v>
      </c>
      <c r="T435" s="99">
        <f>VLOOKUP(R435,'Avg Sales Tax'!$B$2:$C$52,2,FALSE)</f>
        <v>8.4400000000000003E-2</v>
      </c>
      <c r="U435" s="84">
        <f t="shared" si="39"/>
        <v>29.4556</v>
      </c>
      <c r="V435" s="84">
        <f t="shared" si="40"/>
        <v>388.41559999999998</v>
      </c>
    </row>
    <row r="436" spans="1:22">
      <c r="A436" s="83" t="s">
        <v>1639</v>
      </c>
      <c r="B436" s="83" t="s">
        <v>1640</v>
      </c>
      <c r="C436" s="83" t="s">
        <v>1641</v>
      </c>
      <c r="D436" s="83" t="s">
        <v>1642</v>
      </c>
      <c r="E436" s="87">
        <v>17110</v>
      </c>
      <c r="F436" s="95" t="str">
        <f t="shared" si="36"/>
        <v>17110</v>
      </c>
      <c r="G436" s="96" t="str">
        <f t="shared" si="37"/>
        <v>171</v>
      </c>
      <c r="H436" s="96" t="str">
        <f>VLOOKUP(G436,'Zone Lookup'!$A$2:$C$149,3,TRUE)</f>
        <v>002</v>
      </c>
      <c r="I436" s="97">
        <f>VLOOKUP(H436,'Weight Lookup'!$A$2:$B$11,2,FALSE)</f>
        <v>7.66</v>
      </c>
      <c r="J436" s="98">
        <v>23</v>
      </c>
      <c r="K436" s="96" t="str">
        <f>VLOOKUP(J436,'Apple Watch Inventory'!$A$2:$H$43,2,FALSE)</f>
        <v>38mm</v>
      </c>
      <c r="L436" s="96" t="str">
        <f>VLOOKUP(J436,'Apple Watch Inventory'!$A$2:$H$43,3,FALSE)</f>
        <v>Watch</v>
      </c>
      <c r="M436" s="96" t="str">
        <f>VLOOKUP(J436,'Apple Watch Inventory'!$A$2:$H$43,4,FALSE)</f>
        <v>Stainless Steel</v>
      </c>
      <c r="N436" s="96" t="str">
        <f>VLOOKUP(J436,'Apple Watch Inventory'!$A$2:$H$43,5,FALSE)</f>
        <v>Saddle Brown Classic Buckle</v>
      </c>
      <c r="O436" s="97">
        <f>VLOOKUP(J436,'Apple Watch Inventory'!$A$2:$H$43,6,FALSE)</f>
        <v>649</v>
      </c>
      <c r="P436" s="98">
        <v>1</v>
      </c>
      <c r="Q436" s="97">
        <f t="shared" si="38"/>
        <v>69</v>
      </c>
      <c r="R436" s="98" t="s">
        <v>61</v>
      </c>
      <c r="S436" s="84">
        <f t="shared" si="41"/>
        <v>718</v>
      </c>
      <c r="T436" s="99">
        <f>VLOOKUP(R436,'Avg Sales Tax'!$B$2:$C$52,2,FALSE)</f>
        <v>6.3399999999999998E-2</v>
      </c>
      <c r="U436" s="84">
        <f t="shared" si="39"/>
        <v>45.5212</v>
      </c>
      <c r="V436" s="84">
        <f t="shared" si="40"/>
        <v>771.18119999999999</v>
      </c>
    </row>
    <row r="437" spans="1:22">
      <c r="A437" s="83" t="s">
        <v>1643</v>
      </c>
      <c r="B437" s="83" t="s">
        <v>1644</v>
      </c>
      <c r="C437" s="83" t="s">
        <v>1645</v>
      </c>
      <c r="D437" s="83" t="s">
        <v>1646</v>
      </c>
      <c r="E437" s="87">
        <v>85204</v>
      </c>
      <c r="F437" s="95" t="str">
        <f t="shared" si="36"/>
        <v>85204</v>
      </c>
      <c r="G437" s="96" t="str">
        <f t="shared" si="37"/>
        <v>852</v>
      </c>
      <c r="H437" s="96" t="str">
        <f>VLOOKUP(G437,'Zone Lookup'!$A$2:$C$149,3,TRUE)</f>
        <v>008</v>
      </c>
      <c r="I437" s="97">
        <f>VLOOKUP(H437,'Weight Lookup'!$A$2:$B$11,2,FALSE)</f>
        <v>9.9600000000000009</v>
      </c>
      <c r="J437" s="98">
        <v>16</v>
      </c>
      <c r="K437" s="96" t="str">
        <f>VLOOKUP(J437,'Apple Watch Inventory'!$A$2:$H$43,2,FALSE)</f>
        <v>42mm</v>
      </c>
      <c r="L437" s="96" t="str">
        <f>VLOOKUP(J437,'Apple Watch Inventory'!$A$2:$H$43,3,FALSE)</f>
        <v>Sport</v>
      </c>
      <c r="M437" s="96" t="str">
        <f>VLOOKUP(J437,'Apple Watch Inventory'!$A$2:$H$43,4,FALSE)</f>
        <v xml:space="preserve">Silver Aluminum </v>
      </c>
      <c r="N437" s="96" t="str">
        <f>VLOOKUP(J437,'Apple Watch Inventory'!$A$2:$H$43,5,FALSE)</f>
        <v>Scuba Blue Woven Nylon</v>
      </c>
      <c r="O437" s="97">
        <f>VLOOKUP(J437,'Apple Watch Inventory'!$A$2:$H$43,6,FALSE)</f>
        <v>349</v>
      </c>
      <c r="P437" s="98">
        <v>0</v>
      </c>
      <c r="Q437" s="97">
        <f t="shared" si="38"/>
        <v>0</v>
      </c>
      <c r="R437" s="98" t="s">
        <v>84</v>
      </c>
      <c r="S437" s="84">
        <f t="shared" si="41"/>
        <v>349</v>
      </c>
      <c r="T437" s="99">
        <f>VLOOKUP(R437,'Avg Sales Tax'!$B$2:$C$52,2,FALSE)</f>
        <v>8.1699999999999995E-2</v>
      </c>
      <c r="U437" s="84">
        <f t="shared" si="39"/>
        <v>28.513299999999997</v>
      </c>
      <c r="V437" s="84">
        <f t="shared" si="40"/>
        <v>387.47329999999999</v>
      </c>
    </row>
    <row r="438" spans="1:22">
      <c r="A438" s="83" t="s">
        <v>1647</v>
      </c>
      <c r="B438" s="83" t="s">
        <v>1648</v>
      </c>
      <c r="C438" s="83" t="s">
        <v>1649</v>
      </c>
      <c r="D438" s="83" t="s">
        <v>1650</v>
      </c>
      <c r="E438" s="87">
        <v>33461</v>
      </c>
      <c r="F438" s="95" t="str">
        <f t="shared" si="36"/>
        <v>33461</v>
      </c>
      <c r="G438" s="96" t="str">
        <f t="shared" si="37"/>
        <v>334</v>
      </c>
      <c r="H438" s="96" t="str">
        <f>VLOOKUP(G438,'Zone Lookup'!$A$2:$C$149,3,TRUE)</f>
        <v>006</v>
      </c>
      <c r="I438" s="97">
        <f>VLOOKUP(H438,'Weight Lookup'!$A$2:$B$11,2,FALSE)</f>
        <v>9.49</v>
      </c>
      <c r="J438" s="98">
        <v>14</v>
      </c>
      <c r="K438" s="96" t="str">
        <f>VLOOKUP(J438,'Apple Watch Inventory'!$A$2:$H$43,2,FALSE)</f>
        <v>42mm</v>
      </c>
      <c r="L438" s="96" t="str">
        <f>VLOOKUP(J438,'Apple Watch Inventory'!$A$2:$H$43,3,FALSE)</f>
        <v>Sport</v>
      </c>
      <c r="M438" s="96" t="str">
        <f>VLOOKUP(J438,'Apple Watch Inventory'!$A$2:$H$43,4,FALSE)</f>
        <v>Rose Gold Aluminum</v>
      </c>
      <c r="N438" s="96" t="str">
        <f>VLOOKUP(J438,'Apple Watch Inventory'!$A$2:$H$43,5,FALSE)</f>
        <v>Lavendar</v>
      </c>
      <c r="O438" s="97">
        <f>VLOOKUP(J438,'Apple Watch Inventory'!$A$2:$H$43,6,FALSE)</f>
        <v>349</v>
      </c>
      <c r="P438" s="98">
        <v>1</v>
      </c>
      <c r="Q438" s="97">
        <f t="shared" si="38"/>
        <v>69</v>
      </c>
      <c r="R438" s="98" t="s">
        <v>204</v>
      </c>
      <c r="S438" s="84">
        <f t="shared" si="41"/>
        <v>418</v>
      </c>
      <c r="T438" s="99">
        <f>VLOOKUP(R438,'Avg Sales Tax'!$B$2:$C$52,2,FALSE)</f>
        <v>6.6500000000000004E-2</v>
      </c>
      <c r="U438" s="84">
        <f t="shared" si="39"/>
        <v>27.797000000000001</v>
      </c>
      <c r="V438" s="84">
        <f t="shared" si="40"/>
        <v>455.28700000000003</v>
      </c>
    </row>
    <row r="439" spans="1:22">
      <c r="A439" s="83" t="s">
        <v>1651</v>
      </c>
      <c r="B439" s="83" t="s">
        <v>1652</v>
      </c>
      <c r="C439" s="83" t="s">
        <v>1653</v>
      </c>
      <c r="D439" s="83" t="s">
        <v>595</v>
      </c>
      <c r="E439" s="87">
        <v>37211</v>
      </c>
      <c r="F439" s="95" t="str">
        <f t="shared" si="36"/>
        <v>37211</v>
      </c>
      <c r="G439" s="96" t="str">
        <f t="shared" si="37"/>
        <v>372</v>
      </c>
      <c r="H439" s="96" t="str">
        <f>VLOOKUP(G439,'Zone Lookup'!$A$2:$C$149,3,TRUE)</f>
        <v>005</v>
      </c>
      <c r="I439" s="97">
        <f>VLOOKUP(H439,'Weight Lookup'!$A$2:$B$11,2,FALSE)</f>
        <v>9.1</v>
      </c>
      <c r="J439" s="98">
        <v>11</v>
      </c>
      <c r="K439" s="96" t="str">
        <f>VLOOKUP(J439,'Apple Watch Inventory'!$A$2:$H$43,2,FALSE)</f>
        <v>38mm</v>
      </c>
      <c r="L439" s="96" t="str">
        <f>VLOOKUP(J439,'Apple Watch Inventory'!$A$2:$H$43,3,FALSE)</f>
        <v>Sport</v>
      </c>
      <c r="M439" s="96" t="str">
        <f>VLOOKUP(J439,'Apple Watch Inventory'!$A$2:$H$43,4,FALSE)</f>
        <v>Gold Aluminum</v>
      </c>
      <c r="N439" s="96" t="str">
        <f>VLOOKUP(J439,'Apple Watch Inventory'!$A$2:$H$43,5,FALSE)</f>
        <v>Antique White</v>
      </c>
      <c r="O439" s="97">
        <f>VLOOKUP(J439,'Apple Watch Inventory'!$A$2:$H$43,6,FALSE)</f>
        <v>299</v>
      </c>
      <c r="P439" s="98">
        <v>0</v>
      </c>
      <c r="Q439" s="97">
        <f t="shared" si="38"/>
        <v>0</v>
      </c>
      <c r="R439" s="98" t="s">
        <v>90</v>
      </c>
      <c r="S439" s="84">
        <f t="shared" si="41"/>
        <v>299</v>
      </c>
      <c r="T439" s="99">
        <f>VLOOKUP(R439,'Avg Sales Tax'!$B$2:$C$52,2,FALSE)</f>
        <v>9.4500000000000001E-2</v>
      </c>
      <c r="U439" s="84">
        <f t="shared" si="39"/>
        <v>28.255500000000001</v>
      </c>
      <c r="V439" s="84">
        <f t="shared" si="40"/>
        <v>336.35550000000001</v>
      </c>
    </row>
    <row r="440" spans="1:22">
      <c r="A440" s="83" t="s">
        <v>1654</v>
      </c>
      <c r="B440" s="83" t="s">
        <v>1655</v>
      </c>
      <c r="C440" s="83" t="s">
        <v>1656</v>
      </c>
      <c r="D440" s="83" t="s">
        <v>798</v>
      </c>
      <c r="E440" s="87">
        <v>41005</v>
      </c>
      <c r="F440" s="95" t="str">
        <f t="shared" si="36"/>
        <v>41005</v>
      </c>
      <c r="G440" s="96" t="str">
        <f t="shared" si="37"/>
        <v>410</v>
      </c>
      <c r="H440" s="96" t="str">
        <f>VLOOKUP(G440,'Zone Lookup'!$A$2:$C$149,3,TRUE)</f>
        <v>004</v>
      </c>
      <c r="I440" s="97">
        <f>VLOOKUP(H440,'Weight Lookup'!$A$2:$B$11,2,FALSE)</f>
        <v>8.91</v>
      </c>
      <c r="J440" s="98">
        <v>13</v>
      </c>
      <c r="K440" s="96" t="str">
        <f>VLOOKUP(J440,'Apple Watch Inventory'!$A$2:$H$43,2,FALSE)</f>
        <v>38mm</v>
      </c>
      <c r="L440" s="96" t="str">
        <f>VLOOKUP(J440,'Apple Watch Inventory'!$A$2:$H$43,3,FALSE)</f>
        <v>Sport</v>
      </c>
      <c r="M440" s="96" t="str">
        <f>VLOOKUP(J440,'Apple Watch Inventory'!$A$2:$H$43,4,FALSE)</f>
        <v>Rose Gold Aluminum</v>
      </c>
      <c r="N440" s="96" t="str">
        <f>VLOOKUP(J440,'Apple Watch Inventory'!$A$2:$H$43,5,FALSE)</f>
        <v>Lavendar</v>
      </c>
      <c r="O440" s="97">
        <f>VLOOKUP(J440,'Apple Watch Inventory'!$A$2:$H$43,6,FALSE)</f>
        <v>299</v>
      </c>
      <c r="P440" s="98">
        <v>1</v>
      </c>
      <c r="Q440" s="97">
        <f t="shared" si="38"/>
        <v>69</v>
      </c>
      <c r="R440" s="98" t="s">
        <v>1657</v>
      </c>
      <c r="S440" s="84">
        <f t="shared" si="41"/>
        <v>368</v>
      </c>
      <c r="T440" s="99">
        <f>VLOOKUP(R440,'Avg Sales Tax'!$B$2:$C$52,2,FALSE)</f>
        <v>0.06</v>
      </c>
      <c r="U440" s="84">
        <f t="shared" si="39"/>
        <v>22.08</v>
      </c>
      <c r="V440" s="84">
        <f t="shared" si="40"/>
        <v>398.99</v>
      </c>
    </row>
    <row r="441" spans="1:22">
      <c r="A441" s="83" t="s">
        <v>1414</v>
      </c>
      <c r="B441" s="83" t="s">
        <v>1658</v>
      </c>
      <c r="C441" s="83" t="s">
        <v>1659</v>
      </c>
      <c r="D441" s="83" t="s">
        <v>1660</v>
      </c>
      <c r="E441" s="87">
        <v>48160</v>
      </c>
      <c r="F441" s="95" t="str">
        <f t="shared" si="36"/>
        <v>48160</v>
      </c>
      <c r="G441" s="96" t="str">
        <f t="shared" si="37"/>
        <v>481</v>
      </c>
      <c r="H441" s="96" t="str">
        <f>VLOOKUP(G441,'Zone Lookup'!$A$2:$C$149,3,TRUE)</f>
        <v>004</v>
      </c>
      <c r="I441" s="97">
        <f>VLOOKUP(H441,'Weight Lookup'!$A$2:$B$11,2,FALSE)</f>
        <v>8.91</v>
      </c>
      <c r="J441" s="98">
        <v>34</v>
      </c>
      <c r="K441" s="96" t="str">
        <f>VLOOKUP(J441,'Apple Watch Inventory'!$A$2:$H$43,2,FALSE)</f>
        <v>42mm</v>
      </c>
      <c r="L441" s="96" t="str">
        <f>VLOOKUP(J441,'Apple Watch Inventory'!$A$2:$H$43,3,FALSE)</f>
        <v>Watch</v>
      </c>
      <c r="M441" s="96" t="str">
        <f>VLOOKUP(J441,'Apple Watch Inventory'!$A$2:$H$43,4,FALSE)</f>
        <v>Stainless Steel</v>
      </c>
      <c r="N441" s="96" t="str">
        <f>VLOOKUP(J441,'Apple Watch Inventory'!$A$2:$H$43,5,FALSE)</f>
        <v>Milanese Loop</v>
      </c>
      <c r="O441" s="97">
        <f>VLOOKUP(J441,'Apple Watch Inventory'!$A$2:$H$43,6,FALSE)</f>
        <v>699</v>
      </c>
      <c r="P441" s="98">
        <v>1</v>
      </c>
      <c r="Q441" s="97">
        <f t="shared" si="38"/>
        <v>69</v>
      </c>
      <c r="R441" s="98" t="s">
        <v>16</v>
      </c>
      <c r="S441" s="84">
        <f t="shared" si="41"/>
        <v>768</v>
      </c>
      <c r="T441" s="99">
        <f>VLOOKUP(R441,'Avg Sales Tax'!$B$2:$C$52,2,FALSE)</f>
        <v>0.06</v>
      </c>
      <c r="U441" s="84">
        <f t="shared" si="39"/>
        <v>46.08</v>
      </c>
      <c r="V441" s="84">
        <f t="shared" si="40"/>
        <v>822.99</v>
      </c>
    </row>
    <row r="442" spans="1:22">
      <c r="A442" s="83" t="s">
        <v>1661</v>
      </c>
      <c r="B442" s="83" t="s">
        <v>1662</v>
      </c>
      <c r="C442" s="83" t="s">
        <v>1663</v>
      </c>
      <c r="D442" s="83" t="s">
        <v>146</v>
      </c>
      <c r="E442" s="87">
        <v>77301</v>
      </c>
      <c r="F442" s="95" t="str">
        <f t="shared" si="36"/>
        <v>77301</v>
      </c>
      <c r="G442" s="96" t="str">
        <f t="shared" si="37"/>
        <v>773</v>
      </c>
      <c r="H442" s="96" t="str">
        <f>VLOOKUP(G442,'Zone Lookup'!$A$2:$C$149,3,TRUE)</f>
        <v>006</v>
      </c>
      <c r="I442" s="97">
        <f>VLOOKUP(H442,'Weight Lookup'!$A$2:$B$11,2,FALSE)</f>
        <v>9.49</v>
      </c>
      <c r="J442" s="98">
        <v>14</v>
      </c>
      <c r="K442" s="96" t="str">
        <f>VLOOKUP(J442,'Apple Watch Inventory'!$A$2:$H$43,2,FALSE)</f>
        <v>42mm</v>
      </c>
      <c r="L442" s="96" t="str">
        <f>VLOOKUP(J442,'Apple Watch Inventory'!$A$2:$H$43,3,FALSE)</f>
        <v>Sport</v>
      </c>
      <c r="M442" s="96" t="str">
        <f>VLOOKUP(J442,'Apple Watch Inventory'!$A$2:$H$43,4,FALSE)</f>
        <v>Rose Gold Aluminum</v>
      </c>
      <c r="N442" s="96" t="str">
        <f>VLOOKUP(J442,'Apple Watch Inventory'!$A$2:$H$43,5,FALSE)</f>
        <v>Lavendar</v>
      </c>
      <c r="O442" s="97">
        <f>VLOOKUP(J442,'Apple Watch Inventory'!$A$2:$H$43,6,FALSE)</f>
        <v>349</v>
      </c>
      <c r="P442" s="98">
        <v>0</v>
      </c>
      <c r="Q442" s="97">
        <f t="shared" si="38"/>
        <v>0</v>
      </c>
      <c r="R442" s="98" t="s">
        <v>79</v>
      </c>
      <c r="S442" s="84">
        <f t="shared" si="41"/>
        <v>349</v>
      </c>
      <c r="T442" s="99">
        <f>VLOOKUP(R442,'Avg Sales Tax'!$B$2:$C$52,2,FALSE)</f>
        <v>8.0500000000000002E-2</v>
      </c>
      <c r="U442" s="84">
        <f t="shared" si="39"/>
        <v>28.0945</v>
      </c>
      <c r="V442" s="84">
        <f t="shared" si="40"/>
        <v>386.58449999999999</v>
      </c>
    </row>
    <row r="443" spans="1:22">
      <c r="A443" s="83" t="s">
        <v>1664</v>
      </c>
      <c r="B443" s="83" t="s">
        <v>1665</v>
      </c>
      <c r="C443" s="83" t="s">
        <v>1666</v>
      </c>
      <c r="D443" s="83" t="s">
        <v>1667</v>
      </c>
      <c r="E443" s="87">
        <v>7011</v>
      </c>
      <c r="F443" s="95" t="str">
        <f t="shared" si="36"/>
        <v>07011</v>
      </c>
      <c r="G443" s="96" t="str">
        <f t="shared" si="37"/>
        <v>070</v>
      </c>
      <c r="H443" s="96" t="str">
        <f>VLOOKUP(G443,'Zone Lookup'!$A$2:$C$149,3,TRUE)</f>
        <v>002</v>
      </c>
      <c r="I443" s="97">
        <f>VLOOKUP(H443,'Weight Lookup'!$A$2:$B$11,2,FALSE)</f>
        <v>7.66</v>
      </c>
      <c r="J443" s="98">
        <v>32</v>
      </c>
      <c r="K443" s="96" t="str">
        <f>VLOOKUP(J443,'Apple Watch Inventory'!$A$2:$H$43,2,FALSE)</f>
        <v>42mm</v>
      </c>
      <c r="L443" s="96" t="str">
        <f>VLOOKUP(J443,'Apple Watch Inventory'!$A$2:$H$43,3,FALSE)</f>
        <v>Watch</v>
      </c>
      <c r="M443" s="96" t="str">
        <f>VLOOKUP(J443,'Apple Watch Inventory'!$A$2:$H$43,4,FALSE)</f>
        <v>Stainless Steel</v>
      </c>
      <c r="N443" s="96" t="str">
        <f>VLOOKUP(J443,'Apple Watch Inventory'!$A$2:$H$43,5,FALSE)</f>
        <v>Pearl Woven Nylon</v>
      </c>
      <c r="O443" s="97">
        <f>VLOOKUP(J443,'Apple Watch Inventory'!$A$2:$H$43,6,FALSE)</f>
        <v>599</v>
      </c>
      <c r="P443" s="98">
        <v>1</v>
      </c>
      <c r="Q443" s="97">
        <f t="shared" si="38"/>
        <v>69</v>
      </c>
      <c r="R443" s="98" t="s">
        <v>21</v>
      </c>
      <c r="S443" s="84">
        <f t="shared" si="41"/>
        <v>668</v>
      </c>
      <c r="T443" s="99">
        <f>VLOOKUP(R443,'Avg Sales Tax'!$B$2:$C$52,2,FALSE)</f>
        <v>6.9699999999999998E-2</v>
      </c>
      <c r="U443" s="84">
        <f t="shared" si="39"/>
        <v>46.559599999999996</v>
      </c>
      <c r="V443" s="84">
        <f t="shared" si="40"/>
        <v>722.21960000000001</v>
      </c>
    </row>
    <row r="444" spans="1:22">
      <c r="A444" s="83" t="s">
        <v>1668</v>
      </c>
      <c r="B444" s="83" t="s">
        <v>1669</v>
      </c>
      <c r="C444" s="83" t="s">
        <v>1670</v>
      </c>
      <c r="D444" s="83" t="s">
        <v>1671</v>
      </c>
      <c r="E444" s="87">
        <v>7087</v>
      </c>
      <c r="F444" s="95" t="str">
        <f t="shared" si="36"/>
        <v>07087</v>
      </c>
      <c r="G444" s="96" t="str">
        <f t="shared" si="37"/>
        <v>070</v>
      </c>
      <c r="H444" s="96" t="str">
        <f>VLOOKUP(G444,'Zone Lookup'!$A$2:$C$149,3,TRUE)</f>
        <v>002</v>
      </c>
      <c r="I444" s="97">
        <f>VLOOKUP(H444,'Weight Lookup'!$A$2:$B$11,2,FALSE)</f>
        <v>7.66</v>
      </c>
      <c r="J444" s="98">
        <v>12</v>
      </c>
      <c r="K444" s="96" t="str">
        <f>VLOOKUP(J444,'Apple Watch Inventory'!$A$2:$H$43,2,FALSE)</f>
        <v>42mm</v>
      </c>
      <c r="L444" s="96" t="str">
        <f>VLOOKUP(J444,'Apple Watch Inventory'!$A$2:$H$43,3,FALSE)</f>
        <v>Sport</v>
      </c>
      <c r="M444" s="96" t="str">
        <f>VLOOKUP(J444,'Apple Watch Inventory'!$A$2:$H$43,4,FALSE)</f>
        <v>Gold Aluminum</v>
      </c>
      <c r="N444" s="96" t="str">
        <f>VLOOKUP(J444,'Apple Watch Inventory'!$A$2:$H$43,5,FALSE)</f>
        <v>Midnight Blue</v>
      </c>
      <c r="O444" s="97">
        <f>VLOOKUP(J444,'Apple Watch Inventory'!$A$2:$H$43,6,FALSE)</f>
        <v>349</v>
      </c>
      <c r="P444" s="98">
        <v>0</v>
      </c>
      <c r="Q444" s="97">
        <f t="shared" si="38"/>
        <v>0</v>
      </c>
      <c r="R444" s="98" t="s">
        <v>21</v>
      </c>
      <c r="S444" s="84">
        <f t="shared" si="41"/>
        <v>349</v>
      </c>
      <c r="T444" s="99">
        <f>VLOOKUP(R444,'Avg Sales Tax'!$B$2:$C$52,2,FALSE)</f>
        <v>6.9699999999999998E-2</v>
      </c>
      <c r="U444" s="84">
        <f t="shared" si="39"/>
        <v>24.325299999999999</v>
      </c>
      <c r="V444" s="84">
        <f t="shared" si="40"/>
        <v>380.98530000000005</v>
      </c>
    </row>
    <row r="445" spans="1:22">
      <c r="A445" s="83" t="s">
        <v>1672</v>
      </c>
      <c r="B445" s="83" t="s">
        <v>1673</v>
      </c>
      <c r="C445" s="83" t="s">
        <v>1674</v>
      </c>
      <c r="D445" s="83" t="s">
        <v>203</v>
      </c>
      <c r="E445" s="87">
        <v>33142</v>
      </c>
      <c r="F445" s="95" t="str">
        <f t="shared" si="36"/>
        <v>33142</v>
      </c>
      <c r="G445" s="96" t="str">
        <f t="shared" si="37"/>
        <v>331</v>
      </c>
      <c r="H445" s="96" t="str">
        <f>VLOOKUP(G445,'Zone Lookup'!$A$2:$C$149,3,TRUE)</f>
        <v>006</v>
      </c>
      <c r="I445" s="97">
        <f>VLOOKUP(H445,'Weight Lookup'!$A$2:$B$11,2,FALSE)</f>
        <v>9.49</v>
      </c>
      <c r="J445" s="98">
        <v>25</v>
      </c>
      <c r="K445" s="96" t="str">
        <f>VLOOKUP(J445,'Apple Watch Inventory'!$A$2:$H$43,2,FALSE)</f>
        <v>38mm</v>
      </c>
      <c r="L445" s="96" t="str">
        <f>VLOOKUP(J445,'Apple Watch Inventory'!$A$2:$H$43,3,FALSE)</f>
        <v>Watch</v>
      </c>
      <c r="M445" s="96" t="str">
        <f>VLOOKUP(J445,'Apple Watch Inventory'!$A$2:$H$43,4,FALSE)</f>
        <v>Stainless Steel</v>
      </c>
      <c r="N445" s="96" t="str">
        <f>VLOOKUP(J445,'Apple Watch Inventory'!$A$2:$H$43,5,FALSE)</f>
        <v>Red Classic Buckle</v>
      </c>
      <c r="O445" s="97">
        <f>VLOOKUP(J445,'Apple Watch Inventory'!$A$2:$H$43,6,FALSE)</f>
        <v>649</v>
      </c>
      <c r="P445" s="98">
        <v>0</v>
      </c>
      <c r="Q445" s="97">
        <f t="shared" si="38"/>
        <v>0</v>
      </c>
      <c r="R445" s="98" t="s">
        <v>204</v>
      </c>
      <c r="S445" s="84">
        <f t="shared" si="41"/>
        <v>649</v>
      </c>
      <c r="T445" s="99">
        <f>VLOOKUP(R445,'Avg Sales Tax'!$B$2:$C$52,2,FALSE)</f>
        <v>6.6500000000000004E-2</v>
      </c>
      <c r="U445" s="84">
        <f t="shared" si="39"/>
        <v>43.158500000000004</v>
      </c>
      <c r="V445" s="84">
        <f t="shared" si="40"/>
        <v>701.64850000000001</v>
      </c>
    </row>
    <row r="446" spans="1:22">
      <c r="A446" s="83" t="s">
        <v>1675</v>
      </c>
      <c r="B446" s="83" t="s">
        <v>1676</v>
      </c>
      <c r="C446" s="83" t="s">
        <v>1677</v>
      </c>
      <c r="D446" s="83" t="s">
        <v>1678</v>
      </c>
      <c r="E446" s="87">
        <v>38575</v>
      </c>
      <c r="F446" s="95" t="str">
        <f t="shared" si="36"/>
        <v>38575</v>
      </c>
      <c r="G446" s="96" t="str">
        <f t="shared" si="37"/>
        <v>385</v>
      </c>
      <c r="H446" s="96" t="str">
        <f>VLOOKUP(G446,'Zone Lookup'!$A$2:$C$149,3,TRUE)</f>
        <v>005</v>
      </c>
      <c r="I446" s="97">
        <f>VLOOKUP(H446,'Weight Lookup'!$A$2:$B$11,2,FALSE)</f>
        <v>9.1</v>
      </c>
      <c r="J446" s="98">
        <v>19</v>
      </c>
      <c r="K446" s="96" t="str">
        <f>VLOOKUP(J446,'Apple Watch Inventory'!$A$2:$H$43,2,FALSE)</f>
        <v>38mm</v>
      </c>
      <c r="L446" s="96" t="str">
        <f>VLOOKUP(J446,'Apple Watch Inventory'!$A$2:$H$43,3,FALSE)</f>
        <v>Sport</v>
      </c>
      <c r="M446" s="96" t="str">
        <f>VLOOKUP(J446,'Apple Watch Inventory'!$A$2:$H$43,4,FALSE)</f>
        <v>Gold Aluminum</v>
      </c>
      <c r="N446" s="96" t="str">
        <f>VLOOKUP(J446,'Apple Watch Inventory'!$A$2:$H$43,5,FALSE)</f>
        <v>Gold/Red Woven Nylon</v>
      </c>
      <c r="O446" s="97">
        <f>VLOOKUP(J446,'Apple Watch Inventory'!$A$2:$H$43,6,FALSE)</f>
        <v>299</v>
      </c>
      <c r="P446" s="98">
        <v>1</v>
      </c>
      <c r="Q446" s="97">
        <f t="shared" si="38"/>
        <v>69</v>
      </c>
      <c r="R446" s="98" t="s">
        <v>90</v>
      </c>
      <c r="S446" s="84">
        <f t="shared" si="41"/>
        <v>368</v>
      </c>
      <c r="T446" s="99">
        <f>VLOOKUP(R446,'Avg Sales Tax'!$B$2:$C$52,2,FALSE)</f>
        <v>9.4500000000000001E-2</v>
      </c>
      <c r="U446" s="84">
        <f t="shared" si="39"/>
        <v>34.776000000000003</v>
      </c>
      <c r="V446" s="84">
        <f t="shared" si="40"/>
        <v>411.87600000000003</v>
      </c>
    </row>
    <row r="447" spans="1:22">
      <c r="A447" s="83" t="s">
        <v>1679</v>
      </c>
      <c r="B447" s="83" t="s">
        <v>1680</v>
      </c>
      <c r="C447" s="83" t="s">
        <v>1681</v>
      </c>
      <c r="D447" s="83" t="s">
        <v>1682</v>
      </c>
      <c r="E447" s="87">
        <v>92705</v>
      </c>
      <c r="F447" s="95" t="str">
        <f t="shared" si="36"/>
        <v>92705</v>
      </c>
      <c r="G447" s="96" t="str">
        <f t="shared" si="37"/>
        <v>927</v>
      </c>
      <c r="H447" s="96" t="str">
        <f>VLOOKUP(G447,'Zone Lookup'!$A$2:$C$149,3,TRUE)</f>
        <v>008</v>
      </c>
      <c r="I447" s="97">
        <f>VLOOKUP(H447,'Weight Lookup'!$A$2:$B$11,2,FALSE)</f>
        <v>9.9600000000000009</v>
      </c>
      <c r="J447" s="98">
        <v>16</v>
      </c>
      <c r="K447" s="96" t="str">
        <f>VLOOKUP(J447,'Apple Watch Inventory'!$A$2:$H$43,2,FALSE)</f>
        <v>42mm</v>
      </c>
      <c r="L447" s="96" t="str">
        <f>VLOOKUP(J447,'Apple Watch Inventory'!$A$2:$H$43,3,FALSE)</f>
        <v>Sport</v>
      </c>
      <c r="M447" s="96" t="str">
        <f>VLOOKUP(J447,'Apple Watch Inventory'!$A$2:$H$43,4,FALSE)</f>
        <v xml:space="preserve">Silver Aluminum </v>
      </c>
      <c r="N447" s="96" t="str">
        <f>VLOOKUP(J447,'Apple Watch Inventory'!$A$2:$H$43,5,FALSE)</f>
        <v>Scuba Blue Woven Nylon</v>
      </c>
      <c r="O447" s="97">
        <f>VLOOKUP(J447,'Apple Watch Inventory'!$A$2:$H$43,6,FALSE)</f>
        <v>349</v>
      </c>
      <c r="P447" s="98">
        <v>1</v>
      </c>
      <c r="Q447" s="97">
        <f t="shared" si="38"/>
        <v>69</v>
      </c>
      <c r="R447" s="98" t="s">
        <v>46</v>
      </c>
      <c r="S447" s="84">
        <f t="shared" si="41"/>
        <v>418</v>
      </c>
      <c r="T447" s="99">
        <f>VLOOKUP(R447,'Avg Sales Tax'!$B$2:$C$52,2,FALSE)</f>
        <v>8.4400000000000003E-2</v>
      </c>
      <c r="U447" s="84">
        <f t="shared" si="39"/>
        <v>35.279200000000003</v>
      </c>
      <c r="V447" s="84">
        <f t="shared" si="40"/>
        <v>463.23919999999998</v>
      </c>
    </row>
    <row r="448" spans="1:22">
      <c r="A448" s="83" t="s">
        <v>1683</v>
      </c>
      <c r="B448" s="83" t="s">
        <v>1684</v>
      </c>
      <c r="C448" s="83" t="s">
        <v>1685</v>
      </c>
      <c r="D448" s="83" t="s">
        <v>1686</v>
      </c>
      <c r="E448" s="87">
        <v>60008</v>
      </c>
      <c r="F448" s="95" t="str">
        <f t="shared" si="36"/>
        <v>60008</v>
      </c>
      <c r="G448" s="96" t="str">
        <f t="shared" si="37"/>
        <v>600</v>
      </c>
      <c r="H448" s="96" t="str">
        <f>VLOOKUP(G448,'Zone Lookup'!$A$2:$C$149,3,TRUE)</f>
        <v>005</v>
      </c>
      <c r="I448" s="97">
        <f>VLOOKUP(H448,'Weight Lookup'!$A$2:$B$11,2,FALSE)</f>
        <v>9.1</v>
      </c>
      <c r="J448" s="98">
        <v>34</v>
      </c>
      <c r="K448" s="96" t="str">
        <f>VLOOKUP(J448,'Apple Watch Inventory'!$A$2:$H$43,2,FALSE)</f>
        <v>42mm</v>
      </c>
      <c r="L448" s="96" t="str">
        <f>VLOOKUP(J448,'Apple Watch Inventory'!$A$2:$H$43,3,FALSE)</f>
        <v>Watch</v>
      </c>
      <c r="M448" s="96" t="str">
        <f>VLOOKUP(J448,'Apple Watch Inventory'!$A$2:$H$43,4,FALSE)</f>
        <v>Stainless Steel</v>
      </c>
      <c r="N448" s="96" t="str">
        <f>VLOOKUP(J448,'Apple Watch Inventory'!$A$2:$H$43,5,FALSE)</f>
        <v>Milanese Loop</v>
      </c>
      <c r="O448" s="97">
        <f>VLOOKUP(J448,'Apple Watch Inventory'!$A$2:$H$43,6,FALSE)</f>
        <v>699</v>
      </c>
      <c r="P448" s="98">
        <v>1</v>
      </c>
      <c r="Q448" s="97">
        <f t="shared" si="38"/>
        <v>69</v>
      </c>
      <c r="R448" s="98" t="s">
        <v>40</v>
      </c>
      <c r="S448" s="84">
        <f t="shared" si="41"/>
        <v>768</v>
      </c>
      <c r="T448" s="99">
        <f>VLOOKUP(R448,'Avg Sales Tax'!$B$2:$C$52,2,FALSE)</f>
        <v>8.1900000000000001E-2</v>
      </c>
      <c r="U448" s="84">
        <f t="shared" si="39"/>
        <v>62.8992</v>
      </c>
      <c r="V448" s="84">
        <f t="shared" si="40"/>
        <v>839.99919999999997</v>
      </c>
    </row>
    <row r="449" spans="1:22">
      <c r="A449" s="83" t="s">
        <v>1687</v>
      </c>
      <c r="B449" s="83" t="s">
        <v>1688</v>
      </c>
      <c r="C449" s="83" t="s">
        <v>1689</v>
      </c>
      <c r="D449" s="83" t="s">
        <v>1690</v>
      </c>
      <c r="E449" s="87">
        <v>19440</v>
      </c>
      <c r="F449" s="95" t="str">
        <f t="shared" si="36"/>
        <v>19440</v>
      </c>
      <c r="G449" s="96" t="str">
        <f t="shared" si="37"/>
        <v>194</v>
      </c>
      <c r="H449" s="96" t="str">
        <f>VLOOKUP(G449,'Zone Lookup'!$A$2:$C$149,3,TRUE)</f>
        <v>002</v>
      </c>
      <c r="I449" s="97">
        <f>VLOOKUP(H449,'Weight Lookup'!$A$2:$B$11,2,FALSE)</f>
        <v>7.66</v>
      </c>
      <c r="J449" s="98">
        <v>41</v>
      </c>
      <c r="K449" s="96" t="str">
        <f>VLOOKUP(J449,'Apple Watch Inventory'!$A$2:$H$43,2,FALSE)</f>
        <v>38mm</v>
      </c>
      <c r="L449" s="96" t="str">
        <f>VLOOKUP(J449,'Apple Watch Inventory'!$A$2:$H$43,3,FALSE)</f>
        <v>Watch</v>
      </c>
      <c r="M449" s="96" t="str">
        <f>VLOOKUP(J449,'Apple Watch Inventory'!$A$2:$H$43,4,FALSE)</f>
        <v>Space Black Stainless Steel</v>
      </c>
      <c r="N449" s="96" t="str">
        <f>VLOOKUP(J449,'Apple Watch Inventory'!$A$2:$H$43,5,FALSE)</f>
        <v>Space Black Link Bracelet</v>
      </c>
      <c r="O449" s="97">
        <f>VLOOKUP(J449,'Apple Watch Inventory'!$A$2:$H$43,6,FALSE)</f>
        <v>1049</v>
      </c>
      <c r="P449" s="98">
        <v>0</v>
      </c>
      <c r="Q449" s="97">
        <f t="shared" si="38"/>
        <v>0</v>
      </c>
      <c r="R449" s="98" t="s">
        <v>61</v>
      </c>
      <c r="S449" s="84">
        <f t="shared" si="41"/>
        <v>1049</v>
      </c>
      <c r="T449" s="99">
        <f>VLOOKUP(R449,'Avg Sales Tax'!$B$2:$C$52,2,FALSE)</f>
        <v>6.3399999999999998E-2</v>
      </c>
      <c r="U449" s="84">
        <f t="shared" si="39"/>
        <v>66.506599999999992</v>
      </c>
      <c r="V449" s="84">
        <f t="shared" si="40"/>
        <v>1123.1666</v>
      </c>
    </row>
    <row r="450" spans="1:22">
      <c r="A450" s="83" t="s">
        <v>1691</v>
      </c>
      <c r="B450" s="83" t="s">
        <v>1692</v>
      </c>
      <c r="C450" s="83" t="s">
        <v>1693</v>
      </c>
      <c r="D450" s="83" t="s">
        <v>1694</v>
      </c>
      <c r="E450" s="87">
        <v>7981</v>
      </c>
      <c r="F450" s="95" t="str">
        <f t="shared" si="36"/>
        <v>07981</v>
      </c>
      <c r="G450" s="96" t="str">
        <f t="shared" si="37"/>
        <v>079</v>
      </c>
      <c r="H450" s="96" t="str">
        <f>VLOOKUP(G450,'Zone Lookup'!$A$2:$C$149,3,TRUE)</f>
        <v>002</v>
      </c>
      <c r="I450" s="97">
        <f>VLOOKUP(H450,'Weight Lookup'!$A$2:$B$11,2,FALSE)</f>
        <v>7.66</v>
      </c>
      <c r="J450" s="98">
        <v>29</v>
      </c>
      <c r="K450" s="96" t="str">
        <f>VLOOKUP(J450,'Apple Watch Inventory'!$A$2:$H$43,2,FALSE)</f>
        <v>38mm</v>
      </c>
      <c r="L450" s="96" t="str">
        <f>VLOOKUP(J450,'Apple Watch Inventory'!$A$2:$H$43,3,FALSE)</f>
        <v>Watch</v>
      </c>
      <c r="M450" s="96" t="str">
        <f>VLOOKUP(J450,'Apple Watch Inventory'!$A$2:$H$43,4,FALSE)</f>
        <v>Stainless Steel</v>
      </c>
      <c r="N450" s="96" t="str">
        <f>VLOOKUP(J450,'Apple Watch Inventory'!$A$2:$H$43,5,FALSE)</f>
        <v>Blue Jay Modern Buckle</v>
      </c>
      <c r="O450" s="97">
        <f>VLOOKUP(J450,'Apple Watch Inventory'!$A$2:$H$43,6,FALSE)</f>
        <v>749</v>
      </c>
      <c r="P450" s="98">
        <v>1</v>
      </c>
      <c r="Q450" s="97">
        <f t="shared" si="38"/>
        <v>69</v>
      </c>
      <c r="R450" s="98" t="s">
        <v>21</v>
      </c>
      <c r="S450" s="84">
        <f t="shared" si="41"/>
        <v>818</v>
      </c>
      <c r="T450" s="99">
        <f>VLOOKUP(R450,'Avg Sales Tax'!$B$2:$C$52,2,FALSE)</f>
        <v>6.9699999999999998E-2</v>
      </c>
      <c r="U450" s="84">
        <f t="shared" si="39"/>
        <v>57.014600000000002</v>
      </c>
      <c r="V450" s="84">
        <f t="shared" si="40"/>
        <v>882.67459999999994</v>
      </c>
    </row>
    <row r="451" spans="1:22">
      <c r="A451" s="83" t="s">
        <v>1695</v>
      </c>
      <c r="B451" s="83" t="s">
        <v>1696</v>
      </c>
      <c r="C451" s="83" t="s">
        <v>1697</v>
      </c>
      <c r="D451" s="83" t="s">
        <v>298</v>
      </c>
      <c r="E451" s="87">
        <v>16501</v>
      </c>
      <c r="F451" s="95" t="str">
        <f t="shared" ref="F451:F501" si="42">IF(LEN(TEXT(E451,"#####"))=4,CONCATENATE("0",TEXT(E451,"#####")),TEXT(E451,"#####"))</f>
        <v>16501</v>
      </c>
      <c r="G451" s="96" t="str">
        <f t="shared" ref="G451:G501" si="43">LEFT(F451,3)</f>
        <v>165</v>
      </c>
      <c r="H451" s="96" t="str">
        <f>VLOOKUP(G451,'Zone Lookup'!$A$2:$C$149,3,TRUE)</f>
        <v>004</v>
      </c>
      <c r="I451" s="97">
        <f>VLOOKUP(H451,'Weight Lookup'!$A$2:$B$11,2,FALSE)</f>
        <v>8.91</v>
      </c>
      <c r="J451" s="98">
        <v>17</v>
      </c>
      <c r="K451" s="96" t="str">
        <f>VLOOKUP(J451,'Apple Watch Inventory'!$A$2:$H$43,2,FALSE)</f>
        <v>38mm</v>
      </c>
      <c r="L451" s="96" t="str">
        <f>VLOOKUP(J451,'Apple Watch Inventory'!$A$2:$H$43,3,FALSE)</f>
        <v>Sport</v>
      </c>
      <c r="M451" s="96" t="str">
        <f>VLOOKUP(J451,'Apple Watch Inventory'!$A$2:$H$43,4,FALSE)</f>
        <v>Rose Gold Aluminum</v>
      </c>
      <c r="N451" s="96" t="str">
        <f>VLOOKUP(J451,'Apple Watch Inventory'!$A$2:$H$43,5,FALSE)</f>
        <v>Royal Blue Woven Nylon</v>
      </c>
      <c r="O451" s="97">
        <f>VLOOKUP(J451,'Apple Watch Inventory'!$A$2:$H$43,6,FALSE)</f>
        <v>299</v>
      </c>
      <c r="P451" s="98">
        <v>0</v>
      </c>
      <c r="Q451" s="97">
        <f t="shared" ref="Q451:Q501" si="44">IF(P451=1,69,0)</f>
        <v>0</v>
      </c>
      <c r="R451" s="98" t="s">
        <v>61</v>
      </c>
      <c r="S451" s="84">
        <f t="shared" si="41"/>
        <v>299</v>
      </c>
      <c r="T451" s="99">
        <f>VLOOKUP(R451,'Avg Sales Tax'!$B$2:$C$52,2,FALSE)</f>
        <v>6.3399999999999998E-2</v>
      </c>
      <c r="U451" s="84">
        <f t="shared" ref="U451:U501" si="45">S451*T451</f>
        <v>18.956599999999998</v>
      </c>
      <c r="V451" s="84">
        <f t="shared" ref="V451:V501" si="46">I451+S451+U451</f>
        <v>326.86660000000001</v>
      </c>
    </row>
    <row r="452" spans="1:22">
      <c r="A452" s="83" t="s">
        <v>1698</v>
      </c>
      <c r="B452" s="83" t="s">
        <v>1699</v>
      </c>
      <c r="C452" s="83" t="s">
        <v>1700</v>
      </c>
      <c r="D452" s="83" t="s">
        <v>1701</v>
      </c>
      <c r="E452" s="87">
        <v>84115</v>
      </c>
      <c r="F452" s="95" t="str">
        <f t="shared" si="42"/>
        <v>84115</v>
      </c>
      <c r="G452" s="96" t="str">
        <f t="shared" si="43"/>
        <v>841</v>
      </c>
      <c r="H452" s="96" t="str">
        <f>VLOOKUP(G452,'Zone Lookup'!$A$2:$C$149,3,TRUE)</f>
        <v>008</v>
      </c>
      <c r="I452" s="97">
        <f>VLOOKUP(H452,'Weight Lookup'!$A$2:$B$11,2,FALSE)</f>
        <v>9.9600000000000009</v>
      </c>
      <c r="J452" s="98">
        <v>28</v>
      </c>
      <c r="K452" s="96" t="str">
        <f>VLOOKUP(J452,'Apple Watch Inventory'!$A$2:$H$43,2,FALSE)</f>
        <v>42mm</v>
      </c>
      <c r="L452" s="96" t="str">
        <f>VLOOKUP(J452,'Apple Watch Inventory'!$A$2:$H$43,3,FALSE)</f>
        <v>Watch</v>
      </c>
      <c r="M452" s="96" t="str">
        <f>VLOOKUP(J452,'Apple Watch Inventory'!$A$2:$H$43,4,FALSE)</f>
        <v>Stainless Steel</v>
      </c>
      <c r="N452" s="96" t="str">
        <f>VLOOKUP(J452,'Apple Watch Inventory'!$A$2:$H$43,5,FALSE)</f>
        <v>White Leather Loop</v>
      </c>
      <c r="O452" s="97">
        <f>VLOOKUP(J452,'Apple Watch Inventory'!$A$2:$H$43,6,FALSE)</f>
        <v>699</v>
      </c>
      <c r="P452" s="98">
        <v>0</v>
      </c>
      <c r="Q452" s="97">
        <f t="shared" si="44"/>
        <v>0</v>
      </c>
      <c r="R452" s="98" t="s">
        <v>1702</v>
      </c>
      <c r="S452" s="84">
        <f t="shared" ref="S452:S501" si="47">O452+Q452</f>
        <v>699</v>
      </c>
      <c r="T452" s="99">
        <f>VLOOKUP(R452,'Avg Sales Tax'!$B$2:$C$52,2,FALSE)</f>
        <v>6.6799999999999998E-2</v>
      </c>
      <c r="U452" s="84">
        <f t="shared" si="45"/>
        <v>46.693199999999997</v>
      </c>
      <c r="V452" s="84">
        <f t="shared" si="46"/>
        <v>755.65320000000008</v>
      </c>
    </row>
    <row r="453" spans="1:22">
      <c r="A453" s="83" t="s">
        <v>1703</v>
      </c>
      <c r="B453" s="83" t="s">
        <v>1704</v>
      </c>
      <c r="C453" s="83" t="s">
        <v>1705</v>
      </c>
      <c r="D453" s="83" t="s">
        <v>1706</v>
      </c>
      <c r="E453" s="87">
        <v>28301</v>
      </c>
      <c r="F453" s="95" t="str">
        <f t="shared" si="42"/>
        <v>28301</v>
      </c>
      <c r="G453" s="96" t="str">
        <f t="shared" si="43"/>
        <v>283</v>
      </c>
      <c r="H453" s="96" t="str">
        <f>VLOOKUP(G453,'Zone Lookup'!$A$2:$C$149,3,TRUE)</f>
        <v>004</v>
      </c>
      <c r="I453" s="97">
        <f>VLOOKUP(H453,'Weight Lookup'!$A$2:$B$11,2,FALSE)</f>
        <v>8.91</v>
      </c>
      <c r="J453" s="98">
        <v>33</v>
      </c>
      <c r="K453" s="96" t="str">
        <f>VLOOKUP(J453,'Apple Watch Inventory'!$A$2:$H$43,2,FALSE)</f>
        <v>38mm</v>
      </c>
      <c r="L453" s="96" t="str">
        <f>VLOOKUP(J453,'Apple Watch Inventory'!$A$2:$H$43,3,FALSE)</f>
        <v>Watch</v>
      </c>
      <c r="M453" s="96" t="str">
        <f>VLOOKUP(J453,'Apple Watch Inventory'!$A$2:$H$43,4,FALSE)</f>
        <v>Stainless Steel</v>
      </c>
      <c r="N453" s="96" t="str">
        <f>VLOOKUP(J453,'Apple Watch Inventory'!$A$2:$H$43,5,FALSE)</f>
        <v>Milanese Loop</v>
      </c>
      <c r="O453" s="97">
        <f>VLOOKUP(J453,'Apple Watch Inventory'!$A$2:$H$43,6,FALSE)</f>
        <v>649</v>
      </c>
      <c r="P453" s="98">
        <v>0</v>
      </c>
      <c r="Q453" s="97">
        <f t="shared" si="44"/>
        <v>0</v>
      </c>
      <c r="R453" s="98" t="s">
        <v>317</v>
      </c>
      <c r="S453" s="84">
        <f t="shared" si="47"/>
        <v>649</v>
      </c>
      <c r="T453" s="99">
        <f>VLOOKUP(R453,'Avg Sales Tax'!$B$2:$C$52,2,FALSE)</f>
        <v>6.9000000000000006E-2</v>
      </c>
      <c r="U453" s="84">
        <f t="shared" si="45"/>
        <v>44.781000000000006</v>
      </c>
      <c r="V453" s="84">
        <f t="shared" si="46"/>
        <v>702.69100000000003</v>
      </c>
    </row>
    <row r="454" spans="1:22">
      <c r="A454" s="83" t="s">
        <v>1707</v>
      </c>
      <c r="B454" s="83" t="s">
        <v>1708</v>
      </c>
      <c r="C454" s="83" t="s">
        <v>1709</v>
      </c>
      <c r="D454" s="83" t="s">
        <v>70</v>
      </c>
      <c r="E454" s="87">
        <v>90021</v>
      </c>
      <c r="F454" s="95" t="str">
        <f t="shared" si="42"/>
        <v>90021</v>
      </c>
      <c r="G454" s="96" t="str">
        <f t="shared" si="43"/>
        <v>900</v>
      </c>
      <c r="H454" s="96" t="str">
        <f>VLOOKUP(G454,'Zone Lookup'!$A$2:$C$149,3,TRUE)</f>
        <v>008</v>
      </c>
      <c r="I454" s="97">
        <f>VLOOKUP(H454,'Weight Lookup'!$A$2:$B$11,2,FALSE)</f>
        <v>9.9600000000000009</v>
      </c>
      <c r="J454" s="98">
        <v>5</v>
      </c>
      <c r="K454" s="96" t="str">
        <f>VLOOKUP(J454,'Apple Watch Inventory'!$A$2:$H$43,2,FALSE)</f>
        <v>38mm</v>
      </c>
      <c r="L454" s="96" t="str">
        <f>VLOOKUP(J454,'Apple Watch Inventory'!$A$2:$H$43,3,FALSE)</f>
        <v>Sport</v>
      </c>
      <c r="M454" s="96" t="str">
        <f>VLOOKUP(J454,'Apple Watch Inventory'!$A$2:$H$43,4,FALSE)</f>
        <v xml:space="preserve">Silver Aluminum </v>
      </c>
      <c r="N454" s="96" t="str">
        <f>VLOOKUP(J454,'Apple Watch Inventory'!$A$2:$H$43,5,FALSE)</f>
        <v>Apricot Sport</v>
      </c>
      <c r="O454" s="97">
        <f>VLOOKUP(J454,'Apple Watch Inventory'!$A$2:$H$43,6,FALSE)</f>
        <v>299</v>
      </c>
      <c r="P454" s="98">
        <v>0</v>
      </c>
      <c r="Q454" s="97">
        <f t="shared" si="44"/>
        <v>0</v>
      </c>
      <c r="R454" s="98" t="s">
        <v>46</v>
      </c>
      <c r="S454" s="84">
        <f t="shared" si="47"/>
        <v>299</v>
      </c>
      <c r="T454" s="99">
        <f>VLOOKUP(R454,'Avg Sales Tax'!$B$2:$C$52,2,FALSE)</f>
        <v>8.4400000000000003E-2</v>
      </c>
      <c r="U454" s="84">
        <f t="shared" si="45"/>
        <v>25.235600000000002</v>
      </c>
      <c r="V454" s="84">
        <f t="shared" si="46"/>
        <v>334.19559999999996</v>
      </c>
    </row>
    <row r="455" spans="1:22">
      <c r="A455" s="83" t="s">
        <v>1710</v>
      </c>
      <c r="B455" s="83" t="s">
        <v>1711</v>
      </c>
      <c r="C455" s="83" t="s">
        <v>1712</v>
      </c>
      <c r="D455" s="83" t="s">
        <v>1713</v>
      </c>
      <c r="E455" s="87">
        <v>48823</v>
      </c>
      <c r="F455" s="95" t="str">
        <f t="shared" si="42"/>
        <v>48823</v>
      </c>
      <c r="G455" s="96" t="str">
        <f t="shared" si="43"/>
        <v>488</v>
      </c>
      <c r="H455" s="96" t="str">
        <f>VLOOKUP(G455,'Zone Lookup'!$A$2:$C$149,3,TRUE)</f>
        <v>004</v>
      </c>
      <c r="I455" s="97">
        <f>VLOOKUP(H455,'Weight Lookup'!$A$2:$B$11,2,FALSE)</f>
        <v>8.91</v>
      </c>
      <c r="J455" s="98">
        <v>10</v>
      </c>
      <c r="K455" s="96" t="str">
        <f>VLOOKUP(J455,'Apple Watch Inventory'!$A$2:$H$43,2,FALSE)</f>
        <v>42mm</v>
      </c>
      <c r="L455" s="96" t="str">
        <f>VLOOKUP(J455,'Apple Watch Inventory'!$A$2:$H$43,3,FALSE)</f>
        <v>Sport</v>
      </c>
      <c r="M455" s="96" t="str">
        <f>VLOOKUP(J455,'Apple Watch Inventory'!$A$2:$H$43,4,FALSE)</f>
        <v xml:space="preserve">Silver Aluminum </v>
      </c>
      <c r="N455" s="96" t="str">
        <f>VLOOKUP(J455,'Apple Watch Inventory'!$A$2:$H$43,5,FALSE)</f>
        <v>White</v>
      </c>
      <c r="O455" s="97">
        <f>VLOOKUP(J455,'Apple Watch Inventory'!$A$2:$H$43,6,FALSE)</f>
        <v>349</v>
      </c>
      <c r="P455" s="98">
        <v>1</v>
      </c>
      <c r="Q455" s="97">
        <f t="shared" si="44"/>
        <v>69</v>
      </c>
      <c r="R455" s="98" t="s">
        <v>16</v>
      </c>
      <c r="S455" s="84">
        <f t="shared" si="47"/>
        <v>418</v>
      </c>
      <c r="T455" s="99">
        <f>VLOOKUP(R455,'Avg Sales Tax'!$B$2:$C$52,2,FALSE)</f>
        <v>0.06</v>
      </c>
      <c r="U455" s="84">
        <f t="shared" si="45"/>
        <v>25.08</v>
      </c>
      <c r="V455" s="84">
        <f t="shared" si="46"/>
        <v>451.99</v>
      </c>
    </row>
    <row r="456" spans="1:22">
      <c r="A456" s="83" t="s">
        <v>1714</v>
      </c>
      <c r="B456" s="83" t="s">
        <v>1715</v>
      </c>
      <c r="C456" s="83" t="s">
        <v>1716</v>
      </c>
      <c r="D456" s="83" t="s">
        <v>1717</v>
      </c>
      <c r="E456" s="87">
        <v>13501</v>
      </c>
      <c r="F456" s="95" t="str">
        <f t="shared" si="42"/>
        <v>13501</v>
      </c>
      <c r="G456" s="96" t="str">
        <f t="shared" si="43"/>
        <v>135</v>
      </c>
      <c r="H456" s="96" t="str">
        <f>VLOOKUP(G456,'Zone Lookup'!$A$2:$C$149,3,TRUE)</f>
        <v>003</v>
      </c>
      <c r="I456" s="97">
        <f>VLOOKUP(H456,'Weight Lookup'!$A$2:$B$11,2,FALSE)</f>
        <v>8.25</v>
      </c>
      <c r="J456" s="98">
        <v>38</v>
      </c>
      <c r="K456" s="96" t="str">
        <f>VLOOKUP(J456,'Apple Watch Inventory'!$A$2:$H$43,2,FALSE)</f>
        <v>42mm</v>
      </c>
      <c r="L456" s="96" t="str">
        <f>VLOOKUP(J456,'Apple Watch Inventory'!$A$2:$H$43,3,FALSE)</f>
        <v>Watch</v>
      </c>
      <c r="M456" s="96" t="str">
        <f>VLOOKUP(J456,'Apple Watch Inventory'!$A$2:$H$43,4,FALSE)</f>
        <v>Space Black Stainless Steel</v>
      </c>
      <c r="N456" s="96" t="str">
        <f>VLOOKUP(J456,'Apple Watch Inventory'!$A$2:$H$43,5,FALSE)</f>
        <v>Black Sport</v>
      </c>
      <c r="O456" s="97">
        <f>VLOOKUP(J456,'Apple Watch Inventory'!$A$2:$H$43,6,FALSE)</f>
        <v>599</v>
      </c>
      <c r="P456" s="98">
        <v>0</v>
      </c>
      <c r="Q456" s="97">
        <f t="shared" si="44"/>
        <v>0</v>
      </c>
      <c r="R456" s="98" t="s">
        <v>66</v>
      </c>
      <c r="S456" s="84">
        <f t="shared" si="47"/>
        <v>599</v>
      </c>
      <c r="T456" s="99">
        <f>VLOOKUP(R456,'Avg Sales Tax'!$B$2:$C$52,2,FALSE)</f>
        <v>8.48E-2</v>
      </c>
      <c r="U456" s="84">
        <f t="shared" si="45"/>
        <v>50.795200000000001</v>
      </c>
      <c r="V456" s="84">
        <f t="shared" si="46"/>
        <v>658.04520000000002</v>
      </c>
    </row>
    <row r="457" spans="1:22">
      <c r="A457" s="83" t="s">
        <v>1718</v>
      </c>
      <c r="B457" s="83" t="s">
        <v>1719</v>
      </c>
      <c r="C457" s="83" t="s">
        <v>1720</v>
      </c>
      <c r="D457" s="83" t="s">
        <v>1721</v>
      </c>
      <c r="E457" s="87">
        <v>46601</v>
      </c>
      <c r="F457" s="95" t="str">
        <f t="shared" si="42"/>
        <v>46601</v>
      </c>
      <c r="G457" s="96" t="str">
        <f t="shared" si="43"/>
        <v>466</v>
      </c>
      <c r="H457" s="96" t="str">
        <f>VLOOKUP(G457,'Zone Lookup'!$A$2:$C$149,3,TRUE)</f>
        <v>005</v>
      </c>
      <c r="I457" s="97">
        <f>VLOOKUP(H457,'Weight Lookup'!$A$2:$B$11,2,FALSE)</f>
        <v>9.1</v>
      </c>
      <c r="J457" s="98">
        <v>41</v>
      </c>
      <c r="K457" s="96" t="str">
        <f>VLOOKUP(J457,'Apple Watch Inventory'!$A$2:$H$43,2,FALSE)</f>
        <v>38mm</v>
      </c>
      <c r="L457" s="96" t="str">
        <f>VLOOKUP(J457,'Apple Watch Inventory'!$A$2:$H$43,3,FALSE)</f>
        <v>Watch</v>
      </c>
      <c r="M457" s="96" t="str">
        <f>VLOOKUP(J457,'Apple Watch Inventory'!$A$2:$H$43,4,FALSE)</f>
        <v>Space Black Stainless Steel</v>
      </c>
      <c r="N457" s="96" t="str">
        <f>VLOOKUP(J457,'Apple Watch Inventory'!$A$2:$H$43,5,FALSE)</f>
        <v>Space Black Link Bracelet</v>
      </c>
      <c r="O457" s="97">
        <f>VLOOKUP(J457,'Apple Watch Inventory'!$A$2:$H$43,6,FALSE)</f>
        <v>1049</v>
      </c>
      <c r="P457" s="98">
        <v>1</v>
      </c>
      <c r="Q457" s="97">
        <f t="shared" si="44"/>
        <v>69</v>
      </c>
      <c r="R457" s="98" t="s">
        <v>414</v>
      </c>
      <c r="S457" s="84">
        <f t="shared" si="47"/>
        <v>1118</v>
      </c>
      <c r="T457" s="99">
        <f>VLOOKUP(R457,'Avg Sales Tax'!$B$2:$C$52,2,FALSE)</f>
        <v>7.0000000000000007E-2</v>
      </c>
      <c r="U457" s="84">
        <f t="shared" si="45"/>
        <v>78.260000000000005</v>
      </c>
      <c r="V457" s="84">
        <f t="shared" si="46"/>
        <v>1205.3599999999999</v>
      </c>
    </row>
    <row r="458" spans="1:22">
      <c r="A458" s="83" t="s">
        <v>1722</v>
      </c>
      <c r="B458" s="83" t="s">
        <v>1723</v>
      </c>
      <c r="C458" s="83" t="s">
        <v>1724</v>
      </c>
      <c r="D458" s="83" t="s">
        <v>885</v>
      </c>
      <c r="E458" s="87">
        <v>32806</v>
      </c>
      <c r="F458" s="95" t="str">
        <f t="shared" si="42"/>
        <v>32806</v>
      </c>
      <c r="G458" s="96" t="str">
        <f t="shared" si="43"/>
        <v>328</v>
      </c>
      <c r="H458" s="96" t="str">
        <f>VLOOKUP(G458,'Zone Lookup'!$A$2:$C$149,3,TRUE)</f>
        <v>005</v>
      </c>
      <c r="I458" s="97">
        <f>VLOOKUP(H458,'Weight Lookup'!$A$2:$B$11,2,FALSE)</f>
        <v>9.1</v>
      </c>
      <c r="J458" s="98">
        <v>41</v>
      </c>
      <c r="K458" s="96" t="str">
        <f>VLOOKUP(J458,'Apple Watch Inventory'!$A$2:$H$43,2,FALSE)</f>
        <v>38mm</v>
      </c>
      <c r="L458" s="96" t="str">
        <f>VLOOKUP(J458,'Apple Watch Inventory'!$A$2:$H$43,3,FALSE)</f>
        <v>Watch</v>
      </c>
      <c r="M458" s="96" t="str">
        <f>VLOOKUP(J458,'Apple Watch Inventory'!$A$2:$H$43,4,FALSE)</f>
        <v>Space Black Stainless Steel</v>
      </c>
      <c r="N458" s="96" t="str">
        <f>VLOOKUP(J458,'Apple Watch Inventory'!$A$2:$H$43,5,FALSE)</f>
        <v>Space Black Link Bracelet</v>
      </c>
      <c r="O458" s="97">
        <f>VLOOKUP(J458,'Apple Watch Inventory'!$A$2:$H$43,6,FALSE)</f>
        <v>1049</v>
      </c>
      <c r="P458" s="98">
        <v>1</v>
      </c>
      <c r="Q458" s="97">
        <f t="shared" si="44"/>
        <v>69</v>
      </c>
      <c r="R458" s="98" t="s">
        <v>204</v>
      </c>
      <c r="S458" s="84">
        <f t="shared" si="47"/>
        <v>1118</v>
      </c>
      <c r="T458" s="99">
        <f>VLOOKUP(R458,'Avg Sales Tax'!$B$2:$C$52,2,FALSE)</f>
        <v>6.6500000000000004E-2</v>
      </c>
      <c r="U458" s="84">
        <f t="shared" si="45"/>
        <v>74.347000000000008</v>
      </c>
      <c r="V458" s="84">
        <f t="shared" si="46"/>
        <v>1201.4469999999999</v>
      </c>
    </row>
    <row r="459" spans="1:22">
      <c r="A459" s="83" t="s">
        <v>1725</v>
      </c>
      <c r="B459" s="83" t="s">
        <v>1726</v>
      </c>
      <c r="C459" s="83" t="s">
        <v>1727</v>
      </c>
      <c r="D459" s="83" t="s">
        <v>916</v>
      </c>
      <c r="E459" s="87">
        <v>7029</v>
      </c>
      <c r="F459" s="95" t="str">
        <f t="shared" si="42"/>
        <v>07029</v>
      </c>
      <c r="G459" s="96" t="str">
        <f t="shared" si="43"/>
        <v>070</v>
      </c>
      <c r="H459" s="96" t="str">
        <f>VLOOKUP(G459,'Zone Lookup'!$A$2:$C$149,3,TRUE)</f>
        <v>002</v>
      </c>
      <c r="I459" s="97">
        <f>VLOOKUP(H459,'Weight Lookup'!$A$2:$B$11,2,FALSE)</f>
        <v>7.66</v>
      </c>
      <c r="J459" s="98">
        <v>7</v>
      </c>
      <c r="K459" s="96" t="str">
        <f>VLOOKUP(J459,'Apple Watch Inventory'!$A$2:$H$43,2,FALSE)</f>
        <v>38mm</v>
      </c>
      <c r="L459" s="96" t="str">
        <f>VLOOKUP(J459,'Apple Watch Inventory'!$A$2:$H$43,3,FALSE)</f>
        <v>Sport</v>
      </c>
      <c r="M459" s="96" t="str">
        <f>VLOOKUP(J459,'Apple Watch Inventory'!$A$2:$H$43,4,FALSE)</f>
        <v xml:space="preserve">Silver Aluminum </v>
      </c>
      <c r="N459" s="96" t="str">
        <f>VLOOKUP(J459,'Apple Watch Inventory'!$A$2:$H$43,5,FALSE)</f>
        <v>Royal Blue</v>
      </c>
      <c r="O459" s="97">
        <f>VLOOKUP(J459,'Apple Watch Inventory'!$A$2:$H$43,6,FALSE)</f>
        <v>299</v>
      </c>
      <c r="P459" s="98">
        <v>1</v>
      </c>
      <c r="Q459" s="97">
        <f t="shared" si="44"/>
        <v>69</v>
      </c>
      <c r="R459" s="98" t="s">
        <v>21</v>
      </c>
      <c r="S459" s="84">
        <f t="shared" si="47"/>
        <v>368</v>
      </c>
      <c r="T459" s="99">
        <f>VLOOKUP(R459,'Avg Sales Tax'!$B$2:$C$52,2,FALSE)</f>
        <v>6.9699999999999998E-2</v>
      </c>
      <c r="U459" s="84">
        <f t="shared" si="45"/>
        <v>25.6496</v>
      </c>
      <c r="V459" s="84">
        <f t="shared" si="46"/>
        <v>401.30960000000005</v>
      </c>
    </row>
    <row r="460" spans="1:22">
      <c r="A460" s="83" t="s">
        <v>1728</v>
      </c>
      <c r="B460" s="83" t="s">
        <v>1729</v>
      </c>
      <c r="C460" s="83" t="s">
        <v>1730</v>
      </c>
      <c r="D460" s="83" t="s">
        <v>1731</v>
      </c>
      <c r="E460" s="87">
        <v>8611</v>
      </c>
      <c r="F460" s="95" t="str">
        <f t="shared" si="42"/>
        <v>08611</v>
      </c>
      <c r="G460" s="96" t="str">
        <f t="shared" si="43"/>
        <v>086</v>
      </c>
      <c r="H460" s="96" t="str">
        <f>VLOOKUP(G460,'Zone Lookup'!$A$2:$C$149,3,TRUE)</f>
        <v>002</v>
      </c>
      <c r="I460" s="97">
        <f>VLOOKUP(H460,'Weight Lookup'!$A$2:$B$11,2,FALSE)</f>
        <v>7.66</v>
      </c>
      <c r="J460" s="98">
        <v>32</v>
      </c>
      <c r="K460" s="96" t="str">
        <f>VLOOKUP(J460,'Apple Watch Inventory'!$A$2:$H$43,2,FALSE)</f>
        <v>42mm</v>
      </c>
      <c r="L460" s="96" t="str">
        <f>VLOOKUP(J460,'Apple Watch Inventory'!$A$2:$H$43,3,FALSE)</f>
        <v>Watch</v>
      </c>
      <c r="M460" s="96" t="str">
        <f>VLOOKUP(J460,'Apple Watch Inventory'!$A$2:$H$43,4,FALSE)</f>
        <v>Stainless Steel</v>
      </c>
      <c r="N460" s="96" t="str">
        <f>VLOOKUP(J460,'Apple Watch Inventory'!$A$2:$H$43,5,FALSE)</f>
        <v>Pearl Woven Nylon</v>
      </c>
      <c r="O460" s="97">
        <f>VLOOKUP(J460,'Apple Watch Inventory'!$A$2:$H$43,6,FALSE)</f>
        <v>599</v>
      </c>
      <c r="P460" s="98">
        <v>1</v>
      </c>
      <c r="Q460" s="97">
        <f t="shared" si="44"/>
        <v>69</v>
      </c>
      <c r="R460" s="98" t="s">
        <v>21</v>
      </c>
      <c r="S460" s="84">
        <f t="shared" si="47"/>
        <v>668</v>
      </c>
      <c r="T460" s="99">
        <f>VLOOKUP(R460,'Avg Sales Tax'!$B$2:$C$52,2,FALSE)</f>
        <v>6.9699999999999998E-2</v>
      </c>
      <c r="U460" s="84">
        <f t="shared" si="45"/>
        <v>46.559599999999996</v>
      </c>
      <c r="V460" s="84">
        <f t="shared" si="46"/>
        <v>722.21960000000001</v>
      </c>
    </row>
    <row r="461" spans="1:22">
      <c r="A461" s="83" t="s">
        <v>1732</v>
      </c>
      <c r="B461" s="83" t="s">
        <v>1733</v>
      </c>
      <c r="C461" s="83" t="s">
        <v>1734</v>
      </c>
      <c r="D461" s="83" t="s">
        <v>224</v>
      </c>
      <c r="E461" s="87">
        <v>53717</v>
      </c>
      <c r="F461" s="95" t="str">
        <f t="shared" si="42"/>
        <v>53717</v>
      </c>
      <c r="G461" s="96" t="str">
        <f t="shared" si="43"/>
        <v>537</v>
      </c>
      <c r="H461" s="96" t="str">
        <f>VLOOKUP(G461,'Zone Lookup'!$A$2:$C$149,3,TRUE)</f>
        <v>005</v>
      </c>
      <c r="I461" s="97">
        <f>VLOOKUP(H461,'Weight Lookup'!$A$2:$B$11,2,FALSE)</f>
        <v>9.1</v>
      </c>
      <c r="J461" s="98">
        <v>18</v>
      </c>
      <c r="K461" s="96" t="str">
        <f>VLOOKUP(J461,'Apple Watch Inventory'!$A$2:$H$43,2,FALSE)</f>
        <v>42mm</v>
      </c>
      <c r="L461" s="96" t="str">
        <f>VLOOKUP(J461,'Apple Watch Inventory'!$A$2:$H$43,3,FALSE)</f>
        <v>Sport</v>
      </c>
      <c r="M461" s="96" t="str">
        <f>VLOOKUP(J461,'Apple Watch Inventory'!$A$2:$H$43,4,FALSE)</f>
        <v>Rose Gold Aluminum</v>
      </c>
      <c r="N461" s="96" t="str">
        <f>VLOOKUP(J461,'Apple Watch Inventory'!$A$2:$H$43,5,FALSE)</f>
        <v>Royal Blue Woven Nylon</v>
      </c>
      <c r="O461" s="97">
        <f>VLOOKUP(J461,'Apple Watch Inventory'!$A$2:$H$43,6,FALSE)</f>
        <v>349</v>
      </c>
      <c r="P461" s="98">
        <v>1</v>
      </c>
      <c r="Q461" s="97">
        <f t="shared" si="44"/>
        <v>69</v>
      </c>
      <c r="R461" s="98" t="s">
        <v>95</v>
      </c>
      <c r="S461" s="84">
        <f t="shared" si="47"/>
        <v>418</v>
      </c>
      <c r="T461" s="99">
        <f>VLOOKUP(R461,'Avg Sales Tax'!$B$2:$C$52,2,FALSE)</f>
        <v>5.4300000000000001E-2</v>
      </c>
      <c r="U461" s="84">
        <f t="shared" si="45"/>
        <v>22.697400000000002</v>
      </c>
      <c r="V461" s="84">
        <f t="shared" si="46"/>
        <v>449.79740000000004</v>
      </c>
    </row>
    <row r="462" spans="1:22">
      <c r="A462" s="83" t="s">
        <v>1735</v>
      </c>
      <c r="B462" s="83" t="s">
        <v>1736</v>
      </c>
      <c r="C462" s="83" t="s">
        <v>1737</v>
      </c>
      <c r="D462" s="83" t="s">
        <v>1738</v>
      </c>
      <c r="E462" s="87">
        <v>10536</v>
      </c>
      <c r="F462" s="95" t="str">
        <f t="shared" si="42"/>
        <v>10536</v>
      </c>
      <c r="G462" s="96" t="str">
        <f t="shared" si="43"/>
        <v>105</v>
      </c>
      <c r="H462" s="96" t="str">
        <f>VLOOKUP(G462,'Zone Lookup'!$A$2:$C$149,3,TRUE)</f>
        <v>002</v>
      </c>
      <c r="I462" s="97">
        <f>VLOOKUP(H462,'Weight Lookup'!$A$2:$B$11,2,FALSE)</f>
        <v>7.66</v>
      </c>
      <c r="J462" s="98">
        <v>13</v>
      </c>
      <c r="K462" s="96" t="str">
        <f>VLOOKUP(J462,'Apple Watch Inventory'!$A$2:$H$43,2,FALSE)</f>
        <v>38mm</v>
      </c>
      <c r="L462" s="96" t="str">
        <f>VLOOKUP(J462,'Apple Watch Inventory'!$A$2:$H$43,3,FALSE)</f>
        <v>Sport</v>
      </c>
      <c r="M462" s="96" t="str">
        <f>VLOOKUP(J462,'Apple Watch Inventory'!$A$2:$H$43,4,FALSE)</f>
        <v>Rose Gold Aluminum</v>
      </c>
      <c r="N462" s="96" t="str">
        <f>VLOOKUP(J462,'Apple Watch Inventory'!$A$2:$H$43,5,FALSE)</f>
        <v>Lavendar</v>
      </c>
      <c r="O462" s="97">
        <f>VLOOKUP(J462,'Apple Watch Inventory'!$A$2:$H$43,6,FALSE)</f>
        <v>299</v>
      </c>
      <c r="P462" s="98">
        <v>0</v>
      </c>
      <c r="Q462" s="97">
        <f t="shared" si="44"/>
        <v>0</v>
      </c>
      <c r="R462" s="98" t="s">
        <v>66</v>
      </c>
      <c r="S462" s="84">
        <f t="shared" si="47"/>
        <v>299</v>
      </c>
      <c r="T462" s="99">
        <f>VLOOKUP(R462,'Avg Sales Tax'!$B$2:$C$52,2,FALSE)</f>
        <v>8.48E-2</v>
      </c>
      <c r="U462" s="84">
        <f t="shared" si="45"/>
        <v>25.3552</v>
      </c>
      <c r="V462" s="84">
        <f t="shared" si="46"/>
        <v>332.01520000000005</v>
      </c>
    </row>
    <row r="463" spans="1:22">
      <c r="A463" s="83" t="s">
        <v>1739</v>
      </c>
      <c r="B463" s="83" t="s">
        <v>1740</v>
      </c>
      <c r="C463" s="83" t="s">
        <v>1741</v>
      </c>
      <c r="D463" s="83" t="s">
        <v>1394</v>
      </c>
      <c r="E463" s="87">
        <v>27401</v>
      </c>
      <c r="F463" s="95" t="str">
        <f t="shared" si="42"/>
        <v>27401</v>
      </c>
      <c r="G463" s="96" t="str">
        <f t="shared" si="43"/>
        <v>274</v>
      </c>
      <c r="H463" s="96" t="str">
        <f>VLOOKUP(G463,'Zone Lookup'!$A$2:$C$149,3,TRUE)</f>
        <v>004</v>
      </c>
      <c r="I463" s="97">
        <f>VLOOKUP(H463,'Weight Lookup'!$A$2:$B$11,2,FALSE)</f>
        <v>8.91</v>
      </c>
      <c r="J463" s="98">
        <v>41</v>
      </c>
      <c r="K463" s="96" t="str">
        <f>VLOOKUP(J463,'Apple Watch Inventory'!$A$2:$H$43,2,FALSE)</f>
        <v>38mm</v>
      </c>
      <c r="L463" s="96" t="str">
        <f>VLOOKUP(J463,'Apple Watch Inventory'!$A$2:$H$43,3,FALSE)</f>
        <v>Watch</v>
      </c>
      <c r="M463" s="96" t="str">
        <f>VLOOKUP(J463,'Apple Watch Inventory'!$A$2:$H$43,4,FALSE)</f>
        <v>Space Black Stainless Steel</v>
      </c>
      <c r="N463" s="96" t="str">
        <f>VLOOKUP(J463,'Apple Watch Inventory'!$A$2:$H$43,5,FALSE)</f>
        <v>Space Black Link Bracelet</v>
      </c>
      <c r="O463" s="97">
        <f>VLOOKUP(J463,'Apple Watch Inventory'!$A$2:$H$43,6,FALSE)</f>
        <v>1049</v>
      </c>
      <c r="P463" s="98">
        <v>1</v>
      </c>
      <c r="Q463" s="97">
        <f t="shared" si="44"/>
        <v>69</v>
      </c>
      <c r="R463" s="98" t="s">
        <v>317</v>
      </c>
      <c r="S463" s="84">
        <f t="shared" si="47"/>
        <v>1118</v>
      </c>
      <c r="T463" s="99">
        <f>VLOOKUP(R463,'Avg Sales Tax'!$B$2:$C$52,2,FALSE)</f>
        <v>6.9000000000000006E-2</v>
      </c>
      <c r="U463" s="84">
        <f t="shared" si="45"/>
        <v>77.14200000000001</v>
      </c>
      <c r="V463" s="84">
        <f t="shared" si="46"/>
        <v>1204.0520000000001</v>
      </c>
    </row>
    <row r="464" spans="1:22">
      <c r="A464" s="83" t="s">
        <v>1424</v>
      </c>
      <c r="B464" s="83" t="s">
        <v>1742</v>
      </c>
      <c r="C464" s="83" t="s">
        <v>1743</v>
      </c>
      <c r="D464" s="83" t="s">
        <v>55</v>
      </c>
      <c r="E464" s="87">
        <v>21217</v>
      </c>
      <c r="F464" s="95" t="str">
        <f t="shared" si="42"/>
        <v>21217</v>
      </c>
      <c r="G464" s="96" t="str">
        <f t="shared" si="43"/>
        <v>212</v>
      </c>
      <c r="H464" s="96" t="str">
        <f>VLOOKUP(G464,'Zone Lookup'!$A$2:$C$149,3,TRUE)</f>
        <v>003</v>
      </c>
      <c r="I464" s="97">
        <f>VLOOKUP(H464,'Weight Lookup'!$A$2:$B$11,2,FALSE)</f>
        <v>8.25</v>
      </c>
      <c r="J464" s="98">
        <v>15</v>
      </c>
      <c r="K464" s="96" t="str">
        <f>VLOOKUP(J464,'Apple Watch Inventory'!$A$2:$H$43,2,FALSE)</f>
        <v>38mm</v>
      </c>
      <c r="L464" s="96" t="str">
        <f>VLOOKUP(J464,'Apple Watch Inventory'!$A$2:$H$43,3,FALSE)</f>
        <v>Sport</v>
      </c>
      <c r="M464" s="96" t="str">
        <f>VLOOKUP(J464,'Apple Watch Inventory'!$A$2:$H$43,4,FALSE)</f>
        <v xml:space="preserve">Silver Aluminum </v>
      </c>
      <c r="N464" s="96" t="str">
        <f>VLOOKUP(J464,'Apple Watch Inventory'!$A$2:$H$43,5,FALSE)</f>
        <v>Pink Woven Nylon</v>
      </c>
      <c r="O464" s="97">
        <f>VLOOKUP(J464,'Apple Watch Inventory'!$A$2:$H$43,6,FALSE)</f>
        <v>299</v>
      </c>
      <c r="P464" s="98">
        <v>0</v>
      </c>
      <c r="Q464" s="97">
        <f t="shared" si="44"/>
        <v>0</v>
      </c>
      <c r="R464" s="98" t="s">
        <v>56</v>
      </c>
      <c r="S464" s="84">
        <f t="shared" si="47"/>
        <v>299</v>
      </c>
      <c r="T464" s="99">
        <f>VLOOKUP(R464,'Avg Sales Tax'!$B$2:$C$52,2,FALSE)</f>
        <v>0.06</v>
      </c>
      <c r="U464" s="84">
        <f t="shared" si="45"/>
        <v>17.939999999999998</v>
      </c>
      <c r="V464" s="84">
        <f t="shared" si="46"/>
        <v>325.19</v>
      </c>
    </row>
    <row r="465" spans="1:22">
      <c r="A465" s="83" t="s">
        <v>1744</v>
      </c>
      <c r="B465" s="83" t="s">
        <v>1745</v>
      </c>
      <c r="C465" s="83" t="s">
        <v>1746</v>
      </c>
      <c r="D465" s="83" t="s">
        <v>276</v>
      </c>
      <c r="E465" s="87">
        <v>8831</v>
      </c>
      <c r="F465" s="95" t="str">
        <f t="shared" si="42"/>
        <v>08831</v>
      </c>
      <c r="G465" s="96" t="str">
        <f t="shared" si="43"/>
        <v>088</v>
      </c>
      <c r="H465" s="96" t="str">
        <f>VLOOKUP(G465,'Zone Lookup'!$A$2:$C$149,3,TRUE)</f>
        <v>002</v>
      </c>
      <c r="I465" s="97">
        <f>VLOOKUP(H465,'Weight Lookup'!$A$2:$B$11,2,FALSE)</f>
        <v>7.66</v>
      </c>
      <c r="J465" s="98">
        <v>36</v>
      </c>
      <c r="K465" s="96" t="str">
        <f>VLOOKUP(J465,'Apple Watch Inventory'!$A$2:$H$43,2,FALSE)</f>
        <v>42mm</v>
      </c>
      <c r="L465" s="96" t="str">
        <f>VLOOKUP(J465,'Apple Watch Inventory'!$A$2:$H$43,3,FALSE)</f>
        <v>Watch</v>
      </c>
      <c r="M465" s="96" t="str">
        <f>VLOOKUP(J465,'Apple Watch Inventory'!$A$2:$H$43,4,FALSE)</f>
        <v>Stainless Steel</v>
      </c>
      <c r="N465" s="96" t="str">
        <f>VLOOKUP(J465,'Apple Watch Inventory'!$A$2:$H$43,5,FALSE)</f>
        <v>Link Bracelet</v>
      </c>
      <c r="O465" s="97">
        <f>VLOOKUP(J465,'Apple Watch Inventory'!$A$2:$H$43,6,FALSE)</f>
        <v>999</v>
      </c>
      <c r="P465" s="98">
        <v>1</v>
      </c>
      <c r="Q465" s="97">
        <f t="shared" si="44"/>
        <v>69</v>
      </c>
      <c r="R465" s="98" t="s">
        <v>21</v>
      </c>
      <c r="S465" s="84">
        <f t="shared" si="47"/>
        <v>1068</v>
      </c>
      <c r="T465" s="99">
        <f>VLOOKUP(R465,'Avg Sales Tax'!$B$2:$C$52,2,FALSE)</f>
        <v>6.9699999999999998E-2</v>
      </c>
      <c r="U465" s="84">
        <f t="shared" si="45"/>
        <v>74.439599999999999</v>
      </c>
      <c r="V465" s="84">
        <f t="shared" si="46"/>
        <v>1150.0996</v>
      </c>
    </row>
    <row r="466" spans="1:22">
      <c r="A466" s="83" t="s">
        <v>1747</v>
      </c>
      <c r="B466" s="83" t="s">
        <v>1748</v>
      </c>
      <c r="C466" s="83" t="s">
        <v>1749</v>
      </c>
      <c r="D466" s="83" t="s">
        <v>1750</v>
      </c>
      <c r="E466" s="87">
        <v>78028</v>
      </c>
      <c r="F466" s="95" t="str">
        <f t="shared" si="42"/>
        <v>78028</v>
      </c>
      <c r="G466" s="96" t="str">
        <f t="shared" si="43"/>
        <v>780</v>
      </c>
      <c r="H466" s="96" t="str">
        <f>VLOOKUP(G466,'Zone Lookup'!$A$2:$C$149,3,TRUE)</f>
        <v>007</v>
      </c>
      <c r="I466" s="97">
        <f>VLOOKUP(H466,'Weight Lookup'!$A$2:$B$11,2,FALSE)</f>
        <v>9.69</v>
      </c>
      <c r="J466" s="98">
        <v>23</v>
      </c>
      <c r="K466" s="96" t="str">
        <f>VLOOKUP(J466,'Apple Watch Inventory'!$A$2:$H$43,2,FALSE)</f>
        <v>38mm</v>
      </c>
      <c r="L466" s="96" t="str">
        <f>VLOOKUP(J466,'Apple Watch Inventory'!$A$2:$H$43,3,FALSE)</f>
        <v>Watch</v>
      </c>
      <c r="M466" s="96" t="str">
        <f>VLOOKUP(J466,'Apple Watch Inventory'!$A$2:$H$43,4,FALSE)</f>
        <v>Stainless Steel</v>
      </c>
      <c r="N466" s="96" t="str">
        <f>VLOOKUP(J466,'Apple Watch Inventory'!$A$2:$H$43,5,FALSE)</f>
        <v>Saddle Brown Classic Buckle</v>
      </c>
      <c r="O466" s="97">
        <f>VLOOKUP(J466,'Apple Watch Inventory'!$A$2:$H$43,6,FALSE)</f>
        <v>649</v>
      </c>
      <c r="P466" s="98">
        <v>1</v>
      </c>
      <c r="Q466" s="97">
        <f t="shared" si="44"/>
        <v>69</v>
      </c>
      <c r="R466" s="98" t="s">
        <v>79</v>
      </c>
      <c r="S466" s="84">
        <f t="shared" si="47"/>
        <v>718</v>
      </c>
      <c r="T466" s="99">
        <f>VLOOKUP(R466,'Avg Sales Tax'!$B$2:$C$52,2,FALSE)</f>
        <v>8.0500000000000002E-2</v>
      </c>
      <c r="U466" s="84">
        <f t="shared" si="45"/>
        <v>57.798999999999999</v>
      </c>
      <c r="V466" s="84">
        <f t="shared" si="46"/>
        <v>785.48900000000003</v>
      </c>
    </row>
    <row r="467" spans="1:22">
      <c r="A467" s="83" t="s">
        <v>1751</v>
      </c>
      <c r="B467" s="83" t="s">
        <v>1752</v>
      </c>
      <c r="C467" s="83" t="s">
        <v>1753</v>
      </c>
      <c r="D467" s="83" t="s">
        <v>1754</v>
      </c>
      <c r="E467" s="87">
        <v>60007</v>
      </c>
      <c r="F467" s="95" t="str">
        <f t="shared" si="42"/>
        <v>60007</v>
      </c>
      <c r="G467" s="96" t="str">
        <f t="shared" si="43"/>
        <v>600</v>
      </c>
      <c r="H467" s="96" t="str">
        <f>VLOOKUP(G467,'Zone Lookup'!$A$2:$C$149,3,TRUE)</f>
        <v>005</v>
      </c>
      <c r="I467" s="97">
        <f>VLOOKUP(H467,'Weight Lookup'!$A$2:$B$11,2,FALSE)</f>
        <v>9.1</v>
      </c>
      <c r="J467" s="98">
        <v>26</v>
      </c>
      <c r="K467" s="96" t="str">
        <f>VLOOKUP(J467,'Apple Watch Inventory'!$A$2:$H$43,2,FALSE)</f>
        <v>42mm</v>
      </c>
      <c r="L467" s="96" t="str">
        <f>VLOOKUP(J467,'Apple Watch Inventory'!$A$2:$H$43,3,FALSE)</f>
        <v>Watch</v>
      </c>
      <c r="M467" s="96" t="str">
        <f>VLOOKUP(J467,'Apple Watch Inventory'!$A$2:$H$43,4,FALSE)</f>
        <v>Stainless Steel</v>
      </c>
      <c r="N467" s="96" t="str">
        <f>VLOOKUP(J467,'Apple Watch Inventory'!$A$2:$H$43,5,FALSE)</f>
        <v>Marine Blue Classic Buckle</v>
      </c>
      <c r="O467" s="97">
        <f>VLOOKUP(J467,'Apple Watch Inventory'!$A$2:$H$43,6,FALSE)</f>
        <v>699</v>
      </c>
      <c r="P467" s="98">
        <v>1</v>
      </c>
      <c r="Q467" s="97">
        <f t="shared" si="44"/>
        <v>69</v>
      </c>
      <c r="R467" s="98" t="s">
        <v>40</v>
      </c>
      <c r="S467" s="84">
        <f t="shared" si="47"/>
        <v>768</v>
      </c>
      <c r="T467" s="99">
        <f>VLOOKUP(R467,'Avg Sales Tax'!$B$2:$C$52,2,FALSE)</f>
        <v>8.1900000000000001E-2</v>
      </c>
      <c r="U467" s="84">
        <f t="shared" si="45"/>
        <v>62.8992</v>
      </c>
      <c r="V467" s="84">
        <f t="shared" si="46"/>
        <v>839.99919999999997</v>
      </c>
    </row>
    <row r="468" spans="1:22">
      <c r="A468" s="83" t="s">
        <v>1755</v>
      </c>
      <c r="B468" s="83" t="s">
        <v>1756</v>
      </c>
      <c r="C468" s="83" t="s">
        <v>1757</v>
      </c>
      <c r="D468" s="83" t="s">
        <v>1758</v>
      </c>
      <c r="E468" s="87">
        <v>7728</v>
      </c>
      <c r="F468" s="95" t="str">
        <f t="shared" si="42"/>
        <v>07728</v>
      </c>
      <c r="G468" s="96" t="str">
        <f t="shared" si="43"/>
        <v>077</v>
      </c>
      <c r="H468" s="96" t="str">
        <f>VLOOKUP(G468,'Zone Lookup'!$A$2:$C$149,3,TRUE)</f>
        <v>002</v>
      </c>
      <c r="I468" s="97">
        <f>VLOOKUP(H468,'Weight Lookup'!$A$2:$B$11,2,FALSE)</f>
        <v>7.66</v>
      </c>
      <c r="J468" s="98">
        <v>37</v>
      </c>
      <c r="K468" s="96" t="str">
        <f>VLOOKUP(J468,'Apple Watch Inventory'!$A$2:$H$43,2,FALSE)</f>
        <v>38mm</v>
      </c>
      <c r="L468" s="96" t="str">
        <f>VLOOKUP(J468,'Apple Watch Inventory'!$A$2:$H$43,3,FALSE)</f>
        <v>Watch</v>
      </c>
      <c r="M468" s="96" t="str">
        <f>VLOOKUP(J468,'Apple Watch Inventory'!$A$2:$H$43,4,FALSE)</f>
        <v>Space Black Stainless Steel</v>
      </c>
      <c r="N468" s="96" t="str">
        <f>VLOOKUP(J468,'Apple Watch Inventory'!$A$2:$H$43,5,FALSE)</f>
        <v>Black Sport</v>
      </c>
      <c r="O468" s="97">
        <f>VLOOKUP(J468,'Apple Watch Inventory'!$A$2:$H$43,6,FALSE)</f>
        <v>549</v>
      </c>
      <c r="P468" s="98">
        <v>1</v>
      </c>
      <c r="Q468" s="97">
        <f t="shared" si="44"/>
        <v>69</v>
      </c>
      <c r="R468" s="98" t="s">
        <v>21</v>
      </c>
      <c r="S468" s="84">
        <f t="shared" si="47"/>
        <v>618</v>
      </c>
      <c r="T468" s="99">
        <f>VLOOKUP(R468,'Avg Sales Tax'!$B$2:$C$52,2,FALSE)</f>
        <v>6.9699999999999998E-2</v>
      </c>
      <c r="U468" s="84">
        <f t="shared" si="45"/>
        <v>43.074599999999997</v>
      </c>
      <c r="V468" s="84">
        <f t="shared" si="46"/>
        <v>668.7346</v>
      </c>
    </row>
    <row r="469" spans="1:22">
      <c r="A469" s="83" t="s">
        <v>1759</v>
      </c>
      <c r="B469" s="83" t="s">
        <v>1760</v>
      </c>
      <c r="C469" s="83" t="s">
        <v>1761</v>
      </c>
      <c r="D469" s="83" t="s">
        <v>1762</v>
      </c>
      <c r="E469" s="87">
        <v>68124</v>
      </c>
      <c r="F469" s="95" t="str">
        <f t="shared" si="42"/>
        <v>68124</v>
      </c>
      <c r="G469" s="96" t="str">
        <f t="shared" si="43"/>
        <v>681</v>
      </c>
      <c r="H469" s="96" t="str">
        <f>VLOOKUP(G469,'Zone Lookup'!$A$2:$C$149,3,TRUE)</f>
        <v>006</v>
      </c>
      <c r="I469" s="97">
        <f>VLOOKUP(H469,'Weight Lookup'!$A$2:$B$11,2,FALSE)</f>
        <v>9.49</v>
      </c>
      <c r="J469" s="98">
        <v>18</v>
      </c>
      <c r="K469" s="96" t="str">
        <f>VLOOKUP(J469,'Apple Watch Inventory'!$A$2:$H$43,2,FALSE)</f>
        <v>42mm</v>
      </c>
      <c r="L469" s="96" t="str">
        <f>VLOOKUP(J469,'Apple Watch Inventory'!$A$2:$H$43,3,FALSE)</f>
        <v>Sport</v>
      </c>
      <c r="M469" s="96" t="str">
        <f>VLOOKUP(J469,'Apple Watch Inventory'!$A$2:$H$43,4,FALSE)</f>
        <v>Rose Gold Aluminum</v>
      </c>
      <c r="N469" s="96" t="str">
        <f>VLOOKUP(J469,'Apple Watch Inventory'!$A$2:$H$43,5,FALSE)</f>
        <v>Royal Blue Woven Nylon</v>
      </c>
      <c r="O469" s="97">
        <f>VLOOKUP(J469,'Apple Watch Inventory'!$A$2:$H$43,6,FALSE)</f>
        <v>349</v>
      </c>
      <c r="P469" s="98">
        <v>0</v>
      </c>
      <c r="Q469" s="97">
        <f t="shared" si="44"/>
        <v>0</v>
      </c>
      <c r="R469" s="98" t="s">
        <v>1763</v>
      </c>
      <c r="S469" s="84">
        <f t="shared" si="47"/>
        <v>349</v>
      </c>
      <c r="T469" s="99">
        <f>VLOOKUP(R469,'Avg Sales Tax'!$B$2:$C$52,2,FALSE)</f>
        <v>6.8000000000000005E-2</v>
      </c>
      <c r="U469" s="84">
        <f t="shared" si="45"/>
        <v>23.732000000000003</v>
      </c>
      <c r="V469" s="84">
        <f t="shared" si="46"/>
        <v>382.22200000000004</v>
      </c>
    </row>
    <row r="470" spans="1:22">
      <c r="A470" s="83" t="s">
        <v>1764</v>
      </c>
      <c r="B470" s="83" t="s">
        <v>1765</v>
      </c>
      <c r="C470" s="83" t="s">
        <v>1766</v>
      </c>
      <c r="D470" s="83" t="s">
        <v>1767</v>
      </c>
      <c r="E470" s="87">
        <v>22003</v>
      </c>
      <c r="F470" s="95" t="str">
        <f t="shared" si="42"/>
        <v>22003</v>
      </c>
      <c r="G470" s="96" t="str">
        <f t="shared" si="43"/>
        <v>220</v>
      </c>
      <c r="H470" s="96" t="str">
        <f>VLOOKUP(G470,'Zone Lookup'!$A$2:$C$149,3,TRUE)</f>
        <v>003</v>
      </c>
      <c r="I470" s="97">
        <f>VLOOKUP(H470,'Weight Lookup'!$A$2:$B$11,2,FALSE)</f>
        <v>8.25</v>
      </c>
      <c r="J470" s="98">
        <v>19</v>
      </c>
      <c r="K470" s="96" t="str">
        <f>VLOOKUP(J470,'Apple Watch Inventory'!$A$2:$H$43,2,FALSE)</f>
        <v>38mm</v>
      </c>
      <c r="L470" s="96" t="str">
        <f>VLOOKUP(J470,'Apple Watch Inventory'!$A$2:$H$43,3,FALSE)</f>
        <v>Sport</v>
      </c>
      <c r="M470" s="96" t="str">
        <f>VLOOKUP(J470,'Apple Watch Inventory'!$A$2:$H$43,4,FALSE)</f>
        <v>Gold Aluminum</v>
      </c>
      <c r="N470" s="96" t="str">
        <f>VLOOKUP(J470,'Apple Watch Inventory'!$A$2:$H$43,5,FALSE)</f>
        <v>Gold/Red Woven Nylon</v>
      </c>
      <c r="O470" s="97">
        <f>VLOOKUP(J470,'Apple Watch Inventory'!$A$2:$H$43,6,FALSE)</f>
        <v>299</v>
      </c>
      <c r="P470" s="98">
        <v>0</v>
      </c>
      <c r="Q470" s="97">
        <f t="shared" si="44"/>
        <v>0</v>
      </c>
      <c r="R470" s="98" t="s">
        <v>425</v>
      </c>
      <c r="S470" s="84">
        <f t="shared" si="47"/>
        <v>299</v>
      </c>
      <c r="T470" s="99">
        <f>VLOOKUP(R470,'Avg Sales Tax'!$B$2:$C$52,2,FALSE)</f>
        <v>5.6300000000000003E-2</v>
      </c>
      <c r="U470" s="84">
        <f t="shared" si="45"/>
        <v>16.8337</v>
      </c>
      <c r="V470" s="84">
        <f t="shared" si="46"/>
        <v>324.08370000000002</v>
      </c>
    </row>
    <row r="471" spans="1:22">
      <c r="A471" s="83" t="s">
        <v>1768</v>
      </c>
      <c r="B471" s="83" t="s">
        <v>1769</v>
      </c>
      <c r="C471" s="83" t="s">
        <v>1770</v>
      </c>
      <c r="D471" s="83" t="s">
        <v>1771</v>
      </c>
      <c r="E471" s="87">
        <v>75075</v>
      </c>
      <c r="F471" s="95" t="str">
        <f t="shared" si="42"/>
        <v>75075</v>
      </c>
      <c r="G471" s="96" t="str">
        <f t="shared" si="43"/>
        <v>750</v>
      </c>
      <c r="H471" s="96" t="str">
        <f>VLOOKUP(G471,'Zone Lookup'!$A$2:$C$149,3,TRUE)</f>
        <v>006</v>
      </c>
      <c r="I471" s="97">
        <f>VLOOKUP(H471,'Weight Lookup'!$A$2:$B$11,2,FALSE)</f>
        <v>9.49</v>
      </c>
      <c r="J471" s="98">
        <v>21</v>
      </c>
      <c r="K471" s="96" t="str">
        <f>VLOOKUP(J471,'Apple Watch Inventory'!$A$2:$H$43,2,FALSE)</f>
        <v>38mm</v>
      </c>
      <c r="L471" s="96" t="str">
        <f>VLOOKUP(J471,'Apple Watch Inventory'!$A$2:$H$43,3,FALSE)</f>
        <v>Sport</v>
      </c>
      <c r="M471" s="96" t="str">
        <f>VLOOKUP(J471,'Apple Watch Inventory'!$A$2:$H$43,4,FALSE)</f>
        <v>Space Gray Aluminum</v>
      </c>
      <c r="N471" s="96" t="str">
        <f>VLOOKUP(J471,'Apple Watch Inventory'!$A$2:$H$43,5,FALSE)</f>
        <v>Black Woven Nylon</v>
      </c>
      <c r="O471" s="97">
        <f>VLOOKUP(J471,'Apple Watch Inventory'!$A$2:$H$43,6,FALSE)</f>
        <v>299</v>
      </c>
      <c r="P471" s="98">
        <v>1</v>
      </c>
      <c r="Q471" s="97">
        <f t="shared" si="44"/>
        <v>69</v>
      </c>
      <c r="R471" s="98" t="s">
        <v>79</v>
      </c>
      <c r="S471" s="84">
        <f t="shared" si="47"/>
        <v>368</v>
      </c>
      <c r="T471" s="99">
        <f>VLOOKUP(R471,'Avg Sales Tax'!$B$2:$C$52,2,FALSE)</f>
        <v>8.0500000000000002E-2</v>
      </c>
      <c r="U471" s="84">
        <f t="shared" si="45"/>
        <v>29.624000000000002</v>
      </c>
      <c r="V471" s="84">
        <f t="shared" si="46"/>
        <v>407.11400000000003</v>
      </c>
    </row>
    <row r="472" spans="1:22">
      <c r="A472" s="83" t="s">
        <v>1772</v>
      </c>
      <c r="B472" s="83" t="s">
        <v>1773</v>
      </c>
      <c r="C472" s="83" t="s">
        <v>1774</v>
      </c>
      <c r="D472" s="83" t="s">
        <v>142</v>
      </c>
      <c r="E472" s="87">
        <v>10016</v>
      </c>
      <c r="F472" s="95" t="str">
        <f t="shared" si="42"/>
        <v>10016</v>
      </c>
      <c r="G472" s="96" t="str">
        <f t="shared" si="43"/>
        <v>100</v>
      </c>
      <c r="H472" s="96" t="str">
        <f>VLOOKUP(G472,'Zone Lookup'!$A$2:$C$149,3,TRUE)</f>
        <v>002</v>
      </c>
      <c r="I472" s="97">
        <f>VLOOKUP(H472,'Weight Lookup'!$A$2:$B$11,2,FALSE)</f>
        <v>7.66</v>
      </c>
      <c r="J472" s="98">
        <v>2</v>
      </c>
      <c r="K472" s="96" t="str">
        <f>VLOOKUP(J472,'Apple Watch Inventory'!$A$2:$H$43,2,FALSE)</f>
        <v>42mm</v>
      </c>
      <c r="L472" s="96" t="str">
        <f>VLOOKUP(J472,'Apple Watch Inventory'!$A$2:$H$43,3,FALSE)</f>
        <v>Sport</v>
      </c>
      <c r="M472" s="96" t="str">
        <f>VLOOKUP(J472,'Apple Watch Inventory'!$A$2:$H$43,4,FALSE)</f>
        <v>Space Gray Aluminum</v>
      </c>
      <c r="N472" s="96" t="str">
        <f>VLOOKUP(J472,'Apple Watch Inventory'!$A$2:$H$43,5,FALSE)</f>
        <v>Black Sport</v>
      </c>
      <c r="O472" s="97">
        <f>VLOOKUP(J472,'Apple Watch Inventory'!$A$2:$H$43,6,FALSE)</f>
        <v>349</v>
      </c>
      <c r="P472" s="98">
        <v>1</v>
      </c>
      <c r="Q472" s="97">
        <f t="shared" si="44"/>
        <v>69</v>
      </c>
      <c r="R472" s="98" t="s">
        <v>66</v>
      </c>
      <c r="S472" s="84">
        <f t="shared" si="47"/>
        <v>418</v>
      </c>
      <c r="T472" s="99">
        <f>VLOOKUP(R472,'Avg Sales Tax'!$B$2:$C$52,2,FALSE)</f>
        <v>8.48E-2</v>
      </c>
      <c r="U472" s="84">
        <f t="shared" si="45"/>
        <v>35.446399999999997</v>
      </c>
      <c r="V472" s="84">
        <f t="shared" si="46"/>
        <v>461.10640000000001</v>
      </c>
    </row>
    <row r="473" spans="1:22">
      <c r="A473" s="83" t="s">
        <v>1775</v>
      </c>
      <c r="B473" s="83" t="s">
        <v>1776</v>
      </c>
      <c r="C473" s="83" t="s">
        <v>1777</v>
      </c>
      <c r="D473" s="83" t="s">
        <v>1778</v>
      </c>
      <c r="E473" s="87">
        <v>11791</v>
      </c>
      <c r="F473" s="95" t="str">
        <f t="shared" si="42"/>
        <v>11791</v>
      </c>
      <c r="G473" s="96" t="str">
        <f t="shared" si="43"/>
        <v>117</v>
      </c>
      <c r="H473" s="96" t="str">
        <f>VLOOKUP(G473,'Zone Lookup'!$A$2:$C$149,3,TRUE)</f>
        <v>002</v>
      </c>
      <c r="I473" s="97">
        <f>VLOOKUP(H473,'Weight Lookup'!$A$2:$B$11,2,FALSE)</f>
        <v>7.66</v>
      </c>
      <c r="J473" s="98">
        <v>9</v>
      </c>
      <c r="K473" s="96" t="str">
        <f>VLOOKUP(J473,'Apple Watch Inventory'!$A$2:$H$43,2,FALSE)</f>
        <v>38mm</v>
      </c>
      <c r="L473" s="96" t="str">
        <f>VLOOKUP(J473,'Apple Watch Inventory'!$A$2:$H$43,3,FALSE)</f>
        <v>Sport</v>
      </c>
      <c r="M473" s="96" t="str">
        <f>VLOOKUP(J473,'Apple Watch Inventory'!$A$2:$H$43,4,FALSE)</f>
        <v xml:space="preserve">Silver Aluminum </v>
      </c>
      <c r="N473" s="96" t="str">
        <f>VLOOKUP(J473,'Apple Watch Inventory'!$A$2:$H$43,5,FALSE)</f>
        <v>White</v>
      </c>
      <c r="O473" s="97">
        <f>VLOOKUP(J473,'Apple Watch Inventory'!$A$2:$H$43,6,FALSE)</f>
        <v>299</v>
      </c>
      <c r="P473" s="98">
        <v>1</v>
      </c>
      <c r="Q473" s="97">
        <f t="shared" si="44"/>
        <v>69</v>
      </c>
      <c r="R473" s="98" t="s">
        <v>66</v>
      </c>
      <c r="S473" s="84">
        <f t="shared" si="47"/>
        <v>368</v>
      </c>
      <c r="T473" s="99">
        <f>VLOOKUP(R473,'Avg Sales Tax'!$B$2:$C$52,2,FALSE)</f>
        <v>8.48E-2</v>
      </c>
      <c r="U473" s="84">
        <f t="shared" si="45"/>
        <v>31.206399999999999</v>
      </c>
      <c r="V473" s="84">
        <f t="shared" si="46"/>
        <v>406.8664</v>
      </c>
    </row>
    <row r="474" spans="1:22">
      <c r="A474" s="83" t="s">
        <v>1779</v>
      </c>
      <c r="B474" s="83" t="s">
        <v>1780</v>
      </c>
      <c r="C474" s="83" t="s">
        <v>1781</v>
      </c>
      <c r="D474" s="83" t="s">
        <v>1782</v>
      </c>
      <c r="E474" s="87">
        <v>34429</v>
      </c>
      <c r="F474" s="95" t="str">
        <f t="shared" si="42"/>
        <v>34429</v>
      </c>
      <c r="G474" s="96" t="str">
        <f t="shared" si="43"/>
        <v>344</v>
      </c>
      <c r="H474" s="96" t="str">
        <f>VLOOKUP(G474,'Zone Lookup'!$A$2:$C$149,3,TRUE)</f>
        <v>005</v>
      </c>
      <c r="I474" s="97">
        <f>VLOOKUP(H474,'Weight Lookup'!$A$2:$B$11,2,FALSE)</f>
        <v>9.1</v>
      </c>
      <c r="J474" s="98">
        <v>11</v>
      </c>
      <c r="K474" s="96" t="str">
        <f>VLOOKUP(J474,'Apple Watch Inventory'!$A$2:$H$43,2,FALSE)</f>
        <v>38mm</v>
      </c>
      <c r="L474" s="96" t="str">
        <f>VLOOKUP(J474,'Apple Watch Inventory'!$A$2:$H$43,3,FALSE)</f>
        <v>Sport</v>
      </c>
      <c r="M474" s="96" t="str">
        <f>VLOOKUP(J474,'Apple Watch Inventory'!$A$2:$H$43,4,FALSE)</f>
        <v>Gold Aluminum</v>
      </c>
      <c r="N474" s="96" t="str">
        <f>VLOOKUP(J474,'Apple Watch Inventory'!$A$2:$H$43,5,FALSE)</f>
        <v>Antique White</v>
      </c>
      <c r="O474" s="97">
        <f>VLOOKUP(J474,'Apple Watch Inventory'!$A$2:$H$43,6,FALSE)</f>
        <v>299</v>
      </c>
      <c r="P474" s="98">
        <v>0</v>
      </c>
      <c r="Q474" s="97">
        <f t="shared" si="44"/>
        <v>0</v>
      </c>
      <c r="R474" s="98" t="s">
        <v>204</v>
      </c>
      <c r="S474" s="84">
        <f t="shared" si="47"/>
        <v>299</v>
      </c>
      <c r="T474" s="99">
        <f>VLOOKUP(R474,'Avg Sales Tax'!$B$2:$C$52,2,FALSE)</f>
        <v>6.6500000000000004E-2</v>
      </c>
      <c r="U474" s="84">
        <f t="shared" si="45"/>
        <v>19.883500000000002</v>
      </c>
      <c r="V474" s="84">
        <f t="shared" si="46"/>
        <v>327.98350000000005</v>
      </c>
    </row>
    <row r="475" spans="1:22">
      <c r="A475" s="83" t="s">
        <v>1783</v>
      </c>
      <c r="B475" s="83" t="s">
        <v>1784</v>
      </c>
      <c r="C475" s="83" t="s">
        <v>1785</v>
      </c>
      <c r="D475" s="83" t="s">
        <v>1786</v>
      </c>
      <c r="E475" s="87">
        <v>46040</v>
      </c>
      <c r="F475" s="95" t="str">
        <f t="shared" si="42"/>
        <v>46040</v>
      </c>
      <c r="G475" s="96" t="str">
        <f t="shared" si="43"/>
        <v>460</v>
      </c>
      <c r="H475" s="96" t="str">
        <f>VLOOKUP(G475,'Zone Lookup'!$A$2:$C$149,3,TRUE)</f>
        <v>005</v>
      </c>
      <c r="I475" s="97">
        <f>VLOOKUP(H475,'Weight Lookup'!$A$2:$B$11,2,FALSE)</f>
        <v>9.1</v>
      </c>
      <c r="J475" s="98">
        <v>41</v>
      </c>
      <c r="K475" s="96" t="str">
        <f>VLOOKUP(J475,'Apple Watch Inventory'!$A$2:$H$43,2,FALSE)</f>
        <v>38mm</v>
      </c>
      <c r="L475" s="96" t="str">
        <f>VLOOKUP(J475,'Apple Watch Inventory'!$A$2:$H$43,3,FALSE)</f>
        <v>Watch</v>
      </c>
      <c r="M475" s="96" t="str">
        <f>VLOOKUP(J475,'Apple Watch Inventory'!$A$2:$H$43,4,FALSE)</f>
        <v>Space Black Stainless Steel</v>
      </c>
      <c r="N475" s="96" t="str">
        <f>VLOOKUP(J475,'Apple Watch Inventory'!$A$2:$H$43,5,FALSE)</f>
        <v>Space Black Link Bracelet</v>
      </c>
      <c r="O475" s="97">
        <f>VLOOKUP(J475,'Apple Watch Inventory'!$A$2:$H$43,6,FALSE)</f>
        <v>1049</v>
      </c>
      <c r="P475" s="98">
        <v>1</v>
      </c>
      <c r="Q475" s="97">
        <f t="shared" si="44"/>
        <v>69</v>
      </c>
      <c r="R475" s="98" t="s">
        <v>414</v>
      </c>
      <c r="S475" s="84">
        <f t="shared" si="47"/>
        <v>1118</v>
      </c>
      <c r="T475" s="99">
        <f>VLOOKUP(R475,'Avg Sales Tax'!$B$2:$C$52,2,FALSE)</f>
        <v>7.0000000000000007E-2</v>
      </c>
      <c r="U475" s="84">
        <f t="shared" si="45"/>
        <v>78.260000000000005</v>
      </c>
      <c r="V475" s="84">
        <f t="shared" si="46"/>
        <v>1205.3599999999999</v>
      </c>
    </row>
    <row r="476" spans="1:22">
      <c r="A476" s="83" t="s">
        <v>1787</v>
      </c>
      <c r="B476" s="83" t="s">
        <v>1788</v>
      </c>
      <c r="C476" s="83" t="s">
        <v>1789</v>
      </c>
      <c r="D476" s="83" t="s">
        <v>1790</v>
      </c>
      <c r="E476" s="87">
        <v>64504</v>
      </c>
      <c r="F476" s="95" t="str">
        <f t="shared" si="42"/>
        <v>64504</v>
      </c>
      <c r="G476" s="96" t="str">
        <f t="shared" si="43"/>
        <v>645</v>
      </c>
      <c r="H476" s="96" t="str">
        <f>VLOOKUP(G476,'Zone Lookup'!$A$2:$C$149,3,TRUE)</f>
        <v>006</v>
      </c>
      <c r="I476" s="97">
        <f>VLOOKUP(H476,'Weight Lookup'!$A$2:$B$11,2,FALSE)</f>
        <v>9.49</v>
      </c>
      <c r="J476" s="98">
        <v>29</v>
      </c>
      <c r="K476" s="96" t="str">
        <f>VLOOKUP(J476,'Apple Watch Inventory'!$A$2:$H$43,2,FALSE)</f>
        <v>38mm</v>
      </c>
      <c r="L476" s="96" t="str">
        <f>VLOOKUP(J476,'Apple Watch Inventory'!$A$2:$H$43,3,FALSE)</f>
        <v>Watch</v>
      </c>
      <c r="M476" s="96" t="str">
        <f>VLOOKUP(J476,'Apple Watch Inventory'!$A$2:$H$43,4,FALSE)</f>
        <v>Stainless Steel</v>
      </c>
      <c r="N476" s="96" t="str">
        <f>VLOOKUP(J476,'Apple Watch Inventory'!$A$2:$H$43,5,FALSE)</f>
        <v>Blue Jay Modern Buckle</v>
      </c>
      <c r="O476" s="97">
        <f>VLOOKUP(J476,'Apple Watch Inventory'!$A$2:$H$43,6,FALSE)</f>
        <v>749</v>
      </c>
      <c r="P476" s="98">
        <v>0</v>
      </c>
      <c r="Q476" s="97">
        <f t="shared" si="44"/>
        <v>0</v>
      </c>
      <c r="R476" s="98" t="s">
        <v>1003</v>
      </c>
      <c r="S476" s="84">
        <f t="shared" si="47"/>
        <v>749</v>
      </c>
      <c r="T476" s="99">
        <f>VLOOKUP(R476,'Avg Sales Tax'!$B$2:$C$52,2,FALSE)</f>
        <v>7.8100000000000003E-2</v>
      </c>
      <c r="U476" s="84">
        <f t="shared" si="45"/>
        <v>58.496900000000004</v>
      </c>
      <c r="V476" s="84">
        <f t="shared" si="46"/>
        <v>816.98689999999999</v>
      </c>
    </row>
    <row r="477" spans="1:22">
      <c r="A477" s="83" t="s">
        <v>1791</v>
      </c>
      <c r="B477" s="83" t="s">
        <v>1792</v>
      </c>
      <c r="C477" s="83" t="s">
        <v>1793</v>
      </c>
      <c r="D477" s="83" t="s">
        <v>1794</v>
      </c>
      <c r="E477" s="87">
        <v>39211</v>
      </c>
      <c r="F477" s="95" t="str">
        <f t="shared" si="42"/>
        <v>39211</v>
      </c>
      <c r="G477" s="96" t="str">
        <f t="shared" si="43"/>
        <v>392</v>
      </c>
      <c r="H477" s="96" t="str">
        <f>VLOOKUP(G477,'Zone Lookup'!$A$2:$C$149,3,TRUE)</f>
        <v>006</v>
      </c>
      <c r="I477" s="97">
        <f>VLOOKUP(H477,'Weight Lookup'!$A$2:$B$11,2,FALSE)</f>
        <v>9.49</v>
      </c>
      <c r="J477" s="98">
        <v>11</v>
      </c>
      <c r="K477" s="96" t="str">
        <f>VLOOKUP(J477,'Apple Watch Inventory'!$A$2:$H$43,2,FALSE)</f>
        <v>38mm</v>
      </c>
      <c r="L477" s="96" t="str">
        <f>VLOOKUP(J477,'Apple Watch Inventory'!$A$2:$H$43,3,FALSE)</f>
        <v>Sport</v>
      </c>
      <c r="M477" s="96" t="str">
        <f>VLOOKUP(J477,'Apple Watch Inventory'!$A$2:$H$43,4,FALSE)</f>
        <v>Gold Aluminum</v>
      </c>
      <c r="N477" s="96" t="str">
        <f>VLOOKUP(J477,'Apple Watch Inventory'!$A$2:$H$43,5,FALSE)</f>
        <v>Antique White</v>
      </c>
      <c r="O477" s="97">
        <f>VLOOKUP(J477,'Apple Watch Inventory'!$A$2:$H$43,6,FALSE)</f>
        <v>299</v>
      </c>
      <c r="P477" s="98">
        <v>1</v>
      </c>
      <c r="Q477" s="97">
        <f t="shared" si="44"/>
        <v>69</v>
      </c>
      <c r="R477" s="98" t="s">
        <v>917</v>
      </c>
      <c r="S477" s="84">
        <f t="shared" si="47"/>
        <v>368</v>
      </c>
      <c r="T477" s="99">
        <f>VLOOKUP(R477,'Avg Sales Tax'!$B$2:$C$52,2,FALSE)</f>
        <v>7.0699999999999999E-2</v>
      </c>
      <c r="U477" s="84">
        <f t="shared" si="45"/>
        <v>26.017599999999998</v>
      </c>
      <c r="V477" s="84">
        <f t="shared" si="46"/>
        <v>403.50760000000002</v>
      </c>
    </row>
    <row r="478" spans="1:22">
      <c r="A478" s="83" t="s">
        <v>488</v>
      </c>
      <c r="B478" s="83" t="s">
        <v>1795</v>
      </c>
      <c r="C478" s="83" t="s">
        <v>1796</v>
      </c>
      <c r="D478" s="83" t="s">
        <v>186</v>
      </c>
      <c r="E478" s="87">
        <v>79602</v>
      </c>
      <c r="F478" s="95" t="str">
        <f t="shared" si="42"/>
        <v>79602</v>
      </c>
      <c r="G478" s="96" t="str">
        <f t="shared" si="43"/>
        <v>796</v>
      </c>
      <c r="H478" s="96" t="str">
        <f>VLOOKUP(G478,'Zone Lookup'!$A$2:$C$149,3,TRUE)</f>
        <v>007</v>
      </c>
      <c r="I478" s="97">
        <f>VLOOKUP(H478,'Weight Lookup'!$A$2:$B$11,2,FALSE)</f>
        <v>9.69</v>
      </c>
      <c r="J478" s="98">
        <v>28</v>
      </c>
      <c r="K478" s="96" t="str">
        <f>VLOOKUP(J478,'Apple Watch Inventory'!$A$2:$H$43,2,FALSE)</f>
        <v>42mm</v>
      </c>
      <c r="L478" s="96" t="str">
        <f>VLOOKUP(J478,'Apple Watch Inventory'!$A$2:$H$43,3,FALSE)</f>
        <v>Watch</v>
      </c>
      <c r="M478" s="96" t="str">
        <f>VLOOKUP(J478,'Apple Watch Inventory'!$A$2:$H$43,4,FALSE)</f>
        <v>Stainless Steel</v>
      </c>
      <c r="N478" s="96" t="str">
        <f>VLOOKUP(J478,'Apple Watch Inventory'!$A$2:$H$43,5,FALSE)</f>
        <v>White Leather Loop</v>
      </c>
      <c r="O478" s="97">
        <f>VLOOKUP(J478,'Apple Watch Inventory'!$A$2:$H$43,6,FALSE)</f>
        <v>699</v>
      </c>
      <c r="P478" s="98">
        <v>1</v>
      </c>
      <c r="Q478" s="97">
        <f t="shared" si="44"/>
        <v>69</v>
      </c>
      <c r="R478" s="98" t="s">
        <v>79</v>
      </c>
      <c r="S478" s="84">
        <f t="shared" si="47"/>
        <v>768</v>
      </c>
      <c r="T478" s="99">
        <f>VLOOKUP(R478,'Avg Sales Tax'!$B$2:$C$52,2,FALSE)</f>
        <v>8.0500000000000002E-2</v>
      </c>
      <c r="U478" s="84">
        <f t="shared" si="45"/>
        <v>61.823999999999998</v>
      </c>
      <c r="V478" s="84">
        <f t="shared" si="46"/>
        <v>839.51400000000001</v>
      </c>
    </row>
    <row r="479" spans="1:22">
      <c r="A479" s="83" t="s">
        <v>1797</v>
      </c>
      <c r="B479" s="83" t="s">
        <v>1798</v>
      </c>
      <c r="C479" s="83" t="s">
        <v>1799</v>
      </c>
      <c r="D479" s="83" t="s">
        <v>1800</v>
      </c>
      <c r="E479" s="87">
        <v>95070</v>
      </c>
      <c r="F479" s="95" t="str">
        <f t="shared" si="42"/>
        <v>95070</v>
      </c>
      <c r="G479" s="96" t="str">
        <f t="shared" si="43"/>
        <v>950</v>
      </c>
      <c r="H479" s="96" t="str">
        <f>VLOOKUP(G479,'Zone Lookup'!$A$2:$C$149,3,TRUE)</f>
        <v>008</v>
      </c>
      <c r="I479" s="97">
        <f>VLOOKUP(H479,'Weight Lookup'!$A$2:$B$11,2,FALSE)</f>
        <v>9.9600000000000009</v>
      </c>
      <c r="J479" s="98">
        <v>38</v>
      </c>
      <c r="K479" s="96" t="str">
        <f>VLOOKUP(J479,'Apple Watch Inventory'!$A$2:$H$43,2,FALSE)</f>
        <v>42mm</v>
      </c>
      <c r="L479" s="96" t="str">
        <f>VLOOKUP(J479,'Apple Watch Inventory'!$A$2:$H$43,3,FALSE)</f>
        <v>Watch</v>
      </c>
      <c r="M479" s="96" t="str">
        <f>VLOOKUP(J479,'Apple Watch Inventory'!$A$2:$H$43,4,FALSE)</f>
        <v>Space Black Stainless Steel</v>
      </c>
      <c r="N479" s="96" t="str">
        <f>VLOOKUP(J479,'Apple Watch Inventory'!$A$2:$H$43,5,FALSE)</f>
        <v>Black Sport</v>
      </c>
      <c r="O479" s="97">
        <f>VLOOKUP(J479,'Apple Watch Inventory'!$A$2:$H$43,6,FALSE)</f>
        <v>599</v>
      </c>
      <c r="P479" s="98">
        <v>0</v>
      </c>
      <c r="Q479" s="97">
        <f t="shared" si="44"/>
        <v>0</v>
      </c>
      <c r="R479" s="98" t="s">
        <v>46</v>
      </c>
      <c r="S479" s="84">
        <f t="shared" si="47"/>
        <v>599</v>
      </c>
      <c r="T479" s="99">
        <f>VLOOKUP(R479,'Avg Sales Tax'!$B$2:$C$52,2,FALSE)</f>
        <v>8.4400000000000003E-2</v>
      </c>
      <c r="U479" s="84">
        <f t="shared" si="45"/>
        <v>50.555599999999998</v>
      </c>
      <c r="V479" s="84">
        <f t="shared" si="46"/>
        <v>659.51560000000006</v>
      </c>
    </row>
    <row r="480" spans="1:22">
      <c r="A480" s="83" t="s">
        <v>1801</v>
      </c>
      <c r="B480" s="83" t="s">
        <v>1802</v>
      </c>
      <c r="C480" s="83" t="s">
        <v>1803</v>
      </c>
      <c r="D480" s="83" t="s">
        <v>647</v>
      </c>
      <c r="E480" s="87">
        <v>8003</v>
      </c>
      <c r="F480" s="95" t="str">
        <f t="shared" si="42"/>
        <v>08003</v>
      </c>
      <c r="G480" s="96" t="str">
        <f t="shared" si="43"/>
        <v>080</v>
      </c>
      <c r="H480" s="96" t="str">
        <f>VLOOKUP(G480,'Zone Lookup'!$A$2:$C$149,3,TRUE)</f>
        <v>002</v>
      </c>
      <c r="I480" s="97">
        <f>VLOOKUP(H480,'Weight Lookup'!$A$2:$B$11,2,FALSE)</f>
        <v>7.66</v>
      </c>
      <c r="J480" s="98">
        <v>41</v>
      </c>
      <c r="K480" s="96" t="str">
        <f>VLOOKUP(J480,'Apple Watch Inventory'!$A$2:$H$43,2,FALSE)</f>
        <v>38mm</v>
      </c>
      <c r="L480" s="96" t="str">
        <f>VLOOKUP(J480,'Apple Watch Inventory'!$A$2:$H$43,3,FALSE)</f>
        <v>Watch</v>
      </c>
      <c r="M480" s="96" t="str">
        <f>VLOOKUP(J480,'Apple Watch Inventory'!$A$2:$H$43,4,FALSE)</f>
        <v>Space Black Stainless Steel</v>
      </c>
      <c r="N480" s="96" t="str">
        <f>VLOOKUP(J480,'Apple Watch Inventory'!$A$2:$H$43,5,FALSE)</f>
        <v>Space Black Link Bracelet</v>
      </c>
      <c r="O480" s="97">
        <f>VLOOKUP(J480,'Apple Watch Inventory'!$A$2:$H$43,6,FALSE)</f>
        <v>1049</v>
      </c>
      <c r="P480" s="98">
        <v>0</v>
      </c>
      <c r="Q480" s="97">
        <f t="shared" si="44"/>
        <v>0</v>
      </c>
      <c r="R480" s="98" t="s">
        <v>21</v>
      </c>
      <c r="S480" s="84">
        <f t="shared" si="47"/>
        <v>1049</v>
      </c>
      <c r="T480" s="99">
        <f>VLOOKUP(R480,'Avg Sales Tax'!$B$2:$C$52,2,FALSE)</f>
        <v>6.9699999999999998E-2</v>
      </c>
      <c r="U480" s="84">
        <f t="shared" si="45"/>
        <v>73.115300000000005</v>
      </c>
      <c r="V480" s="84">
        <f t="shared" si="46"/>
        <v>1129.7753</v>
      </c>
    </row>
    <row r="481" spans="1:22">
      <c r="A481" s="83" t="s">
        <v>1804</v>
      </c>
      <c r="B481" s="83" t="s">
        <v>1805</v>
      </c>
      <c r="C481" s="83" t="s">
        <v>1806</v>
      </c>
      <c r="D481" s="83" t="s">
        <v>364</v>
      </c>
      <c r="E481" s="87">
        <v>94545</v>
      </c>
      <c r="F481" s="95" t="str">
        <f t="shared" si="42"/>
        <v>94545</v>
      </c>
      <c r="G481" s="96" t="str">
        <f t="shared" si="43"/>
        <v>945</v>
      </c>
      <c r="H481" s="96" t="str">
        <f>VLOOKUP(G481,'Zone Lookup'!$A$2:$C$149,3,TRUE)</f>
        <v>008</v>
      </c>
      <c r="I481" s="97">
        <f>VLOOKUP(H481,'Weight Lookup'!$A$2:$B$11,2,FALSE)</f>
        <v>9.9600000000000009</v>
      </c>
      <c r="J481" s="98">
        <v>14</v>
      </c>
      <c r="K481" s="96" t="str">
        <f>VLOOKUP(J481,'Apple Watch Inventory'!$A$2:$H$43,2,FALSE)</f>
        <v>42mm</v>
      </c>
      <c r="L481" s="96" t="str">
        <f>VLOOKUP(J481,'Apple Watch Inventory'!$A$2:$H$43,3,FALSE)</f>
        <v>Sport</v>
      </c>
      <c r="M481" s="96" t="str">
        <f>VLOOKUP(J481,'Apple Watch Inventory'!$A$2:$H$43,4,FALSE)</f>
        <v>Rose Gold Aluminum</v>
      </c>
      <c r="N481" s="96" t="str">
        <f>VLOOKUP(J481,'Apple Watch Inventory'!$A$2:$H$43,5,FALSE)</f>
        <v>Lavendar</v>
      </c>
      <c r="O481" s="97">
        <f>VLOOKUP(J481,'Apple Watch Inventory'!$A$2:$H$43,6,FALSE)</f>
        <v>349</v>
      </c>
      <c r="P481" s="98">
        <v>1</v>
      </c>
      <c r="Q481" s="97">
        <f t="shared" si="44"/>
        <v>69</v>
      </c>
      <c r="R481" s="98" t="s">
        <v>46</v>
      </c>
      <c r="S481" s="84">
        <f t="shared" si="47"/>
        <v>418</v>
      </c>
      <c r="T481" s="99">
        <f>VLOOKUP(R481,'Avg Sales Tax'!$B$2:$C$52,2,FALSE)</f>
        <v>8.4400000000000003E-2</v>
      </c>
      <c r="U481" s="84">
        <f t="shared" si="45"/>
        <v>35.279200000000003</v>
      </c>
      <c r="V481" s="84">
        <f t="shared" si="46"/>
        <v>463.23919999999998</v>
      </c>
    </row>
    <row r="482" spans="1:22">
      <c r="A482" s="83" t="s">
        <v>1807</v>
      </c>
      <c r="B482" s="83" t="s">
        <v>1808</v>
      </c>
      <c r="C482" s="83" t="s">
        <v>1809</v>
      </c>
      <c r="D482" s="83" t="s">
        <v>1810</v>
      </c>
      <c r="E482" s="87">
        <v>32750</v>
      </c>
      <c r="F482" s="95" t="str">
        <f t="shared" si="42"/>
        <v>32750</v>
      </c>
      <c r="G482" s="96" t="str">
        <f t="shared" si="43"/>
        <v>327</v>
      </c>
      <c r="H482" s="96" t="str">
        <f>VLOOKUP(G482,'Zone Lookup'!$A$2:$C$149,3,TRUE)</f>
        <v>005</v>
      </c>
      <c r="I482" s="97">
        <f>VLOOKUP(H482,'Weight Lookup'!$A$2:$B$11,2,FALSE)</f>
        <v>9.1</v>
      </c>
      <c r="J482" s="98">
        <v>35</v>
      </c>
      <c r="K482" s="96" t="str">
        <f>VLOOKUP(J482,'Apple Watch Inventory'!$A$2:$H$43,2,FALSE)</f>
        <v>38mm</v>
      </c>
      <c r="L482" s="96" t="str">
        <f>VLOOKUP(J482,'Apple Watch Inventory'!$A$2:$H$43,3,FALSE)</f>
        <v>Watch</v>
      </c>
      <c r="M482" s="96" t="str">
        <f>VLOOKUP(J482,'Apple Watch Inventory'!$A$2:$H$43,4,FALSE)</f>
        <v>Stainless Steel</v>
      </c>
      <c r="N482" s="96" t="str">
        <f>VLOOKUP(J482,'Apple Watch Inventory'!$A$2:$H$43,5,FALSE)</f>
        <v>Link Bracelet</v>
      </c>
      <c r="O482" s="97">
        <f>VLOOKUP(J482,'Apple Watch Inventory'!$A$2:$H$43,6,FALSE)</f>
        <v>949</v>
      </c>
      <c r="P482" s="98">
        <v>1</v>
      </c>
      <c r="Q482" s="97">
        <f t="shared" si="44"/>
        <v>69</v>
      </c>
      <c r="R482" s="98" t="s">
        <v>204</v>
      </c>
      <c r="S482" s="84">
        <f t="shared" si="47"/>
        <v>1018</v>
      </c>
      <c r="T482" s="99">
        <f>VLOOKUP(R482,'Avg Sales Tax'!$B$2:$C$52,2,FALSE)</f>
        <v>6.6500000000000004E-2</v>
      </c>
      <c r="U482" s="84">
        <f t="shared" si="45"/>
        <v>67.697000000000003</v>
      </c>
      <c r="V482" s="84">
        <f t="shared" si="46"/>
        <v>1094.797</v>
      </c>
    </row>
    <row r="483" spans="1:22">
      <c r="A483" s="83" t="s">
        <v>1811</v>
      </c>
      <c r="B483" s="83" t="s">
        <v>1812</v>
      </c>
      <c r="C483" s="83" t="s">
        <v>1813</v>
      </c>
      <c r="D483" s="83" t="s">
        <v>1814</v>
      </c>
      <c r="E483" s="87">
        <v>82001</v>
      </c>
      <c r="F483" s="95" t="str">
        <f t="shared" si="42"/>
        <v>82001</v>
      </c>
      <c r="G483" s="96" t="str">
        <f t="shared" si="43"/>
        <v>820</v>
      </c>
      <c r="H483" s="96" t="str">
        <f>VLOOKUP(G483,'Zone Lookup'!$A$2:$C$149,3,TRUE)</f>
        <v>007</v>
      </c>
      <c r="I483" s="97">
        <f>VLOOKUP(H483,'Weight Lookup'!$A$2:$B$11,2,FALSE)</f>
        <v>9.69</v>
      </c>
      <c r="J483" s="98">
        <v>13</v>
      </c>
      <c r="K483" s="96" t="str">
        <f>VLOOKUP(J483,'Apple Watch Inventory'!$A$2:$H$43,2,FALSE)</f>
        <v>38mm</v>
      </c>
      <c r="L483" s="96" t="str">
        <f>VLOOKUP(J483,'Apple Watch Inventory'!$A$2:$H$43,3,FALSE)</f>
        <v>Sport</v>
      </c>
      <c r="M483" s="96" t="str">
        <f>VLOOKUP(J483,'Apple Watch Inventory'!$A$2:$H$43,4,FALSE)</f>
        <v>Rose Gold Aluminum</v>
      </c>
      <c r="N483" s="96" t="str">
        <f>VLOOKUP(J483,'Apple Watch Inventory'!$A$2:$H$43,5,FALSE)</f>
        <v>Lavendar</v>
      </c>
      <c r="O483" s="97">
        <f>VLOOKUP(J483,'Apple Watch Inventory'!$A$2:$H$43,6,FALSE)</f>
        <v>299</v>
      </c>
      <c r="P483" s="98">
        <v>0</v>
      </c>
      <c r="Q483" s="97">
        <f t="shared" si="44"/>
        <v>0</v>
      </c>
      <c r="R483" s="98" t="s">
        <v>419</v>
      </c>
      <c r="S483" s="84">
        <f t="shared" si="47"/>
        <v>299</v>
      </c>
      <c r="T483" s="99">
        <f>VLOOKUP(R483,'Avg Sales Tax'!$B$2:$C$52,2,FALSE)</f>
        <v>5.4699999999999999E-2</v>
      </c>
      <c r="U483" s="84">
        <f t="shared" si="45"/>
        <v>16.3553</v>
      </c>
      <c r="V483" s="84">
        <f t="shared" si="46"/>
        <v>325.0453</v>
      </c>
    </row>
    <row r="484" spans="1:22">
      <c r="A484" s="83" t="s">
        <v>1815</v>
      </c>
      <c r="B484" s="83" t="s">
        <v>1816</v>
      </c>
      <c r="C484" s="83" t="s">
        <v>1817</v>
      </c>
      <c r="D484" s="83" t="s">
        <v>651</v>
      </c>
      <c r="E484" s="87">
        <v>11530</v>
      </c>
      <c r="F484" s="95" t="str">
        <f t="shared" si="42"/>
        <v>11530</v>
      </c>
      <c r="G484" s="96" t="str">
        <f t="shared" si="43"/>
        <v>115</v>
      </c>
      <c r="H484" s="96" t="str">
        <f>VLOOKUP(G484,'Zone Lookup'!$A$2:$C$149,3,TRUE)</f>
        <v>002</v>
      </c>
      <c r="I484" s="97">
        <f>VLOOKUP(H484,'Weight Lookup'!$A$2:$B$11,2,FALSE)</f>
        <v>7.66</v>
      </c>
      <c r="J484" s="98">
        <v>41</v>
      </c>
      <c r="K484" s="96" t="str">
        <f>VLOOKUP(J484,'Apple Watch Inventory'!$A$2:$H$43,2,FALSE)</f>
        <v>38mm</v>
      </c>
      <c r="L484" s="96" t="str">
        <f>VLOOKUP(J484,'Apple Watch Inventory'!$A$2:$H$43,3,FALSE)</f>
        <v>Watch</v>
      </c>
      <c r="M484" s="96" t="str">
        <f>VLOOKUP(J484,'Apple Watch Inventory'!$A$2:$H$43,4,FALSE)</f>
        <v>Space Black Stainless Steel</v>
      </c>
      <c r="N484" s="96" t="str">
        <f>VLOOKUP(J484,'Apple Watch Inventory'!$A$2:$H$43,5,FALSE)</f>
        <v>Space Black Link Bracelet</v>
      </c>
      <c r="O484" s="97">
        <f>VLOOKUP(J484,'Apple Watch Inventory'!$A$2:$H$43,6,FALSE)</f>
        <v>1049</v>
      </c>
      <c r="P484" s="98">
        <v>0</v>
      </c>
      <c r="Q484" s="97">
        <f t="shared" si="44"/>
        <v>0</v>
      </c>
      <c r="R484" s="98" t="s">
        <v>66</v>
      </c>
      <c r="S484" s="84">
        <f t="shared" si="47"/>
        <v>1049</v>
      </c>
      <c r="T484" s="99">
        <f>VLOOKUP(R484,'Avg Sales Tax'!$B$2:$C$52,2,FALSE)</f>
        <v>8.48E-2</v>
      </c>
      <c r="U484" s="84">
        <f t="shared" si="45"/>
        <v>88.955200000000005</v>
      </c>
      <c r="V484" s="84">
        <f t="shared" si="46"/>
        <v>1145.6152000000002</v>
      </c>
    </row>
    <row r="485" spans="1:22">
      <c r="A485" s="83" t="s">
        <v>1818</v>
      </c>
      <c r="B485" s="83" t="s">
        <v>1819</v>
      </c>
      <c r="C485" s="83" t="s">
        <v>1820</v>
      </c>
      <c r="D485" s="83" t="s">
        <v>224</v>
      </c>
      <c r="E485" s="87">
        <v>53715</v>
      </c>
      <c r="F485" s="95" t="str">
        <f t="shared" si="42"/>
        <v>53715</v>
      </c>
      <c r="G485" s="96" t="str">
        <f t="shared" si="43"/>
        <v>537</v>
      </c>
      <c r="H485" s="96" t="str">
        <f>VLOOKUP(G485,'Zone Lookup'!$A$2:$C$149,3,TRUE)</f>
        <v>005</v>
      </c>
      <c r="I485" s="97">
        <f>VLOOKUP(H485,'Weight Lookup'!$A$2:$B$11,2,FALSE)</f>
        <v>9.1</v>
      </c>
      <c r="J485" s="98">
        <v>8</v>
      </c>
      <c r="K485" s="96" t="str">
        <f>VLOOKUP(J485,'Apple Watch Inventory'!$A$2:$H$43,2,FALSE)</f>
        <v>42mm</v>
      </c>
      <c r="L485" s="96" t="str">
        <f>VLOOKUP(J485,'Apple Watch Inventory'!$A$2:$H$43,3,FALSE)</f>
        <v>Sport</v>
      </c>
      <c r="M485" s="96" t="str">
        <f>VLOOKUP(J485,'Apple Watch Inventory'!$A$2:$H$43,4,FALSE)</f>
        <v xml:space="preserve">Silver Aluminum </v>
      </c>
      <c r="N485" s="96" t="str">
        <f>VLOOKUP(J485,'Apple Watch Inventory'!$A$2:$H$43,5,FALSE)</f>
        <v>Royal Blue</v>
      </c>
      <c r="O485" s="97">
        <f>VLOOKUP(J485,'Apple Watch Inventory'!$A$2:$H$43,6,FALSE)</f>
        <v>349</v>
      </c>
      <c r="P485" s="98">
        <v>0</v>
      </c>
      <c r="Q485" s="97">
        <f t="shared" si="44"/>
        <v>0</v>
      </c>
      <c r="R485" s="98" t="s">
        <v>95</v>
      </c>
      <c r="S485" s="84">
        <f t="shared" si="47"/>
        <v>349</v>
      </c>
      <c r="T485" s="99">
        <f>VLOOKUP(R485,'Avg Sales Tax'!$B$2:$C$52,2,FALSE)</f>
        <v>5.4300000000000001E-2</v>
      </c>
      <c r="U485" s="84">
        <f t="shared" si="45"/>
        <v>18.950700000000001</v>
      </c>
      <c r="V485" s="84">
        <f t="shared" si="46"/>
        <v>377.05070000000001</v>
      </c>
    </row>
    <row r="486" spans="1:22">
      <c r="A486" s="83" t="s">
        <v>1821</v>
      </c>
      <c r="B486" s="83" t="s">
        <v>1822</v>
      </c>
      <c r="C486" s="83" t="s">
        <v>1823</v>
      </c>
      <c r="D486" s="83" t="s">
        <v>1540</v>
      </c>
      <c r="E486" s="87">
        <v>7032</v>
      </c>
      <c r="F486" s="95" t="str">
        <f t="shared" si="42"/>
        <v>07032</v>
      </c>
      <c r="G486" s="96" t="str">
        <f t="shared" si="43"/>
        <v>070</v>
      </c>
      <c r="H486" s="96" t="str">
        <f>VLOOKUP(G486,'Zone Lookup'!$A$2:$C$149,3,TRUE)</f>
        <v>002</v>
      </c>
      <c r="I486" s="97">
        <f>VLOOKUP(H486,'Weight Lookup'!$A$2:$B$11,2,FALSE)</f>
        <v>7.66</v>
      </c>
      <c r="J486" s="98">
        <v>42</v>
      </c>
      <c r="K486" s="96" t="str">
        <f>VLOOKUP(J486,'Apple Watch Inventory'!$A$2:$H$43,2,FALSE)</f>
        <v>42mm</v>
      </c>
      <c r="L486" s="96" t="str">
        <f>VLOOKUP(J486,'Apple Watch Inventory'!$A$2:$H$43,3,FALSE)</f>
        <v>Watch</v>
      </c>
      <c r="M486" s="96" t="str">
        <f>VLOOKUP(J486,'Apple Watch Inventory'!$A$2:$H$43,4,FALSE)</f>
        <v>Space Black Stainless Steel</v>
      </c>
      <c r="N486" s="96" t="str">
        <f>VLOOKUP(J486,'Apple Watch Inventory'!$A$2:$H$43,5,FALSE)</f>
        <v>Space Black Link Bracelet</v>
      </c>
      <c r="O486" s="97">
        <f>VLOOKUP(J486,'Apple Watch Inventory'!$A$2:$H$43,6,FALSE)</f>
        <v>1099</v>
      </c>
      <c r="P486" s="98">
        <v>1</v>
      </c>
      <c r="Q486" s="97">
        <f t="shared" si="44"/>
        <v>69</v>
      </c>
      <c r="R486" s="98" t="s">
        <v>21</v>
      </c>
      <c r="S486" s="84">
        <f t="shared" si="47"/>
        <v>1168</v>
      </c>
      <c r="T486" s="99">
        <f>VLOOKUP(R486,'Avg Sales Tax'!$B$2:$C$52,2,FALSE)</f>
        <v>6.9699999999999998E-2</v>
      </c>
      <c r="U486" s="84">
        <f t="shared" si="45"/>
        <v>81.409599999999998</v>
      </c>
      <c r="V486" s="84">
        <f t="shared" si="46"/>
        <v>1257.0696</v>
      </c>
    </row>
    <row r="487" spans="1:22">
      <c r="A487" s="83" t="s">
        <v>1824</v>
      </c>
      <c r="B487" s="83" t="s">
        <v>1825</v>
      </c>
      <c r="C487" s="83" t="s">
        <v>1826</v>
      </c>
      <c r="D487" s="83" t="s">
        <v>1827</v>
      </c>
      <c r="E487" s="87">
        <v>18518</v>
      </c>
      <c r="F487" s="95" t="str">
        <f t="shared" si="42"/>
        <v>18518</v>
      </c>
      <c r="G487" s="96" t="str">
        <f t="shared" si="43"/>
        <v>185</v>
      </c>
      <c r="H487" s="96" t="str">
        <f>VLOOKUP(G487,'Zone Lookup'!$A$2:$C$149,3,TRUE)</f>
        <v>002</v>
      </c>
      <c r="I487" s="97">
        <f>VLOOKUP(H487,'Weight Lookup'!$A$2:$B$11,2,FALSE)</f>
        <v>7.66</v>
      </c>
      <c r="J487" s="98">
        <v>17</v>
      </c>
      <c r="K487" s="96" t="str">
        <f>VLOOKUP(J487,'Apple Watch Inventory'!$A$2:$H$43,2,FALSE)</f>
        <v>38mm</v>
      </c>
      <c r="L487" s="96" t="str">
        <f>VLOOKUP(J487,'Apple Watch Inventory'!$A$2:$H$43,3,FALSE)</f>
        <v>Sport</v>
      </c>
      <c r="M487" s="96" t="str">
        <f>VLOOKUP(J487,'Apple Watch Inventory'!$A$2:$H$43,4,FALSE)</f>
        <v>Rose Gold Aluminum</v>
      </c>
      <c r="N487" s="96" t="str">
        <f>VLOOKUP(J487,'Apple Watch Inventory'!$A$2:$H$43,5,FALSE)</f>
        <v>Royal Blue Woven Nylon</v>
      </c>
      <c r="O487" s="97">
        <f>VLOOKUP(J487,'Apple Watch Inventory'!$A$2:$H$43,6,FALSE)</f>
        <v>299</v>
      </c>
      <c r="P487" s="98">
        <v>0</v>
      </c>
      <c r="Q487" s="97">
        <f t="shared" si="44"/>
        <v>0</v>
      </c>
      <c r="R487" s="98" t="s">
        <v>61</v>
      </c>
      <c r="S487" s="84">
        <f t="shared" si="47"/>
        <v>299</v>
      </c>
      <c r="T487" s="99">
        <f>VLOOKUP(R487,'Avg Sales Tax'!$B$2:$C$52,2,FALSE)</f>
        <v>6.3399999999999998E-2</v>
      </c>
      <c r="U487" s="84">
        <f t="shared" si="45"/>
        <v>18.956599999999998</v>
      </c>
      <c r="V487" s="84">
        <f t="shared" si="46"/>
        <v>325.61660000000001</v>
      </c>
    </row>
    <row r="488" spans="1:22">
      <c r="A488" s="83" t="s">
        <v>1828</v>
      </c>
      <c r="B488" s="83" t="s">
        <v>1829</v>
      </c>
      <c r="C488" s="83" t="s">
        <v>1830</v>
      </c>
      <c r="D488" s="83" t="s">
        <v>890</v>
      </c>
      <c r="E488" s="87">
        <v>92126</v>
      </c>
      <c r="F488" s="95" t="str">
        <f t="shared" si="42"/>
        <v>92126</v>
      </c>
      <c r="G488" s="96" t="str">
        <f t="shared" si="43"/>
        <v>921</v>
      </c>
      <c r="H488" s="96" t="str">
        <f>VLOOKUP(G488,'Zone Lookup'!$A$2:$C$149,3,TRUE)</f>
        <v>008</v>
      </c>
      <c r="I488" s="97">
        <f>VLOOKUP(H488,'Weight Lookup'!$A$2:$B$11,2,FALSE)</f>
        <v>9.9600000000000009</v>
      </c>
      <c r="J488" s="98">
        <v>25</v>
      </c>
      <c r="K488" s="96" t="str">
        <f>VLOOKUP(J488,'Apple Watch Inventory'!$A$2:$H$43,2,FALSE)</f>
        <v>38mm</v>
      </c>
      <c r="L488" s="96" t="str">
        <f>VLOOKUP(J488,'Apple Watch Inventory'!$A$2:$H$43,3,FALSE)</f>
        <v>Watch</v>
      </c>
      <c r="M488" s="96" t="str">
        <f>VLOOKUP(J488,'Apple Watch Inventory'!$A$2:$H$43,4,FALSE)</f>
        <v>Stainless Steel</v>
      </c>
      <c r="N488" s="96" t="str">
        <f>VLOOKUP(J488,'Apple Watch Inventory'!$A$2:$H$43,5,FALSE)</f>
        <v>Red Classic Buckle</v>
      </c>
      <c r="O488" s="97">
        <f>VLOOKUP(J488,'Apple Watch Inventory'!$A$2:$H$43,6,FALSE)</f>
        <v>649</v>
      </c>
      <c r="P488" s="98">
        <v>0</v>
      </c>
      <c r="Q488" s="97">
        <f t="shared" si="44"/>
        <v>0</v>
      </c>
      <c r="R488" s="98" t="s">
        <v>46</v>
      </c>
      <c r="S488" s="84">
        <f t="shared" si="47"/>
        <v>649</v>
      </c>
      <c r="T488" s="99">
        <f>VLOOKUP(R488,'Avg Sales Tax'!$B$2:$C$52,2,FALSE)</f>
        <v>8.4400000000000003E-2</v>
      </c>
      <c r="U488" s="84">
        <f t="shared" si="45"/>
        <v>54.775600000000004</v>
      </c>
      <c r="V488" s="84">
        <f t="shared" si="46"/>
        <v>713.73560000000009</v>
      </c>
    </row>
    <row r="489" spans="1:22">
      <c r="A489" s="83" t="s">
        <v>1476</v>
      </c>
      <c r="B489" s="83" t="s">
        <v>1831</v>
      </c>
      <c r="C489" s="83" t="s">
        <v>1832</v>
      </c>
      <c r="D489" s="83" t="s">
        <v>1833</v>
      </c>
      <c r="E489" s="87">
        <v>92276</v>
      </c>
      <c r="F489" s="95" t="str">
        <f t="shared" si="42"/>
        <v>92276</v>
      </c>
      <c r="G489" s="96" t="str">
        <f t="shared" si="43"/>
        <v>922</v>
      </c>
      <c r="H489" s="96" t="str">
        <f>VLOOKUP(G489,'Zone Lookup'!$A$2:$C$149,3,TRUE)</f>
        <v>008</v>
      </c>
      <c r="I489" s="97">
        <f>VLOOKUP(H489,'Weight Lookup'!$A$2:$B$11,2,FALSE)</f>
        <v>9.9600000000000009</v>
      </c>
      <c r="J489" s="98">
        <v>22</v>
      </c>
      <c r="K489" s="96" t="str">
        <f>VLOOKUP(J489,'Apple Watch Inventory'!$A$2:$H$43,2,FALSE)</f>
        <v>42mm</v>
      </c>
      <c r="L489" s="96" t="str">
        <f>VLOOKUP(J489,'Apple Watch Inventory'!$A$2:$H$43,3,FALSE)</f>
        <v>Sport</v>
      </c>
      <c r="M489" s="96" t="str">
        <f>VLOOKUP(J489,'Apple Watch Inventory'!$A$2:$H$43,4,FALSE)</f>
        <v>Space Gray Aluminum</v>
      </c>
      <c r="N489" s="96" t="str">
        <f>VLOOKUP(J489,'Apple Watch Inventory'!$A$2:$H$43,5,FALSE)</f>
        <v>Black Woven Nylon</v>
      </c>
      <c r="O489" s="97">
        <f>VLOOKUP(J489,'Apple Watch Inventory'!$A$2:$H$43,6,FALSE)</f>
        <v>349</v>
      </c>
      <c r="P489" s="98">
        <v>1</v>
      </c>
      <c r="Q489" s="97">
        <f t="shared" si="44"/>
        <v>69</v>
      </c>
      <c r="R489" s="98" t="s">
        <v>46</v>
      </c>
      <c r="S489" s="84">
        <f t="shared" si="47"/>
        <v>418</v>
      </c>
      <c r="T489" s="99">
        <f>VLOOKUP(R489,'Avg Sales Tax'!$B$2:$C$52,2,FALSE)</f>
        <v>8.4400000000000003E-2</v>
      </c>
      <c r="U489" s="84">
        <f t="shared" si="45"/>
        <v>35.279200000000003</v>
      </c>
      <c r="V489" s="84">
        <f t="shared" si="46"/>
        <v>463.23919999999998</v>
      </c>
    </row>
    <row r="490" spans="1:22">
      <c r="A490" s="83" t="s">
        <v>1834</v>
      </c>
      <c r="B490" s="83" t="s">
        <v>1835</v>
      </c>
      <c r="C490" s="83" t="s">
        <v>1836</v>
      </c>
      <c r="D490" s="83" t="s">
        <v>1837</v>
      </c>
      <c r="E490" s="87">
        <v>8402</v>
      </c>
      <c r="F490" s="95" t="str">
        <f t="shared" si="42"/>
        <v>08402</v>
      </c>
      <c r="G490" s="96" t="str">
        <f t="shared" si="43"/>
        <v>084</v>
      </c>
      <c r="H490" s="96" t="str">
        <f>VLOOKUP(G490,'Zone Lookup'!$A$2:$C$149,3,TRUE)</f>
        <v>002</v>
      </c>
      <c r="I490" s="97">
        <f>VLOOKUP(H490,'Weight Lookup'!$A$2:$B$11,2,FALSE)</f>
        <v>7.66</v>
      </c>
      <c r="J490" s="98">
        <v>4</v>
      </c>
      <c r="K490" s="96" t="str">
        <f>VLOOKUP(J490,'Apple Watch Inventory'!$A$2:$H$43,2,FALSE)</f>
        <v>42mm</v>
      </c>
      <c r="L490" s="96" t="str">
        <f>VLOOKUP(J490,'Apple Watch Inventory'!$A$2:$H$43,3,FALSE)</f>
        <v>Sport</v>
      </c>
      <c r="M490" s="96" t="str">
        <f>VLOOKUP(J490,'Apple Watch Inventory'!$A$2:$H$43,4,FALSE)</f>
        <v xml:space="preserve">Silver Aluminum </v>
      </c>
      <c r="N490" s="96" t="str">
        <f>VLOOKUP(J490,'Apple Watch Inventory'!$A$2:$H$43,5,FALSE)</f>
        <v>Yellow Sport</v>
      </c>
      <c r="O490" s="97">
        <f>VLOOKUP(J490,'Apple Watch Inventory'!$A$2:$H$43,6,FALSE)</f>
        <v>349</v>
      </c>
      <c r="P490" s="98">
        <v>1</v>
      </c>
      <c r="Q490" s="97">
        <f t="shared" si="44"/>
        <v>69</v>
      </c>
      <c r="R490" s="98" t="s">
        <v>21</v>
      </c>
      <c r="S490" s="84">
        <f t="shared" si="47"/>
        <v>418</v>
      </c>
      <c r="T490" s="99">
        <f>VLOOKUP(R490,'Avg Sales Tax'!$B$2:$C$52,2,FALSE)</f>
        <v>6.9699999999999998E-2</v>
      </c>
      <c r="U490" s="84">
        <f t="shared" si="45"/>
        <v>29.134599999999999</v>
      </c>
      <c r="V490" s="84">
        <f t="shared" si="46"/>
        <v>454.7946</v>
      </c>
    </row>
    <row r="491" spans="1:22">
      <c r="A491" s="83" t="s">
        <v>1838</v>
      </c>
      <c r="B491" s="83" t="s">
        <v>1839</v>
      </c>
      <c r="C491" s="83" t="s">
        <v>1840</v>
      </c>
      <c r="D491" s="83" t="s">
        <v>264</v>
      </c>
      <c r="E491" s="87">
        <v>2906</v>
      </c>
      <c r="F491" s="95" t="str">
        <f t="shared" si="42"/>
        <v>02906</v>
      </c>
      <c r="G491" s="96" t="str">
        <f t="shared" si="43"/>
        <v>029</v>
      </c>
      <c r="H491" s="96" t="str">
        <f>VLOOKUP(G491,'Zone Lookup'!$A$2:$C$149,3,TRUE)</f>
        <v>002</v>
      </c>
      <c r="I491" s="97">
        <f>VLOOKUP(H491,'Weight Lookup'!$A$2:$B$11,2,FALSE)</f>
        <v>7.66</v>
      </c>
      <c r="J491" s="98">
        <v>31</v>
      </c>
      <c r="K491" s="96" t="str">
        <f>VLOOKUP(J491,'Apple Watch Inventory'!$A$2:$H$43,2,FALSE)</f>
        <v>38mm</v>
      </c>
      <c r="L491" s="96" t="str">
        <f>VLOOKUP(J491,'Apple Watch Inventory'!$A$2:$H$43,3,FALSE)</f>
        <v>Watch</v>
      </c>
      <c r="M491" s="96" t="str">
        <f>VLOOKUP(J491,'Apple Watch Inventory'!$A$2:$H$43,4,FALSE)</f>
        <v>Stainless Steel</v>
      </c>
      <c r="N491" s="96" t="str">
        <f>VLOOKUP(J491,'Apple Watch Inventory'!$A$2:$H$43,5,FALSE)</f>
        <v>Pearl Woven Nylon</v>
      </c>
      <c r="O491" s="97">
        <f>VLOOKUP(J491,'Apple Watch Inventory'!$A$2:$H$43,6,FALSE)</f>
        <v>549</v>
      </c>
      <c r="P491" s="98">
        <v>1</v>
      </c>
      <c r="Q491" s="97">
        <f t="shared" si="44"/>
        <v>69</v>
      </c>
      <c r="R491" s="98" t="s">
        <v>265</v>
      </c>
      <c r="S491" s="84">
        <f t="shared" si="47"/>
        <v>618</v>
      </c>
      <c r="T491" s="99">
        <f>VLOOKUP(R491,'Avg Sales Tax'!$B$2:$C$52,2,FALSE)</f>
        <v>7.0000000000000007E-2</v>
      </c>
      <c r="U491" s="84">
        <f t="shared" si="45"/>
        <v>43.260000000000005</v>
      </c>
      <c r="V491" s="84">
        <f t="shared" si="46"/>
        <v>668.92</v>
      </c>
    </row>
    <row r="492" spans="1:22">
      <c r="A492" s="83" t="s">
        <v>1841</v>
      </c>
      <c r="B492" s="83" t="s">
        <v>1842</v>
      </c>
      <c r="C492" s="83" t="s">
        <v>1843</v>
      </c>
      <c r="D492" s="83" t="s">
        <v>186</v>
      </c>
      <c r="E492" s="87">
        <v>67410</v>
      </c>
      <c r="F492" s="95" t="str">
        <f t="shared" si="42"/>
        <v>67410</v>
      </c>
      <c r="G492" s="96" t="str">
        <f t="shared" si="43"/>
        <v>674</v>
      </c>
      <c r="H492" s="96" t="str">
        <f>VLOOKUP(G492,'Zone Lookup'!$A$2:$C$149,3,TRUE)</f>
        <v>006</v>
      </c>
      <c r="I492" s="97">
        <f>VLOOKUP(H492,'Weight Lookup'!$A$2:$B$11,2,FALSE)</f>
        <v>9.49</v>
      </c>
      <c r="J492" s="98">
        <v>12</v>
      </c>
      <c r="K492" s="96" t="str">
        <f>VLOOKUP(J492,'Apple Watch Inventory'!$A$2:$H$43,2,FALSE)</f>
        <v>42mm</v>
      </c>
      <c r="L492" s="96" t="str">
        <f>VLOOKUP(J492,'Apple Watch Inventory'!$A$2:$H$43,3,FALSE)</f>
        <v>Sport</v>
      </c>
      <c r="M492" s="96" t="str">
        <f>VLOOKUP(J492,'Apple Watch Inventory'!$A$2:$H$43,4,FALSE)</f>
        <v>Gold Aluminum</v>
      </c>
      <c r="N492" s="96" t="str">
        <f>VLOOKUP(J492,'Apple Watch Inventory'!$A$2:$H$43,5,FALSE)</f>
        <v>Midnight Blue</v>
      </c>
      <c r="O492" s="97">
        <f>VLOOKUP(J492,'Apple Watch Inventory'!$A$2:$H$43,6,FALSE)</f>
        <v>349</v>
      </c>
      <c r="P492" s="98">
        <v>0</v>
      </c>
      <c r="Q492" s="97">
        <f t="shared" si="44"/>
        <v>0</v>
      </c>
      <c r="R492" s="98" t="s">
        <v>134</v>
      </c>
      <c r="S492" s="84">
        <f t="shared" si="47"/>
        <v>349</v>
      </c>
      <c r="T492" s="99">
        <f>VLOOKUP(R492,'Avg Sales Tax'!$B$2:$C$52,2,FALSE)</f>
        <v>8.2000000000000003E-2</v>
      </c>
      <c r="U492" s="84">
        <f t="shared" si="45"/>
        <v>28.618000000000002</v>
      </c>
      <c r="V492" s="84">
        <f t="shared" si="46"/>
        <v>387.108</v>
      </c>
    </row>
    <row r="493" spans="1:22">
      <c r="A493" s="83" t="s">
        <v>1844</v>
      </c>
      <c r="B493" s="83" t="s">
        <v>1845</v>
      </c>
      <c r="C493" s="83" t="s">
        <v>1846</v>
      </c>
      <c r="D493" s="83" t="s">
        <v>962</v>
      </c>
      <c r="E493" s="87">
        <v>95678</v>
      </c>
      <c r="F493" s="95" t="str">
        <f t="shared" si="42"/>
        <v>95678</v>
      </c>
      <c r="G493" s="96" t="str">
        <f t="shared" si="43"/>
        <v>956</v>
      </c>
      <c r="H493" s="96" t="str">
        <f>VLOOKUP(G493,'Zone Lookup'!$A$2:$C$149,3,TRUE)</f>
        <v>008</v>
      </c>
      <c r="I493" s="97">
        <f>VLOOKUP(H493,'Weight Lookup'!$A$2:$B$11,2,FALSE)</f>
        <v>9.9600000000000009</v>
      </c>
      <c r="J493" s="98">
        <v>42</v>
      </c>
      <c r="K493" s="96" t="str">
        <f>VLOOKUP(J493,'Apple Watch Inventory'!$A$2:$H$43,2,FALSE)</f>
        <v>42mm</v>
      </c>
      <c r="L493" s="96" t="str">
        <f>VLOOKUP(J493,'Apple Watch Inventory'!$A$2:$H$43,3,FALSE)</f>
        <v>Watch</v>
      </c>
      <c r="M493" s="96" t="str">
        <f>VLOOKUP(J493,'Apple Watch Inventory'!$A$2:$H$43,4,FALSE)</f>
        <v>Space Black Stainless Steel</v>
      </c>
      <c r="N493" s="96" t="str">
        <f>VLOOKUP(J493,'Apple Watch Inventory'!$A$2:$H$43,5,FALSE)</f>
        <v>Space Black Link Bracelet</v>
      </c>
      <c r="O493" s="97">
        <f>VLOOKUP(J493,'Apple Watch Inventory'!$A$2:$H$43,6,FALSE)</f>
        <v>1099</v>
      </c>
      <c r="P493" s="98">
        <v>1</v>
      </c>
      <c r="Q493" s="97">
        <f t="shared" si="44"/>
        <v>69</v>
      </c>
      <c r="R493" s="98" t="s">
        <v>46</v>
      </c>
      <c r="S493" s="84">
        <f t="shared" si="47"/>
        <v>1168</v>
      </c>
      <c r="T493" s="99">
        <f>VLOOKUP(R493,'Avg Sales Tax'!$B$2:$C$52,2,FALSE)</f>
        <v>8.4400000000000003E-2</v>
      </c>
      <c r="U493" s="84">
        <f t="shared" si="45"/>
        <v>98.5792</v>
      </c>
      <c r="V493" s="84">
        <f t="shared" si="46"/>
        <v>1276.5391999999999</v>
      </c>
    </row>
    <row r="494" spans="1:22">
      <c r="A494" s="83" t="s">
        <v>1847</v>
      </c>
      <c r="B494" s="83" t="s">
        <v>1848</v>
      </c>
      <c r="C494" s="83" t="s">
        <v>1849</v>
      </c>
      <c r="D494" s="83" t="s">
        <v>1850</v>
      </c>
      <c r="E494" s="87">
        <v>32114</v>
      </c>
      <c r="F494" s="95" t="str">
        <f t="shared" si="42"/>
        <v>32114</v>
      </c>
      <c r="G494" s="96" t="str">
        <f t="shared" si="43"/>
        <v>321</v>
      </c>
      <c r="H494" s="96" t="str">
        <f>VLOOKUP(G494,'Zone Lookup'!$A$2:$C$149,3,TRUE)</f>
        <v>005</v>
      </c>
      <c r="I494" s="97">
        <f>VLOOKUP(H494,'Weight Lookup'!$A$2:$B$11,2,FALSE)</f>
        <v>9.1</v>
      </c>
      <c r="J494" s="98">
        <v>2</v>
      </c>
      <c r="K494" s="96" t="str">
        <f>VLOOKUP(J494,'Apple Watch Inventory'!$A$2:$H$43,2,FALSE)</f>
        <v>42mm</v>
      </c>
      <c r="L494" s="96" t="str">
        <f>VLOOKUP(J494,'Apple Watch Inventory'!$A$2:$H$43,3,FALSE)</f>
        <v>Sport</v>
      </c>
      <c r="M494" s="96" t="str">
        <f>VLOOKUP(J494,'Apple Watch Inventory'!$A$2:$H$43,4,FALSE)</f>
        <v>Space Gray Aluminum</v>
      </c>
      <c r="N494" s="96" t="str">
        <f>VLOOKUP(J494,'Apple Watch Inventory'!$A$2:$H$43,5,FALSE)</f>
        <v>Black Sport</v>
      </c>
      <c r="O494" s="97">
        <f>VLOOKUP(J494,'Apple Watch Inventory'!$A$2:$H$43,6,FALSE)</f>
        <v>349</v>
      </c>
      <c r="P494" s="98">
        <v>0</v>
      </c>
      <c r="Q494" s="97">
        <f t="shared" si="44"/>
        <v>0</v>
      </c>
      <c r="R494" s="98" t="s">
        <v>204</v>
      </c>
      <c r="S494" s="84">
        <f t="shared" si="47"/>
        <v>349</v>
      </c>
      <c r="T494" s="99">
        <f>VLOOKUP(R494,'Avg Sales Tax'!$B$2:$C$52,2,FALSE)</f>
        <v>6.6500000000000004E-2</v>
      </c>
      <c r="U494" s="84">
        <f t="shared" si="45"/>
        <v>23.208500000000001</v>
      </c>
      <c r="V494" s="84">
        <f t="shared" si="46"/>
        <v>381.30850000000004</v>
      </c>
    </row>
    <row r="495" spans="1:22">
      <c r="A495" s="83" t="s">
        <v>1851</v>
      </c>
      <c r="B495" s="83" t="s">
        <v>1852</v>
      </c>
      <c r="C495" s="83" t="s">
        <v>1853</v>
      </c>
      <c r="D495" s="83" t="s">
        <v>457</v>
      </c>
      <c r="E495" s="87">
        <v>20001</v>
      </c>
      <c r="F495" s="95" t="str">
        <f t="shared" si="42"/>
        <v>20001</v>
      </c>
      <c r="G495" s="96" t="str">
        <f t="shared" si="43"/>
        <v>200</v>
      </c>
      <c r="H495" s="96" t="str">
        <f>VLOOKUP(G495,'Zone Lookup'!$A$2:$C$149,3,TRUE)</f>
        <v>003</v>
      </c>
      <c r="I495" s="97">
        <f>VLOOKUP(H495,'Weight Lookup'!$A$2:$B$11,2,FALSE)</f>
        <v>8.25</v>
      </c>
      <c r="J495" s="98">
        <v>11</v>
      </c>
      <c r="K495" s="96" t="str">
        <f>VLOOKUP(J495,'Apple Watch Inventory'!$A$2:$H$43,2,FALSE)</f>
        <v>38mm</v>
      </c>
      <c r="L495" s="96" t="str">
        <f>VLOOKUP(J495,'Apple Watch Inventory'!$A$2:$H$43,3,FALSE)</f>
        <v>Sport</v>
      </c>
      <c r="M495" s="96" t="str">
        <f>VLOOKUP(J495,'Apple Watch Inventory'!$A$2:$H$43,4,FALSE)</f>
        <v>Gold Aluminum</v>
      </c>
      <c r="N495" s="96" t="str">
        <f>VLOOKUP(J495,'Apple Watch Inventory'!$A$2:$H$43,5,FALSE)</f>
        <v>Antique White</v>
      </c>
      <c r="O495" s="97">
        <f>VLOOKUP(J495,'Apple Watch Inventory'!$A$2:$H$43,6,FALSE)</f>
        <v>299</v>
      </c>
      <c r="P495" s="98">
        <v>1</v>
      </c>
      <c r="Q495" s="97">
        <f t="shared" si="44"/>
        <v>69</v>
      </c>
      <c r="R495" s="98" t="s">
        <v>1854</v>
      </c>
      <c r="S495" s="84">
        <f t="shared" si="47"/>
        <v>368</v>
      </c>
      <c r="T495" s="99">
        <f>VLOOKUP(R495,'Avg Sales Tax'!$B$2:$C$52,2,FALSE)</f>
        <v>5.7500000000000002E-2</v>
      </c>
      <c r="U495" s="84">
        <f t="shared" si="45"/>
        <v>21.16</v>
      </c>
      <c r="V495" s="84">
        <f t="shared" si="46"/>
        <v>397.41</v>
      </c>
    </row>
    <row r="496" spans="1:22">
      <c r="A496" s="83" t="s">
        <v>377</v>
      </c>
      <c r="B496" s="83" t="s">
        <v>1855</v>
      </c>
      <c r="C496" s="83" t="s">
        <v>1856</v>
      </c>
      <c r="D496" s="83" t="s">
        <v>1857</v>
      </c>
      <c r="E496" s="87">
        <v>94945</v>
      </c>
      <c r="F496" s="95" t="str">
        <f t="shared" si="42"/>
        <v>94945</v>
      </c>
      <c r="G496" s="96" t="str">
        <f t="shared" si="43"/>
        <v>949</v>
      </c>
      <c r="H496" s="96" t="str">
        <f>VLOOKUP(G496,'Zone Lookup'!$A$2:$C$149,3,TRUE)</f>
        <v>008</v>
      </c>
      <c r="I496" s="97">
        <f>VLOOKUP(H496,'Weight Lookup'!$A$2:$B$11,2,FALSE)</f>
        <v>9.9600000000000009</v>
      </c>
      <c r="J496" s="98">
        <v>34</v>
      </c>
      <c r="K496" s="96" t="str">
        <f>VLOOKUP(J496,'Apple Watch Inventory'!$A$2:$H$43,2,FALSE)</f>
        <v>42mm</v>
      </c>
      <c r="L496" s="96" t="str">
        <f>VLOOKUP(J496,'Apple Watch Inventory'!$A$2:$H$43,3,FALSE)</f>
        <v>Watch</v>
      </c>
      <c r="M496" s="96" t="str">
        <f>VLOOKUP(J496,'Apple Watch Inventory'!$A$2:$H$43,4,FALSE)</f>
        <v>Stainless Steel</v>
      </c>
      <c r="N496" s="96" t="str">
        <f>VLOOKUP(J496,'Apple Watch Inventory'!$A$2:$H$43,5,FALSE)</f>
        <v>Milanese Loop</v>
      </c>
      <c r="O496" s="97">
        <f>VLOOKUP(J496,'Apple Watch Inventory'!$A$2:$H$43,6,FALSE)</f>
        <v>699</v>
      </c>
      <c r="P496" s="98">
        <v>1</v>
      </c>
      <c r="Q496" s="97">
        <f t="shared" si="44"/>
        <v>69</v>
      </c>
      <c r="R496" s="98" t="s">
        <v>46</v>
      </c>
      <c r="S496" s="84">
        <f t="shared" si="47"/>
        <v>768</v>
      </c>
      <c r="T496" s="99">
        <f>VLOOKUP(R496,'Avg Sales Tax'!$B$2:$C$52,2,FALSE)</f>
        <v>8.4400000000000003E-2</v>
      </c>
      <c r="U496" s="84">
        <f t="shared" si="45"/>
        <v>64.819199999999995</v>
      </c>
      <c r="V496" s="84">
        <f t="shared" si="46"/>
        <v>842.77920000000006</v>
      </c>
    </row>
    <row r="497" spans="1:22">
      <c r="A497" s="83" t="s">
        <v>1858</v>
      </c>
      <c r="B497" s="83" t="s">
        <v>1859</v>
      </c>
      <c r="C497" s="83" t="s">
        <v>1860</v>
      </c>
      <c r="D497" s="83" t="s">
        <v>306</v>
      </c>
      <c r="E497" s="87">
        <v>83709</v>
      </c>
      <c r="F497" s="95" t="str">
        <f t="shared" si="42"/>
        <v>83709</v>
      </c>
      <c r="G497" s="96" t="str">
        <f t="shared" si="43"/>
        <v>837</v>
      </c>
      <c r="H497" s="96" t="str">
        <f>VLOOKUP(G497,'Zone Lookup'!$A$2:$C$149,3,TRUE)</f>
        <v>008</v>
      </c>
      <c r="I497" s="97">
        <f>VLOOKUP(H497,'Weight Lookup'!$A$2:$B$11,2,FALSE)</f>
        <v>9.9600000000000009</v>
      </c>
      <c r="J497" s="98">
        <v>38</v>
      </c>
      <c r="K497" s="96" t="str">
        <f>VLOOKUP(J497,'Apple Watch Inventory'!$A$2:$H$43,2,FALSE)</f>
        <v>42mm</v>
      </c>
      <c r="L497" s="96" t="str">
        <f>VLOOKUP(J497,'Apple Watch Inventory'!$A$2:$H$43,3,FALSE)</f>
        <v>Watch</v>
      </c>
      <c r="M497" s="96" t="str">
        <f>VLOOKUP(J497,'Apple Watch Inventory'!$A$2:$H$43,4,FALSE)</f>
        <v>Space Black Stainless Steel</v>
      </c>
      <c r="N497" s="96" t="str">
        <f>VLOOKUP(J497,'Apple Watch Inventory'!$A$2:$H$43,5,FALSE)</f>
        <v>Black Sport</v>
      </c>
      <c r="O497" s="97">
        <f>VLOOKUP(J497,'Apple Watch Inventory'!$A$2:$H$43,6,FALSE)</f>
        <v>599</v>
      </c>
      <c r="P497" s="98">
        <v>0</v>
      </c>
      <c r="Q497" s="97">
        <f t="shared" si="44"/>
        <v>0</v>
      </c>
      <c r="R497" s="98" t="s">
        <v>307</v>
      </c>
      <c r="S497" s="84">
        <f t="shared" si="47"/>
        <v>599</v>
      </c>
      <c r="T497" s="99">
        <f>VLOOKUP(R497,'Avg Sales Tax'!$B$2:$C$52,2,FALSE)</f>
        <v>6.0100000000000001E-2</v>
      </c>
      <c r="U497" s="84">
        <f t="shared" si="45"/>
        <v>35.999900000000004</v>
      </c>
      <c r="V497" s="84">
        <f t="shared" si="46"/>
        <v>644.95990000000006</v>
      </c>
    </row>
    <row r="498" spans="1:22">
      <c r="A498" s="83" t="s">
        <v>1861</v>
      </c>
      <c r="B498" s="83" t="s">
        <v>1862</v>
      </c>
      <c r="C498" s="83" t="s">
        <v>1863</v>
      </c>
      <c r="D498" s="83" t="s">
        <v>1864</v>
      </c>
      <c r="E498" s="87">
        <v>46514</v>
      </c>
      <c r="F498" s="95" t="str">
        <f t="shared" si="42"/>
        <v>46514</v>
      </c>
      <c r="G498" s="96" t="str">
        <f t="shared" si="43"/>
        <v>465</v>
      </c>
      <c r="H498" s="96" t="str">
        <f>VLOOKUP(G498,'Zone Lookup'!$A$2:$C$149,3,TRUE)</f>
        <v>005</v>
      </c>
      <c r="I498" s="97">
        <f>VLOOKUP(H498,'Weight Lookup'!$A$2:$B$11,2,FALSE)</f>
        <v>9.1</v>
      </c>
      <c r="J498" s="98">
        <v>8</v>
      </c>
      <c r="K498" s="96" t="str">
        <f>VLOOKUP(J498,'Apple Watch Inventory'!$A$2:$H$43,2,FALSE)</f>
        <v>42mm</v>
      </c>
      <c r="L498" s="96" t="str">
        <f>VLOOKUP(J498,'Apple Watch Inventory'!$A$2:$H$43,3,FALSE)</f>
        <v>Sport</v>
      </c>
      <c r="M498" s="96" t="str">
        <f>VLOOKUP(J498,'Apple Watch Inventory'!$A$2:$H$43,4,FALSE)</f>
        <v xml:space="preserve">Silver Aluminum </v>
      </c>
      <c r="N498" s="96" t="str">
        <f>VLOOKUP(J498,'Apple Watch Inventory'!$A$2:$H$43,5,FALSE)</f>
        <v>Royal Blue</v>
      </c>
      <c r="O498" s="97">
        <f>VLOOKUP(J498,'Apple Watch Inventory'!$A$2:$H$43,6,FALSE)</f>
        <v>349</v>
      </c>
      <c r="P498" s="98">
        <v>1</v>
      </c>
      <c r="Q498" s="97">
        <f t="shared" si="44"/>
        <v>69</v>
      </c>
      <c r="R498" s="98" t="s">
        <v>414</v>
      </c>
      <c r="S498" s="84">
        <f t="shared" si="47"/>
        <v>418</v>
      </c>
      <c r="T498" s="99">
        <f>VLOOKUP(R498,'Avg Sales Tax'!$B$2:$C$52,2,FALSE)</f>
        <v>7.0000000000000007E-2</v>
      </c>
      <c r="U498" s="84">
        <f t="shared" si="45"/>
        <v>29.26</v>
      </c>
      <c r="V498" s="84">
        <f t="shared" si="46"/>
        <v>456.36</v>
      </c>
    </row>
    <row r="499" spans="1:22">
      <c r="A499" s="83" t="s">
        <v>1865</v>
      </c>
      <c r="B499" s="83" t="s">
        <v>1866</v>
      </c>
      <c r="C499" s="83" t="s">
        <v>1867</v>
      </c>
      <c r="D499" s="83" t="s">
        <v>1868</v>
      </c>
      <c r="E499" s="87">
        <v>69301</v>
      </c>
      <c r="F499" s="95" t="str">
        <f t="shared" si="42"/>
        <v>69301</v>
      </c>
      <c r="G499" s="96" t="str">
        <f t="shared" si="43"/>
        <v>693</v>
      </c>
      <c r="H499" s="96" t="str">
        <f>VLOOKUP(G499,'Zone Lookup'!$A$2:$C$149,3,TRUE)</f>
        <v>007</v>
      </c>
      <c r="I499" s="97">
        <f>VLOOKUP(H499,'Weight Lookup'!$A$2:$B$11,2,FALSE)</f>
        <v>9.69</v>
      </c>
      <c r="J499" s="98">
        <v>12</v>
      </c>
      <c r="K499" s="96" t="str">
        <f>VLOOKUP(J499,'Apple Watch Inventory'!$A$2:$H$43,2,FALSE)</f>
        <v>42mm</v>
      </c>
      <c r="L499" s="96" t="str">
        <f>VLOOKUP(J499,'Apple Watch Inventory'!$A$2:$H$43,3,FALSE)</f>
        <v>Sport</v>
      </c>
      <c r="M499" s="96" t="str">
        <f>VLOOKUP(J499,'Apple Watch Inventory'!$A$2:$H$43,4,FALSE)</f>
        <v>Gold Aluminum</v>
      </c>
      <c r="N499" s="96" t="str">
        <f>VLOOKUP(J499,'Apple Watch Inventory'!$A$2:$H$43,5,FALSE)</f>
        <v>Midnight Blue</v>
      </c>
      <c r="O499" s="97">
        <f>VLOOKUP(J499,'Apple Watch Inventory'!$A$2:$H$43,6,FALSE)</f>
        <v>349</v>
      </c>
      <c r="P499" s="98">
        <v>1</v>
      </c>
      <c r="Q499" s="97">
        <f t="shared" si="44"/>
        <v>69</v>
      </c>
      <c r="R499" s="98" t="s">
        <v>1763</v>
      </c>
      <c r="S499" s="84">
        <f t="shared" si="47"/>
        <v>418</v>
      </c>
      <c r="T499" s="99">
        <f>VLOOKUP(R499,'Avg Sales Tax'!$B$2:$C$52,2,FALSE)</f>
        <v>6.8000000000000005E-2</v>
      </c>
      <c r="U499" s="84">
        <f t="shared" si="45"/>
        <v>28.424000000000003</v>
      </c>
      <c r="V499" s="84">
        <f t="shared" si="46"/>
        <v>456.11399999999998</v>
      </c>
    </row>
    <row r="500" spans="1:22">
      <c r="A500" s="83" t="s">
        <v>1869</v>
      </c>
      <c r="B500" s="83" t="s">
        <v>1870</v>
      </c>
      <c r="C500" s="83" t="s">
        <v>1871</v>
      </c>
      <c r="D500" s="83" t="s">
        <v>1018</v>
      </c>
      <c r="E500" s="87">
        <v>98104</v>
      </c>
      <c r="F500" s="95" t="str">
        <f t="shared" si="42"/>
        <v>98104</v>
      </c>
      <c r="G500" s="96" t="str">
        <f t="shared" si="43"/>
        <v>981</v>
      </c>
      <c r="H500" s="96" t="str">
        <f>VLOOKUP(G500,'Zone Lookup'!$A$2:$C$149,3,TRUE)</f>
        <v>008</v>
      </c>
      <c r="I500" s="97">
        <f>VLOOKUP(H500,'Weight Lookup'!$A$2:$B$11,2,FALSE)</f>
        <v>9.9600000000000009</v>
      </c>
      <c r="J500" s="98">
        <v>3</v>
      </c>
      <c r="K500" s="96" t="str">
        <f>VLOOKUP(J500,'Apple Watch Inventory'!$A$2:$H$43,2,FALSE)</f>
        <v>38mm</v>
      </c>
      <c r="L500" s="96" t="str">
        <f>VLOOKUP(J500,'Apple Watch Inventory'!$A$2:$H$43,3,FALSE)</f>
        <v>Sport</v>
      </c>
      <c r="M500" s="96" t="str">
        <f>VLOOKUP(J500,'Apple Watch Inventory'!$A$2:$H$43,4,FALSE)</f>
        <v xml:space="preserve">Silver Aluminum </v>
      </c>
      <c r="N500" s="96" t="str">
        <f>VLOOKUP(J500,'Apple Watch Inventory'!$A$2:$H$43,5,FALSE)</f>
        <v>Yellow Sport</v>
      </c>
      <c r="O500" s="97">
        <f>VLOOKUP(J500,'Apple Watch Inventory'!$A$2:$H$43,6,FALSE)</f>
        <v>299</v>
      </c>
      <c r="P500" s="98">
        <v>1</v>
      </c>
      <c r="Q500" s="97">
        <f t="shared" si="44"/>
        <v>69</v>
      </c>
      <c r="R500" s="98" t="s">
        <v>867</v>
      </c>
      <c r="S500" s="84">
        <f t="shared" si="47"/>
        <v>368</v>
      </c>
      <c r="T500" s="99">
        <f>VLOOKUP(R500,'Avg Sales Tax'!$B$2:$C$52,2,FALSE)</f>
        <v>8.8900000000000007E-2</v>
      </c>
      <c r="U500" s="84">
        <f t="shared" si="45"/>
        <v>32.715200000000003</v>
      </c>
      <c r="V500" s="84">
        <f t="shared" si="46"/>
        <v>410.67519999999996</v>
      </c>
    </row>
    <row r="501" spans="1:22">
      <c r="A501" s="83" t="s">
        <v>1872</v>
      </c>
      <c r="B501" s="83" t="s">
        <v>1873</v>
      </c>
      <c r="C501" s="83" t="s">
        <v>1874</v>
      </c>
      <c r="D501" s="83" t="s">
        <v>885</v>
      </c>
      <c r="E501" s="87">
        <v>32804</v>
      </c>
      <c r="F501" s="95" t="str">
        <f t="shared" si="42"/>
        <v>32804</v>
      </c>
      <c r="G501" s="96" t="str">
        <f t="shared" si="43"/>
        <v>328</v>
      </c>
      <c r="H501" s="96" t="str">
        <f>VLOOKUP(G501,'Zone Lookup'!$A$2:$C$149,3,TRUE)</f>
        <v>005</v>
      </c>
      <c r="I501" s="97">
        <f>VLOOKUP(H501,'Weight Lookup'!$A$2:$B$11,2,FALSE)</f>
        <v>9.1</v>
      </c>
      <c r="J501" s="98">
        <v>31</v>
      </c>
      <c r="K501" s="96" t="str">
        <f>VLOOKUP(J501,'Apple Watch Inventory'!$A$2:$H$43,2,FALSE)</f>
        <v>38mm</v>
      </c>
      <c r="L501" s="96" t="str">
        <f>VLOOKUP(J501,'Apple Watch Inventory'!$A$2:$H$43,3,FALSE)</f>
        <v>Watch</v>
      </c>
      <c r="M501" s="96" t="str">
        <f>VLOOKUP(J501,'Apple Watch Inventory'!$A$2:$H$43,4,FALSE)</f>
        <v>Stainless Steel</v>
      </c>
      <c r="N501" s="96" t="str">
        <f>VLOOKUP(J501,'Apple Watch Inventory'!$A$2:$H$43,5,FALSE)</f>
        <v>Pearl Woven Nylon</v>
      </c>
      <c r="O501" s="97">
        <f>VLOOKUP(J501,'Apple Watch Inventory'!$A$2:$H$43,6,FALSE)</f>
        <v>549</v>
      </c>
      <c r="P501" s="98">
        <v>0</v>
      </c>
      <c r="Q501" s="97">
        <f t="shared" si="44"/>
        <v>0</v>
      </c>
      <c r="R501" s="98" t="s">
        <v>204</v>
      </c>
      <c r="S501" s="84">
        <f t="shared" si="47"/>
        <v>549</v>
      </c>
      <c r="T501" s="99">
        <f>VLOOKUP(R501,'Avg Sales Tax'!$B$2:$C$52,2,FALSE)</f>
        <v>6.6500000000000004E-2</v>
      </c>
      <c r="U501" s="84">
        <f t="shared" si="45"/>
        <v>36.508500000000005</v>
      </c>
      <c r="V501" s="84">
        <f t="shared" si="46"/>
        <v>594.60850000000005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D149"/>
  <sheetViews>
    <sheetView topLeftCell="A45" workbookViewId="0">
      <selection activeCell="B61" sqref="B61"/>
    </sheetView>
  </sheetViews>
  <sheetFormatPr baseColWidth="10" defaultColWidth="11" defaultRowHeight="16"/>
  <cols>
    <col min="1" max="1" width="13.6640625" style="73" customWidth="1"/>
    <col min="2" max="2" width="13.6640625" style="74" customWidth="1"/>
    <col min="3" max="3" width="11" style="74"/>
    <col min="4" max="4" width="32.33203125" style="70" customWidth="1"/>
  </cols>
  <sheetData>
    <row r="1" spans="1:4" ht="28">
      <c r="A1" s="81" t="s">
        <v>2090</v>
      </c>
      <c r="B1" s="82" t="s">
        <v>2088</v>
      </c>
      <c r="C1" s="82" t="s">
        <v>2087</v>
      </c>
      <c r="D1" s="82" t="s">
        <v>2089</v>
      </c>
    </row>
    <row r="2" spans="1:4">
      <c r="A2" s="71" t="str">
        <f>LEFT(B2,3)</f>
        <v>004</v>
      </c>
      <c r="B2" s="72" t="s">
        <v>2070</v>
      </c>
      <c r="C2" s="72" t="s">
        <v>2024</v>
      </c>
      <c r="D2" s="69"/>
    </row>
    <row r="3" spans="1:4">
      <c r="A3" s="71" t="str">
        <f t="shared" ref="A3:A66" si="0">LEFT(B3,3)</f>
        <v>006</v>
      </c>
      <c r="B3" s="72" t="s">
        <v>2069</v>
      </c>
      <c r="C3" s="72" t="s">
        <v>2053</v>
      </c>
      <c r="D3" s="69"/>
    </row>
    <row r="4" spans="1:4">
      <c r="A4" s="71" t="str">
        <f t="shared" si="0"/>
        <v>009</v>
      </c>
      <c r="B4" s="72" t="s">
        <v>2068</v>
      </c>
      <c r="C4" s="72" t="s">
        <v>2053</v>
      </c>
      <c r="D4" s="69"/>
    </row>
    <row r="5" spans="1:4">
      <c r="A5" s="71" t="str">
        <f t="shared" si="0"/>
        <v>010</v>
      </c>
      <c r="B5" s="72" t="s">
        <v>2064</v>
      </c>
      <c r="C5" s="72" t="s">
        <v>2024</v>
      </c>
      <c r="D5" s="69"/>
    </row>
    <row r="6" spans="1:4">
      <c r="A6" s="71" t="str">
        <f t="shared" si="0"/>
        <v>014</v>
      </c>
      <c r="B6" s="72" t="s">
        <v>2063</v>
      </c>
      <c r="C6" s="72" t="s">
        <v>2013</v>
      </c>
      <c r="D6" s="69"/>
    </row>
    <row r="7" spans="1:4">
      <c r="A7" s="71" t="str">
        <f t="shared" si="0"/>
        <v>015</v>
      </c>
      <c r="B7" s="72" t="s">
        <v>2062</v>
      </c>
      <c r="C7" s="72" t="s">
        <v>2024</v>
      </c>
      <c r="D7" s="69"/>
    </row>
    <row r="8" spans="1:4">
      <c r="A8" s="71" t="str">
        <f t="shared" si="0"/>
        <v>019</v>
      </c>
      <c r="B8" s="72" t="s">
        <v>2061</v>
      </c>
      <c r="C8" s="72" t="s">
        <v>2013</v>
      </c>
      <c r="D8" s="69"/>
    </row>
    <row r="9" spans="1:4">
      <c r="A9" s="71" t="str">
        <f t="shared" si="0"/>
        <v>020</v>
      </c>
      <c r="B9" s="72" t="s">
        <v>2060</v>
      </c>
      <c r="C9" s="72" t="s">
        <v>2024</v>
      </c>
      <c r="D9" s="69"/>
    </row>
    <row r="10" spans="1:4">
      <c r="A10" s="71" t="str">
        <f t="shared" si="0"/>
        <v>025</v>
      </c>
      <c r="B10" s="72" t="s">
        <v>2059</v>
      </c>
      <c r="C10" s="72" t="s">
        <v>2013</v>
      </c>
      <c r="D10" s="69"/>
    </row>
    <row r="11" spans="1:4">
      <c r="A11" s="71" t="str">
        <f t="shared" si="0"/>
        <v>027</v>
      </c>
      <c r="B11" s="72" t="s">
        <v>2058</v>
      </c>
      <c r="C11" s="72" t="s">
        <v>2024</v>
      </c>
      <c r="D11" s="69"/>
    </row>
    <row r="12" spans="1:4">
      <c r="A12" s="71" t="str">
        <f t="shared" si="0"/>
        <v>030</v>
      </c>
      <c r="B12" s="72" t="s">
        <v>2057</v>
      </c>
      <c r="C12" s="72" t="s">
        <v>2013</v>
      </c>
      <c r="D12" s="69"/>
    </row>
    <row r="13" spans="1:4">
      <c r="A13" s="71" t="str">
        <f t="shared" si="0"/>
        <v>034</v>
      </c>
      <c r="B13" s="72" t="s">
        <v>2056</v>
      </c>
      <c r="C13" s="72" t="s">
        <v>2024</v>
      </c>
      <c r="D13" s="69"/>
    </row>
    <row r="14" spans="1:4">
      <c r="A14" s="71" t="str">
        <f t="shared" si="0"/>
        <v>035</v>
      </c>
      <c r="B14" s="72" t="s">
        <v>2055</v>
      </c>
      <c r="C14" s="72" t="s">
        <v>2013</v>
      </c>
      <c r="D14" s="69"/>
    </row>
    <row r="15" spans="1:4">
      <c r="A15" s="71" t="str">
        <f t="shared" si="0"/>
        <v>044</v>
      </c>
      <c r="B15" s="72" t="s">
        <v>2054</v>
      </c>
      <c r="C15" s="72" t="s">
        <v>1965</v>
      </c>
      <c r="D15" s="69"/>
    </row>
    <row r="16" spans="1:4">
      <c r="A16" s="71" t="str">
        <f t="shared" si="0"/>
        <v>045</v>
      </c>
      <c r="B16" s="72" t="s">
        <v>2053</v>
      </c>
      <c r="C16" s="72" t="s">
        <v>2013</v>
      </c>
      <c r="D16" s="69"/>
    </row>
    <row r="17" spans="1:4">
      <c r="A17" s="71" t="str">
        <f t="shared" si="0"/>
        <v>046</v>
      </c>
      <c r="B17" s="72" t="s">
        <v>2052</v>
      </c>
      <c r="C17" s="72" t="s">
        <v>1965</v>
      </c>
      <c r="D17" s="69"/>
    </row>
    <row r="18" spans="1:4">
      <c r="A18" s="71" t="str">
        <f t="shared" si="0"/>
        <v>050</v>
      </c>
      <c r="B18" s="72" t="s">
        <v>2051</v>
      </c>
      <c r="C18" s="72" t="s">
        <v>2013</v>
      </c>
      <c r="D18" s="69"/>
    </row>
    <row r="19" spans="1:4">
      <c r="A19" s="71" t="str">
        <f t="shared" si="0"/>
        <v>052</v>
      </c>
      <c r="B19" s="72" t="s">
        <v>2050</v>
      </c>
      <c r="C19" s="72" t="s">
        <v>2024</v>
      </c>
      <c r="D19" s="69"/>
    </row>
    <row r="20" spans="1:4">
      <c r="A20" s="71" t="str">
        <f t="shared" si="0"/>
        <v>054</v>
      </c>
      <c r="B20" s="72" t="s">
        <v>2049</v>
      </c>
      <c r="C20" s="72" t="s">
        <v>2013</v>
      </c>
      <c r="D20" s="69"/>
    </row>
    <row r="21" spans="1:4">
      <c r="A21" s="71" t="str">
        <f t="shared" si="0"/>
        <v>055</v>
      </c>
      <c r="B21" s="72" t="s">
        <v>2048</v>
      </c>
      <c r="C21" s="72" t="s">
        <v>2024</v>
      </c>
      <c r="D21" s="69"/>
    </row>
    <row r="22" spans="1:4">
      <c r="A22" s="71" t="str">
        <f t="shared" si="0"/>
        <v>056</v>
      </c>
      <c r="B22" s="72" t="s">
        <v>2047</v>
      </c>
      <c r="C22" s="72" t="s">
        <v>2013</v>
      </c>
      <c r="D22" s="69"/>
    </row>
    <row r="23" spans="1:4">
      <c r="A23" s="71" t="str">
        <f t="shared" si="0"/>
        <v>060</v>
      </c>
      <c r="B23" s="72" t="s">
        <v>2046</v>
      </c>
      <c r="C23" s="72" t="s">
        <v>2024</v>
      </c>
      <c r="D23" s="69"/>
    </row>
    <row r="24" spans="1:4">
      <c r="A24" s="71" t="str">
        <f t="shared" si="0"/>
        <v>100</v>
      </c>
      <c r="B24" s="72" t="s">
        <v>2045</v>
      </c>
      <c r="C24" s="72" t="s">
        <v>2024</v>
      </c>
      <c r="D24" s="69"/>
    </row>
    <row r="25" spans="1:4">
      <c r="A25" s="71" t="str">
        <f t="shared" si="0"/>
        <v>128</v>
      </c>
      <c r="B25" s="72" t="s">
        <v>2044</v>
      </c>
      <c r="C25" s="72" t="s">
        <v>2013</v>
      </c>
      <c r="D25" s="69"/>
    </row>
    <row r="26" spans="1:4">
      <c r="A26" s="71" t="str">
        <f t="shared" si="0"/>
        <v>137</v>
      </c>
      <c r="B26" s="72" t="s">
        <v>2043</v>
      </c>
      <c r="C26" s="72" t="s">
        <v>2024</v>
      </c>
      <c r="D26" s="69"/>
    </row>
    <row r="27" spans="1:4">
      <c r="A27" s="71" t="str">
        <f t="shared" si="0"/>
        <v>140</v>
      </c>
      <c r="B27" s="72" t="s">
        <v>2042</v>
      </c>
      <c r="C27" s="72" t="s">
        <v>2013</v>
      </c>
      <c r="D27" s="69"/>
    </row>
    <row r="28" spans="1:4">
      <c r="A28" s="71" t="str">
        <f t="shared" si="0"/>
        <v>143</v>
      </c>
      <c r="B28" s="72" t="s">
        <v>2041</v>
      </c>
      <c r="C28" s="72" t="s">
        <v>1965</v>
      </c>
      <c r="D28" s="69"/>
    </row>
    <row r="29" spans="1:4">
      <c r="A29" s="71" t="str">
        <f t="shared" si="0"/>
        <v>144</v>
      </c>
      <c r="B29" s="72" t="s">
        <v>2040</v>
      </c>
      <c r="C29" s="72" t="s">
        <v>2013</v>
      </c>
      <c r="D29" s="69"/>
    </row>
    <row r="30" spans="1:4">
      <c r="A30" s="71" t="str">
        <f t="shared" si="0"/>
        <v>150</v>
      </c>
      <c r="B30" s="72" t="s">
        <v>2039</v>
      </c>
      <c r="C30" s="72" t="s">
        <v>1965</v>
      </c>
      <c r="D30" s="69"/>
    </row>
    <row r="31" spans="1:4">
      <c r="A31" s="71" t="str">
        <f t="shared" si="0"/>
        <v>155</v>
      </c>
      <c r="B31" s="72" t="s">
        <v>2038</v>
      </c>
      <c r="C31" s="72" t="s">
        <v>2013</v>
      </c>
      <c r="D31" s="69"/>
    </row>
    <row r="32" spans="1:4">
      <c r="A32" s="71" t="str">
        <f t="shared" si="0"/>
        <v>156</v>
      </c>
      <c r="B32" s="72" t="s">
        <v>2037</v>
      </c>
      <c r="C32" s="72" t="s">
        <v>1965</v>
      </c>
      <c r="D32" s="69"/>
    </row>
    <row r="33" spans="1:4">
      <c r="A33" s="71" t="str">
        <f t="shared" si="0"/>
        <v>157</v>
      </c>
      <c r="B33" s="72" t="s">
        <v>2036</v>
      </c>
      <c r="C33" s="72" t="s">
        <v>2013</v>
      </c>
      <c r="D33" s="69"/>
    </row>
    <row r="34" spans="1:4">
      <c r="A34" s="71" t="str">
        <f t="shared" si="0"/>
        <v>160</v>
      </c>
      <c r="B34" s="72" t="s">
        <v>2035</v>
      </c>
      <c r="C34" s="72" t="s">
        <v>1965</v>
      </c>
      <c r="D34" s="69"/>
    </row>
    <row r="35" spans="1:4">
      <c r="A35" s="71" t="str">
        <f t="shared" si="0"/>
        <v>163</v>
      </c>
      <c r="B35" s="72" t="s">
        <v>2034</v>
      </c>
      <c r="C35" s="72" t="s">
        <v>2013</v>
      </c>
      <c r="D35" s="69"/>
    </row>
    <row r="36" spans="1:4">
      <c r="A36" s="71" t="str">
        <f t="shared" si="0"/>
        <v>164</v>
      </c>
      <c r="B36" s="72" t="s">
        <v>2033</v>
      </c>
      <c r="C36" s="72" t="s">
        <v>1965</v>
      </c>
      <c r="D36" s="69"/>
    </row>
    <row r="37" spans="1:4">
      <c r="A37" s="71" t="str">
        <f t="shared" si="0"/>
        <v>166</v>
      </c>
      <c r="B37" s="72" t="s">
        <v>2032</v>
      </c>
      <c r="C37" s="72" t="s">
        <v>2013</v>
      </c>
      <c r="D37" s="69"/>
    </row>
    <row r="38" spans="1:4">
      <c r="A38" s="71" t="str">
        <f t="shared" si="0"/>
        <v>170</v>
      </c>
      <c r="B38" s="72" t="s">
        <v>2031</v>
      </c>
      <c r="C38" s="72" t="s">
        <v>2024</v>
      </c>
      <c r="D38" s="69"/>
    </row>
    <row r="39" spans="1:4">
      <c r="A39" s="71" t="str">
        <f t="shared" si="0"/>
        <v>173</v>
      </c>
      <c r="B39" s="72" t="s">
        <v>2030</v>
      </c>
      <c r="C39" s="72" t="s">
        <v>2013</v>
      </c>
      <c r="D39" s="69"/>
    </row>
    <row r="40" spans="1:4">
      <c r="A40" s="71" t="str">
        <f t="shared" si="0"/>
        <v>175</v>
      </c>
      <c r="B40" s="72" t="s">
        <v>2029</v>
      </c>
      <c r="C40" s="72" t="s">
        <v>2024</v>
      </c>
      <c r="D40" s="69"/>
    </row>
    <row r="41" spans="1:4">
      <c r="A41" s="71" t="str">
        <f t="shared" si="0"/>
        <v>177</v>
      </c>
      <c r="B41" s="72" t="s">
        <v>2028</v>
      </c>
      <c r="C41" s="72" t="s">
        <v>2013</v>
      </c>
      <c r="D41" s="69"/>
    </row>
    <row r="42" spans="1:4">
      <c r="A42" s="71" t="str">
        <f t="shared" si="0"/>
        <v>178</v>
      </c>
      <c r="B42" s="72" t="s">
        <v>2027</v>
      </c>
      <c r="C42" s="72" t="s">
        <v>2024</v>
      </c>
      <c r="D42" s="69"/>
    </row>
    <row r="43" spans="1:4">
      <c r="A43" s="71" t="str">
        <f t="shared" si="0"/>
        <v>200</v>
      </c>
      <c r="B43" s="72" t="s">
        <v>2026</v>
      </c>
      <c r="C43" s="72" t="s">
        <v>2013</v>
      </c>
      <c r="D43" s="69"/>
    </row>
    <row r="44" spans="1:4">
      <c r="A44" s="71" t="str">
        <f t="shared" si="0"/>
        <v>219</v>
      </c>
      <c r="B44" s="72" t="s">
        <v>2025</v>
      </c>
      <c r="C44" s="72" t="s">
        <v>2024</v>
      </c>
      <c r="D44" s="69"/>
    </row>
    <row r="45" spans="1:4">
      <c r="A45" s="71" t="str">
        <f t="shared" si="0"/>
        <v>220</v>
      </c>
      <c r="B45" s="72" t="s">
        <v>2018</v>
      </c>
      <c r="C45" s="72" t="s">
        <v>2013</v>
      </c>
      <c r="D45" s="69"/>
    </row>
    <row r="46" spans="1:4">
      <c r="A46" s="71" t="str">
        <f t="shared" si="0"/>
        <v>239</v>
      </c>
      <c r="B46" s="72" t="s">
        <v>2017</v>
      </c>
      <c r="C46" s="72" t="s">
        <v>1965</v>
      </c>
      <c r="D46" s="69"/>
    </row>
    <row r="47" spans="1:4">
      <c r="A47" s="71" t="str">
        <f t="shared" si="0"/>
        <v>254</v>
      </c>
      <c r="B47" s="72" t="s">
        <v>2016</v>
      </c>
      <c r="C47" s="72" t="s">
        <v>2013</v>
      </c>
      <c r="D47" s="69"/>
    </row>
    <row r="48" spans="1:4">
      <c r="A48" s="71" t="str">
        <f t="shared" si="0"/>
        <v>255</v>
      </c>
      <c r="B48" s="72" t="s">
        <v>2015</v>
      </c>
      <c r="C48" s="72" t="s">
        <v>1965</v>
      </c>
      <c r="D48" s="69"/>
    </row>
    <row r="49" spans="1:4">
      <c r="A49" s="71" t="str">
        <f t="shared" si="0"/>
        <v>267</v>
      </c>
      <c r="B49" s="72" t="s">
        <v>2014</v>
      </c>
      <c r="C49" s="72" t="s">
        <v>2013</v>
      </c>
      <c r="D49" s="69"/>
    </row>
    <row r="50" spans="1:4">
      <c r="A50" s="71" t="str">
        <f t="shared" si="0"/>
        <v>268</v>
      </c>
      <c r="B50" s="72" t="s">
        <v>2007</v>
      </c>
      <c r="C50" s="72" t="s">
        <v>1965</v>
      </c>
      <c r="D50" s="69"/>
    </row>
    <row r="51" spans="1:4">
      <c r="A51" s="71" t="str">
        <f t="shared" si="0"/>
        <v>289</v>
      </c>
      <c r="B51" s="72" t="s">
        <v>2006</v>
      </c>
      <c r="C51" s="72" t="s">
        <v>1930</v>
      </c>
      <c r="D51" s="69"/>
    </row>
    <row r="52" spans="1:4">
      <c r="A52" s="71" t="str">
        <f t="shared" si="0"/>
        <v>293</v>
      </c>
      <c r="B52" s="72" t="s">
        <v>2005</v>
      </c>
      <c r="C52" s="72" t="s">
        <v>1965</v>
      </c>
      <c r="D52" s="69"/>
    </row>
    <row r="53" spans="1:4">
      <c r="A53" s="71" t="str">
        <f t="shared" si="0"/>
        <v>294</v>
      </c>
      <c r="B53" s="72" t="s">
        <v>2004</v>
      </c>
      <c r="C53" s="72" t="s">
        <v>1930</v>
      </c>
      <c r="D53" s="69"/>
    </row>
    <row r="54" spans="1:4">
      <c r="A54" s="71" t="str">
        <f t="shared" si="0"/>
        <v>295</v>
      </c>
      <c r="B54" s="72" t="s">
        <v>2003</v>
      </c>
      <c r="C54" s="72" t="s">
        <v>1965</v>
      </c>
      <c r="D54" s="69"/>
    </row>
    <row r="55" spans="1:4">
      <c r="A55" s="71" t="str">
        <f t="shared" si="0"/>
        <v>298</v>
      </c>
      <c r="B55" s="72" t="s">
        <v>2002</v>
      </c>
      <c r="C55" s="72" t="s">
        <v>1930</v>
      </c>
      <c r="D55" s="69"/>
    </row>
    <row r="56" spans="1:4">
      <c r="A56" s="71" t="str">
        <f t="shared" si="0"/>
        <v>325</v>
      </c>
      <c r="B56" s="72" t="s">
        <v>2001</v>
      </c>
      <c r="C56" s="72" t="s">
        <v>1913</v>
      </c>
      <c r="D56" s="69"/>
    </row>
    <row r="57" spans="1:4">
      <c r="A57" s="71" t="str">
        <f t="shared" si="0"/>
        <v>326</v>
      </c>
      <c r="B57" s="72" t="s">
        <v>2000</v>
      </c>
      <c r="C57" s="72" t="s">
        <v>1930</v>
      </c>
      <c r="D57" s="69"/>
    </row>
    <row r="58" spans="1:4">
      <c r="A58" s="71" t="str">
        <f t="shared" si="0"/>
        <v>330</v>
      </c>
      <c r="B58" s="72" t="s">
        <v>1999</v>
      </c>
      <c r="C58" s="72" t="s">
        <v>1913</v>
      </c>
      <c r="D58" s="69"/>
    </row>
    <row r="59" spans="1:4">
      <c r="A59" s="71" t="str">
        <f t="shared" si="0"/>
        <v>335</v>
      </c>
      <c r="B59" s="72" t="s">
        <v>1998</v>
      </c>
      <c r="C59" s="72" t="s">
        <v>1930</v>
      </c>
      <c r="D59" s="69"/>
    </row>
    <row r="60" spans="1:4">
      <c r="A60" s="71" t="str">
        <f t="shared" si="0"/>
        <v>337</v>
      </c>
      <c r="B60" s="72" t="s">
        <v>1997</v>
      </c>
      <c r="C60" s="72" t="s">
        <v>1913</v>
      </c>
      <c r="D60" s="69"/>
    </row>
    <row r="61" spans="1:4">
      <c r="A61" s="71" t="str">
        <f t="shared" si="0"/>
        <v>338</v>
      </c>
      <c r="B61" s="72" t="s">
        <v>1996</v>
      </c>
      <c r="C61" s="72" t="s">
        <v>1930</v>
      </c>
      <c r="D61" s="69"/>
    </row>
    <row r="62" spans="1:4">
      <c r="A62" s="71" t="str">
        <f t="shared" si="0"/>
        <v>339</v>
      </c>
      <c r="B62" s="72" t="s">
        <v>1995</v>
      </c>
      <c r="C62" s="72" t="s">
        <v>1913</v>
      </c>
      <c r="D62" s="69"/>
    </row>
    <row r="63" spans="1:4">
      <c r="A63" s="71" t="str">
        <f t="shared" si="0"/>
        <v>341</v>
      </c>
      <c r="B63" s="72" t="s">
        <v>1994</v>
      </c>
      <c r="C63" s="72" t="s">
        <v>1913</v>
      </c>
      <c r="D63" s="69"/>
    </row>
    <row r="64" spans="1:4">
      <c r="A64" s="71" t="str">
        <f t="shared" si="0"/>
        <v>342</v>
      </c>
      <c r="B64" s="72" t="s">
        <v>1993</v>
      </c>
      <c r="C64" s="72" t="s">
        <v>1930</v>
      </c>
      <c r="D64" s="69"/>
    </row>
    <row r="65" spans="1:4">
      <c r="A65" s="71" t="str">
        <f t="shared" si="0"/>
        <v>349</v>
      </c>
      <c r="B65" s="72" t="s">
        <v>1992</v>
      </c>
      <c r="C65" s="72" t="s">
        <v>1913</v>
      </c>
      <c r="D65" s="69"/>
    </row>
    <row r="66" spans="1:4">
      <c r="A66" s="71" t="str">
        <f t="shared" si="0"/>
        <v>350</v>
      </c>
      <c r="B66" s="72" t="s">
        <v>1991</v>
      </c>
      <c r="C66" s="72" t="s">
        <v>1930</v>
      </c>
      <c r="D66" s="69"/>
    </row>
    <row r="67" spans="1:4">
      <c r="A67" s="71" t="str">
        <f t="shared" ref="A67:A130" si="1">LEFT(B67,3)</f>
        <v>365</v>
      </c>
      <c r="B67" s="72" t="s">
        <v>1990</v>
      </c>
      <c r="C67" s="72" t="s">
        <v>1913</v>
      </c>
      <c r="D67" s="69"/>
    </row>
    <row r="68" spans="1:4">
      <c r="A68" s="71" t="str">
        <f t="shared" si="1"/>
        <v>367</v>
      </c>
      <c r="B68" s="72" t="s">
        <v>1989</v>
      </c>
      <c r="C68" s="72" t="s">
        <v>1930</v>
      </c>
      <c r="D68" s="69"/>
    </row>
    <row r="69" spans="1:4">
      <c r="A69" s="71" t="str">
        <f t="shared" si="1"/>
        <v>376</v>
      </c>
      <c r="B69" s="72" t="s">
        <v>1988</v>
      </c>
      <c r="C69" s="72" t="s">
        <v>1965</v>
      </c>
      <c r="D69" s="69"/>
    </row>
    <row r="70" spans="1:4">
      <c r="A70" s="71" t="str">
        <f t="shared" si="1"/>
        <v>377</v>
      </c>
      <c r="B70" s="72" t="s">
        <v>1987</v>
      </c>
      <c r="C70" s="72" t="s">
        <v>1930</v>
      </c>
      <c r="D70" s="69"/>
    </row>
    <row r="71" spans="1:4">
      <c r="A71" s="71" t="str">
        <f t="shared" si="1"/>
        <v>387</v>
      </c>
      <c r="B71" s="72" t="s">
        <v>1986</v>
      </c>
      <c r="C71" s="72" t="s">
        <v>1913</v>
      </c>
      <c r="D71" s="69"/>
    </row>
    <row r="72" spans="1:4">
      <c r="A72" s="71" t="str">
        <f t="shared" si="1"/>
        <v>388</v>
      </c>
      <c r="B72" s="72" t="s">
        <v>1985</v>
      </c>
      <c r="C72" s="72" t="s">
        <v>1930</v>
      </c>
      <c r="D72" s="69"/>
    </row>
    <row r="73" spans="1:4">
      <c r="A73" s="71" t="str">
        <f t="shared" si="1"/>
        <v>390</v>
      </c>
      <c r="B73" s="72" t="s">
        <v>1984</v>
      </c>
      <c r="C73" s="72" t="s">
        <v>1913</v>
      </c>
      <c r="D73" s="69"/>
    </row>
    <row r="74" spans="1:4">
      <c r="A74" s="71" t="str">
        <f t="shared" si="1"/>
        <v>393</v>
      </c>
      <c r="B74" s="72" t="s">
        <v>1983</v>
      </c>
      <c r="C74" s="72" t="s">
        <v>1930</v>
      </c>
      <c r="D74" s="69"/>
    </row>
    <row r="75" spans="1:4">
      <c r="A75" s="71" t="str">
        <f t="shared" si="1"/>
        <v>394</v>
      </c>
      <c r="B75" s="72" t="s">
        <v>1982</v>
      </c>
      <c r="C75" s="72" t="s">
        <v>1913</v>
      </c>
      <c r="D75" s="69"/>
    </row>
    <row r="76" spans="1:4">
      <c r="A76" s="71" t="str">
        <f t="shared" si="1"/>
        <v>397</v>
      </c>
      <c r="B76" s="72" t="s">
        <v>1981</v>
      </c>
      <c r="C76" s="72" t="s">
        <v>1930</v>
      </c>
      <c r="D76" s="69"/>
    </row>
    <row r="77" spans="1:4">
      <c r="A77" s="71" t="str">
        <f t="shared" si="1"/>
        <v>403</v>
      </c>
      <c r="B77" s="72" t="s">
        <v>1980</v>
      </c>
      <c r="C77" s="72" t="s">
        <v>1965</v>
      </c>
      <c r="D77" s="69"/>
    </row>
    <row r="78" spans="1:4">
      <c r="A78" s="71" t="str">
        <f t="shared" si="1"/>
        <v>407</v>
      </c>
      <c r="B78" s="72" t="s">
        <v>1979</v>
      </c>
      <c r="C78" s="72" t="s">
        <v>1930</v>
      </c>
      <c r="D78" s="69"/>
    </row>
    <row r="79" spans="1:4">
      <c r="A79" s="71" t="str">
        <f t="shared" si="1"/>
        <v>410</v>
      </c>
      <c r="B79" s="72" t="s">
        <v>1978</v>
      </c>
      <c r="C79" s="72" t="s">
        <v>1965</v>
      </c>
      <c r="D79" s="69"/>
    </row>
    <row r="80" spans="1:4">
      <c r="A80" s="71" t="str">
        <f t="shared" si="1"/>
        <v>420</v>
      </c>
      <c r="B80" s="72" t="s">
        <v>1977</v>
      </c>
      <c r="C80" s="72" t="s">
        <v>1930</v>
      </c>
      <c r="D80" s="69"/>
    </row>
    <row r="81" spans="1:4">
      <c r="A81" s="71" t="str">
        <f t="shared" si="1"/>
        <v>430</v>
      </c>
      <c r="B81" s="72" t="s">
        <v>1976</v>
      </c>
      <c r="C81" s="72" t="s">
        <v>1965</v>
      </c>
      <c r="D81" s="69"/>
    </row>
    <row r="82" spans="1:4">
      <c r="A82" s="71" t="str">
        <f t="shared" si="1"/>
        <v>460</v>
      </c>
      <c r="B82" s="72" t="s">
        <v>1975</v>
      </c>
      <c r="C82" s="72" t="s">
        <v>1930</v>
      </c>
      <c r="D82" s="69"/>
    </row>
    <row r="83" spans="1:4">
      <c r="A83" s="71" t="str">
        <f t="shared" si="1"/>
        <v>467</v>
      </c>
      <c r="B83" s="72" t="s">
        <v>1974</v>
      </c>
      <c r="C83" s="72" t="s">
        <v>1965</v>
      </c>
      <c r="D83" s="69"/>
    </row>
    <row r="84" spans="1:4">
      <c r="A84" s="71" t="str">
        <f t="shared" si="1"/>
        <v>469</v>
      </c>
      <c r="B84" s="72" t="s">
        <v>1973</v>
      </c>
      <c r="C84" s="72" t="s">
        <v>1930</v>
      </c>
      <c r="D84" s="69"/>
    </row>
    <row r="85" spans="1:4">
      <c r="A85" s="71" t="str">
        <f t="shared" si="1"/>
        <v>470</v>
      </c>
      <c r="B85" s="72" t="s">
        <v>1972</v>
      </c>
      <c r="C85" s="72" t="s">
        <v>1965</v>
      </c>
      <c r="D85" s="69"/>
    </row>
    <row r="86" spans="1:4">
      <c r="A86" s="71" t="str">
        <f t="shared" si="1"/>
        <v>471</v>
      </c>
      <c r="B86" s="72" t="s">
        <v>1971</v>
      </c>
      <c r="C86" s="72" t="s">
        <v>1930</v>
      </c>
      <c r="D86" s="69"/>
    </row>
    <row r="87" spans="1:4">
      <c r="A87" s="71" t="str">
        <f t="shared" si="1"/>
        <v>473</v>
      </c>
      <c r="B87" s="72" t="s">
        <v>1970</v>
      </c>
      <c r="C87" s="72" t="s">
        <v>1965</v>
      </c>
      <c r="D87" s="69"/>
    </row>
    <row r="88" spans="1:4">
      <c r="A88" s="71" t="str">
        <f t="shared" si="1"/>
        <v>474</v>
      </c>
      <c r="B88" s="72" t="s">
        <v>1969</v>
      </c>
      <c r="C88" s="72" t="s">
        <v>1930</v>
      </c>
      <c r="D88" s="69"/>
    </row>
    <row r="89" spans="1:4">
      <c r="A89" s="71" t="str">
        <f t="shared" si="1"/>
        <v>480</v>
      </c>
      <c r="B89" s="72" t="s">
        <v>1968</v>
      </c>
      <c r="C89" s="72" t="s">
        <v>1965</v>
      </c>
      <c r="D89" s="69"/>
    </row>
    <row r="90" spans="1:4">
      <c r="A90" s="71" t="str">
        <f t="shared" si="1"/>
        <v>490</v>
      </c>
      <c r="B90" s="72" t="s">
        <v>1967</v>
      </c>
      <c r="C90" s="72" t="s">
        <v>1930</v>
      </c>
      <c r="D90" s="69"/>
    </row>
    <row r="91" spans="1:4">
      <c r="A91" s="71" t="str">
        <f t="shared" si="1"/>
        <v>492</v>
      </c>
      <c r="B91" s="72" t="s">
        <v>1966</v>
      </c>
      <c r="C91" s="72" t="s">
        <v>1965</v>
      </c>
      <c r="D91" s="69"/>
    </row>
    <row r="92" spans="1:4">
      <c r="A92" s="71" t="str">
        <f t="shared" si="1"/>
        <v>493</v>
      </c>
      <c r="B92" s="72" t="s">
        <v>1959</v>
      </c>
      <c r="C92" s="72" t="s">
        <v>1930</v>
      </c>
      <c r="D92" s="69"/>
    </row>
    <row r="93" spans="1:4">
      <c r="A93" s="71" t="str">
        <f t="shared" si="1"/>
        <v>500</v>
      </c>
      <c r="B93" s="72" t="s">
        <v>1958</v>
      </c>
      <c r="C93" s="72" t="s">
        <v>1913</v>
      </c>
      <c r="D93" s="69"/>
    </row>
    <row r="94" spans="1:4">
      <c r="A94" s="71" t="str">
        <f t="shared" si="1"/>
        <v>504</v>
      </c>
      <c r="B94" s="72" t="s">
        <v>1957</v>
      </c>
      <c r="C94" s="72" t="s">
        <v>1930</v>
      </c>
      <c r="D94" s="69"/>
    </row>
    <row r="95" spans="1:4">
      <c r="A95" s="71" t="str">
        <f t="shared" si="1"/>
        <v>505</v>
      </c>
      <c r="B95" s="72" t="s">
        <v>1956</v>
      </c>
      <c r="C95" s="72" t="s">
        <v>1913</v>
      </c>
      <c r="D95" s="69"/>
    </row>
    <row r="96" spans="1:4">
      <c r="A96" s="71" t="str">
        <f t="shared" si="1"/>
        <v>506</v>
      </c>
      <c r="B96" s="72" t="s">
        <v>1955</v>
      </c>
      <c r="C96" s="72" t="s">
        <v>1930</v>
      </c>
      <c r="D96" s="69"/>
    </row>
    <row r="97" spans="1:4">
      <c r="A97" s="71" t="str">
        <f t="shared" si="1"/>
        <v>508</v>
      </c>
      <c r="B97" s="72" t="s">
        <v>1954</v>
      </c>
      <c r="C97" s="72" t="s">
        <v>1913</v>
      </c>
      <c r="D97" s="69"/>
    </row>
    <row r="98" spans="1:4">
      <c r="A98" s="71" t="str">
        <f t="shared" si="1"/>
        <v>520</v>
      </c>
      <c r="B98" s="72" t="s">
        <v>1953</v>
      </c>
      <c r="C98" s="72" t="s">
        <v>1930</v>
      </c>
      <c r="D98" s="69"/>
    </row>
    <row r="99" spans="1:4">
      <c r="A99" s="71" t="str">
        <f t="shared" si="1"/>
        <v>540</v>
      </c>
      <c r="B99" s="72" t="s">
        <v>1952</v>
      </c>
      <c r="C99" s="72" t="s">
        <v>1913</v>
      </c>
      <c r="D99" s="69"/>
    </row>
    <row r="100" spans="1:4">
      <c r="A100" s="71" t="str">
        <f t="shared" si="1"/>
        <v>541</v>
      </c>
      <c r="B100" s="72" t="s">
        <v>1951</v>
      </c>
      <c r="C100" s="72" t="s">
        <v>1930</v>
      </c>
      <c r="D100" s="69"/>
    </row>
    <row r="101" spans="1:4">
      <c r="A101" s="71" t="str">
        <f t="shared" si="1"/>
        <v>550</v>
      </c>
      <c r="B101" s="72" t="s">
        <v>1950</v>
      </c>
      <c r="C101" s="72" t="s">
        <v>1913</v>
      </c>
      <c r="D101" s="69"/>
    </row>
    <row r="102" spans="1:4">
      <c r="A102" s="71" t="str">
        <f t="shared" si="1"/>
        <v>556</v>
      </c>
      <c r="B102" s="72" t="s">
        <v>1949</v>
      </c>
      <c r="C102" s="72" t="s">
        <v>1930</v>
      </c>
      <c r="D102" s="69"/>
    </row>
    <row r="103" spans="1:4">
      <c r="A103" s="71" t="str">
        <f t="shared" si="1"/>
        <v>560</v>
      </c>
      <c r="B103" s="72" t="s">
        <v>1948</v>
      </c>
      <c r="C103" s="72" t="s">
        <v>1913</v>
      </c>
      <c r="D103" s="69"/>
    </row>
    <row r="104" spans="1:4">
      <c r="A104" s="71" t="str">
        <f t="shared" si="1"/>
        <v>577</v>
      </c>
      <c r="B104" s="72" t="s">
        <v>1947</v>
      </c>
      <c r="C104" s="72" t="s">
        <v>1894</v>
      </c>
      <c r="D104" s="69"/>
    </row>
    <row r="105" spans="1:4">
      <c r="A105" s="71" t="str">
        <f t="shared" si="1"/>
        <v>580</v>
      </c>
      <c r="B105" s="72" t="s">
        <v>1946</v>
      </c>
      <c r="C105" s="72" t="s">
        <v>1913</v>
      </c>
      <c r="D105" s="69"/>
    </row>
    <row r="106" spans="1:4">
      <c r="A106" s="71" t="str">
        <f t="shared" si="1"/>
        <v>586</v>
      </c>
      <c r="B106" s="72" t="s">
        <v>1945</v>
      </c>
      <c r="C106" s="72" t="s">
        <v>1894</v>
      </c>
      <c r="D106" s="69"/>
    </row>
    <row r="107" spans="1:4">
      <c r="A107" s="71" t="str">
        <f t="shared" si="1"/>
        <v>594</v>
      </c>
      <c r="B107" s="72" t="s">
        <v>1944</v>
      </c>
      <c r="C107" s="72" t="s">
        <v>1885</v>
      </c>
      <c r="D107" s="69"/>
    </row>
    <row r="108" spans="1:4">
      <c r="A108" s="71" t="str">
        <f t="shared" si="1"/>
        <v>600</v>
      </c>
      <c r="B108" s="72" t="s">
        <v>1943</v>
      </c>
      <c r="C108" s="72" t="s">
        <v>1930</v>
      </c>
      <c r="D108" s="69"/>
    </row>
    <row r="109" spans="1:4">
      <c r="A109" s="71" t="str">
        <f t="shared" si="1"/>
        <v>640</v>
      </c>
      <c r="B109" s="72" t="s">
        <v>1942</v>
      </c>
      <c r="C109" s="72" t="s">
        <v>1913</v>
      </c>
      <c r="D109" s="69"/>
    </row>
    <row r="110" spans="1:4">
      <c r="A110" s="71" t="str">
        <f t="shared" si="1"/>
        <v>650</v>
      </c>
      <c r="B110" s="72" t="s">
        <v>1941</v>
      </c>
      <c r="C110" s="72" t="s">
        <v>1930</v>
      </c>
      <c r="D110" s="69"/>
    </row>
    <row r="111" spans="1:4">
      <c r="A111" s="71" t="str">
        <f t="shared" si="1"/>
        <v>653</v>
      </c>
      <c r="B111" s="72" t="s">
        <v>1940</v>
      </c>
      <c r="C111" s="72" t="s">
        <v>1913</v>
      </c>
      <c r="D111" s="69"/>
    </row>
    <row r="112" spans="1:4">
      <c r="A112" s="71" t="str">
        <f t="shared" si="1"/>
        <v>654</v>
      </c>
      <c r="B112" s="72" t="s">
        <v>1939</v>
      </c>
      <c r="C112" s="72" t="s">
        <v>1930</v>
      </c>
      <c r="D112" s="69"/>
    </row>
    <row r="113" spans="1:4">
      <c r="A113" s="71" t="str">
        <f t="shared" si="1"/>
        <v>656</v>
      </c>
      <c r="B113" s="72" t="s">
        <v>1938</v>
      </c>
      <c r="C113" s="72" t="s">
        <v>1913</v>
      </c>
      <c r="D113" s="69"/>
    </row>
    <row r="114" spans="1:4">
      <c r="A114" s="71" t="str">
        <f t="shared" si="1"/>
        <v>677</v>
      </c>
      <c r="B114" s="72" t="s">
        <v>1937</v>
      </c>
      <c r="C114" s="72" t="s">
        <v>1894</v>
      </c>
      <c r="D114" s="69"/>
    </row>
    <row r="115" spans="1:4">
      <c r="A115" s="71" t="str">
        <f t="shared" si="1"/>
        <v>680</v>
      </c>
      <c r="B115" s="72" t="s">
        <v>1936</v>
      </c>
      <c r="C115" s="72" t="s">
        <v>1913</v>
      </c>
      <c r="D115" s="69"/>
    </row>
    <row r="116" spans="1:4">
      <c r="A116" s="71" t="str">
        <f t="shared" si="1"/>
        <v>690</v>
      </c>
      <c r="B116" s="72" t="s">
        <v>1935</v>
      </c>
      <c r="C116" s="72" t="s">
        <v>1894</v>
      </c>
      <c r="D116" s="69"/>
    </row>
    <row r="117" spans="1:4">
      <c r="A117" s="71" t="str">
        <f t="shared" si="1"/>
        <v>691</v>
      </c>
      <c r="B117" s="72" t="s">
        <v>1934</v>
      </c>
      <c r="C117" s="72" t="s">
        <v>1913</v>
      </c>
      <c r="D117" s="69"/>
    </row>
    <row r="118" spans="1:4">
      <c r="A118" s="71" t="str">
        <f t="shared" si="1"/>
        <v>693</v>
      </c>
      <c r="B118" s="72" t="s">
        <v>1933</v>
      </c>
      <c r="C118" s="72" t="s">
        <v>1894</v>
      </c>
      <c r="D118" s="69"/>
    </row>
    <row r="119" spans="1:4">
      <c r="A119" s="71" t="str">
        <f t="shared" si="1"/>
        <v>700</v>
      </c>
      <c r="B119" s="72" t="s">
        <v>1932</v>
      </c>
      <c r="C119" s="72" t="s">
        <v>1913</v>
      </c>
      <c r="D119" s="69"/>
    </row>
    <row r="120" spans="1:4">
      <c r="A120" s="71" t="str">
        <f t="shared" si="1"/>
        <v>723</v>
      </c>
      <c r="B120" s="72" t="s">
        <v>1931</v>
      </c>
      <c r="C120" s="72" t="s">
        <v>1930</v>
      </c>
      <c r="D120" s="69"/>
    </row>
    <row r="121" spans="1:4">
      <c r="A121" s="71" t="str">
        <f t="shared" si="1"/>
        <v>725</v>
      </c>
      <c r="B121" s="72" t="s">
        <v>1924</v>
      </c>
      <c r="C121" s="72" t="s">
        <v>1913</v>
      </c>
      <c r="D121" s="69"/>
    </row>
    <row r="122" spans="1:4">
      <c r="A122" s="71" t="str">
        <f t="shared" si="1"/>
        <v>733</v>
      </c>
      <c r="B122" s="72" t="s">
        <v>1923</v>
      </c>
      <c r="C122" s="72" t="s">
        <v>1894</v>
      </c>
      <c r="D122" s="69"/>
    </row>
    <row r="123" spans="1:4">
      <c r="A123" s="71" t="str">
        <f t="shared" si="1"/>
        <v>734</v>
      </c>
      <c r="B123" s="72" t="s">
        <v>1922</v>
      </c>
      <c r="C123" s="72" t="s">
        <v>1913</v>
      </c>
      <c r="D123" s="69"/>
    </row>
    <row r="124" spans="1:4">
      <c r="A124" s="71" t="str">
        <f t="shared" si="1"/>
        <v>739</v>
      </c>
      <c r="B124" s="72" t="s">
        <v>1921</v>
      </c>
      <c r="C124" s="72" t="s">
        <v>1894</v>
      </c>
      <c r="D124" s="69"/>
    </row>
    <row r="125" spans="1:4">
      <c r="A125" s="71" t="str">
        <f t="shared" si="1"/>
        <v>740</v>
      </c>
      <c r="B125" s="72" t="s">
        <v>1920</v>
      </c>
      <c r="C125" s="72" t="s">
        <v>1913</v>
      </c>
      <c r="D125" s="69"/>
    </row>
    <row r="126" spans="1:4">
      <c r="A126" s="71" t="str">
        <f t="shared" si="1"/>
        <v>763</v>
      </c>
      <c r="B126" s="72" t="s">
        <v>1919</v>
      </c>
      <c r="C126" s="72" t="s">
        <v>1894</v>
      </c>
      <c r="D126" s="69"/>
    </row>
    <row r="127" spans="1:4">
      <c r="A127" s="71" t="str">
        <f t="shared" si="1"/>
        <v>764</v>
      </c>
      <c r="B127" s="72" t="s">
        <v>1918</v>
      </c>
      <c r="C127" s="72" t="s">
        <v>1913</v>
      </c>
      <c r="D127" s="69"/>
    </row>
    <row r="128" spans="1:4">
      <c r="A128" s="71" t="str">
        <f t="shared" si="1"/>
        <v>765</v>
      </c>
      <c r="B128" s="72" t="s">
        <v>1917</v>
      </c>
      <c r="C128" s="72" t="s">
        <v>1894</v>
      </c>
      <c r="D128" s="69"/>
    </row>
    <row r="129" spans="1:4">
      <c r="A129" s="71" t="str">
        <f t="shared" si="1"/>
        <v>773</v>
      </c>
      <c r="B129" s="72" t="s">
        <v>1916</v>
      </c>
      <c r="C129" s="72" t="s">
        <v>1913</v>
      </c>
      <c r="D129" s="69"/>
    </row>
    <row r="130" spans="1:4">
      <c r="A130" s="71" t="str">
        <f t="shared" si="1"/>
        <v>774</v>
      </c>
      <c r="B130" s="72" t="s">
        <v>1915</v>
      </c>
      <c r="C130" s="72" t="s">
        <v>1894</v>
      </c>
      <c r="D130" s="69"/>
    </row>
    <row r="131" spans="1:4">
      <c r="A131" s="71" t="str">
        <f t="shared" ref="A131:A149" si="2">LEFT(B131,3)</f>
        <v>776</v>
      </c>
      <c r="B131" s="72" t="s">
        <v>1914</v>
      </c>
      <c r="C131" s="72" t="s">
        <v>1913</v>
      </c>
      <c r="D131" s="69"/>
    </row>
    <row r="132" spans="1:4">
      <c r="A132" s="71" t="str">
        <f t="shared" si="2"/>
        <v>778</v>
      </c>
      <c r="B132" s="72" t="s">
        <v>1907</v>
      </c>
      <c r="C132" s="72" t="s">
        <v>1894</v>
      </c>
      <c r="D132" s="69"/>
    </row>
    <row r="133" spans="1:4">
      <c r="A133" s="71" t="str">
        <f t="shared" si="2"/>
        <v>798</v>
      </c>
      <c r="B133" s="72" t="s">
        <v>1906</v>
      </c>
      <c r="C133" s="72" t="s">
        <v>1885</v>
      </c>
      <c r="D133" s="69"/>
    </row>
    <row r="134" spans="1:4">
      <c r="A134" s="71" t="str">
        <f t="shared" si="2"/>
        <v>800</v>
      </c>
      <c r="B134" s="72" t="s">
        <v>1905</v>
      </c>
      <c r="C134" s="72" t="s">
        <v>1894</v>
      </c>
      <c r="D134" s="69"/>
    </row>
    <row r="135" spans="1:4">
      <c r="A135" s="71" t="str">
        <f t="shared" si="2"/>
        <v>813</v>
      </c>
      <c r="B135" s="72" t="s">
        <v>1904</v>
      </c>
      <c r="C135" s="72" t="s">
        <v>1885</v>
      </c>
      <c r="D135" s="69"/>
    </row>
    <row r="136" spans="1:4">
      <c r="A136" s="71" t="str">
        <f t="shared" si="2"/>
        <v>814</v>
      </c>
      <c r="B136" s="72" t="s">
        <v>1903</v>
      </c>
      <c r="C136" s="72" t="s">
        <v>1894</v>
      </c>
      <c r="D136" s="69"/>
    </row>
    <row r="137" spans="1:4">
      <c r="A137" s="71" t="str">
        <f t="shared" si="2"/>
        <v>815</v>
      </c>
      <c r="B137" s="72" t="s">
        <v>1902</v>
      </c>
      <c r="C137" s="72" t="s">
        <v>1885</v>
      </c>
      <c r="D137" s="69"/>
    </row>
    <row r="138" spans="1:4">
      <c r="A138" s="71" t="str">
        <f t="shared" si="2"/>
        <v>816</v>
      </c>
      <c r="B138" s="72" t="s">
        <v>1901</v>
      </c>
      <c r="C138" s="72" t="s">
        <v>1894</v>
      </c>
      <c r="D138" s="69"/>
    </row>
    <row r="139" spans="1:4">
      <c r="A139" s="71" t="str">
        <f t="shared" si="2"/>
        <v>821</v>
      </c>
      <c r="B139" s="72" t="s">
        <v>1900</v>
      </c>
      <c r="C139" s="72" t="s">
        <v>1885</v>
      </c>
      <c r="D139" s="69"/>
    </row>
    <row r="140" spans="1:4">
      <c r="A140" s="71" t="str">
        <f t="shared" si="2"/>
        <v>822</v>
      </c>
      <c r="B140" s="72" t="s">
        <v>1899</v>
      </c>
      <c r="C140" s="72" t="s">
        <v>1894</v>
      </c>
      <c r="D140" s="69"/>
    </row>
    <row r="141" spans="1:4">
      <c r="A141" s="71" t="str">
        <f t="shared" si="2"/>
        <v>829</v>
      </c>
      <c r="B141" s="72" t="s">
        <v>1898</v>
      </c>
      <c r="C141" s="72" t="s">
        <v>1885</v>
      </c>
      <c r="D141" s="69"/>
    </row>
    <row r="142" spans="1:4">
      <c r="A142" s="71" t="str">
        <f t="shared" si="2"/>
        <v>875</v>
      </c>
      <c r="B142" s="72" t="s">
        <v>1897</v>
      </c>
      <c r="C142" s="72" t="s">
        <v>1894</v>
      </c>
      <c r="D142" s="69"/>
    </row>
    <row r="143" spans="1:4">
      <c r="A143" s="71" t="str">
        <f t="shared" si="2"/>
        <v>878</v>
      </c>
      <c r="B143" s="72" t="s">
        <v>1896</v>
      </c>
      <c r="C143" s="72" t="s">
        <v>1885</v>
      </c>
      <c r="D143" s="69"/>
    </row>
    <row r="144" spans="1:4">
      <c r="A144" s="71" t="str">
        <f t="shared" si="2"/>
        <v>881</v>
      </c>
      <c r="B144" s="72" t="s">
        <v>1895</v>
      </c>
      <c r="C144" s="72" t="s">
        <v>1894</v>
      </c>
      <c r="D144" s="69"/>
    </row>
    <row r="145" spans="1:4">
      <c r="A145" s="71" t="str">
        <f t="shared" si="2"/>
        <v>885</v>
      </c>
      <c r="B145" s="72" t="s">
        <v>1888</v>
      </c>
      <c r="C145" s="72" t="s">
        <v>1885</v>
      </c>
      <c r="D145" s="69"/>
    </row>
    <row r="146" spans="1:4">
      <c r="A146" s="71" t="str">
        <f t="shared" si="2"/>
        <v>967</v>
      </c>
      <c r="B146" s="72" t="s">
        <v>2086</v>
      </c>
      <c r="C146" s="72" t="s">
        <v>2084</v>
      </c>
      <c r="D146" s="69" t="s">
        <v>2085</v>
      </c>
    </row>
    <row r="147" spans="1:4">
      <c r="A147" s="71" t="str">
        <f t="shared" si="2"/>
        <v>970</v>
      </c>
      <c r="B147" s="72" t="s">
        <v>1887</v>
      </c>
      <c r="C147" s="72" t="s">
        <v>1885</v>
      </c>
      <c r="D147" s="69"/>
    </row>
    <row r="148" spans="1:4">
      <c r="A148" s="71" t="str">
        <f t="shared" si="2"/>
        <v>988</v>
      </c>
      <c r="B148" s="72" t="s">
        <v>1886</v>
      </c>
      <c r="C148" s="72" t="s">
        <v>1885</v>
      </c>
      <c r="D148" s="69"/>
    </row>
    <row r="149" spans="1:4">
      <c r="A149" s="71" t="str">
        <f t="shared" si="2"/>
        <v>995</v>
      </c>
      <c r="B149" s="72" t="s">
        <v>2083</v>
      </c>
      <c r="C149" s="72" t="s">
        <v>2084</v>
      </c>
      <c r="D149" s="69" t="s">
        <v>2085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B11"/>
  <sheetViews>
    <sheetView workbookViewId="0">
      <selection activeCell="B12" sqref="B12"/>
    </sheetView>
  </sheetViews>
  <sheetFormatPr baseColWidth="10" defaultColWidth="11" defaultRowHeight="16"/>
  <cols>
    <col min="1" max="1" width="11" style="67"/>
    <col min="2" max="2" width="11" style="68"/>
  </cols>
  <sheetData>
    <row r="1" spans="1:2" s="66" customFormat="1">
      <c r="A1" s="77" t="s">
        <v>2095</v>
      </c>
      <c r="B1" s="78" t="s">
        <v>2146</v>
      </c>
    </row>
    <row r="2" spans="1:2">
      <c r="A2" s="75" t="s">
        <v>2024</v>
      </c>
      <c r="B2" s="68">
        <v>7.66</v>
      </c>
    </row>
    <row r="3" spans="1:2">
      <c r="A3" s="75" t="s">
        <v>2013</v>
      </c>
      <c r="B3" s="68">
        <v>8.25</v>
      </c>
    </row>
    <row r="4" spans="1:2">
      <c r="A4" s="75" t="s">
        <v>1965</v>
      </c>
      <c r="B4" s="68">
        <v>8.91</v>
      </c>
    </row>
    <row r="5" spans="1:2">
      <c r="A5" s="75" t="s">
        <v>1930</v>
      </c>
      <c r="B5" s="68">
        <v>9.1</v>
      </c>
    </row>
    <row r="6" spans="1:2">
      <c r="A6" s="75" t="s">
        <v>1913</v>
      </c>
      <c r="B6" s="68">
        <v>9.49</v>
      </c>
    </row>
    <row r="7" spans="1:2">
      <c r="A7" s="75" t="s">
        <v>1894</v>
      </c>
      <c r="B7" s="68">
        <v>9.69</v>
      </c>
    </row>
    <row r="8" spans="1:2">
      <c r="A8" s="75" t="s">
        <v>1885</v>
      </c>
      <c r="B8" s="68">
        <v>9.9600000000000009</v>
      </c>
    </row>
    <row r="9" spans="1:2">
      <c r="A9" s="75" t="s">
        <v>2054</v>
      </c>
      <c r="B9" s="68">
        <v>29.47</v>
      </c>
    </row>
    <row r="10" spans="1:2">
      <c r="A10" s="75" t="s">
        <v>2053</v>
      </c>
      <c r="B10" s="68">
        <v>29.01</v>
      </c>
    </row>
    <row r="11" spans="1:2">
      <c r="A11" s="75" t="s">
        <v>2084</v>
      </c>
      <c r="B11" s="68">
        <v>37.880000000000003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60"/>
  </sheetPr>
  <dimension ref="A1:M230"/>
  <sheetViews>
    <sheetView showGridLines="0" workbookViewId="0">
      <selection activeCell="B11" sqref="B9:L11"/>
    </sheetView>
  </sheetViews>
  <sheetFormatPr baseColWidth="10" defaultColWidth="8.83203125" defaultRowHeight="13"/>
  <cols>
    <col min="1" max="1" width="4.6640625" style="2" customWidth="1"/>
    <col min="2" max="2" width="6.5" style="2" customWidth="1"/>
    <col min="3" max="12" width="7.6640625" style="2" customWidth="1"/>
    <col min="13" max="13" width="3.6640625" style="2" customWidth="1"/>
    <col min="14" max="16384" width="8.83203125" style="2"/>
  </cols>
  <sheetData>
    <row r="1" spans="2:13" ht="6" customHeight="1"/>
    <row r="2" spans="2:13">
      <c r="I2" s="12"/>
      <c r="K2" s="12"/>
      <c r="L2" s="13" t="s">
        <v>2092</v>
      </c>
      <c r="M2" s="12"/>
    </row>
    <row r="3" spans="2:13" ht="25">
      <c r="B3" s="14" t="s">
        <v>2093</v>
      </c>
      <c r="C3" s="14"/>
      <c r="E3" s="14"/>
      <c r="H3" s="15"/>
      <c r="I3" s="14"/>
    </row>
    <row r="4" spans="2:13" ht="12.75" customHeight="1">
      <c r="B4" s="14"/>
      <c r="C4" s="14"/>
      <c r="E4" s="14"/>
      <c r="H4" s="15"/>
      <c r="I4" s="14"/>
    </row>
    <row r="5" spans="2:13" ht="33">
      <c r="B5" s="16" t="s">
        <v>2094</v>
      </c>
      <c r="C5" s="17"/>
      <c r="D5" s="17"/>
      <c r="E5" s="17"/>
      <c r="F5" s="17"/>
      <c r="G5" s="17"/>
      <c r="H5" s="18"/>
      <c r="I5" s="17"/>
      <c r="K5" s="17"/>
      <c r="L5" s="17"/>
      <c r="M5" s="17"/>
    </row>
    <row r="6" spans="2:13" ht="12.75" customHeight="1">
      <c r="B6" s="19"/>
      <c r="C6" s="17"/>
      <c r="D6" s="17"/>
      <c r="E6" s="17"/>
      <c r="F6" s="17"/>
      <c r="G6" s="17"/>
      <c r="H6" s="18"/>
      <c r="I6" s="17"/>
      <c r="K6" s="17"/>
      <c r="L6" s="17"/>
      <c r="M6" s="17"/>
    </row>
    <row r="7" spans="2:13" ht="12.75" customHeight="1">
      <c r="B7" s="16"/>
      <c r="C7" s="17"/>
      <c r="D7" s="17"/>
      <c r="E7" s="17"/>
      <c r="F7" s="17"/>
      <c r="G7" s="17"/>
      <c r="H7" s="18"/>
      <c r="I7" s="17"/>
      <c r="K7" s="17"/>
      <c r="L7" s="17"/>
      <c r="M7" s="17"/>
    </row>
    <row r="8" spans="2:13" ht="12.75" customHeight="1">
      <c r="B8" s="18"/>
      <c r="C8" s="17"/>
      <c r="D8" s="17"/>
      <c r="E8" s="17"/>
      <c r="F8" s="17"/>
      <c r="G8" s="17"/>
      <c r="H8" s="18"/>
      <c r="I8" s="17"/>
      <c r="K8" s="17"/>
      <c r="L8" s="17"/>
      <c r="M8" s="17"/>
    </row>
    <row r="9" spans="2:13" s="17" customFormat="1">
      <c r="B9" s="20" t="s">
        <v>2095</v>
      </c>
      <c r="C9" s="21">
        <v>2</v>
      </c>
      <c r="D9" s="21">
        <v>3</v>
      </c>
      <c r="E9" s="21">
        <v>4</v>
      </c>
      <c r="F9" s="21">
        <v>5</v>
      </c>
      <c r="G9" s="21">
        <v>6</v>
      </c>
      <c r="H9" s="21">
        <v>7</v>
      </c>
      <c r="I9" s="21">
        <v>8</v>
      </c>
      <c r="J9" s="21">
        <v>44</v>
      </c>
      <c r="K9" s="21">
        <v>45</v>
      </c>
      <c r="L9" s="21">
        <v>46</v>
      </c>
    </row>
    <row r="10" spans="2:13" s="25" customFormat="1" ht="12.75" customHeight="1">
      <c r="B10" s="22" t="s">
        <v>2096</v>
      </c>
      <c r="C10" s="23">
        <v>6.94</v>
      </c>
      <c r="D10" s="23">
        <v>7.58</v>
      </c>
      <c r="E10" s="23">
        <v>7.79</v>
      </c>
      <c r="F10" s="23">
        <v>8.1300000000000008</v>
      </c>
      <c r="G10" s="23">
        <v>8.42</v>
      </c>
      <c r="H10" s="23">
        <v>8.5299999999999994</v>
      </c>
      <c r="I10" s="23">
        <v>8.66</v>
      </c>
      <c r="J10" s="24">
        <v>26.5</v>
      </c>
      <c r="K10" s="24">
        <v>26.6</v>
      </c>
      <c r="L10" s="24">
        <v>34.92</v>
      </c>
      <c r="M10" s="2"/>
    </row>
    <row r="11" spans="2:13" s="30" customFormat="1" ht="12.75" customHeight="1">
      <c r="B11" s="26">
        <v>2</v>
      </c>
      <c r="C11" s="27">
        <v>7.66</v>
      </c>
      <c r="D11" s="27">
        <v>8.25</v>
      </c>
      <c r="E11" s="28">
        <v>8.91</v>
      </c>
      <c r="F11" s="28">
        <v>9.1</v>
      </c>
      <c r="G11" s="28">
        <v>9.49</v>
      </c>
      <c r="H11" s="28">
        <v>9.69</v>
      </c>
      <c r="I11" s="28">
        <v>9.9600000000000009</v>
      </c>
      <c r="J11" s="28">
        <v>29.47</v>
      </c>
      <c r="K11" s="27">
        <v>29.01</v>
      </c>
      <c r="L11" s="29">
        <v>37.880000000000003</v>
      </c>
      <c r="M11" s="2"/>
    </row>
    <row r="12" spans="2:13" s="30" customFormat="1" ht="12.75" customHeight="1">
      <c r="B12" s="31">
        <v>3</v>
      </c>
      <c r="C12" s="32">
        <v>7.78</v>
      </c>
      <c r="D12" s="32">
        <v>8.6</v>
      </c>
      <c r="E12" s="33">
        <v>9.4</v>
      </c>
      <c r="F12" s="33">
        <v>9.68</v>
      </c>
      <c r="G12" s="33">
        <v>10.08</v>
      </c>
      <c r="H12" s="33">
        <v>10.42</v>
      </c>
      <c r="I12" s="32">
        <v>11.01</v>
      </c>
      <c r="J12" s="34">
        <v>32.04</v>
      </c>
      <c r="K12" s="32">
        <v>33.049999999999997</v>
      </c>
      <c r="L12" s="34">
        <v>40.35</v>
      </c>
      <c r="M12" s="2"/>
    </row>
    <row r="13" spans="2:13" s="35" customFormat="1" ht="12.75" customHeight="1">
      <c r="B13" s="31">
        <v>4</v>
      </c>
      <c r="C13" s="32">
        <v>8.0299999999999994</v>
      </c>
      <c r="D13" s="32">
        <v>8.81</v>
      </c>
      <c r="E13" s="33">
        <v>9.85</v>
      </c>
      <c r="F13" s="32">
        <v>10.29</v>
      </c>
      <c r="G13" s="34">
        <v>10.59</v>
      </c>
      <c r="H13" s="33">
        <v>11.09</v>
      </c>
      <c r="I13" s="33">
        <v>11.8</v>
      </c>
      <c r="J13" s="33">
        <v>35.18</v>
      </c>
      <c r="K13" s="32">
        <v>35.25</v>
      </c>
      <c r="L13" s="34">
        <v>43.75</v>
      </c>
      <c r="M13" s="2"/>
    </row>
    <row r="14" spans="2:13" s="35" customFormat="1" ht="12.75" customHeight="1">
      <c r="B14" s="36">
        <v>5</v>
      </c>
      <c r="C14" s="37">
        <v>8.07</v>
      </c>
      <c r="D14" s="37">
        <v>8.8800000000000008</v>
      </c>
      <c r="E14" s="38">
        <v>10.210000000000001</v>
      </c>
      <c r="F14" s="33">
        <v>10.68</v>
      </c>
      <c r="G14" s="33">
        <v>10.93</v>
      </c>
      <c r="H14" s="33">
        <v>11.5</v>
      </c>
      <c r="I14" s="33">
        <v>12.38</v>
      </c>
      <c r="J14" s="38">
        <v>38.14</v>
      </c>
      <c r="K14" s="37">
        <v>38.270000000000003</v>
      </c>
      <c r="L14" s="39">
        <v>46.56</v>
      </c>
      <c r="M14" s="2"/>
    </row>
    <row r="15" spans="2:13" s="35" customFormat="1" ht="12.75" customHeight="1">
      <c r="B15" s="40">
        <v>6</v>
      </c>
      <c r="C15" s="41">
        <v>8.35</v>
      </c>
      <c r="D15" s="41">
        <v>9.1300000000000008</v>
      </c>
      <c r="E15" s="42">
        <v>10.34</v>
      </c>
      <c r="F15" s="42">
        <v>10.89</v>
      </c>
      <c r="G15" s="43">
        <v>11.19</v>
      </c>
      <c r="H15" s="42">
        <v>11.79</v>
      </c>
      <c r="I15" s="42">
        <v>12.48</v>
      </c>
      <c r="J15" s="44">
        <v>41.15</v>
      </c>
      <c r="K15" s="44">
        <v>40.72</v>
      </c>
      <c r="L15" s="44">
        <v>48.33</v>
      </c>
      <c r="M15" s="2"/>
    </row>
    <row r="16" spans="2:13" s="35" customFormat="1" ht="12.75" customHeight="1">
      <c r="B16" s="45">
        <v>7</v>
      </c>
      <c r="C16" s="46">
        <v>8.81</v>
      </c>
      <c r="D16" s="46">
        <v>9.36</v>
      </c>
      <c r="E16" s="47">
        <v>10.52</v>
      </c>
      <c r="F16" s="47">
        <v>11.13</v>
      </c>
      <c r="G16" s="48">
        <v>11.39</v>
      </c>
      <c r="H16" s="47">
        <v>12.1</v>
      </c>
      <c r="I16" s="47">
        <v>12.96</v>
      </c>
      <c r="J16" s="49">
        <v>43.92</v>
      </c>
      <c r="K16" s="49">
        <v>43.86</v>
      </c>
      <c r="L16" s="49">
        <v>50.79</v>
      </c>
      <c r="M16" s="2"/>
    </row>
    <row r="17" spans="2:13" s="35" customFormat="1" ht="12.75" customHeight="1">
      <c r="B17" s="40">
        <v>8</v>
      </c>
      <c r="C17" s="46">
        <v>8.9700000000000006</v>
      </c>
      <c r="D17" s="46">
        <v>9.59</v>
      </c>
      <c r="E17" s="47">
        <v>10.69</v>
      </c>
      <c r="F17" s="47">
        <v>11.34</v>
      </c>
      <c r="G17" s="48">
        <v>11.74</v>
      </c>
      <c r="H17" s="47">
        <v>12.47</v>
      </c>
      <c r="I17" s="47">
        <v>13.4</v>
      </c>
      <c r="J17" s="49">
        <v>44.58</v>
      </c>
      <c r="K17" s="49">
        <v>46.14</v>
      </c>
      <c r="L17" s="49">
        <v>52.33</v>
      </c>
      <c r="M17" s="2"/>
    </row>
    <row r="18" spans="2:13" s="35" customFormat="1" ht="12.75" customHeight="1">
      <c r="B18" s="40">
        <v>9</v>
      </c>
      <c r="C18" s="46">
        <v>9.23</v>
      </c>
      <c r="D18" s="46">
        <v>9.82</v>
      </c>
      <c r="E18" s="47">
        <v>10.83</v>
      </c>
      <c r="F18" s="47">
        <v>11.43</v>
      </c>
      <c r="G18" s="48">
        <v>11.99</v>
      </c>
      <c r="H18" s="47">
        <v>12.99</v>
      </c>
      <c r="I18" s="47">
        <v>14.24</v>
      </c>
      <c r="J18" s="49">
        <v>47.72</v>
      </c>
      <c r="K18" s="49">
        <v>49.37</v>
      </c>
      <c r="L18" s="49">
        <v>55.45</v>
      </c>
      <c r="M18" s="2"/>
    </row>
    <row r="19" spans="2:13" s="35" customFormat="1" ht="12.75" customHeight="1">
      <c r="B19" s="50">
        <v>10</v>
      </c>
      <c r="C19" s="46">
        <v>9.44</v>
      </c>
      <c r="D19" s="51">
        <v>9.86</v>
      </c>
      <c r="E19" s="52">
        <v>11</v>
      </c>
      <c r="F19" s="52">
        <v>11.75</v>
      </c>
      <c r="G19" s="53">
        <v>12.36</v>
      </c>
      <c r="H19" s="52">
        <v>13.75</v>
      </c>
      <c r="I19" s="52">
        <v>15.19</v>
      </c>
      <c r="J19" s="54">
        <v>50.7</v>
      </c>
      <c r="K19" s="54">
        <v>53.53</v>
      </c>
      <c r="L19" s="54">
        <v>58.43</v>
      </c>
      <c r="M19" s="2"/>
    </row>
    <row r="20" spans="2:13" s="35" customFormat="1" ht="12.75" customHeight="1">
      <c r="B20" s="31">
        <v>11</v>
      </c>
      <c r="C20" s="27">
        <v>9.85</v>
      </c>
      <c r="D20" s="32">
        <v>10.25</v>
      </c>
      <c r="E20" s="32">
        <v>11.11</v>
      </c>
      <c r="F20" s="32">
        <v>11.94</v>
      </c>
      <c r="G20" s="55">
        <v>12.9</v>
      </c>
      <c r="H20" s="32">
        <v>14.91</v>
      </c>
      <c r="I20" s="32">
        <v>16.190000000000001</v>
      </c>
      <c r="J20" s="33">
        <v>53.39</v>
      </c>
      <c r="K20" s="33">
        <v>56.75</v>
      </c>
      <c r="L20" s="33">
        <v>61.05</v>
      </c>
      <c r="M20" s="2"/>
    </row>
    <row r="21" spans="2:13" s="35" customFormat="1" ht="12.75" customHeight="1">
      <c r="B21" s="31">
        <v>12</v>
      </c>
      <c r="C21" s="32">
        <v>10.01</v>
      </c>
      <c r="D21" s="32">
        <v>10.57</v>
      </c>
      <c r="E21" s="32">
        <v>11.2</v>
      </c>
      <c r="F21" s="32">
        <v>12.11</v>
      </c>
      <c r="G21" s="55">
        <v>13.11</v>
      </c>
      <c r="H21" s="32">
        <v>15.5</v>
      </c>
      <c r="I21" s="32">
        <v>17.11</v>
      </c>
      <c r="J21" s="33">
        <v>55.69</v>
      </c>
      <c r="K21" s="33">
        <v>58.79</v>
      </c>
      <c r="L21" s="33">
        <v>63.31</v>
      </c>
      <c r="M21" s="2"/>
    </row>
    <row r="22" spans="2:13" s="35" customFormat="1" ht="12.75" customHeight="1">
      <c r="B22" s="31">
        <v>13</v>
      </c>
      <c r="C22" s="32">
        <v>10.25</v>
      </c>
      <c r="D22" s="32">
        <v>10.82</v>
      </c>
      <c r="E22" s="32">
        <v>11.35</v>
      </c>
      <c r="F22" s="32">
        <v>12.34</v>
      </c>
      <c r="G22" s="55">
        <v>13.78</v>
      </c>
      <c r="H22" s="32">
        <v>16.61</v>
      </c>
      <c r="I22" s="32">
        <v>18.22</v>
      </c>
      <c r="J22" s="33">
        <v>57.99</v>
      </c>
      <c r="K22" s="33">
        <v>60.91</v>
      </c>
      <c r="L22" s="33">
        <v>65.58</v>
      </c>
      <c r="M22" s="2"/>
    </row>
    <row r="23" spans="2:13" s="35" customFormat="1" ht="12.75" customHeight="1">
      <c r="B23" s="31">
        <v>14</v>
      </c>
      <c r="C23" s="32">
        <v>10.51</v>
      </c>
      <c r="D23" s="32">
        <v>11.12</v>
      </c>
      <c r="E23" s="32">
        <v>11.46</v>
      </c>
      <c r="F23" s="32">
        <v>12.52</v>
      </c>
      <c r="G23" s="55">
        <v>14.43</v>
      </c>
      <c r="H23" s="32">
        <v>17.64</v>
      </c>
      <c r="I23" s="32">
        <v>19.27</v>
      </c>
      <c r="J23" s="33">
        <v>60.39</v>
      </c>
      <c r="K23" s="33">
        <v>63.28</v>
      </c>
      <c r="L23" s="33">
        <v>67.94</v>
      </c>
      <c r="M23" s="2"/>
    </row>
    <row r="24" spans="2:13" s="35" customFormat="1" ht="12.75" customHeight="1">
      <c r="B24" s="56">
        <v>15</v>
      </c>
      <c r="C24" s="37">
        <v>10.57</v>
      </c>
      <c r="D24" s="37">
        <v>11.36</v>
      </c>
      <c r="E24" s="37">
        <v>11.62</v>
      </c>
      <c r="F24" s="37">
        <v>13.1</v>
      </c>
      <c r="G24" s="57">
        <v>15.09</v>
      </c>
      <c r="H24" s="37">
        <v>18.18</v>
      </c>
      <c r="I24" s="37">
        <v>20.25</v>
      </c>
      <c r="J24" s="38">
        <v>62.61</v>
      </c>
      <c r="K24" s="38">
        <v>66.14</v>
      </c>
      <c r="L24" s="38">
        <v>70.13</v>
      </c>
      <c r="M24" s="2"/>
    </row>
    <row r="25" spans="2:13" s="30" customFormat="1" ht="12.75" customHeight="1">
      <c r="B25" s="58">
        <v>16</v>
      </c>
      <c r="C25" s="41">
        <v>10.69</v>
      </c>
      <c r="D25" s="41">
        <v>11.47</v>
      </c>
      <c r="E25" s="47">
        <v>11.72</v>
      </c>
      <c r="F25" s="47">
        <v>13.18</v>
      </c>
      <c r="G25" s="48">
        <v>15.58</v>
      </c>
      <c r="H25" s="47">
        <v>18.95</v>
      </c>
      <c r="I25" s="47">
        <v>20.86</v>
      </c>
      <c r="J25" s="49">
        <v>65.41</v>
      </c>
      <c r="K25" s="49">
        <v>68.91</v>
      </c>
      <c r="L25" s="49">
        <v>72.92</v>
      </c>
      <c r="M25" s="2"/>
    </row>
    <row r="26" spans="2:13" s="35" customFormat="1" ht="12.75" customHeight="1">
      <c r="B26" s="40">
        <v>17</v>
      </c>
      <c r="C26" s="46">
        <v>10.88</v>
      </c>
      <c r="D26" s="46">
        <v>11.93</v>
      </c>
      <c r="E26" s="47">
        <v>11.98</v>
      </c>
      <c r="F26" s="47">
        <v>13.68</v>
      </c>
      <c r="G26" s="48">
        <v>16.38</v>
      </c>
      <c r="H26" s="47">
        <v>20.11</v>
      </c>
      <c r="I26" s="47">
        <v>21.86</v>
      </c>
      <c r="J26" s="49">
        <v>68.209999999999994</v>
      </c>
      <c r="K26" s="49">
        <v>72.180000000000007</v>
      </c>
      <c r="L26" s="49">
        <v>75.22</v>
      </c>
      <c r="M26" s="2"/>
    </row>
    <row r="27" spans="2:13" s="30" customFormat="1" ht="12.75" customHeight="1">
      <c r="B27" s="40">
        <v>18</v>
      </c>
      <c r="C27" s="46">
        <v>10.9</v>
      </c>
      <c r="D27" s="46">
        <v>12.09</v>
      </c>
      <c r="E27" s="47">
        <v>12.33</v>
      </c>
      <c r="F27" s="47">
        <v>14.35</v>
      </c>
      <c r="G27" s="48">
        <v>17.05</v>
      </c>
      <c r="H27" s="47">
        <v>20.53</v>
      </c>
      <c r="I27" s="47">
        <v>22.92</v>
      </c>
      <c r="J27" s="49">
        <v>71.03</v>
      </c>
      <c r="K27" s="49">
        <v>76.099999999999994</v>
      </c>
      <c r="L27" s="49">
        <v>78.02</v>
      </c>
      <c r="M27" s="2"/>
    </row>
    <row r="28" spans="2:13" s="35" customFormat="1" ht="12.75" customHeight="1">
      <c r="B28" s="40">
        <v>19</v>
      </c>
      <c r="C28" s="46">
        <v>10.95</v>
      </c>
      <c r="D28" s="46">
        <v>12.3</v>
      </c>
      <c r="E28" s="47">
        <v>12.36</v>
      </c>
      <c r="F28" s="47">
        <v>14.58</v>
      </c>
      <c r="G28" s="48">
        <v>17.399999999999999</v>
      </c>
      <c r="H28" s="47">
        <v>21.1</v>
      </c>
      <c r="I28" s="47">
        <v>23.7</v>
      </c>
      <c r="J28" s="49">
        <v>73.83</v>
      </c>
      <c r="K28" s="49">
        <v>78.989999999999995</v>
      </c>
      <c r="L28" s="49">
        <v>80.790000000000006</v>
      </c>
      <c r="M28" s="2"/>
    </row>
    <row r="29" spans="2:13" s="35" customFormat="1" ht="12.75" customHeight="1">
      <c r="B29" s="59">
        <v>20</v>
      </c>
      <c r="C29" s="51">
        <v>11.1</v>
      </c>
      <c r="D29" s="51">
        <v>12.52</v>
      </c>
      <c r="E29" s="52">
        <v>12.78</v>
      </c>
      <c r="F29" s="52">
        <v>15.3</v>
      </c>
      <c r="G29" s="53">
        <v>18.16</v>
      </c>
      <c r="H29" s="52">
        <v>21.89</v>
      </c>
      <c r="I29" s="52">
        <v>24.8</v>
      </c>
      <c r="J29" s="54">
        <v>76.3</v>
      </c>
      <c r="K29" s="54">
        <v>81.849999999999994</v>
      </c>
      <c r="L29" s="54">
        <v>83.22</v>
      </c>
      <c r="M29" s="2"/>
    </row>
    <row r="30" spans="2:13" s="35" customFormat="1" ht="12.75" customHeight="1">
      <c r="B30" s="60">
        <v>21</v>
      </c>
      <c r="C30" s="27">
        <v>11.44</v>
      </c>
      <c r="D30" s="27">
        <v>13.02</v>
      </c>
      <c r="E30" s="32">
        <v>13.34</v>
      </c>
      <c r="F30" s="32">
        <v>15.62</v>
      </c>
      <c r="G30" s="55">
        <v>18.899999999999999</v>
      </c>
      <c r="H30" s="32">
        <v>22.72</v>
      </c>
      <c r="I30" s="32">
        <v>25.79</v>
      </c>
      <c r="J30" s="33">
        <v>78.040000000000006</v>
      </c>
      <c r="K30" s="33">
        <v>83.86</v>
      </c>
      <c r="L30" s="33">
        <v>84.96</v>
      </c>
      <c r="M30" s="2"/>
    </row>
    <row r="31" spans="2:13" s="35" customFormat="1" ht="12.75" customHeight="1">
      <c r="B31" s="31">
        <v>22</v>
      </c>
      <c r="C31" s="32">
        <v>11.69</v>
      </c>
      <c r="D31" s="32">
        <v>13.26</v>
      </c>
      <c r="E31" s="32">
        <v>13.84</v>
      </c>
      <c r="F31" s="32">
        <v>16.34</v>
      </c>
      <c r="G31" s="55">
        <v>19.68</v>
      </c>
      <c r="H31" s="32">
        <v>23.55</v>
      </c>
      <c r="I31" s="32">
        <v>26.92</v>
      </c>
      <c r="J31" s="33">
        <v>80.489999999999995</v>
      </c>
      <c r="K31" s="33">
        <v>86.47</v>
      </c>
      <c r="L31" s="33">
        <v>87.39</v>
      </c>
      <c r="M31" s="2"/>
    </row>
    <row r="32" spans="2:13" s="35" customFormat="1" ht="12.75" customHeight="1">
      <c r="B32" s="31">
        <v>23</v>
      </c>
      <c r="C32" s="32">
        <v>11.82</v>
      </c>
      <c r="D32" s="32">
        <v>13.62</v>
      </c>
      <c r="E32" s="32">
        <v>14.27</v>
      </c>
      <c r="F32" s="32">
        <v>16.82</v>
      </c>
      <c r="G32" s="55">
        <v>20.420000000000002</v>
      </c>
      <c r="H32" s="32">
        <v>24.34</v>
      </c>
      <c r="I32" s="32">
        <v>28</v>
      </c>
      <c r="J32" s="33">
        <v>82.92</v>
      </c>
      <c r="K32" s="33">
        <v>89.09</v>
      </c>
      <c r="L32" s="33">
        <v>89.81</v>
      </c>
      <c r="M32" s="2"/>
    </row>
    <row r="33" spans="2:13" s="35" customFormat="1" ht="12.75" customHeight="1">
      <c r="B33" s="31">
        <v>24</v>
      </c>
      <c r="C33" s="32">
        <v>12.05</v>
      </c>
      <c r="D33" s="32">
        <v>13.93</v>
      </c>
      <c r="E33" s="32">
        <v>14.73</v>
      </c>
      <c r="F33" s="32">
        <v>17.36</v>
      </c>
      <c r="G33" s="55">
        <v>21.4</v>
      </c>
      <c r="H33" s="32">
        <v>25.17</v>
      </c>
      <c r="I33" s="32">
        <v>29.1</v>
      </c>
      <c r="J33" s="33">
        <v>85.63</v>
      </c>
      <c r="K33" s="33">
        <v>92.01</v>
      </c>
      <c r="L33" s="33">
        <v>92.5</v>
      </c>
      <c r="M33" s="2"/>
    </row>
    <row r="34" spans="2:13" s="35" customFormat="1" ht="12.75" customHeight="1">
      <c r="B34" s="36">
        <v>25</v>
      </c>
      <c r="C34" s="37">
        <v>12.18</v>
      </c>
      <c r="D34" s="37">
        <v>14.22</v>
      </c>
      <c r="E34" s="37">
        <v>14.91</v>
      </c>
      <c r="F34" s="37">
        <v>17.86</v>
      </c>
      <c r="G34" s="57">
        <v>21.92</v>
      </c>
      <c r="H34" s="37">
        <v>25.96</v>
      </c>
      <c r="I34" s="37">
        <v>30.18</v>
      </c>
      <c r="J34" s="38">
        <v>88.29</v>
      </c>
      <c r="K34" s="38">
        <v>94.87</v>
      </c>
      <c r="L34" s="38">
        <v>95.19</v>
      </c>
      <c r="M34" s="2"/>
    </row>
    <row r="35" spans="2:13" s="35" customFormat="1" ht="12.75" customHeight="1">
      <c r="B35" s="40">
        <v>26</v>
      </c>
      <c r="C35" s="41">
        <v>12.65</v>
      </c>
      <c r="D35" s="41">
        <v>14.57</v>
      </c>
      <c r="E35" s="47">
        <v>15.54</v>
      </c>
      <c r="F35" s="47">
        <v>18.41</v>
      </c>
      <c r="G35" s="48">
        <v>22.73</v>
      </c>
      <c r="H35" s="47">
        <v>27.08</v>
      </c>
      <c r="I35" s="47">
        <v>31.19</v>
      </c>
      <c r="J35" s="49">
        <v>91.08</v>
      </c>
      <c r="K35" s="49">
        <v>97.87</v>
      </c>
      <c r="L35" s="49">
        <v>98.17</v>
      </c>
      <c r="M35" s="2"/>
    </row>
    <row r="36" spans="2:13" s="35" customFormat="1" ht="12.75" customHeight="1">
      <c r="B36" s="45">
        <v>27</v>
      </c>
      <c r="C36" s="46">
        <v>12.95</v>
      </c>
      <c r="D36" s="46">
        <v>14.92</v>
      </c>
      <c r="E36" s="47">
        <v>15.7</v>
      </c>
      <c r="F36" s="47">
        <v>18.71</v>
      </c>
      <c r="G36" s="48">
        <v>23.47</v>
      </c>
      <c r="H36" s="47">
        <v>27.57</v>
      </c>
      <c r="I36" s="47">
        <v>32.26</v>
      </c>
      <c r="J36" s="49">
        <v>93.6</v>
      </c>
      <c r="K36" s="49">
        <v>100.56</v>
      </c>
      <c r="L36" s="49">
        <v>100.72</v>
      </c>
      <c r="M36" s="2"/>
    </row>
    <row r="37" spans="2:13" s="35" customFormat="1" ht="12.75" customHeight="1">
      <c r="B37" s="45">
        <v>28</v>
      </c>
      <c r="C37" s="46">
        <v>13.18</v>
      </c>
      <c r="D37" s="46">
        <v>15.42</v>
      </c>
      <c r="E37" s="47">
        <v>16.579999999999998</v>
      </c>
      <c r="F37" s="47">
        <v>19.75</v>
      </c>
      <c r="G37" s="48">
        <v>24.8</v>
      </c>
      <c r="H37" s="47">
        <v>29.02</v>
      </c>
      <c r="I37" s="48">
        <v>33.380000000000003</v>
      </c>
      <c r="J37" s="49">
        <v>96.12</v>
      </c>
      <c r="K37" s="49">
        <v>103.28</v>
      </c>
      <c r="L37" s="49">
        <v>103.25</v>
      </c>
      <c r="M37" s="2"/>
    </row>
    <row r="38" spans="2:13" ht="12.75" customHeight="1">
      <c r="B38" s="45">
        <v>29</v>
      </c>
      <c r="C38" s="46">
        <v>13.46</v>
      </c>
      <c r="D38" s="46">
        <v>15.71</v>
      </c>
      <c r="E38" s="47">
        <v>17.059999999999999</v>
      </c>
      <c r="F38" s="47">
        <v>20.2</v>
      </c>
      <c r="G38" s="48">
        <v>25.51</v>
      </c>
      <c r="H38" s="47">
        <v>29.74</v>
      </c>
      <c r="I38" s="48">
        <v>34.380000000000003</v>
      </c>
      <c r="J38" s="49">
        <v>98.49</v>
      </c>
      <c r="K38" s="49">
        <v>105.82</v>
      </c>
      <c r="L38" s="49">
        <v>105.34</v>
      </c>
    </row>
    <row r="39" spans="2:13" ht="12.75" customHeight="1">
      <c r="B39" s="45">
        <v>30</v>
      </c>
      <c r="C39" s="51">
        <v>13.6</v>
      </c>
      <c r="D39" s="51">
        <v>15.95</v>
      </c>
      <c r="E39" s="52">
        <v>17.57</v>
      </c>
      <c r="F39" s="52">
        <v>20.8</v>
      </c>
      <c r="G39" s="53">
        <v>25.92</v>
      </c>
      <c r="H39" s="52">
        <v>30.1</v>
      </c>
      <c r="I39" s="53">
        <v>35.479999999999997</v>
      </c>
      <c r="J39" s="54">
        <v>100.84</v>
      </c>
      <c r="K39" s="54">
        <v>108.34</v>
      </c>
      <c r="L39" s="54">
        <v>107.74</v>
      </c>
    </row>
    <row r="40" spans="2:13" ht="12.75" customHeight="1">
      <c r="B40" s="26">
        <v>31</v>
      </c>
      <c r="C40" s="27">
        <v>13.8</v>
      </c>
      <c r="D40" s="27">
        <v>16.18</v>
      </c>
      <c r="E40" s="32">
        <v>17.63</v>
      </c>
      <c r="F40" s="32">
        <v>20.94</v>
      </c>
      <c r="G40" s="55">
        <v>26.46</v>
      </c>
      <c r="H40" s="32">
        <v>30.75</v>
      </c>
      <c r="I40" s="55">
        <v>36.299999999999997</v>
      </c>
      <c r="J40" s="33">
        <v>102.35</v>
      </c>
      <c r="K40" s="33">
        <v>110.81</v>
      </c>
      <c r="L40" s="33">
        <v>109.4</v>
      </c>
    </row>
    <row r="41" spans="2:13" ht="12.75" customHeight="1">
      <c r="B41" s="61">
        <v>32</v>
      </c>
      <c r="C41" s="32">
        <v>13.9</v>
      </c>
      <c r="D41" s="32">
        <v>16.22</v>
      </c>
      <c r="E41" s="32">
        <v>17.93</v>
      </c>
      <c r="F41" s="32">
        <v>21.32</v>
      </c>
      <c r="G41" s="55">
        <v>26.96</v>
      </c>
      <c r="H41" s="32">
        <v>31.29</v>
      </c>
      <c r="I41" s="55">
        <v>37.4</v>
      </c>
      <c r="J41" s="33">
        <v>104.55</v>
      </c>
      <c r="K41" s="33">
        <v>113.19</v>
      </c>
      <c r="L41" s="33">
        <v>111.61</v>
      </c>
    </row>
    <row r="42" spans="2:13" ht="12.75" customHeight="1">
      <c r="B42" s="61">
        <v>33</v>
      </c>
      <c r="C42" s="32">
        <v>14.03</v>
      </c>
      <c r="D42" s="32">
        <v>16.739999999999998</v>
      </c>
      <c r="E42" s="32">
        <v>18.73</v>
      </c>
      <c r="F42" s="32">
        <v>22.31</v>
      </c>
      <c r="G42" s="55">
        <v>27.94</v>
      </c>
      <c r="H42" s="32">
        <v>32.409999999999997</v>
      </c>
      <c r="I42" s="55">
        <v>38.409999999999997</v>
      </c>
      <c r="J42" s="33">
        <v>106.74</v>
      </c>
      <c r="K42" s="33">
        <v>115.56</v>
      </c>
      <c r="L42" s="33">
        <v>113.84</v>
      </c>
    </row>
    <row r="43" spans="2:13" ht="12.75" customHeight="1">
      <c r="B43" s="61">
        <v>34</v>
      </c>
      <c r="C43" s="32">
        <v>14.12</v>
      </c>
      <c r="D43" s="32">
        <v>16.95</v>
      </c>
      <c r="E43" s="32">
        <v>19.14</v>
      </c>
      <c r="F43" s="32">
        <v>22.66</v>
      </c>
      <c r="G43" s="55">
        <v>28.46</v>
      </c>
      <c r="H43" s="32">
        <v>32.96</v>
      </c>
      <c r="I43" s="55">
        <v>39.49</v>
      </c>
      <c r="J43" s="33">
        <v>109.13</v>
      </c>
      <c r="K43" s="33">
        <v>118.15</v>
      </c>
      <c r="L43" s="33">
        <v>116.17</v>
      </c>
    </row>
    <row r="44" spans="2:13" ht="12.75" customHeight="1">
      <c r="B44" s="36">
        <v>35</v>
      </c>
      <c r="C44" s="37">
        <v>14.37</v>
      </c>
      <c r="D44" s="37">
        <v>17.68</v>
      </c>
      <c r="E44" s="37">
        <v>19.59</v>
      </c>
      <c r="F44" s="37">
        <v>23.21</v>
      </c>
      <c r="G44" s="57">
        <v>29.16</v>
      </c>
      <c r="H44" s="37">
        <v>33.799999999999997</v>
      </c>
      <c r="I44" s="57">
        <v>40.54</v>
      </c>
      <c r="J44" s="38">
        <v>111.83</v>
      </c>
      <c r="K44" s="38">
        <v>121.07</v>
      </c>
      <c r="L44" s="38">
        <v>118.86</v>
      </c>
    </row>
    <row r="45" spans="2:13" ht="12.75" customHeight="1"/>
    <row r="46" spans="2:13" ht="12.75" customHeight="1"/>
    <row r="47" spans="2:13" ht="12.75" customHeight="1"/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/>
    <row r="53" spans="1:13" ht="12.75" customHeight="1"/>
    <row r="54" spans="1:13" ht="12.75" customHeight="1"/>
    <row r="55" spans="1:13" ht="12.75" customHeight="1">
      <c r="A55" s="62"/>
      <c r="B55" s="62" t="s">
        <v>2097</v>
      </c>
      <c r="C55" s="62"/>
    </row>
    <row r="56" spans="1:13" ht="12.75" customHeight="1"/>
    <row r="57" spans="1:13" ht="14" customHeight="1"/>
    <row r="58" spans="1:13" ht="14" customHeight="1"/>
    <row r="59" spans="1:13" ht="6" customHeight="1"/>
    <row r="60" spans="1:13">
      <c r="I60" s="12"/>
      <c r="K60" s="12"/>
      <c r="L60" s="13" t="str">
        <f>+L2</f>
        <v>2016 Rates</v>
      </c>
      <c r="M60" s="12"/>
    </row>
    <row r="61" spans="1:13" ht="25">
      <c r="B61" s="14" t="s">
        <v>2093</v>
      </c>
      <c r="C61" s="14"/>
      <c r="E61" s="14"/>
      <c r="H61" s="15"/>
      <c r="I61" s="14"/>
    </row>
    <row r="62" spans="1:13" ht="12.75" customHeight="1">
      <c r="B62" s="14"/>
      <c r="C62" s="14"/>
      <c r="E62" s="14"/>
      <c r="H62" s="15"/>
      <c r="I62" s="14"/>
    </row>
    <row r="63" spans="1:13" ht="33">
      <c r="B63" s="16" t="s">
        <v>2094</v>
      </c>
      <c r="C63" s="17"/>
      <c r="D63" s="17"/>
      <c r="E63" s="17"/>
      <c r="F63" s="17"/>
      <c r="G63" s="17"/>
      <c r="H63" s="18"/>
      <c r="I63" s="17"/>
      <c r="K63" s="17"/>
      <c r="L63" s="17"/>
      <c r="M63" s="17"/>
    </row>
    <row r="64" spans="1:13" ht="12.75" customHeight="1">
      <c r="B64" s="19"/>
      <c r="C64" s="17"/>
      <c r="D64" s="17"/>
      <c r="E64" s="17"/>
      <c r="F64" s="17"/>
      <c r="G64" s="17"/>
      <c r="H64" s="18"/>
      <c r="I64" s="17"/>
      <c r="K64" s="17"/>
      <c r="L64" s="17"/>
      <c r="M64" s="17"/>
    </row>
    <row r="65" spans="1:13" ht="12.75" customHeight="1">
      <c r="B65" s="16"/>
      <c r="C65" s="17"/>
      <c r="D65" s="17"/>
      <c r="E65" s="17"/>
      <c r="F65" s="17"/>
      <c r="G65" s="17"/>
      <c r="H65" s="18"/>
      <c r="I65" s="17"/>
      <c r="K65" s="17"/>
      <c r="L65" s="17"/>
      <c r="M65" s="17"/>
    </row>
    <row r="66" spans="1:13" ht="12.75" customHeight="1">
      <c r="B66" s="18"/>
      <c r="C66" s="17"/>
      <c r="D66" s="17"/>
      <c r="E66" s="17"/>
      <c r="F66" s="17"/>
      <c r="G66" s="17"/>
      <c r="H66" s="18"/>
      <c r="I66" s="17"/>
      <c r="K66" s="17"/>
      <c r="L66" s="17"/>
      <c r="M66" s="17"/>
    </row>
    <row r="67" spans="1:13" ht="12.75" customHeight="1">
      <c r="B67" s="20" t="s">
        <v>2095</v>
      </c>
      <c r="C67" s="21">
        <v>2</v>
      </c>
      <c r="D67" s="21">
        <v>3</v>
      </c>
      <c r="E67" s="21">
        <v>4</v>
      </c>
      <c r="F67" s="21">
        <v>5</v>
      </c>
      <c r="G67" s="21">
        <v>6</v>
      </c>
      <c r="H67" s="21">
        <v>7</v>
      </c>
      <c r="I67" s="21">
        <v>8</v>
      </c>
      <c r="J67" s="21">
        <v>44</v>
      </c>
      <c r="K67" s="21">
        <v>45</v>
      </c>
      <c r="L67" s="21">
        <v>46</v>
      </c>
      <c r="M67" s="17"/>
    </row>
    <row r="68" spans="1:13" ht="12.75" customHeight="1">
      <c r="A68" s="17"/>
      <c r="B68" s="22" t="s">
        <v>2098</v>
      </c>
      <c r="C68" s="23">
        <v>14.58</v>
      </c>
      <c r="D68" s="23">
        <v>17.690000000000001</v>
      </c>
      <c r="E68" s="23">
        <v>19.940000000000001</v>
      </c>
      <c r="F68" s="23">
        <v>24.01</v>
      </c>
      <c r="G68" s="23">
        <v>29.89</v>
      </c>
      <c r="H68" s="23">
        <v>34.96</v>
      </c>
      <c r="I68" s="23">
        <v>41.34</v>
      </c>
      <c r="J68" s="24">
        <v>114.23</v>
      </c>
      <c r="K68" s="23">
        <v>123.69</v>
      </c>
      <c r="L68" s="24">
        <v>121.49</v>
      </c>
      <c r="M68" s="17"/>
    </row>
    <row r="69" spans="1:13" ht="12.75" customHeight="1">
      <c r="A69" s="25"/>
      <c r="B69" s="26">
        <v>37</v>
      </c>
      <c r="C69" s="27">
        <v>14.96</v>
      </c>
      <c r="D69" s="27">
        <v>18.09</v>
      </c>
      <c r="E69" s="28">
        <v>20.329999999999998</v>
      </c>
      <c r="F69" s="28">
        <v>24.54</v>
      </c>
      <c r="G69" s="28">
        <v>30.52</v>
      </c>
      <c r="H69" s="28">
        <v>35.729999999999997</v>
      </c>
      <c r="I69" s="28">
        <v>42.14</v>
      </c>
      <c r="J69" s="28">
        <v>116.84</v>
      </c>
      <c r="K69" s="28">
        <v>126.5</v>
      </c>
      <c r="L69" s="28">
        <v>124.13</v>
      </c>
    </row>
    <row r="70" spans="1:13" s="64" customFormat="1" ht="12.75" customHeight="1">
      <c r="A70" s="63"/>
      <c r="B70" s="31">
        <v>38</v>
      </c>
      <c r="C70" s="32">
        <v>15.17</v>
      </c>
      <c r="D70" s="32">
        <v>18.37</v>
      </c>
      <c r="E70" s="33">
        <v>20.78</v>
      </c>
      <c r="F70" s="33">
        <v>25.13</v>
      </c>
      <c r="G70" s="33">
        <v>31.21</v>
      </c>
      <c r="H70" s="33">
        <v>36.57</v>
      </c>
      <c r="I70" s="32">
        <v>42.92</v>
      </c>
      <c r="J70" s="34">
        <v>119.63</v>
      </c>
      <c r="K70" s="32">
        <v>129.53</v>
      </c>
      <c r="L70" s="34">
        <v>126.94</v>
      </c>
      <c r="M70" s="2"/>
    </row>
    <row r="71" spans="1:13" ht="12.75" customHeight="1">
      <c r="A71" s="30"/>
      <c r="B71" s="31">
        <v>39</v>
      </c>
      <c r="C71" s="32">
        <v>15.39</v>
      </c>
      <c r="D71" s="32">
        <v>18.73</v>
      </c>
      <c r="E71" s="33">
        <v>21.26</v>
      </c>
      <c r="F71" s="32">
        <v>25.41</v>
      </c>
      <c r="G71" s="34">
        <v>32.01</v>
      </c>
      <c r="H71" s="33">
        <v>37.57</v>
      </c>
      <c r="I71" s="33">
        <v>43.8</v>
      </c>
      <c r="J71" s="33">
        <v>122.21</v>
      </c>
      <c r="K71" s="33">
        <v>132.32</v>
      </c>
      <c r="L71" s="33">
        <v>129.31</v>
      </c>
    </row>
    <row r="72" spans="1:13" ht="12.75" customHeight="1">
      <c r="A72" s="35"/>
      <c r="B72" s="36">
        <v>40</v>
      </c>
      <c r="C72" s="37">
        <v>15.41</v>
      </c>
      <c r="D72" s="37">
        <v>18.98</v>
      </c>
      <c r="E72" s="38">
        <v>21.32</v>
      </c>
      <c r="F72" s="33">
        <v>25.7</v>
      </c>
      <c r="G72" s="33">
        <v>32.659999999999997</v>
      </c>
      <c r="H72" s="33">
        <v>38.01</v>
      </c>
      <c r="I72" s="33">
        <v>44.53</v>
      </c>
      <c r="J72" s="38">
        <v>124.83</v>
      </c>
      <c r="K72" s="33">
        <v>135.16</v>
      </c>
      <c r="L72" s="38">
        <v>131.85</v>
      </c>
    </row>
    <row r="73" spans="1:13" ht="12.75" customHeight="1">
      <c r="A73" s="35"/>
      <c r="B73" s="40">
        <v>41</v>
      </c>
      <c r="C73" s="41">
        <v>15.61</v>
      </c>
      <c r="D73" s="41">
        <v>19.43</v>
      </c>
      <c r="E73" s="42">
        <v>21.89</v>
      </c>
      <c r="F73" s="42">
        <v>26.33</v>
      </c>
      <c r="G73" s="43">
        <v>33.39</v>
      </c>
      <c r="H73" s="42">
        <v>38.82</v>
      </c>
      <c r="I73" s="42">
        <v>45.04</v>
      </c>
      <c r="J73" s="44">
        <v>126.99</v>
      </c>
      <c r="K73" s="42">
        <v>137.5</v>
      </c>
      <c r="L73" s="44">
        <v>134.25</v>
      </c>
    </row>
    <row r="74" spans="1:13" ht="12.75" customHeight="1">
      <c r="A74" s="35"/>
      <c r="B74" s="45">
        <v>42</v>
      </c>
      <c r="C74" s="46">
        <v>15.85</v>
      </c>
      <c r="D74" s="46">
        <v>19.86</v>
      </c>
      <c r="E74" s="47">
        <v>22.52</v>
      </c>
      <c r="F74" s="47">
        <v>26.92</v>
      </c>
      <c r="G74" s="48">
        <v>34.18</v>
      </c>
      <c r="H74" s="47">
        <v>39.85</v>
      </c>
      <c r="I74" s="47">
        <v>45.71</v>
      </c>
      <c r="J74" s="49">
        <v>129.38</v>
      </c>
      <c r="K74" s="47">
        <v>140.1</v>
      </c>
      <c r="L74" s="49">
        <v>136.63</v>
      </c>
    </row>
    <row r="75" spans="1:13" ht="12.75" customHeight="1">
      <c r="A75" s="35"/>
      <c r="B75" s="40">
        <v>43</v>
      </c>
      <c r="C75" s="46">
        <v>16.059999999999999</v>
      </c>
      <c r="D75" s="46">
        <v>19.96</v>
      </c>
      <c r="E75" s="47">
        <v>22.78</v>
      </c>
      <c r="F75" s="47">
        <v>27.76</v>
      </c>
      <c r="G75" s="48">
        <v>35.35</v>
      </c>
      <c r="H75" s="47">
        <v>41.3</v>
      </c>
      <c r="I75" s="47">
        <v>46.5</v>
      </c>
      <c r="J75" s="49">
        <v>132.01</v>
      </c>
      <c r="K75" s="47">
        <v>142.94</v>
      </c>
      <c r="L75" s="49">
        <v>139.27000000000001</v>
      </c>
    </row>
    <row r="76" spans="1:13" ht="12.75" customHeight="1">
      <c r="A76" s="35"/>
      <c r="B76" s="40">
        <v>44</v>
      </c>
      <c r="C76" s="46">
        <v>16.43</v>
      </c>
      <c r="D76" s="46">
        <v>20.350000000000001</v>
      </c>
      <c r="E76" s="47">
        <v>23.38</v>
      </c>
      <c r="F76" s="47">
        <v>28.26</v>
      </c>
      <c r="G76" s="48">
        <v>35.659999999999997</v>
      </c>
      <c r="H76" s="47">
        <v>41.78</v>
      </c>
      <c r="I76" s="47">
        <v>46.99</v>
      </c>
      <c r="J76" s="49">
        <v>133.9</v>
      </c>
      <c r="K76" s="47">
        <v>144.97</v>
      </c>
      <c r="L76" s="49">
        <v>141.93</v>
      </c>
    </row>
    <row r="77" spans="1:13" ht="12.75" customHeight="1">
      <c r="A77" s="35"/>
      <c r="B77" s="50">
        <v>45</v>
      </c>
      <c r="C77" s="46">
        <v>16.440000000000001</v>
      </c>
      <c r="D77" s="51">
        <v>20.66</v>
      </c>
      <c r="E77" s="52">
        <v>23.8</v>
      </c>
      <c r="F77" s="52">
        <v>28.82</v>
      </c>
      <c r="G77" s="53">
        <v>36.25</v>
      </c>
      <c r="H77" s="52">
        <v>43.01</v>
      </c>
      <c r="I77" s="52">
        <v>47.78</v>
      </c>
      <c r="J77" s="54">
        <v>136.49</v>
      </c>
      <c r="K77" s="52">
        <v>147.78</v>
      </c>
      <c r="L77" s="54">
        <v>144.55000000000001</v>
      </c>
    </row>
    <row r="78" spans="1:13" ht="12.75" customHeight="1">
      <c r="A78" s="35"/>
      <c r="B78" s="31">
        <v>46</v>
      </c>
      <c r="C78" s="27">
        <v>16.66</v>
      </c>
      <c r="D78" s="32">
        <v>20.67</v>
      </c>
      <c r="E78" s="32">
        <v>24.12</v>
      </c>
      <c r="F78" s="32">
        <v>29.07</v>
      </c>
      <c r="G78" s="55">
        <v>36.86</v>
      </c>
      <c r="H78" s="32">
        <v>43.46</v>
      </c>
      <c r="I78" s="32">
        <v>48.57</v>
      </c>
      <c r="J78" s="33">
        <v>139.12</v>
      </c>
      <c r="K78" s="32">
        <v>150.63</v>
      </c>
      <c r="L78" s="33">
        <v>147.19</v>
      </c>
    </row>
    <row r="79" spans="1:13" ht="12.75" customHeight="1">
      <c r="A79" s="35"/>
      <c r="B79" s="31">
        <v>47</v>
      </c>
      <c r="C79" s="32">
        <v>16.77</v>
      </c>
      <c r="D79" s="32">
        <v>20.94</v>
      </c>
      <c r="E79" s="32">
        <v>24.5</v>
      </c>
      <c r="F79" s="32">
        <v>29.56</v>
      </c>
      <c r="G79" s="55">
        <v>37.35</v>
      </c>
      <c r="H79" s="32">
        <v>44.31</v>
      </c>
      <c r="I79" s="32">
        <v>49.36</v>
      </c>
      <c r="J79" s="33">
        <v>141.79</v>
      </c>
      <c r="K79" s="32">
        <v>153.51</v>
      </c>
      <c r="L79" s="33">
        <v>149.85</v>
      </c>
    </row>
    <row r="80" spans="1:13" ht="12.75" customHeight="1">
      <c r="A80" s="35"/>
      <c r="B80" s="31">
        <v>48</v>
      </c>
      <c r="C80" s="32">
        <v>16.78</v>
      </c>
      <c r="D80" s="32">
        <v>21.04</v>
      </c>
      <c r="E80" s="32">
        <v>24.81</v>
      </c>
      <c r="F80" s="32">
        <v>30.06</v>
      </c>
      <c r="G80" s="55">
        <v>37.92</v>
      </c>
      <c r="H80" s="32">
        <v>45.15</v>
      </c>
      <c r="I80" s="32">
        <v>50.14</v>
      </c>
      <c r="J80" s="33">
        <v>144.21</v>
      </c>
      <c r="K80" s="32">
        <v>156.13</v>
      </c>
      <c r="L80" s="33">
        <v>152.30000000000001</v>
      </c>
    </row>
    <row r="81" spans="1:12" ht="12.75" customHeight="1">
      <c r="A81" s="35"/>
      <c r="B81" s="31">
        <v>49</v>
      </c>
      <c r="C81" s="32">
        <v>16.82</v>
      </c>
      <c r="D81" s="32">
        <v>21.05</v>
      </c>
      <c r="E81" s="32">
        <v>24.85</v>
      </c>
      <c r="F81" s="32">
        <v>30.28</v>
      </c>
      <c r="G81" s="55">
        <v>38.39</v>
      </c>
      <c r="H81" s="32">
        <v>45.95</v>
      </c>
      <c r="I81" s="32">
        <v>50.91</v>
      </c>
      <c r="J81" s="33">
        <v>146.68</v>
      </c>
      <c r="K81" s="32">
        <v>158.81</v>
      </c>
      <c r="L81" s="33">
        <v>154.81</v>
      </c>
    </row>
    <row r="82" spans="1:12" ht="12.75" customHeight="1">
      <c r="A82" s="35"/>
      <c r="B82" s="56">
        <v>50</v>
      </c>
      <c r="C82" s="37">
        <v>16.899999999999999</v>
      </c>
      <c r="D82" s="37">
        <v>21.16</v>
      </c>
      <c r="E82" s="37">
        <v>24.93</v>
      </c>
      <c r="F82" s="37">
        <v>30.39</v>
      </c>
      <c r="G82" s="57">
        <v>38.520000000000003</v>
      </c>
      <c r="H82" s="37">
        <v>46.06</v>
      </c>
      <c r="I82" s="37">
        <v>51.69</v>
      </c>
      <c r="J82" s="38">
        <v>149.15</v>
      </c>
      <c r="K82" s="37">
        <v>161.47999999999999</v>
      </c>
      <c r="L82" s="38">
        <v>157.29</v>
      </c>
    </row>
    <row r="83" spans="1:12" ht="12.75" customHeight="1">
      <c r="A83" s="35"/>
      <c r="B83" s="58">
        <v>51</v>
      </c>
      <c r="C83" s="41">
        <v>16.93</v>
      </c>
      <c r="D83" s="41">
        <v>21.2</v>
      </c>
      <c r="E83" s="47">
        <v>25.11</v>
      </c>
      <c r="F83" s="47">
        <v>30.42</v>
      </c>
      <c r="G83" s="48">
        <v>38.56</v>
      </c>
      <c r="H83" s="47">
        <v>46.07</v>
      </c>
      <c r="I83" s="47">
        <v>51.79</v>
      </c>
      <c r="J83" s="49">
        <v>150.15</v>
      </c>
      <c r="K83" s="47">
        <v>162.66</v>
      </c>
      <c r="L83" s="49">
        <v>159.69999999999999</v>
      </c>
    </row>
    <row r="84" spans="1:12" ht="12.75" customHeight="1">
      <c r="A84" s="30"/>
      <c r="B84" s="40">
        <v>52</v>
      </c>
      <c r="C84" s="46">
        <v>16.95</v>
      </c>
      <c r="D84" s="46">
        <v>21.24</v>
      </c>
      <c r="E84" s="47">
        <v>25.28</v>
      </c>
      <c r="F84" s="47">
        <v>30.49</v>
      </c>
      <c r="G84" s="48">
        <v>38.6</v>
      </c>
      <c r="H84" s="47">
        <v>46.08</v>
      </c>
      <c r="I84" s="47">
        <v>51.9</v>
      </c>
      <c r="J84" s="49">
        <v>150.44999999999999</v>
      </c>
      <c r="K84" s="47">
        <v>165.25</v>
      </c>
      <c r="L84" s="49">
        <v>159.97999999999999</v>
      </c>
    </row>
    <row r="85" spans="1:12" ht="12.75" customHeight="1">
      <c r="A85" s="35"/>
      <c r="B85" s="40">
        <v>53</v>
      </c>
      <c r="C85" s="46">
        <v>16.97</v>
      </c>
      <c r="D85" s="46">
        <v>21.28</v>
      </c>
      <c r="E85" s="47">
        <v>25.3</v>
      </c>
      <c r="F85" s="47">
        <v>30.69</v>
      </c>
      <c r="G85" s="48">
        <v>38.64</v>
      </c>
      <c r="H85" s="47">
        <v>46.09</v>
      </c>
      <c r="I85" s="47">
        <v>52</v>
      </c>
      <c r="J85" s="49">
        <v>152.72999999999999</v>
      </c>
      <c r="K85" s="47">
        <v>167.76</v>
      </c>
      <c r="L85" s="49">
        <v>162.27000000000001</v>
      </c>
    </row>
    <row r="86" spans="1:12" ht="12.75" customHeight="1">
      <c r="A86" s="30"/>
      <c r="B86" s="40">
        <v>54</v>
      </c>
      <c r="C86" s="46">
        <v>16.989999999999998</v>
      </c>
      <c r="D86" s="46">
        <v>21.32</v>
      </c>
      <c r="E86" s="47">
        <v>25.32</v>
      </c>
      <c r="F86" s="47">
        <v>30.89</v>
      </c>
      <c r="G86" s="48">
        <v>38.68</v>
      </c>
      <c r="H86" s="47">
        <v>46.1</v>
      </c>
      <c r="I86" s="47">
        <v>52.66</v>
      </c>
      <c r="J86" s="49">
        <v>154.88</v>
      </c>
      <c r="K86" s="47">
        <v>170.13</v>
      </c>
      <c r="L86" s="49">
        <v>164.71</v>
      </c>
    </row>
    <row r="87" spans="1:12" ht="12.75" customHeight="1">
      <c r="A87" s="35"/>
      <c r="B87" s="59">
        <v>55</v>
      </c>
      <c r="C87" s="51">
        <v>17</v>
      </c>
      <c r="D87" s="51">
        <v>21.36</v>
      </c>
      <c r="E87" s="52">
        <v>25.34</v>
      </c>
      <c r="F87" s="52">
        <v>31.34</v>
      </c>
      <c r="G87" s="53">
        <v>38.72</v>
      </c>
      <c r="H87" s="52">
        <v>46.11</v>
      </c>
      <c r="I87" s="52">
        <v>53.27</v>
      </c>
      <c r="J87" s="54">
        <v>156.97</v>
      </c>
      <c r="K87" s="52">
        <v>172.42</v>
      </c>
      <c r="L87" s="54">
        <v>167.19</v>
      </c>
    </row>
    <row r="88" spans="1:12" ht="12.75" customHeight="1">
      <c r="A88" s="35"/>
      <c r="B88" s="60">
        <v>56</v>
      </c>
      <c r="C88" s="27">
        <v>17.02</v>
      </c>
      <c r="D88" s="27">
        <v>21.56</v>
      </c>
      <c r="E88" s="32">
        <v>25.38</v>
      </c>
      <c r="F88" s="32">
        <v>31.77</v>
      </c>
      <c r="G88" s="55">
        <v>38.76</v>
      </c>
      <c r="H88" s="32">
        <v>46.13</v>
      </c>
      <c r="I88" s="32">
        <v>53.93</v>
      </c>
      <c r="J88" s="33">
        <v>159.09</v>
      </c>
      <c r="K88" s="32">
        <v>174.75</v>
      </c>
      <c r="L88" s="33">
        <v>169.64</v>
      </c>
    </row>
    <row r="89" spans="1:12" ht="12.75" customHeight="1">
      <c r="A89" s="35"/>
      <c r="B89" s="31">
        <v>57</v>
      </c>
      <c r="C89" s="32">
        <v>17.41</v>
      </c>
      <c r="D89" s="32">
        <v>21.71</v>
      </c>
      <c r="E89" s="32">
        <v>25.44</v>
      </c>
      <c r="F89" s="32">
        <v>32.229999999999997</v>
      </c>
      <c r="G89" s="55">
        <v>38.799999999999997</v>
      </c>
      <c r="H89" s="32">
        <v>46.3</v>
      </c>
      <c r="I89" s="32">
        <v>54.49</v>
      </c>
      <c r="J89" s="33">
        <v>161.28</v>
      </c>
      <c r="K89" s="32">
        <v>177.15</v>
      </c>
      <c r="L89" s="33">
        <v>172.24</v>
      </c>
    </row>
    <row r="90" spans="1:12" ht="12.75" customHeight="1">
      <c r="A90" s="35"/>
      <c r="B90" s="31">
        <v>58</v>
      </c>
      <c r="C90" s="32">
        <v>17.420000000000002</v>
      </c>
      <c r="D90" s="32">
        <v>21.72</v>
      </c>
      <c r="E90" s="32">
        <v>25.67</v>
      </c>
      <c r="F90" s="32">
        <v>32.89</v>
      </c>
      <c r="G90" s="55">
        <v>38.92</v>
      </c>
      <c r="H90" s="32">
        <v>46.41</v>
      </c>
      <c r="I90" s="32">
        <v>54.94</v>
      </c>
      <c r="J90" s="33">
        <v>163.4</v>
      </c>
      <c r="K90" s="32">
        <v>179.48</v>
      </c>
      <c r="L90" s="33">
        <v>174.7</v>
      </c>
    </row>
    <row r="91" spans="1:12" ht="12.75" customHeight="1">
      <c r="A91" s="35"/>
      <c r="B91" s="31">
        <v>59</v>
      </c>
      <c r="C91" s="32">
        <v>17.559999999999999</v>
      </c>
      <c r="D91" s="32">
        <v>21.94</v>
      </c>
      <c r="E91" s="32">
        <v>26.04</v>
      </c>
      <c r="F91" s="32">
        <v>32.9</v>
      </c>
      <c r="G91" s="55">
        <v>39.270000000000003</v>
      </c>
      <c r="H91" s="32">
        <v>46.66</v>
      </c>
      <c r="I91" s="32">
        <v>55.34</v>
      </c>
      <c r="J91" s="33">
        <v>165.89</v>
      </c>
      <c r="K91" s="32">
        <v>182.23</v>
      </c>
      <c r="L91" s="33">
        <v>177.3</v>
      </c>
    </row>
    <row r="92" spans="1:12" ht="12.75" customHeight="1">
      <c r="A92" s="35"/>
      <c r="B92" s="36">
        <v>60</v>
      </c>
      <c r="C92" s="37">
        <v>17.739999999999998</v>
      </c>
      <c r="D92" s="37">
        <v>22.15</v>
      </c>
      <c r="E92" s="37">
        <v>26.44</v>
      </c>
      <c r="F92" s="37">
        <v>33.130000000000003</v>
      </c>
      <c r="G92" s="57">
        <v>39.630000000000003</v>
      </c>
      <c r="H92" s="37">
        <v>46.91</v>
      </c>
      <c r="I92" s="37">
        <v>55.69</v>
      </c>
      <c r="J92" s="38">
        <v>168.47</v>
      </c>
      <c r="K92" s="37">
        <v>185.06</v>
      </c>
      <c r="L92" s="38">
        <v>179.9</v>
      </c>
    </row>
    <row r="93" spans="1:12" ht="12.75" customHeight="1">
      <c r="A93" s="35"/>
      <c r="B93" s="40">
        <v>61</v>
      </c>
      <c r="C93" s="41">
        <v>18.09</v>
      </c>
      <c r="D93" s="41">
        <v>22.84</v>
      </c>
      <c r="E93" s="47">
        <v>26.45</v>
      </c>
      <c r="F93" s="47">
        <v>33.82</v>
      </c>
      <c r="G93" s="48">
        <v>39.979999999999997</v>
      </c>
      <c r="H93" s="47">
        <v>47.18</v>
      </c>
      <c r="I93" s="47">
        <v>56.02</v>
      </c>
      <c r="J93" s="49">
        <v>170.54</v>
      </c>
      <c r="K93" s="42">
        <v>187.33</v>
      </c>
      <c r="L93" s="49">
        <v>182.04</v>
      </c>
    </row>
    <row r="94" spans="1:12" ht="12.75" customHeight="1">
      <c r="A94" s="35"/>
      <c r="B94" s="45">
        <v>62</v>
      </c>
      <c r="C94" s="46">
        <v>18.399999999999999</v>
      </c>
      <c r="D94" s="46">
        <v>23.56</v>
      </c>
      <c r="E94" s="47">
        <v>26.66</v>
      </c>
      <c r="F94" s="47">
        <v>34.130000000000003</v>
      </c>
      <c r="G94" s="48">
        <v>40.25</v>
      </c>
      <c r="H94" s="47">
        <v>47.91</v>
      </c>
      <c r="I94" s="47">
        <v>56.37</v>
      </c>
      <c r="J94" s="49">
        <v>173.35</v>
      </c>
      <c r="K94" s="47">
        <v>190.42</v>
      </c>
      <c r="L94" s="49">
        <v>184.91</v>
      </c>
    </row>
    <row r="95" spans="1:12" ht="12.75" customHeight="1">
      <c r="A95" s="35"/>
      <c r="B95" s="45">
        <v>63</v>
      </c>
      <c r="C95" s="46">
        <v>18.47</v>
      </c>
      <c r="D95" s="46">
        <v>23.79</v>
      </c>
      <c r="E95" s="47">
        <v>26.67</v>
      </c>
      <c r="F95" s="47">
        <v>34.35</v>
      </c>
      <c r="G95" s="48">
        <v>40.520000000000003</v>
      </c>
      <c r="H95" s="47">
        <v>48</v>
      </c>
      <c r="I95" s="48">
        <v>56.71</v>
      </c>
      <c r="J95" s="49">
        <v>176.17</v>
      </c>
      <c r="K95" s="47">
        <v>193.51</v>
      </c>
      <c r="L95" s="49">
        <v>187.79</v>
      </c>
    </row>
    <row r="96" spans="1:12" ht="12.75" customHeight="1">
      <c r="A96" s="35"/>
      <c r="B96" s="45">
        <v>64</v>
      </c>
      <c r="C96" s="46">
        <v>18.8</v>
      </c>
      <c r="D96" s="46">
        <v>24.25</v>
      </c>
      <c r="E96" s="47">
        <v>27.36</v>
      </c>
      <c r="F96" s="47">
        <v>34.799999999999997</v>
      </c>
      <c r="G96" s="48">
        <v>41.19</v>
      </c>
      <c r="H96" s="47">
        <v>48.32</v>
      </c>
      <c r="I96" s="48">
        <v>57.58</v>
      </c>
      <c r="J96" s="49">
        <v>179.12</v>
      </c>
      <c r="K96" s="47">
        <v>196.76</v>
      </c>
      <c r="L96" s="49">
        <v>190.82</v>
      </c>
    </row>
    <row r="97" spans="2:12" ht="12.75" customHeight="1">
      <c r="B97" s="45">
        <v>65</v>
      </c>
      <c r="C97" s="51">
        <v>19.190000000000001</v>
      </c>
      <c r="D97" s="51">
        <v>24.71</v>
      </c>
      <c r="E97" s="52">
        <v>27.37</v>
      </c>
      <c r="F97" s="52">
        <v>34.81</v>
      </c>
      <c r="G97" s="53">
        <v>41.55</v>
      </c>
      <c r="H97" s="52">
        <v>48.42</v>
      </c>
      <c r="I97" s="53">
        <v>57.68</v>
      </c>
      <c r="J97" s="54">
        <v>182.04</v>
      </c>
      <c r="K97" s="52">
        <v>199.96</v>
      </c>
      <c r="L97" s="54">
        <v>193.85</v>
      </c>
    </row>
    <row r="98" spans="2:12" ht="12.75" customHeight="1">
      <c r="B98" s="26">
        <v>66</v>
      </c>
      <c r="C98" s="27">
        <v>19.47</v>
      </c>
      <c r="D98" s="27">
        <v>25.15</v>
      </c>
      <c r="E98" s="32">
        <v>27.42</v>
      </c>
      <c r="F98" s="32">
        <v>34.840000000000003</v>
      </c>
      <c r="G98" s="55">
        <v>41.58</v>
      </c>
      <c r="H98" s="32">
        <v>48.57</v>
      </c>
      <c r="I98" s="55">
        <v>57.8</v>
      </c>
      <c r="J98" s="33">
        <v>184.85</v>
      </c>
      <c r="K98" s="32">
        <v>203.06</v>
      </c>
      <c r="L98" s="33">
        <v>196.7</v>
      </c>
    </row>
    <row r="99" spans="2:12" ht="12.75" customHeight="1">
      <c r="B99" s="61">
        <v>67</v>
      </c>
      <c r="C99" s="32">
        <v>19.72</v>
      </c>
      <c r="D99" s="32">
        <v>25.17</v>
      </c>
      <c r="E99" s="32">
        <v>27.69</v>
      </c>
      <c r="F99" s="32">
        <v>34.880000000000003</v>
      </c>
      <c r="G99" s="55">
        <v>41.9</v>
      </c>
      <c r="H99" s="32">
        <v>48.81</v>
      </c>
      <c r="I99" s="55">
        <v>57.94</v>
      </c>
      <c r="J99" s="33">
        <v>187.65</v>
      </c>
      <c r="K99" s="32">
        <v>206.13</v>
      </c>
      <c r="L99" s="33">
        <v>199.59</v>
      </c>
    </row>
    <row r="100" spans="2:12" ht="12.75" customHeight="1">
      <c r="B100" s="61">
        <v>68</v>
      </c>
      <c r="C100" s="32">
        <v>19.88</v>
      </c>
      <c r="D100" s="32">
        <v>25.87</v>
      </c>
      <c r="E100" s="32">
        <v>29.03</v>
      </c>
      <c r="F100" s="32">
        <v>35.03</v>
      </c>
      <c r="G100" s="55">
        <v>42.13</v>
      </c>
      <c r="H100" s="32">
        <v>49.09</v>
      </c>
      <c r="I100" s="55">
        <v>58.07</v>
      </c>
      <c r="J100" s="33">
        <v>190.36</v>
      </c>
      <c r="K100" s="32">
        <v>209.1</v>
      </c>
      <c r="L100" s="33">
        <v>202.37</v>
      </c>
    </row>
    <row r="101" spans="2:12" ht="12.75" customHeight="1">
      <c r="B101" s="61">
        <v>69</v>
      </c>
      <c r="C101" s="32">
        <v>20.100000000000001</v>
      </c>
      <c r="D101" s="32">
        <v>25.88</v>
      </c>
      <c r="E101" s="32">
        <v>29.04</v>
      </c>
      <c r="F101" s="32">
        <v>35.93</v>
      </c>
      <c r="G101" s="55">
        <v>42.35</v>
      </c>
      <c r="H101" s="32">
        <v>49.33</v>
      </c>
      <c r="I101" s="55">
        <v>58.24</v>
      </c>
      <c r="J101" s="33">
        <v>193.14</v>
      </c>
      <c r="K101" s="32">
        <v>212.15</v>
      </c>
      <c r="L101" s="33">
        <v>205.2</v>
      </c>
    </row>
    <row r="102" spans="2:12" ht="12.75" customHeight="1">
      <c r="B102" s="36">
        <v>70</v>
      </c>
      <c r="C102" s="37">
        <v>20.2</v>
      </c>
      <c r="D102" s="37">
        <v>25.93</v>
      </c>
      <c r="E102" s="37">
        <v>29.68</v>
      </c>
      <c r="F102" s="37">
        <v>36.380000000000003</v>
      </c>
      <c r="G102" s="57">
        <v>43.19</v>
      </c>
      <c r="H102" s="37">
        <v>49.5</v>
      </c>
      <c r="I102" s="57">
        <v>58.75</v>
      </c>
      <c r="J102" s="38">
        <v>197.21</v>
      </c>
      <c r="K102" s="37">
        <v>216.63</v>
      </c>
      <c r="L102" s="38">
        <v>207.74</v>
      </c>
    </row>
    <row r="103" spans="2:12" ht="12.75" customHeight="1">
      <c r="B103" s="65">
        <v>71</v>
      </c>
      <c r="C103" s="41">
        <v>20.3</v>
      </c>
      <c r="D103" s="41">
        <v>26.19</v>
      </c>
      <c r="E103" s="47">
        <v>30.14</v>
      </c>
      <c r="F103" s="47">
        <v>36.46</v>
      </c>
      <c r="G103" s="48">
        <v>43.87</v>
      </c>
      <c r="H103" s="47">
        <v>50.36</v>
      </c>
      <c r="I103" s="47">
        <v>58.86</v>
      </c>
      <c r="J103" s="49">
        <v>200.22</v>
      </c>
      <c r="K103" s="47">
        <v>219.93</v>
      </c>
      <c r="L103" s="49">
        <v>210.79</v>
      </c>
    </row>
    <row r="104" spans="2:12" ht="12.75" customHeight="1">
      <c r="B104" s="45">
        <v>72</v>
      </c>
      <c r="C104" s="46">
        <v>20.58</v>
      </c>
      <c r="D104" s="46">
        <v>26.23</v>
      </c>
      <c r="E104" s="47">
        <v>30.55</v>
      </c>
      <c r="F104" s="47">
        <v>37.299999999999997</v>
      </c>
      <c r="G104" s="48">
        <v>44.2</v>
      </c>
      <c r="H104" s="47">
        <v>52.02</v>
      </c>
      <c r="I104" s="47">
        <v>59.16</v>
      </c>
      <c r="J104" s="49">
        <v>203.21</v>
      </c>
      <c r="K104" s="47">
        <v>223.22</v>
      </c>
      <c r="L104" s="49">
        <v>213.8</v>
      </c>
    </row>
    <row r="105" spans="2:12" ht="12.75" customHeight="1">
      <c r="B105" s="45">
        <v>73</v>
      </c>
      <c r="C105" s="46">
        <v>21.3</v>
      </c>
      <c r="D105" s="46">
        <v>26.25</v>
      </c>
      <c r="E105" s="47">
        <v>30.67</v>
      </c>
      <c r="F105" s="47">
        <v>37.42</v>
      </c>
      <c r="G105" s="48">
        <v>44.68</v>
      </c>
      <c r="H105" s="47">
        <v>52.31</v>
      </c>
      <c r="I105" s="48">
        <v>59.28</v>
      </c>
      <c r="J105" s="49">
        <v>206.18</v>
      </c>
      <c r="K105" s="47">
        <v>226.47</v>
      </c>
      <c r="L105" s="49">
        <v>216.82</v>
      </c>
    </row>
    <row r="106" spans="2:12" ht="12.75" customHeight="1">
      <c r="B106" s="45">
        <v>74</v>
      </c>
      <c r="C106" s="46">
        <v>22.28</v>
      </c>
      <c r="D106" s="46">
        <v>26.27</v>
      </c>
      <c r="E106" s="47">
        <v>31.07</v>
      </c>
      <c r="F106" s="47">
        <v>37.909999999999997</v>
      </c>
      <c r="G106" s="48">
        <v>45.37</v>
      </c>
      <c r="H106" s="47">
        <v>53.12</v>
      </c>
      <c r="I106" s="48">
        <v>59.4</v>
      </c>
      <c r="J106" s="49">
        <v>208.16</v>
      </c>
      <c r="K106" s="47">
        <v>228.66</v>
      </c>
      <c r="L106" s="49">
        <v>217.51</v>
      </c>
    </row>
    <row r="107" spans="2:12" ht="12.75" customHeight="1">
      <c r="B107" s="50">
        <v>75</v>
      </c>
      <c r="C107" s="51">
        <v>23.1</v>
      </c>
      <c r="D107" s="51">
        <v>27.01</v>
      </c>
      <c r="E107" s="52">
        <v>31.17</v>
      </c>
      <c r="F107" s="52">
        <v>38.54</v>
      </c>
      <c r="G107" s="53">
        <v>46.23</v>
      </c>
      <c r="H107" s="52">
        <v>53.65</v>
      </c>
      <c r="I107" s="53">
        <v>59.52</v>
      </c>
      <c r="J107" s="54">
        <v>210.53</v>
      </c>
      <c r="K107" s="52">
        <v>231.25</v>
      </c>
      <c r="L107" s="54">
        <v>219.07</v>
      </c>
    </row>
    <row r="113" spans="1:13">
      <c r="A113" s="62"/>
      <c r="B113" s="62" t="s">
        <v>2097</v>
      </c>
      <c r="C113" s="62"/>
    </row>
    <row r="115" spans="1:13" ht="14" customHeight="1"/>
    <row r="116" spans="1:13" ht="14" customHeight="1"/>
    <row r="117" spans="1:13" ht="6" customHeight="1"/>
    <row r="118" spans="1:13">
      <c r="I118" s="12"/>
      <c r="K118" s="12"/>
      <c r="L118" s="13" t="str">
        <f>+L60</f>
        <v>2016 Rates</v>
      </c>
      <c r="M118" s="12"/>
    </row>
    <row r="119" spans="1:13" ht="25">
      <c r="B119" s="14" t="s">
        <v>2093</v>
      </c>
      <c r="C119" s="14"/>
      <c r="E119" s="14"/>
      <c r="H119" s="15"/>
      <c r="I119" s="14"/>
    </row>
    <row r="120" spans="1:13" ht="12.75" customHeight="1">
      <c r="B120" s="14"/>
      <c r="C120" s="14"/>
      <c r="E120" s="14"/>
      <c r="H120" s="15"/>
      <c r="I120" s="14"/>
    </row>
    <row r="121" spans="1:13" ht="33">
      <c r="B121" s="16" t="s">
        <v>2094</v>
      </c>
      <c r="C121" s="17"/>
      <c r="D121" s="17"/>
      <c r="E121" s="17"/>
      <c r="F121" s="17"/>
      <c r="G121" s="17"/>
      <c r="H121" s="18"/>
      <c r="I121" s="17"/>
      <c r="K121" s="17"/>
      <c r="L121" s="17"/>
      <c r="M121" s="17"/>
    </row>
    <row r="122" spans="1:13" ht="12.75" customHeight="1">
      <c r="B122" s="19"/>
      <c r="C122" s="17"/>
      <c r="D122" s="17"/>
      <c r="E122" s="17"/>
      <c r="F122" s="17"/>
      <c r="G122" s="17"/>
      <c r="H122" s="18"/>
      <c r="I122" s="17"/>
      <c r="K122" s="17"/>
      <c r="L122" s="17"/>
      <c r="M122" s="17"/>
    </row>
    <row r="123" spans="1:13" ht="12.75" customHeight="1">
      <c r="B123" s="16"/>
      <c r="C123" s="17"/>
      <c r="D123" s="17"/>
      <c r="E123" s="17"/>
      <c r="F123" s="17"/>
      <c r="G123" s="17"/>
      <c r="H123" s="18"/>
      <c r="I123" s="17"/>
      <c r="K123" s="17"/>
      <c r="L123" s="17"/>
      <c r="M123" s="17"/>
    </row>
    <row r="124" spans="1:13" ht="12.75" customHeight="1">
      <c r="B124" s="18"/>
      <c r="C124" s="17"/>
      <c r="D124" s="17"/>
      <c r="E124" s="17"/>
      <c r="F124" s="17"/>
      <c r="G124" s="17"/>
      <c r="H124" s="18"/>
      <c r="I124" s="17"/>
      <c r="K124" s="17"/>
      <c r="L124" s="17"/>
      <c r="M124" s="17"/>
    </row>
    <row r="125" spans="1:13" ht="12.75" customHeight="1">
      <c r="B125" s="20" t="s">
        <v>2095</v>
      </c>
      <c r="C125" s="21">
        <v>2</v>
      </c>
      <c r="D125" s="21">
        <v>3</v>
      </c>
      <c r="E125" s="21">
        <v>4</v>
      </c>
      <c r="F125" s="21">
        <v>5</v>
      </c>
      <c r="G125" s="21">
        <v>6</v>
      </c>
      <c r="H125" s="21">
        <v>7</v>
      </c>
      <c r="I125" s="21">
        <v>8</v>
      </c>
      <c r="J125" s="21">
        <v>44</v>
      </c>
      <c r="K125" s="21">
        <v>45</v>
      </c>
      <c r="L125" s="21">
        <v>46</v>
      </c>
      <c r="M125" s="17"/>
    </row>
    <row r="126" spans="1:13" ht="12.75" customHeight="1">
      <c r="A126" s="17"/>
      <c r="B126" s="22" t="s">
        <v>2099</v>
      </c>
      <c r="C126" s="23">
        <v>23.98</v>
      </c>
      <c r="D126" s="23">
        <v>28</v>
      </c>
      <c r="E126" s="23">
        <v>31.27</v>
      </c>
      <c r="F126" s="23">
        <v>39.17</v>
      </c>
      <c r="G126" s="23">
        <v>46.81</v>
      </c>
      <c r="H126" s="23">
        <v>54.53</v>
      </c>
      <c r="I126" s="23">
        <v>59.83</v>
      </c>
      <c r="J126" s="24">
        <v>213.12</v>
      </c>
      <c r="K126" s="23">
        <v>234.11</v>
      </c>
      <c r="L126" s="24">
        <v>221.68</v>
      </c>
      <c r="M126" s="17"/>
    </row>
    <row r="127" spans="1:13" ht="12.75" customHeight="1">
      <c r="A127" s="25"/>
      <c r="B127" s="26">
        <v>77</v>
      </c>
      <c r="C127" s="27">
        <v>24.9</v>
      </c>
      <c r="D127" s="27">
        <v>28.64</v>
      </c>
      <c r="E127" s="28">
        <v>32.200000000000003</v>
      </c>
      <c r="F127" s="28">
        <v>39.67</v>
      </c>
      <c r="G127" s="28">
        <v>47.09</v>
      </c>
      <c r="H127" s="28">
        <v>55.57</v>
      </c>
      <c r="I127" s="28">
        <v>59.94</v>
      </c>
      <c r="J127" s="28">
        <v>214.88</v>
      </c>
      <c r="K127" s="28">
        <v>236.03</v>
      </c>
      <c r="L127" s="28">
        <v>222.97</v>
      </c>
    </row>
    <row r="128" spans="1:13" s="64" customFormat="1" ht="12.75" customHeight="1">
      <c r="A128" s="63"/>
      <c r="B128" s="31">
        <v>78</v>
      </c>
      <c r="C128" s="32">
        <v>25.67</v>
      </c>
      <c r="D128" s="32">
        <v>29.19</v>
      </c>
      <c r="E128" s="33">
        <v>32.57</v>
      </c>
      <c r="F128" s="33">
        <v>40.11</v>
      </c>
      <c r="G128" s="33">
        <v>47.37</v>
      </c>
      <c r="H128" s="33">
        <v>56.5</v>
      </c>
      <c r="I128" s="32">
        <v>59.99</v>
      </c>
      <c r="J128" s="34">
        <v>216.03</v>
      </c>
      <c r="K128" s="32">
        <v>237.28</v>
      </c>
      <c r="L128" s="34">
        <v>224.59</v>
      </c>
      <c r="M128" s="2"/>
    </row>
    <row r="129" spans="1:12" ht="12.75" customHeight="1">
      <c r="A129" s="30"/>
      <c r="B129" s="31">
        <v>79</v>
      </c>
      <c r="C129" s="32">
        <v>26.57</v>
      </c>
      <c r="D129" s="32">
        <v>30.41</v>
      </c>
      <c r="E129" s="33">
        <v>33.39</v>
      </c>
      <c r="F129" s="32">
        <v>40.729999999999997</v>
      </c>
      <c r="G129" s="34">
        <v>48.36</v>
      </c>
      <c r="H129" s="33">
        <v>56.83</v>
      </c>
      <c r="I129" s="33">
        <v>60.42</v>
      </c>
      <c r="J129" s="33">
        <v>216.07</v>
      </c>
      <c r="K129" s="33">
        <v>237.33</v>
      </c>
      <c r="L129" s="33">
        <v>225.22</v>
      </c>
    </row>
    <row r="130" spans="1:12" ht="12.75" customHeight="1">
      <c r="A130" s="35"/>
      <c r="B130" s="36">
        <v>80</v>
      </c>
      <c r="C130" s="37">
        <v>27.29</v>
      </c>
      <c r="D130" s="37">
        <v>31.27</v>
      </c>
      <c r="E130" s="38">
        <v>34.18</v>
      </c>
      <c r="F130" s="33">
        <v>41.3</v>
      </c>
      <c r="G130" s="33">
        <v>49.17</v>
      </c>
      <c r="H130" s="33">
        <v>57.63</v>
      </c>
      <c r="I130" s="33">
        <v>60.87</v>
      </c>
      <c r="J130" s="38">
        <v>218.33</v>
      </c>
      <c r="K130" s="33">
        <v>239.82</v>
      </c>
      <c r="L130" s="38">
        <v>226.38</v>
      </c>
    </row>
    <row r="131" spans="1:12" ht="12.75" customHeight="1">
      <c r="A131" s="35"/>
      <c r="B131" s="40">
        <v>81</v>
      </c>
      <c r="C131" s="41">
        <v>28.19</v>
      </c>
      <c r="D131" s="41">
        <v>32.119999999999997</v>
      </c>
      <c r="E131" s="42">
        <v>35.299999999999997</v>
      </c>
      <c r="F131" s="42">
        <v>41.6</v>
      </c>
      <c r="G131" s="43">
        <v>49.82</v>
      </c>
      <c r="H131" s="42">
        <v>58.51</v>
      </c>
      <c r="I131" s="42">
        <v>61.64</v>
      </c>
      <c r="J131" s="44">
        <v>220.15</v>
      </c>
      <c r="K131" s="42">
        <v>241.84</v>
      </c>
      <c r="L131" s="44">
        <v>227.54</v>
      </c>
    </row>
    <row r="132" spans="1:12" ht="12.75" customHeight="1">
      <c r="A132" s="35"/>
      <c r="B132" s="45">
        <v>82</v>
      </c>
      <c r="C132" s="46">
        <v>28.86</v>
      </c>
      <c r="D132" s="46">
        <v>32.549999999999997</v>
      </c>
      <c r="E132" s="47">
        <v>35.770000000000003</v>
      </c>
      <c r="F132" s="47">
        <v>42.36</v>
      </c>
      <c r="G132" s="48">
        <v>49.93</v>
      </c>
      <c r="H132" s="47">
        <v>59.78</v>
      </c>
      <c r="I132" s="47">
        <v>61.93</v>
      </c>
      <c r="J132" s="49">
        <v>221.26</v>
      </c>
      <c r="K132" s="47">
        <v>243.04</v>
      </c>
      <c r="L132" s="49">
        <v>228.61</v>
      </c>
    </row>
    <row r="133" spans="1:12" ht="12.75" customHeight="1">
      <c r="A133" s="35"/>
      <c r="B133" s="40">
        <v>83</v>
      </c>
      <c r="C133" s="46">
        <v>29.68</v>
      </c>
      <c r="D133" s="46">
        <v>33.53</v>
      </c>
      <c r="E133" s="47">
        <v>36.9</v>
      </c>
      <c r="F133" s="47">
        <v>42.67</v>
      </c>
      <c r="G133" s="48">
        <v>50.56</v>
      </c>
      <c r="H133" s="47">
        <v>60.02</v>
      </c>
      <c r="I133" s="47">
        <v>62.04</v>
      </c>
      <c r="J133" s="49">
        <v>223.68</v>
      </c>
      <c r="K133" s="47">
        <v>245.71</v>
      </c>
      <c r="L133" s="49">
        <v>229.48</v>
      </c>
    </row>
    <row r="134" spans="1:12" ht="12.75" customHeight="1">
      <c r="A134" s="35"/>
      <c r="B134" s="40">
        <v>84</v>
      </c>
      <c r="C134" s="46">
        <v>30.57</v>
      </c>
      <c r="D134" s="46">
        <v>34.01</v>
      </c>
      <c r="E134" s="47">
        <v>37.29</v>
      </c>
      <c r="F134" s="47">
        <v>43.48</v>
      </c>
      <c r="G134" s="48">
        <v>51.32</v>
      </c>
      <c r="H134" s="47">
        <v>60.76</v>
      </c>
      <c r="I134" s="47">
        <v>62.74</v>
      </c>
      <c r="J134" s="49">
        <v>226.25</v>
      </c>
      <c r="K134" s="47">
        <v>248.53</v>
      </c>
      <c r="L134" s="49">
        <v>232.04</v>
      </c>
    </row>
    <row r="135" spans="1:12" ht="12.75" customHeight="1">
      <c r="A135" s="35"/>
      <c r="B135" s="50">
        <v>85</v>
      </c>
      <c r="C135" s="46">
        <v>31.39</v>
      </c>
      <c r="D135" s="51">
        <v>34.86</v>
      </c>
      <c r="E135" s="52">
        <v>38.01</v>
      </c>
      <c r="F135" s="52">
        <v>44.18</v>
      </c>
      <c r="G135" s="53">
        <v>52.11</v>
      </c>
      <c r="H135" s="52">
        <v>61.41</v>
      </c>
      <c r="I135" s="52">
        <v>63.42</v>
      </c>
      <c r="J135" s="54">
        <v>228.88</v>
      </c>
      <c r="K135" s="52">
        <v>251.41</v>
      </c>
      <c r="L135" s="54">
        <v>234.64</v>
      </c>
    </row>
    <row r="136" spans="1:12" ht="12.75" customHeight="1">
      <c r="A136" s="35"/>
      <c r="B136" s="31">
        <v>86</v>
      </c>
      <c r="C136" s="27">
        <v>32.26</v>
      </c>
      <c r="D136" s="32">
        <v>35.99</v>
      </c>
      <c r="E136" s="32">
        <v>38.78</v>
      </c>
      <c r="F136" s="32">
        <v>44.89</v>
      </c>
      <c r="G136" s="55">
        <v>52.73</v>
      </c>
      <c r="H136" s="32">
        <v>61.96</v>
      </c>
      <c r="I136" s="32">
        <v>64.14</v>
      </c>
      <c r="J136" s="33">
        <v>231.29</v>
      </c>
      <c r="K136" s="32">
        <v>254.06</v>
      </c>
      <c r="L136" s="33">
        <v>237.07</v>
      </c>
    </row>
    <row r="137" spans="1:12" ht="12.75" customHeight="1">
      <c r="A137" s="35"/>
      <c r="B137" s="31">
        <v>87</v>
      </c>
      <c r="C137" s="32">
        <v>33.200000000000003</v>
      </c>
      <c r="D137" s="32">
        <v>36.46</v>
      </c>
      <c r="E137" s="32">
        <v>39.65</v>
      </c>
      <c r="F137" s="32">
        <v>45</v>
      </c>
      <c r="G137" s="55">
        <v>53.42</v>
      </c>
      <c r="H137" s="32">
        <v>62.6</v>
      </c>
      <c r="I137" s="32">
        <v>64.84</v>
      </c>
      <c r="J137" s="33">
        <v>233.89</v>
      </c>
      <c r="K137" s="32">
        <v>256.91000000000003</v>
      </c>
      <c r="L137" s="33">
        <v>239.63</v>
      </c>
    </row>
    <row r="138" spans="1:12" ht="12.75" customHeight="1">
      <c r="A138" s="35"/>
      <c r="B138" s="31">
        <v>88</v>
      </c>
      <c r="C138" s="32">
        <v>34.25</v>
      </c>
      <c r="D138" s="32">
        <v>37.29</v>
      </c>
      <c r="E138" s="32">
        <v>40.39</v>
      </c>
      <c r="F138" s="32">
        <v>46.03</v>
      </c>
      <c r="G138" s="55">
        <v>54.12</v>
      </c>
      <c r="H138" s="32">
        <v>63.25</v>
      </c>
      <c r="I138" s="32">
        <v>65.56</v>
      </c>
      <c r="J138" s="33">
        <v>236.47</v>
      </c>
      <c r="K138" s="32">
        <v>259.74</v>
      </c>
      <c r="L138" s="33">
        <v>242.22</v>
      </c>
    </row>
    <row r="139" spans="1:12" ht="12.75" customHeight="1">
      <c r="A139" s="35"/>
      <c r="B139" s="31">
        <v>89</v>
      </c>
      <c r="C139" s="32">
        <v>35.44</v>
      </c>
      <c r="D139" s="32">
        <v>38.33</v>
      </c>
      <c r="E139" s="32">
        <v>41.55</v>
      </c>
      <c r="F139" s="32">
        <v>46.62</v>
      </c>
      <c r="G139" s="55">
        <v>54.79</v>
      </c>
      <c r="H139" s="32">
        <v>63.9</v>
      </c>
      <c r="I139" s="32">
        <v>66.92</v>
      </c>
      <c r="J139" s="33">
        <v>238.94</v>
      </c>
      <c r="K139" s="32">
        <v>262.45999999999998</v>
      </c>
      <c r="L139" s="33">
        <v>244.66</v>
      </c>
    </row>
    <row r="140" spans="1:12" ht="12.75" customHeight="1">
      <c r="A140" s="35"/>
      <c r="B140" s="56">
        <v>90</v>
      </c>
      <c r="C140" s="37">
        <v>36.6</v>
      </c>
      <c r="D140" s="37">
        <v>38.58</v>
      </c>
      <c r="E140" s="37">
        <v>41.76</v>
      </c>
      <c r="F140" s="37">
        <v>46.65</v>
      </c>
      <c r="G140" s="57">
        <v>55.05</v>
      </c>
      <c r="H140" s="37">
        <v>64.010000000000005</v>
      </c>
      <c r="I140" s="37">
        <v>66.97</v>
      </c>
      <c r="J140" s="38">
        <v>241.36</v>
      </c>
      <c r="K140" s="37">
        <v>265.12</v>
      </c>
      <c r="L140" s="38">
        <v>248.05</v>
      </c>
    </row>
    <row r="141" spans="1:12" ht="12.75" customHeight="1">
      <c r="A141" s="35"/>
      <c r="B141" s="58">
        <v>91</v>
      </c>
      <c r="C141" s="41">
        <v>37.19</v>
      </c>
      <c r="D141" s="41">
        <v>39.24</v>
      </c>
      <c r="E141" s="47">
        <v>42.58</v>
      </c>
      <c r="F141" s="47">
        <v>47.1</v>
      </c>
      <c r="G141" s="48">
        <v>55.63</v>
      </c>
      <c r="H141" s="47">
        <v>64.17</v>
      </c>
      <c r="I141" s="47">
        <v>67.69</v>
      </c>
      <c r="J141" s="49">
        <v>243.95</v>
      </c>
      <c r="K141" s="47">
        <v>267.95999999999998</v>
      </c>
      <c r="L141" s="49">
        <v>249.65</v>
      </c>
    </row>
    <row r="142" spans="1:12" ht="12.75" customHeight="1">
      <c r="A142" s="30"/>
      <c r="B142" s="40">
        <v>92</v>
      </c>
      <c r="C142" s="46">
        <v>38.090000000000003</v>
      </c>
      <c r="D142" s="46">
        <v>39.979999999999997</v>
      </c>
      <c r="E142" s="47">
        <v>43.2</v>
      </c>
      <c r="F142" s="47">
        <v>47.81</v>
      </c>
      <c r="G142" s="48">
        <v>56.35</v>
      </c>
      <c r="H142" s="47">
        <v>64.45</v>
      </c>
      <c r="I142" s="47">
        <v>68.42</v>
      </c>
      <c r="J142" s="49">
        <v>246.27</v>
      </c>
      <c r="K142" s="47">
        <v>270.52</v>
      </c>
      <c r="L142" s="49">
        <v>251.96</v>
      </c>
    </row>
    <row r="143" spans="1:12" ht="12.75" customHeight="1">
      <c r="A143" s="35"/>
      <c r="B143" s="40">
        <v>93</v>
      </c>
      <c r="C143" s="46">
        <v>39</v>
      </c>
      <c r="D143" s="46">
        <v>40.75</v>
      </c>
      <c r="E143" s="47">
        <v>44.03</v>
      </c>
      <c r="F143" s="47">
        <v>48.47</v>
      </c>
      <c r="G143" s="48">
        <v>56.79</v>
      </c>
      <c r="H143" s="47">
        <v>64.69</v>
      </c>
      <c r="I143" s="47">
        <v>69.12</v>
      </c>
      <c r="J143" s="49">
        <v>248.67</v>
      </c>
      <c r="K143" s="47">
        <v>273.14999999999998</v>
      </c>
      <c r="L143" s="49">
        <v>254.37</v>
      </c>
    </row>
    <row r="144" spans="1:12" ht="12.75" customHeight="1">
      <c r="A144" s="30"/>
      <c r="B144" s="40">
        <v>94</v>
      </c>
      <c r="C144" s="46">
        <v>39.909999999999997</v>
      </c>
      <c r="D144" s="46">
        <v>41.49</v>
      </c>
      <c r="E144" s="47">
        <v>44.65</v>
      </c>
      <c r="F144" s="47">
        <v>49.1</v>
      </c>
      <c r="G144" s="48">
        <v>57.45</v>
      </c>
      <c r="H144" s="47">
        <v>64.81</v>
      </c>
      <c r="I144" s="47">
        <v>69.84</v>
      </c>
      <c r="J144" s="49">
        <v>251.02</v>
      </c>
      <c r="K144" s="47">
        <v>275.74</v>
      </c>
      <c r="L144" s="49">
        <v>256.7</v>
      </c>
    </row>
    <row r="145" spans="1:12" ht="12.75" customHeight="1">
      <c r="A145" s="35"/>
      <c r="B145" s="59">
        <v>95</v>
      </c>
      <c r="C145" s="51">
        <v>40.840000000000003</v>
      </c>
      <c r="D145" s="51">
        <v>42.19</v>
      </c>
      <c r="E145" s="52">
        <v>45.34</v>
      </c>
      <c r="F145" s="52">
        <v>49.75</v>
      </c>
      <c r="G145" s="53">
        <v>57.84</v>
      </c>
      <c r="H145" s="52">
        <v>65.03</v>
      </c>
      <c r="I145" s="52">
        <v>70.58</v>
      </c>
      <c r="J145" s="54">
        <v>253.44</v>
      </c>
      <c r="K145" s="52">
        <v>278.38</v>
      </c>
      <c r="L145" s="54">
        <v>259.11</v>
      </c>
    </row>
    <row r="146" spans="1:12" ht="12.75" customHeight="1">
      <c r="A146" s="35"/>
      <c r="B146" s="60">
        <v>96</v>
      </c>
      <c r="C146" s="27">
        <v>41.75</v>
      </c>
      <c r="D146" s="27">
        <v>42.9</v>
      </c>
      <c r="E146" s="32">
        <v>46.54</v>
      </c>
      <c r="F146" s="32">
        <v>50.31</v>
      </c>
      <c r="G146" s="55">
        <v>58.17</v>
      </c>
      <c r="H146" s="32">
        <v>65.39</v>
      </c>
      <c r="I146" s="32">
        <v>71.260000000000005</v>
      </c>
      <c r="J146" s="33">
        <v>255.77</v>
      </c>
      <c r="K146" s="32">
        <v>280.94</v>
      </c>
      <c r="L146" s="33">
        <v>261.41000000000003</v>
      </c>
    </row>
    <row r="147" spans="1:12" ht="12.75" customHeight="1">
      <c r="A147" s="35"/>
      <c r="B147" s="31">
        <v>97</v>
      </c>
      <c r="C147" s="32">
        <v>42.71</v>
      </c>
      <c r="D147" s="32">
        <v>44.14</v>
      </c>
      <c r="E147" s="32">
        <v>46.81</v>
      </c>
      <c r="F147" s="32">
        <v>51.11</v>
      </c>
      <c r="G147" s="55">
        <v>58.87</v>
      </c>
      <c r="H147" s="32">
        <v>65.489999999999995</v>
      </c>
      <c r="I147" s="32">
        <v>71.989999999999995</v>
      </c>
      <c r="J147" s="33">
        <v>258.20999999999998</v>
      </c>
      <c r="K147" s="32">
        <v>283.64</v>
      </c>
      <c r="L147" s="33">
        <v>263.83999999999997</v>
      </c>
    </row>
    <row r="148" spans="1:12" ht="12.75" customHeight="1">
      <c r="A148" s="35"/>
      <c r="B148" s="31">
        <v>98</v>
      </c>
      <c r="C148" s="32">
        <v>43.69</v>
      </c>
      <c r="D148" s="32">
        <v>44.43</v>
      </c>
      <c r="E148" s="32">
        <v>47.7</v>
      </c>
      <c r="F148" s="32">
        <v>51.72</v>
      </c>
      <c r="G148" s="55">
        <v>59.53</v>
      </c>
      <c r="H148" s="32">
        <v>65.98</v>
      </c>
      <c r="I148" s="32">
        <v>72.709999999999994</v>
      </c>
      <c r="J148" s="33">
        <v>260.5</v>
      </c>
      <c r="K148" s="32">
        <v>286.14999999999998</v>
      </c>
      <c r="L148" s="33">
        <v>266.14</v>
      </c>
    </row>
    <row r="149" spans="1:12" ht="12.75" customHeight="1">
      <c r="A149" s="35"/>
      <c r="B149" s="31">
        <v>99</v>
      </c>
      <c r="C149" s="32">
        <v>44.65</v>
      </c>
      <c r="D149" s="32">
        <v>45.14</v>
      </c>
      <c r="E149" s="32">
        <v>48.61</v>
      </c>
      <c r="F149" s="32">
        <v>52.36</v>
      </c>
      <c r="G149" s="55">
        <v>60.22</v>
      </c>
      <c r="H149" s="32">
        <v>66.64</v>
      </c>
      <c r="I149" s="32">
        <v>73.430000000000007</v>
      </c>
      <c r="J149" s="33">
        <v>262.94</v>
      </c>
      <c r="K149" s="32">
        <v>288.83999999999997</v>
      </c>
      <c r="L149" s="33">
        <v>268.57</v>
      </c>
    </row>
    <row r="150" spans="1:12" ht="12.75" customHeight="1">
      <c r="A150" s="35"/>
      <c r="B150" s="36">
        <v>100</v>
      </c>
      <c r="C150" s="37">
        <v>45.48</v>
      </c>
      <c r="D150" s="37">
        <v>45.87</v>
      </c>
      <c r="E150" s="37">
        <v>49.51</v>
      </c>
      <c r="F150" s="37">
        <v>53.15</v>
      </c>
      <c r="G150" s="57">
        <v>60.88</v>
      </c>
      <c r="H150" s="37">
        <v>67.319999999999993</v>
      </c>
      <c r="I150" s="37">
        <v>74.150000000000006</v>
      </c>
      <c r="J150" s="38">
        <v>265.39</v>
      </c>
      <c r="K150" s="37">
        <v>291.51</v>
      </c>
      <c r="L150" s="38">
        <v>271</v>
      </c>
    </row>
    <row r="151" spans="1:12" ht="12.75" customHeight="1">
      <c r="A151" s="35"/>
      <c r="B151" s="40">
        <v>101</v>
      </c>
      <c r="C151" s="41">
        <v>45.85</v>
      </c>
      <c r="D151" s="41">
        <v>46.2</v>
      </c>
      <c r="E151" s="47">
        <v>49.98</v>
      </c>
      <c r="F151" s="47">
        <v>53.43</v>
      </c>
      <c r="G151" s="48">
        <v>61</v>
      </c>
      <c r="H151" s="47">
        <v>67.38</v>
      </c>
      <c r="I151" s="47">
        <v>74.2</v>
      </c>
      <c r="J151" s="49">
        <v>266.2</v>
      </c>
      <c r="K151" s="47">
        <v>294.18</v>
      </c>
      <c r="L151" s="49">
        <v>271.77</v>
      </c>
    </row>
    <row r="152" spans="1:12" ht="12.75" customHeight="1">
      <c r="A152" s="35"/>
      <c r="B152" s="45">
        <v>102</v>
      </c>
      <c r="C152" s="46">
        <v>46.33</v>
      </c>
      <c r="D152" s="46">
        <v>46.9</v>
      </c>
      <c r="E152" s="47">
        <v>50.56</v>
      </c>
      <c r="F152" s="47">
        <v>54.12</v>
      </c>
      <c r="G152" s="48">
        <v>61.63</v>
      </c>
      <c r="H152" s="47">
        <v>67.989999999999995</v>
      </c>
      <c r="I152" s="47">
        <v>74.92</v>
      </c>
      <c r="J152" s="49">
        <v>267.69</v>
      </c>
      <c r="K152" s="47">
        <v>296.89999999999998</v>
      </c>
      <c r="L152" s="49">
        <v>273.24</v>
      </c>
    </row>
    <row r="153" spans="1:12" ht="12.75" customHeight="1">
      <c r="A153" s="35"/>
      <c r="B153" s="45">
        <v>103</v>
      </c>
      <c r="C153" s="46">
        <v>47.59</v>
      </c>
      <c r="D153" s="46">
        <v>47.62</v>
      </c>
      <c r="E153" s="47">
        <v>51.18</v>
      </c>
      <c r="F153" s="47">
        <v>54.66</v>
      </c>
      <c r="G153" s="48">
        <v>62.79</v>
      </c>
      <c r="H153" s="47">
        <v>69.17</v>
      </c>
      <c r="I153" s="48">
        <v>75.58</v>
      </c>
      <c r="J153" s="49">
        <v>270.10000000000002</v>
      </c>
      <c r="K153" s="47">
        <v>299.57</v>
      </c>
      <c r="L153" s="49">
        <v>275.64</v>
      </c>
    </row>
    <row r="154" spans="1:12" ht="12.75" customHeight="1">
      <c r="A154" s="35"/>
      <c r="B154" s="45">
        <v>104</v>
      </c>
      <c r="C154" s="46">
        <v>47.88</v>
      </c>
      <c r="D154" s="46">
        <v>48.31</v>
      </c>
      <c r="E154" s="47">
        <v>51.79</v>
      </c>
      <c r="F154" s="47">
        <v>55.24</v>
      </c>
      <c r="G154" s="48">
        <v>63</v>
      </c>
      <c r="H154" s="47">
        <v>69.37</v>
      </c>
      <c r="I154" s="48">
        <v>76.290000000000006</v>
      </c>
      <c r="J154" s="49">
        <v>272.64999999999998</v>
      </c>
      <c r="K154" s="47">
        <v>302.41000000000003</v>
      </c>
      <c r="L154" s="49">
        <v>278.18</v>
      </c>
    </row>
    <row r="155" spans="1:12" ht="12.75" customHeight="1">
      <c r="B155" s="45">
        <v>105</v>
      </c>
      <c r="C155" s="51">
        <v>48.67</v>
      </c>
      <c r="D155" s="51">
        <v>49.04</v>
      </c>
      <c r="E155" s="52">
        <v>52.38</v>
      </c>
      <c r="F155" s="52">
        <v>56.36</v>
      </c>
      <c r="G155" s="53">
        <v>63.39</v>
      </c>
      <c r="H155" s="52">
        <v>69.78</v>
      </c>
      <c r="I155" s="53">
        <v>76.95</v>
      </c>
      <c r="J155" s="54">
        <v>275.08</v>
      </c>
      <c r="K155" s="52">
        <v>305.10000000000002</v>
      </c>
      <c r="L155" s="54">
        <v>280.58999999999997</v>
      </c>
    </row>
    <row r="156" spans="1:12" ht="12.75" customHeight="1">
      <c r="B156" s="26">
        <v>106</v>
      </c>
      <c r="C156" s="27">
        <v>49.47</v>
      </c>
      <c r="D156" s="27">
        <v>49.77</v>
      </c>
      <c r="E156" s="32">
        <v>52.98</v>
      </c>
      <c r="F156" s="32">
        <v>56.39</v>
      </c>
      <c r="G156" s="55">
        <v>63.97</v>
      </c>
      <c r="H156" s="32">
        <v>70.400000000000006</v>
      </c>
      <c r="I156" s="55">
        <v>77.66</v>
      </c>
      <c r="J156" s="33">
        <v>277.63</v>
      </c>
      <c r="K156" s="32">
        <v>307.91000000000003</v>
      </c>
      <c r="L156" s="33">
        <v>283.13</v>
      </c>
    </row>
    <row r="157" spans="1:12" ht="12.75" customHeight="1">
      <c r="B157" s="61">
        <v>107</v>
      </c>
      <c r="C157" s="32">
        <v>50.19</v>
      </c>
      <c r="D157" s="32">
        <v>50.52</v>
      </c>
      <c r="E157" s="32">
        <v>54.11</v>
      </c>
      <c r="F157" s="32">
        <v>56.96</v>
      </c>
      <c r="G157" s="55">
        <v>64.55</v>
      </c>
      <c r="H157" s="32">
        <v>71.02</v>
      </c>
      <c r="I157" s="55">
        <v>78.349999999999994</v>
      </c>
      <c r="J157" s="33">
        <v>280.19</v>
      </c>
      <c r="K157" s="32">
        <v>310.77</v>
      </c>
      <c r="L157" s="33">
        <v>285.69</v>
      </c>
    </row>
    <row r="158" spans="1:12" ht="12.75" customHeight="1">
      <c r="B158" s="61">
        <v>108</v>
      </c>
      <c r="C158" s="32">
        <v>50.92</v>
      </c>
      <c r="D158" s="32">
        <v>51.24</v>
      </c>
      <c r="E158" s="32">
        <v>54.2</v>
      </c>
      <c r="F158" s="32">
        <v>57.53</v>
      </c>
      <c r="G158" s="55">
        <v>65.14</v>
      </c>
      <c r="H158" s="32">
        <v>71.64</v>
      </c>
      <c r="I158" s="55">
        <v>79.040000000000006</v>
      </c>
      <c r="J158" s="33">
        <v>282.75</v>
      </c>
      <c r="K158" s="32">
        <v>313.58999999999997</v>
      </c>
      <c r="L158" s="33">
        <v>288.22000000000003</v>
      </c>
    </row>
    <row r="159" spans="1:12" ht="12.75" customHeight="1">
      <c r="B159" s="61">
        <v>109</v>
      </c>
      <c r="C159" s="32">
        <v>51.65</v>
      </c>
      <c r="D159" s="32">
        <v>51.94</v>
      </c>
      <c r="E159" s="32">
        <v>54.79</v>
      </c>
      <c r="F159" s="32">
        <v>58.1</v>
      </c>
      <c r="G159" s="55">
        <v>65.72</v>
      </c>
      <c r="H159" s="32">
        <v>72.25</v>
      </c>
      <c r="I159" s="55">
        <v>79.75</v>
      </c>
      <c r="J159" s="33">
        <v>285.16000000000003</v>
      </c>
      <c r="K159" s="32">
        <v>316.27999999999997</v>
      </c>
      <c r="L159" s="33">
        <v>290.63</v>
      </c>
    </row>
    <row r="160" spans="1:12" ht="12.75" customHeight="1">
      <c r="B160" s="36">
        <v>110</v>
      </c>
      <c r="C160" s="37">
        <v>52.28</v>
      </c>
      <c r="D160" s="37">
        <v>52.71</v>
      </c>
      <c r="E160" s="37">
        <v>55.41</v>
      </c>
      <c r="F160" s="37">
        <v>58.66</v>
      </c>
      <c r="G160" s="57">
        <v>66.36</v>
      </c>
      <c r="H160" s="37">
        <v>72.900000000000006</v>
      </c>
      <c r="I160" s="57">
        <v>80.44</v>
      </c>
      <c r="J160" s="38">
        <v>287.58</v>
      </c>
      <c r="K160" s="37">
        <v>318.95</v>
      </c>
      <c r="L160" s="38">
        <v>293.02999999999997</v>
      </c>
    </row>
    <row r="161" spans="1:13" ht="12.75" customHeight="1">
      <c r="B161" s="65">
        <v>111</v>
      </c>
      <c r="C161" s="41">
        <v>52.86</v>
      </c>
      <c r="D161" s="41">
        <v>53.29</v>
      </c>
      <c r="E161" s="47">
        <v>56.58</v>
      </c>
      <c r="F161" s="47">
        <v>59.23</v>
      </c>
      <c r="G161" s="48">
        <v>66.92</v>
      </c>
      <c r="H161" s="47">
        <v>73.5</v>
      </c>
      <c r="I161" s="47">
        <v>81.31</v>
      </c>
      <c r="J161" s="49">
        <v>290.83999999999997</v>
      </c>
      <c r="K161" s="47">
        <v>322.58999999999997</v>
      </c>
      <c r="L161" s="49">
        <v>297.04000000000002</v>
      </c>
    </row>
    <row r="162" spans="1:13" ht="12.75" customHeight="1">
      <c r="B162" s="45">
        <v>112</v>
      </c>
      <c r="C162" s="46">
        <v>53.94</v>
      </c>
      <c r="D162" s="46">
        <v>54.39</v>
      </c>
      <c r="E162" s="47">
        <v>57.19</v>
      </c>
      <c r="F162" s="47">
        <v>59.81</v>
      </c>
      <c r="G162" s="48">
        <v>67.489999999999995</v>
      </c>
      <c r="H162" s="47">
        <v>74.14</v>
      </c>
      <c r="I162" s="47">
        <v>82.19</v>
      </c>
      <c r="J162" s="49">
        <v>294.13</v>
      </c>
      <c r="K162" s="47">
        <v>326.22000000000003</v>
      </c>
      <c r="L162" s="49">
        <v>301.07</v>
      </c>
    </row>
    <row r="163" spans="1:13" ht="12.75" customHeight="1">
      <c r="B163" s="45">
        <v>113</v>
      </c>
      <c r="C163" s="46">
        <v>54</v>
      </c>
      <c r="D163" s="46">
        <v>54.44</v>
      </c>
      <c r="E163" s="47">
        <v>57.82</v>
      </c>
      <c r="F163" s="47">
        <v>60.36</v>
      </c>
      <c r="G163" s="48">
        <v>68.09</v>
      </c>
      <c r="H163" s="47">
        <v>74.75</v>
      </c>
      <c r="I163" s="48">
        <v>83.68</v>
      </c>
      <c r="J163" s="49">
        <v>296.68</v>
      </c>
      <c r="K163" s="47">
        <v>329.06</v>
      </c>
      <c r="L163" s="49">
        <v>303.62</v>
      </c>
    </row>
    <row r="164" spans="1:13" ht="12.75" customHeight="1">
      <c r="B164" s="45">
        <v>114</v>
      </c>
      <c r="C164" s="46">
        <v>54.57</v>
      </c>
      <c r="D164" s="46">
        <v>55.58</v>
      </c>
      <c r="E164" s="47">
        <v>58.46</v>
      </c>
      <c r="F164" s="47">
        <v>61.53</v>
      </c>
      <c r="G164" s="48">
        <v>68.680000000000007</v>
      </c>
      <c r="H164" s="47">
        <v>75.349999999999994</v>
      </c>
      <c r="I164" s="48">
        <v>83.88</v>
      </c>
      <c r="J164" s="49">
        <v>299.27</v>
      </c>
      <c r="K164" s="47">
        <v>331.92</v>
      </c>
      <c r="L164" s="49">
        <v>306.20999999999998</v>
      </c>
    </row>
    <row r="165" spans="1:13" ht="12.75" customHeight="1">
      <c r="B165" s="50">
        <v>115</v>
      </c>
      <c r="C165" s="51">
        <v>55.15</v>
      </c>
      <c r="D165" s="51">
        <v>55.67</v>
      </c>
      <c r="E165" s="52">
        <v>58.54</v>
      </c>
      <c r="F165" s="52">
        <v>61.7</v>
      </c>
      <c r="G165" s="53">
        <v>69.239999999999995</v>
      </c>
      <c r="H165" s="52">
        <v>76</v>
      </c>
      <c r="I165" s="53">
        <v>84.23</v>
      </c>
      <c r="J165" s="54">
        <v>301.81</v>
      </c>
      <c r="K165" s="52">
        <v>334.75</v>
      </c>
      <c r="L165" s="54">
        <v>308.76</v>
      </c>
    </row>
    <row r="171" spans="1:13">
      <c r="A171" s="62"/>
      <c r="B171" s="62" t="s">
        <v>2097</v>
      </c>
      <c r="C171" s="62"/>
    </row>
    <row r="173" spans="1:13" ht="14" customHeight="1"/>
    <row r="174" spans="1:13" ht="14" customHeight="1"/>
    <row r="175" spans="1:13" ht="6" customHeight="1"/>
    <row r="176" spans="1:13">
      <c r="I176" s="12"/>
      <c r="K176" s="12"/>
      <c r="L176" s="13" t="str">
        <f>+L118</f>
        <v>2016 Rates</v>
      </c>
      <c r="M176" s="12"/>
    </row>
    <row r="177" spans="1:13" ht="25">
      <c r="B177" s="14" t="s">
        <v>2093</v>
      </c>
      <c r="C177" s="14"/>
      <c r="E177" s="14"/>
      <c r="H177" s="15"/>
      <c r="I177" s="14"/>
    </row>
    <row r="178" spans="1:13" ht="12.75" customHeight="1">
      <c r="B178" s="14"/>
      <c r="C178" s="14"/>
      <c r="E178" s="14"/>
      <c r="H178" s="15"/>
      <c r="I178" s="14"/>
    </row>
    <row r="179" spans="1:13" ht="33">
      <c r="B179" s="16" t="s">
        <v>2094</v>
      </c>
      <c r="C179" s="17"/>
      <c r="D179" s="17"/>
      <c r="E179" s="17"/>
      <c r="F179" s="17"/>
      <c r="G179" s="17"/>
      <c r="H179" s="18"/>
      <c r="I179" s="17"/>
      <c r="K179" s="17"/>
      <c r="L179" s="17"/>
      <c r="M179" s="17"/>
    </row>
    <row r="180" spans="1:13" ht="12.75" customHeight="1">
      <c r="B180" s="19"/>
      <c r="C180" s="17"/>
      <c r="D180" s="17"/>
      <c r="E180" s="17"/>
      <c r="F180" s="17"/>
      <c r="G180" s="17"/>
      <c r="H180" s="18"/>
      <c r="I180" s="17"/>
      <c r="K180" s="17"/>
      <c r="L180" s="17"/>
      <c r="M180" s="17"/>
    </row>
    <row r="181" spans="1:13" ht="12.75" customHeight="1">
      <c r="B181" s="16"/>
      <c r="C181" s="17"/>
      <c r="D181" s="17"/>
      <c r="E181" s="17"/>
      <c r="F181" s="17"/>
      <c r="G181" s="17"/>
      <c r="H181" s="18"/>
      <c r="I181" s="17"/>
      <c r="K181" s="17"/>
      <c r="L181" s="17"/>
      <c r="M181" s="17"/>
    </row>
    <row r="182" spans="1:13" ht="12.75" customHeight="1">
      <c r="B182" s="18"/>
      <c r="C182" s="17"/>
      <c r="D182" s="17"/>
      <c r="E182" s="17"/>
      <c r="F182" s="17"/>
      <c r="G182" s="17"/>
      <c r="H182" s="18"/>
      <c r="I182" s="17"/>
      <c r="K182" s="17"/>
      <c r="L182" s="17"/>
      <c r="M182" s="17"/>
    </row>
    <row r="183" spans="1:13" ht="12.75" customHeight="1">
      <c r="B183" s="20" t="s">
        <v>2095</v>
      </c>
      <c r="C183" s="21">
        <v>2</v>
      </c>
      <c r="D183" s="21">
        <v>3</v>
      </c>
      <c r="E183" s="21">
        <v>4</v>
      </c>
      <c r="F183" s="21">
        <v>5</v>
      </c>
      <c r="G183" s="21">
        <v>6</v>
      </c>
      <c r="H183" s="21">
        <v>7</v>
      </c>
      <c r="I183" s="21">
        <v>8</v>
      </c>
      <c r="J183" s="21">
        <v>44</v>
      </c>
      <c r="K183" s="21">
        <v>45</v>
      </c>
      <c r="L183" s="21">
        <v>46</v>
      </c>
      <c r="M183" s="17"/>
    </row>
    <row r="184" spans="1:13" ht="12.75" customHeight="1">
      <c r="A184" s="17"/>
      <c r="B184" s="22" t="s">
        <v>2100</v>
      </c>
      <c r="C184" s="23">
        <v>55.73</v>
      </c>
      <c r="D184" s="23">
        <v>56.42</v>
      </c>
      <c r="E184" s="23">
        <v>59.73</v>
      </c>
      <c r="F184" s="23">
        <v>61.98</v>
      </c>
      <c r="G184" s="23">
        <v>69.709999999999994</v>
      </c>
      <c r="H184" s="23">
        <v>76.459999999999994</v>
      </c>
      <c r="I184" s="23">
        <v>84.76</v>
      </c>
      <c r="J184" s="24">
        <v>303.69</v>
      </c>
      <c r="K184" s="23">
        <v>336.83</v>
      </c>
      <c r="L184" s="24">
        <v>311.22000000000003</v>
      </c>
      <c r="M184" s="17"/>
    </row>
    <row r="185" spans="1:13" ht="12.75" customHeight="1">
      <c r="A185" s="25"/>
      <c r="B185" s="26">
        <v>117</v>
      </c>
      <c r="C185" s="27">
        <v>56.29</v>
      </c>
      <c r="D185" s="27">
        <v>57.01</v>
      </c>
      <c r="E185" s="28">
        <v>60.34</v>
      </c>
      <c r="F185" s="28">
        <v>63.12</v>
      </c>
      <c r="G185" s="28">
        <v>70.28</v>
      </c>
      <c r="H185" s="28">
        <v>77.069999999999993</v>
      </c>
      <c r="I185" s="28">
        <v>86.12</v>
      </c>
      <c r="J185" s="28">
        <v>306.12</v>
      </c>
      <c r="K185" s="28">
        <v>339.52</v>
      </c>
      <c r="L185" s="28">
        <v>313.64</v>
      </c>
    </row>
    <row r="186" spans="1:13" s="64" customFormat="1" ht="12.75" customHeight="1">
      <c r="A186" s="63"/>
      <c r="B186" s="31">
        <v>118</v>
      </c>
      <c r="C186" s="32">
        <v>56.88</v>
      </c>
      <c r="D186" s="32">
        <v>58.18</v>
      </c>
      <c r="E186" s="33">
        <v>60.4</v>
      </c>
      <c r="F186" s="33">
        <v>63.3</v>
      </c>
      <c r="G186" s="33">
        <v>70.86</v>
      </c>
      <c r="H186" s="33">
        <v>77.69</v>
      </c>
      <c r="I186" s="32">
        <v>86.89</v>
      </c>
      <c r="J186" s="34">
        <v>308.52999999999997</v>
      </c>
      <c r="K186" s="32">
        <v>342.2</v>
      </c>
      <c r="L186" s="34">
        <v>316.08</v>
      </c>
      <c r="M186" s="2"/>
    </row>
    <row r="187" spans="1:13" ht="12.75" customHeight="1">
      <c r="A187" s="30"/>
      <c r="B187" s="31">
        <v>119</v>
      </c>
      <c r="C187" s="32">
        <v>57.48</v>
      </c>
      <c r="D187" s="32">
        <v>58.24</v>
      </c>
      <c r="E187" s="33">
        <v>61.01</v>
      </c>
      <c r="F187" s="32">
        <v>63.67</v>
      </c>
      <c r="G187" s="34">
        <v>71.45</v>
      </c>
      <c r="H187" s="33">
        <v>78.3</v>
      </c>
      <c r="I187" s="33">
        <v>87.92</v>
      </c>
      <c r="J187" s="33">
        <v>312.99</v>
      </c>
      <c r="K187" s="33">
        <v>347.16</v>
      </c>
      <c r="L187" s="33">
        <v>322.16000000000003</v>
      </c>
    </row>
    <row r="188" spans="1:13" ht="12.75" customHeight="1">
      <c r="A188" s="35"/>
      <c r="B188" s="36">
        <v>120</v>
      </c>
      <c r="C188" s="37">
        <v>58.47</v>
      </c>
      <c r="D188" s="37">
        <v>59.33</v>
      </c>
      <c r="E188" s="38">
        <v>61.65</v>
      </c>
      <c r="F188" s="33">
        <v>64.27</v>
      </c>
      <c r="G188" s="33">
        <v>72.03</v>
      </c>
      <c r="H188" s="33">
        <v>78.92</v>
      </c>
      <c r="I188" s="33">
        <v>88.03</v>
      </c>
      <c r="J188" s="38">
        <v>315.56</v>
      </c>
      <c r="K188" s="33">
        <v>350.01</v>
      </c>
      <c r="L188" s="38">
        <v>324.75</v>
      </c>
    </row>
    <row r="189" spans="1:13" ht="12.75" customHeight="1">
      <c r="A189" s="35"/>
      <c r="B189" s="40">
        <v>121</v>
      </c>
      <c r="C189" s="41">
        <v>59.11</v>
      </c>
      <c r="D189" s="41">
        <v>59.66</v>
      </c>
      <c r="E189" s="42">
        <v>62.28</v>
      </c>
      <c r="F189" s="42">
        <v>64.72</v>
      </c>
      <c r="G189" s="43">
        <v>72.489999999999995</v>
      </c>
      <c r="H189" s="42">
        <v>79.349999999999994</v>
      </c>
      <c r="I189" s="42">
        <v>88.43</v>
      </c>
      <c r="J189" s="44">
        <v>317.66000000000003</v>
      </c>
      <c r="K189" s="42">
        <v>352.34</v>
      </c>
      <c r="L189" s="44">
        <v>327.49</v>
      </c>
    </row>
    <row r="190" spans="1:13" ht="12.75" customHeight="1">
      <c r="A190" s="35"/>
      <c r="B190" s="45">
        <v>122</v>
      </c>
      <c r="C190" s="46">
        <v>59.52</v>
      </c>
      <c r="D190" s="46">
        <v>60.22</v>
      </c>
      <c r="E190" s="47">
        <v>62.9</v>
      </c>
      <c r="F190" s="47">
        <v>65.290000000000006</v>
      </c>
      <c r="G190" s="48">
        <v>73.06</v>
      </c>
      <c r="H190" s="47">
        <v>80.599999999999994</v>
      </c>
      <c r="I190" s="47">
        <v>89.15</v>
      </c>
      <c r="J190" s="49">
        <v>320.36</v>
      </c>
      <c r="K190" s="47">
        <v>355.33</v>
      </c>
      <c r="L190" s="49">
        <v>330.22</v>
      </c>
    </row>
    <row r="191" spans="1:13" ht="12.75" customHeight="1">
      <c r="A191" s="35"/>
      <c r="B191" s="40">
        <v>123</v>
      </c>
      <c r="C191" s="46">
        <v>60.13</v>
      </c>
      <c r="D191" s="46">
        <v>60.29</v>
      </c>
      <c r="E191" s="47">
        <v>64.17</v>
      </c>
      <c r="F191" s="47">
        <v>65.849999999999994</v>
      </c>
      <c r="G191" s="48">
        <v>73.64</v>
      </c>
      <c r="H191" s="47">
        <v>80.8</v>
      </c>
      <c r="I191" s="47">
        <v>89.86</v>
      </c>
      <c r="J191" s="49">
        <v>323.08999999999997</v>
      </c>
      <c r="K191" s="47">
        <v>358.35</v>
      </c>
      <c r="L191" s="49">
        <v>332.95</v>
      </c>
    </row>
    <row r="192" spans="1:13" ht="12.75" customHeight="1">
      <c r="A192" s="35"/>
      <c r="B192" s="40">
        <v>124</v>
      </c>
      <c r="C192" s="46">
        <v>60.7</v>
      </c>
      <c r="D192" s="46">
        <v>61.46</v>
      </c>
      <c r="E192" s="47">
        <v>64.209999999999994</v>
      </c>
      <c r="F192" s="47">
        <v>66.45</v>
      </c>
      <c r="G192" s="48">
        <v>74.239999999999995</v>
      </c>
      <c r="H192" s="47">
        <v>81.19</v>
      </c>
      <c r="I192" s="47">
        <v>90.53</v>
      </c>
      <c r="J192" s="49">
        <v>325.77999999999997</v>
      </c>
      <c r="K192" s="47">
        <v>361.35</v>
      </c>
      <c r="L192" s="49">
        <v>335.69</v>
      </c>
    </row>
    <row r="193" spans="1:12" ht="12.75" customHeight="1">
      <c r="A193" s="35"/>
      <c r="B193" s="50">
        <v>125</v>
      </c>
      <c r="C193" s="46">
        <v>61.31</v>
      </c>
      <c r="D193" s="51">
        <v>61.47</v>
      </c>
      <c r="E193" s="52">
        <v>64.86</v>
      </c>
      <c r="F193" s="52">
        <v>67.03</v>
      </c>
      <c r="G193" s="53">
        <v>74.81</v>
      </c>
      <c r="H193" s="52">
        <v>81.81</v>
      </c>
      <c r="I193" s="52">
        <v>91.21</v>
      </c>
      <c r="J193" s="54">
        <v>328.5</v>
      </c>
      <c r="K193" s="52">
        <v>364.35</v>
      </c>
      <c r="L193" s="54">
        <v>338.42</v>
      </c>
    </row>
    <row r="194" spans="1:12" ht="12.75" customHeight="1">
      <c r="A194" s="35"/>
      <c r="B194" s="31">
        <v>126</v>
      </c>
      <c r="C194" s="27">
        <v>62.49</v>
      </c>
      <c r="D194" s="32">
        <v>62.67</v>
      </c>
      <c r="E194" s="32">
        <v>66.13</v>
      </c>
      <c r="F194" s="32">
        <v>67.47</v>
      </c>
      <c r="G194" s="55">
        <v>75.239999999999995</v>
      </c>
      <c r="H194" s="32">
        <v>82.25</v>
      </c>
      <c r="I194" s="32">
        <v>92.66</v>
      </c>
      <c r="J194" s="33">
        <v>330.54</v>
      </c>
      <c r="K194" s="32">
        <v>366.61</v>
      </c>
      <c r="L194" s="33">
        <v>341.14</v>
      </c>
    </row>
    <row r="195" spans="1:12" ht="12.75" customHeight="1">
      <c r="A195" s="35"/>
      <c r="B195" s="31">
        <v>127</v>
      </c>
      <c r="C195" s="32">
        <v>62.54</v>
      </c>
      <c r="D195" s="32">
        <v>62.7</v>
      </c>
      <c r="E195" s="32">
        <v>66.78</v>
      </c>
      <c r="F195" s="32">
        <v>68.040000000000006</v>
      </c>
      <c r="G195" s="55">
        <v>75.819999999999993</v>
      </c>
      <c r="H195" s="32">
        <v>82.86</v>
      </c>
      <c r="I195" s="32">
        <v>93.33</v>
      </c>
      <c r="J195" s="33">
        <v>333.24</v>
      </c>
      <c r="K195" s="32">
        <v>369.6</v>
      </c>
      <c r="L195" s="33">
        <v>343.87</v>
      </c>
    </row>
    <row r="196" spans="1:12" ht="12.75" customHeight="1">
      <c r="A196" s="35"/>
      <c r="B196" s="31">
        <v>128</v>
      </c>
      <c r="C196" s="32">
        <v>63.13</v>
      </c>
      <c r="D196" s="32">
        <v>63.15</v>
      </c>
      <c r="E196" s="32">
        <v>67.44</v>
      </c>
      <c r="F196" s="32">
        <v>68.63</v>
      </c>
      <c r="G196" s="55">
        <v>76.38</v>
      </c>
      <c r="H196" s="32">
        <v>84.05</v>
      </c>
      <c r="I196" s="32">
        <v>94.05</v>
      </c>
      <c r="J196" s="33">
        <v>335.94</v>
      </c>
      <c r="K196" s="32">
        <v>372.61</v>
      </c>
      <c r="L196" s="33">
        <v>346.6</v>
      </c>
    </row>
    <row r="197" spans="1:12" ht="12.75" customHeight="1">
      <c r="A197" s="35"/>
      <c r="B197" s="31">
        <v>129</v>
      </c>
      <c r="C197" s="32">
        <v>64.33</v>
      </c>
      <c r="D197" s="32">
        <v>64.37</v>
      </c>
      <c r="E197" s="32">
        <v>68.08</v>
      </c>
      <c r="F197" s="32">
        <v>69.23</v>
      </c>
      <c r="G197" s="55">
        <v>76.97</v>
      </c>
      <c r="H197" s="32">
        <v>84.35</v>
      </c>
      <c r="I197" s="32">
        <v>94.75</v>
      </c>
      <c r="J197" s="33">
        <v>338.64</v>
      </c>
      <c r="K197" s="32">
        <v>375.6</v>
      </c>
      <c r="L197" s="33">
        <v>349.33</v>
      </c>
    </row>
    <row r="198" spans="1:12" ht="12.75" customHeight="1">
      <c r="A198" s="35"/>
      <c r="B198" s="56">
        <v>130</v>
      </c>
      <c r="C198" s="37">
        <v>64.349999999999994</v>
      </c>
      <c r="D198" s="37">
        <v>64.569999999999993</v>
      </c>
      <c r="E198" s="37">
        <v>68.709999999999994</v>
      </c>
      <c r="F198" s="37">
        <v>69.760000000000005</v>
      </c>
      <c r="G198" s="57">
        <v>77.53</v>
      </c>
      <c r="H198" s="37">
        <v>84.66</v>
      </c>
      <c r="I198" s="37">
        <v>95.46</v>
      </c>
      <c r="J198" s="38">
        <v>341.35</v>
      </c>
      <c r="K198" s="37">
        <v>378.61</v>
      </c>
      <c r="L198" s="38">
        <v>352.06</v>
      </c>
    </row>
    <row r="199" spans="1:12" ht="12.75" customHeight="1">
      <c r="A199" s="35"/>
      <c r="B199" s="58">
        <v>131</v>
      </c>
      <c r="C199" s="41">
        <v>64.94</v>
      </c>
      <c r="D199" s="41">
        <v>64.989999999999995</v>
      </c>
      <c r="E199" s="47">
        <v>69.37</v>
      </c>
      <c r="F199" s="47">
        <v>70.239999999999995</v>
      </c>
      <c r="G199" s="48">
        <v>77.959999999999994</v>
      </c>
      <c r="H199" s="47">
        <v>85.11</v>
      </c>
      <c r="I199" s="47">
        <v>95.49</v>
      </c>
      <c r="J199" s="49">
        <v>345.03</v>
      </c>
      <c r="K199" s="47">
        <v>382.68</v>
      </c>
      <c r="L199" s="49">
        <v>358.24</v>
      </c>
    </row>
    <row r="200" spans="1:12" ht="12.75" customHeight="1">
      <c r="A200" s="30"/>
      <c r="B200" s="40">
        <v>132</v>
      </c>
      <c r="C200" s="46">
        <v>65.56</v>
      </c>
      <c r="D200" s="46">
        <v>66.25</v>
      </c>
      <c r="E200" s="47">
        <v>69.569999999999993</v>
      </c>
      <c r="F200" s="47">
        <v>70.81</v>
      </c>
      <c r="G200" s="48">
        <v>78.540000000000006</v>
      </c>
      <c r="H200" s="47">
        <v>85.69</v>
      </c>
      <c r="I200" s="47">
        <v>96.88</v>
      </c>
      <c r="J200" s="49">
        <v>347.73</v>
      </c>
      <c r="K200" s="47">
        <v>385.69</v>
      </c>
      <c r="L200" s="49">
        <v>361.01</v>
      </c>
    </row>
    <row r="201" spans="1:12" ht="12.75" customHeight="1">
      <c r="A201" s="35"/>
      <c r="B201" s="40">
        <v>133</v>
      </c>
      <c r="C201" s="46">
        <v>66.17</v>
      </c>
      <c r="D201" s="46">
        <v>66.349999999999994</v>
      </c>
      <c r="E201" s="47">
        <v>70.03</v>
      </c>
      <c r="F201" s="47">
        <v>71.37</v>
      </c>
      <c r="G201" s="48">
        <v>79.09</v>
      </c>
      <c r="H201" s="47">
        <v>86.3</v>
      </c>
      <c r="I201" s="47">
        <v>97.2</v>
      </c>
      <c r="J201" s="49">
        <v>350.45</v>
      </c>
      <c r="K201" s="47">
        <v>388.69</v>
      </c>
      <c r="L201" s="49">
        <v>363.76</v>
      </c>
    </row>
    <row r="202" spans="1:12" ht="12.75" customHeight="1">
      <c r="A202" s="30"/>
      <c r="B202" s="40">
        <v>134</v>
      </c>
      <c r="C202" s="46">
        <v>66.77</v>
      </c>
      <c r="D202" s="46">
        <v>66.86</v>
      </c>
      <c r="E202" s="47">
        <v>70.72</v>
      </c>
      <c r="F202" s="47">
        <v>71.98</v>
      </c>
      <c r="G202" s="48">
        <v>79.7</v>
      </c>
      <c r="H202" s="47">
        <v>86.89</v>
      </c>
      <c r="I202" s="47">
        <v>97.61</v>
      </c>
      <c r="J202" s="49">
        <v>353.18</v>
      </c>
      <c r="K202" s="47">
        <v>391.71</v>
      </c>
      <c r="L202" s="49">
        <v>366.53</v>
      </c>
    </row>
    <row r="203" spans="1:12" ht="12.75" customHeight="1">
      <c r="A203" s="35"/>
      <c r="B203" s="59">
        <v>135</v>
      </c>
      <c r="C203" s="51">
        <v>67.28</v>
      </c>
      <c r="D203" s="51">
        <v>68.180000000000007</v>
      </c>
      <c r="E203" s="52">
        <v>71.349999999999994</v>
      </c>
      <c r="F203" s="52">
        <v>72.58</v>
      </c>
      <c r="G203" s="53">
        <v>80.349999999999994</v>
      </c>
      <c r="H203" s="52">
        <v>87.53</v>
      </c>
      <c r="I203" s="52">
        <v>99.01</v>
      </c>
      <c r="J203" s="54">
        <v>355.85</v>
      </c>
      <c r="K203" s="52">
        <v>394.7</v>
      </c>
      <c r="L203" s="54">
        <v>369.27</v>
      </c>
    </row>
    <row r="204" spans="1:12" ht="12.75" customHeight="1">
      <c r="A204" s="35"/>
      <c r="B204" s="60">
        <v>136</v>
      </c>
      <c r="C204" s="27">
        <v>67.84</v>
      </c>
      <c r="D204" s="27">
        <v>68.790000000000006</v>
      </c>
      <c r="E204" s="32">
        <v>72.73</v>
      </c>
      <c r="F204" s="32">
        <v>73.19</v>
      </c>
      <c r="G204" s="55">
        <v>80.989999999999995</v>
      </c>
      <c r="H204" s="32">
        <v>88.17</v>
      </c>
      <c r="I204" s="32">
        <v>99.04</v>
      </c>
      <c r="J204" s="33">
        <v>358.56</v>
      </c>
      <c r="K204" s="32">
        <v>397.7</v>
      </c>
      <c r="L204" s="33">
        <v>372.01</v>
      </c>
    </row>
    <row r="205" spans="1:12" ht="12.75" customHeight="1">
      <c r="A205" s="35"/>
      <c r="B205" s="31">
        <v>137</v>
      </c>
      <c r="C205" s="32">
        <v>68.430000000000007</v>
      </c>
      <c r="D205" s="32">
        <v>68.989999999999995</v>
      </c>
      <c r="E205" s="32">
        <v>73.41</v>
      </c>
      <c r="F205" s="32">
        <v>73.72</v>
      </c>
      <c r="G205" s="55">
        <v>81.459999999999994</v>
      </c>
      <c r="H205" s="32">
        <v>88.72</v>
      </c>
      <c r="I205" s="32">
        <v>99.7</v>
      </c>
      <c r="J205" s="33">
        <v>361.3</v>
      </c>
      <c r="K205" s="32">
        <v>400.73</v>
      </c>
      <c r="L205" s="33">
        <v>374.79</v>
      </c>
    </row>
    <row r="206" spans="1:12" ht="12.75" customHeight="1">
      <c r="A206" s="35"/>
      <c r="B206" s="31">
        <v>138</v>
      </c>
      <c r="C206" s="32">
        <v>69.06</v>
      </c>
      <c r="D206" s="32">
        <v>69.430000000000007</v>
      </c>
      <c r="E206" s="32">
        <v>74.09</v>
      </c>
      <c r="F206" s="32">
        <v>74.41</v>
      </c>
      <c r="G206" s="55">
        <v>82.9</v>
      </c>
      <c r="H206" s="32">
        <v>89.45</v>
      </c>
      <c r="I206" s="32">
        <v>101.1</v>
      </c>
      <c r="J206" s="33">
        <v>363.99</v>
      </c>
      <c r="K206" s="32">
        <v>403.72</v>
      </c>
      <c r="L206" s="33">
        <v>377.56</v>
      </c>
    </row>
    <row r="207" spans="1:12" ht="12.75" customHeight="1">
      <c r="A207" s="35"/>
      <c r="B207" s="31">
        <v>139</v>
      </c>
      <c r="C207" s="32">
        <v>69.680000000000007</v>
      </c>
      <c r="D207" s="32">
        <v>70.8</v>
      </c>
      <c r="E207" s="32">
        <v>74.39</v>
      </c>
      <c r="F207" s="32">
        <v>75.03</v>
      </c>
      <c r="G207" s="55">
        <v>83.15</v>
      </c>
      <c r="H207" s="32">
        <v>90.06</v>
      </c>
      <c r="I207" s="32">
        <v>101.5</v>
      </c>
      <c r="J207" s="33">
        <v>366.71</v>
      </c>
      <c r="K207" s="32">
        <v>406.74</v>
      </c>
      <c r="L207" s="33">
        <v>380.31</v>
      </c>
    </row>
    <row r="208" spans="1:12" ht="12.75" customHeight="1">
      <c r="A208" s="35"/>
      <c r="B208" s="36">
        <v>140</v>
      </c>
      <c r="C208" s="37">
        <v>70.3</v>
      </c>
      <c r="D208" s="37">
        <v>71</v>
      </c>
      <c r="E208" s="37">
        <v>74.790000000000006</v>
      </c>
      <c r="F208" s="37">
        <v>75.650000000000006</v>
      </c>
      <c r="G208" s="57">
        <v>83.56</v>
      </c>
      <c r="H208" s="37">
        <v>90.69</v>
      </c>
      <c r="I208" s="37">
        <v>101.8</v>
      </c>
      <c r="J208" s="38">
        <v>369.26</v>
      </c>
      <c r="K208" s="37">
        <v>409.56</v>
      </c>
      <c r="L208" s="38">
        <v>382.93</v>
      </c>
    </row>
    <row r="209" spans="1:12" ht="12.75" customHeight="1">
      <c r="A209" s="35"/>
      <c r="B209" s="40">
        <v>141</v>
      </c>
      <c r="C209" s="41">
        <v>70.92</v>
      </c>
      <c r="D209" s="41">
        <v>71.459999999999994</v>
      </c>
      <c r="E209" s="47">
        <v>75.510000000000005</v>
      </c>
      <c r="F209" s="47">
        <v>76.239999999999995</v>
      </c>
      <c r="G209" s="48">
        <v>84.04</v>
      </c>
      <c r="H209" s="47">
        <v>91.15</v>
      </c>
      <c r="I209" s="47">
        <v>102.31</v>
      </c>
      <c r="J209" s="49">
        <v>371.1</v>
      </c>
      <c r="K209" s="47">
        <v>411.61</v>
      </c>
      <c r="L209" s="49">
        <v>385.53</v>
      </c>
    </row>
    <row r="210" spans="1:12" ht="12.75" customHeight="1">
      <c r="A210" s="35"/>
      <c r="B210" s="45">
        <v>142</v>
      </c>
      <c r="C210" s="46">
        <v>71.2</v>
      </c>
      <c r="D210" s="46">
        <v>72.13</v>
      </c>
      <c r="E210" s="47">
        <v>76.2</v>
      </c>
      <c r="F210" s="47">
        <v>76.86</v>
      </c>
      <c r="G210" s="48">
        <v>84.66</v>
      </c>
      <c r="H210" s="47">
        <v>91.78</v>
      </c>
      <c r="I210" s="47">
        <v>102.99</v>
      </c>
      <c r="J210" s="49">
        <v>373.73</v>
      </c>
      <c r="K210" s="47">
        <v>414.52</v>
      </c>
      <c r="L210" s="49">
        <v>388.2</v>
      </c>
    </row>
    <row r="211" spans="1:12" ht="12.75" customHeight="1">
      <c r="A211" s="35"/>
      <c r="B211" s="45">
        <v>143</v>
      </c>
      <c r="C211" s="46">
        <v>71.84</v>
      </c>
      <c r="D211" s="46">
        <v>72.790000000000006</v>
      </c>
      <c r="E211" s="47">
        <v>76.900000000000006</v>
      </c>
      <c r="F211" s="47">
        <v>77.48</v>
      </c>
      <c r="G211" s="48">
        <v>85.31</v>
      </c>
      <c r="H211" s="47">
        <v>92.43</v>
      </c>
      <c r="I211" s="48">
        <v>103.69</v>
      </c>
      <c r="J211" s="49">
        <v>376.26</v>
      </c>
      <c r="K211" s="47">
        <v>417.32</v>
      </c>
      <c r="L211" s="49">
        <v>390.79</v>
      </c>
    </row>
    <row r="212" spans="1:12" ht="12.75" customHeight="1">
      <c r="A212" s="35"/>
      <c r="B212" s="45">
        <v>144</v>
      </c>
      <c r="C212" s="46">
        <v>72.47</v>
      </c>
      <c r="D212" s="46">
        <v>73.459999999999994</v>
      </c>
      <c r="E212" s="47">
        <v>77.62</v>
      </c>
      <c r="F212" s="47">
        <v>78.099999999999994</v>
      </c>
      <c r="G212" s="48">
        <v>85.95</v>
      </c>
      <c r="H212" s="47">
        <v>93.05</v>
      </c>
      <c r="I212" s="48">
        <v>104.39</v>
      </c>
      <c r="J212" s="49">
        <v>378.84</v>
      </c>
      <c r="K212" s="47">
        <v>420.18</v>
      </c>
      <c r="L212" s="49">
        <v>393.4</v>
      </c>
    </row>
    <row r="213" spans="1:12" ht="12.75" customHeight="1">
      <c r="B213" s="45">
        <v>145</v>
      </c>
      <c r="C213" s="51">
        <v>72.72</v>
      </c>
      <c r="D213" s="51">
        <v>74.89</v>
      </c>
      <c r="E213" s="52">
        <v>78.72</v>
      </c>
      <c r="F213" s="52">
        <v>78.739999999999995</v>
      </c>
      <c r="G213" s="53">
        <v>86.6</v>
      </c>
      <c r="H213" s="52">
        <v>93.67</v>
      </c>
      <c r="I213" s="53">
        <v>105.09</v>
      </c>
      <c r="J213" s="54">
        <v>381.52</v>
      </c>
      <c r="K213" s="52">
        <v>423.15</v>
      </c>
      <c r="L213" s="54">
        <v>396.17</v>
      </c>
    </row>
    <row r="214" spans="1:12" ht="12.75" customHeight="1">
      <c r="B214" s="26">
        <v>146</v>
      </c>
      <c r="C214" s="27">
        <v>73.349999999999994</v>
      </c>
      <c r="D214" s="27">
        <v>75.510000000000005</v>
      </c>
      <c r="E214" s="32">
        <v>79.03</v>
      </c>
      <c r="F214" s="32">
        <v>79.33</v>
      </c>
      <c r="G214" s="55">
        <v>87.24</v>
      </c>
      <c r="H214" s="32">
        <v>94.29</v>
      </c>
      <c r="I214" s="55">
        <v>105.76</v>
      </c>
      <c r="J214" s="33">
        <v>384.24</v>
      </c>
      <c r="K214" s="32">
        <v>426.17</v>
      </c>
      <c r="L214" s="33">
        <v>398.95</v>
      </c>
    </row>
    <row r="215" spans="1:12" ht="12.75" customHeight="1">
      <c r="B215" s="61">
        <v>147</v>
      </c>
      <c r="C215" s="32">
        <v>74.44</v>
      </c>
      <c r="D215" s="32">
        <v>75.650000000000006</v>
      </c>
      <c r="E215" s="32">
        <v>79.78</v>
      </c>
      <c r="F215" s="32">
        <v>79.97</v>
      </c>
      <c r="G215" s="55">
        <v>87.86</v>
      </c>
      <c r="H215" s="32">
        <v>94.94</v>
      </c>
      <c r="I215" s="55">
        <v>106.48</v>
      </c>
      <c r="J215" s="33">
        <v>386.93</v>
      </c>
      <c r="K215" s="32">
        <v>429.16</v>
      </c>
      <c r="L215" s="33">
        <v>401.69</v>
      </c>
    </row>
    <row r="216" spans="1:12" ht="12.75" customHeight="1">
      <c r="B216" s="61">
        <v>148</v>
      </c>
      <c r="C216" s="32">
        <v>74.64</v>
      </c>
      <c r="D216" s="32">
        <v>76.19</v>
      </c>
      <c r="E216" s="32">
        <v>80.61</v>
      </c>
      <c r="F216" s="32">
        <v>80.63</v>
      </c>
      <c r="G216" s="55">
        <v>89.16</v>
      </c>
      <c r="H216" s="32">
        <v>95.57</v>
      </c>
      <c r="I216" s="55">
        <v>107.19</v>
      </c>
      <c r="J216" s="33">
        <v>389.64</v>
      </c>
      <c r="K216" s="32">
        <v>432.16</v>
      </c>
      <c r="L216" s="33">
        <v>404.46</v>
      </c>
    </row>
    <row r="217" spans="1:12" ht="12.75" customHeight="1">
      <c r="B217" s="61">
        <v>149</v>
      </c>
      <c r="C217" s="32">
        <v>74.849999999999994</v>
      </c>
      <c r="D217" s="32">
        <v>76.87</v>
      </c>
      <c r="E217" s="32">
        <v>81.2</v>
      </c>
      <c r="F217" s="32">
        <v>81.209999999999994</v>
      </c>
      <c r="G217" s="55">
        <v>89.36</v>
      </c>
      <c r="H217" s="32">
        <v>96.18</v>
      </c>
      <c r="I217" s="55">
        <v>108.39</v>
      </c>
      <c r="J217" s="33">
        <v>394.23</v>
      </c>
      <c r="K217" s="32">
        <v>437.25</v>
      </c>
      <c r="L217" s="33">
        <v>411.15</v>
      </c>
    </row>
    <row r="218" spans="1:12" ht="12.75" customHeight="1">
      <c r="B218" s="36">
        <v>150</v>
      </c>
      <c r="C218" s="37">
        <v>75.489999999999995</v>
      </c>
      <c r="D218" s="37">
        <v>77.56</v>
      </c>
      <c r="E218" s="37">
        <v>82.54</v>
      </c>
      <c r="F218" s="37">
        <v>83.94</v>
      </c>
      <c r="G218" s="57">
        <v>89.84</v>
      </c>
      <c r="H218" s="37">
        <v>96.84</v>
      </c>
      <c r="I218" s="57">
        <v>109.1</v>
      </c>
      <c r="J218" s="38">
        <v>396.94</v>
      </c>
      <c r="K218" s="37">
        <v>440.26</v>
      </c>
      <c r="L218" s="38">
        <v>417.9</v>
      </c>
    </row>
    <row r="219" spans="1:12">
      <c r="B219" s="107" t="s">
        <v>2101</v>
      </c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</row>
    <row r="220" spans="1:12" ht="12.75" customHeight="1">
      <c r="B220" s="108" t="s">
        <v>2102</v>
      </c>
      <c r="C220" s="103">
        <v>0.51</v>
      </c>
      <c r="D220" s="103">
        <v>0.52</v>
      </c>
      <c r="E220" s="103">
        <v>0.56000000000000005</v>
      </c>
      <c r="F220" s="103">
        <v>0.57000000000000006</v>
      </c>
      <c r="G220" s="103">
        <v>0.6</v>
      </c>
      <c r="H220" s="103">
        <v>0.65</v>
      </c>
      <c r="I220" s="103">
        <v>0.73</v>
      </c>
      <c r="J220" s="103">
        <v>2.65</v>
      </c>
      <c r="K220" s="103">
        <v>2.94</v>
      </c>
      <c r="L220" s="105">
        <v>2.79</v>
      </c>
    </row>
    <row r="221" spans="1:12" ht="12.75" customHeight="1">
      <c r="B221" s="109"/>
      <c r="C221" s="104"/>
      <c r="D221" s="104"/>
      <c r="E221" s="104"/>
      <c r="F221" s="104"/>
      <c r="G221" s="104"/>
      <c r="H221" s="104"/>
      <c r="I221" s="104"/>
      <c r="J221" s="104"/>
      <c r="K221" s="104"/>
      <c r="L221" s="106"/>
    </row>
    <row r="230" spans="1:3">
      <c r="A230" s="62"/>
      <c r="B230" s="62" t="s">
        <v>2097</v>
      </c>
      <c r="C230" s="62"/>
    </row>
  </sheetData>
  <mergeCells count="12">
    <mergeCell ref="K220:K221"/>
    <mergeCell ref="L220:L221"/>
    <mergeCell ref="B219:L219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J220:J221"/>
  </mergeCells>
  <pageMargins left="0.75" right="0.75" top="0.51" bottom="0.56999999999999995" header="0.5" footer="0.5"/>
  <pageSetup scale="92" fitToHeight="2" orientation="portrait"/>
  <rowBreaks count="3" manualBreakCount="3">
    <brk id="58" max="12" man="1"/>
    <brk id="116" max="12" man="1"/>
    <brk id="174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C52"/>
  <sheetViews>
    <sheetView topLeftCell="A28" workbookViewId="0">
      <selection activeCell="D7" sqref="D7"/>
    </sheetView>
  </sheetViews>
  <sheetFormatPr baseColWidth="10" defaultColWidth="11" defaultRowHeight="16"/>
  <cols>
    <col min="1" max="2" width="17.33203125" style="67" customWidth="1"/>
    <col min="3" max="3" width="16.83203125" style="79" bestFit="1" customWidth="1"/>
  </cols>
  <sheetData>
    <row r="1" spans="1:3" s="66" customFormat="1">
      <c r="A1" s="77" t="s">
        <v>2154</v>
      </c>
      <c r="B1" s="77" t="s">
        <v>2226</v>
      </c>
      <c r="C1" s="80" t="s">
        <v>2158</v>
      </c>
    </row>
    <row r="2" spans="1:3">
      <c r="A2" s="67" t="s">
        <v>2160</v>
      </c>
      <c r="B2" s="67" t="s">
        <v>2222</v>
      </c>
      <c r="C2" s="79">
        <v>8.9099999999999999E-2</v>
      </c>
    </row>
    <row r="3" spans="1:3">
      <c r="A3" s="67" t="s">
        <v>2161</v>
      </c>
      <c r="B3" s="67" t="s">
        <v>26</v>
      </c>
      <c r="C3" s="79">
        <v>1.7600000000000001E-2</v>
      </c>
    </row>
    <row r="4" spans="1:3">
      <c r="A4" s="67" t="s">
        <v>2162</v>
      </c>
      <c r="B4" s="67" t="s">
        <v>84</v>
      </c>
      <c r="C4" s="79">
        <v>8.1699999999999995E-2</v>
      </c>
    </row>
    <row r="5" spans="1:3">
      <c r="A5" s="67" t="s">
        <v>2163</v>
      </c>
      <c r="B5" s="67" t="s">
        <v>656</v>
      </c>
      <c r="C5" s="79">
        <v>9.2600000000000002E-2</v>
      </c>
    </row>
    <row r="6" spans="1:3">
      <c r="A6" s="67" t="s">
        <v>2214</v>
      </c>
      <c r="B6" s="67" t="s">
        <v>46</v>
      </c>
      <c r="C6" s="79">
        <v>8.4400000000000003E-2</v>
      </c>
    </row>
    <row r="7" spans="1:3">
      <c r="A7" s="67" t="s">
        <v>2165</v>
      </c>
      <c r="B7" s="67" t="s">
        <v>285</v>
      </c>
      <c r="C7" s="79">
        <v>7.4399999999999994E-2</v>
      </c>
    </row>
    <row r="8" spans="1:3">
      <c r="A8" s="67" t="s">
        <v>2166</v>
      </c>
      <c r="B8" s="67" t="s">
        <v>943</v>
      </c>
      <c r="C8" s="79">
        <v>6.3500000000000001E-2</v>
      </c>
    </row>
    <row r="9" spans="1:3">
      <c r="A9" s="67" t="s">
        <v>109</v>
      </c>
      <c r="B9" s="67" t="s">
        <v>2223</v>
      </c>
      <c r="C9" s="79">
        <v>0</v>
      </c>
    </row>
    <row r="10" spans="1:3">
      <c r="A10" s="67" t="s">
        <v>2167</v>
      </c>
      <c r="B10" s="67" t="s">
        <v>204</v>
      </c>
      <c r="C10" s="79">
        <v>6.6500000000000004E-2</v>
      </c>
    </row>
    <row r="11" spans="1:3">
      <c r="A11" s="67" t="s">
        <v>2168</v>
      </c>
      <c r="B11" s="67" t="s">
        <v>502</v>
      </c>
      <c r="C11" s="79">
        <v>6.9599999999999995E-2</v>
      </c>
    </row>
    <row r="12" spans="1:3">
      <c r="A12" s="67" t="s">
        <v>691</v>
      </c>
      <c r="B12" s="67" t="s">
        <v>440</v>
      </c>
      <c r="C12" s="79">
        <v>4.3499999999999997E-2</v>
      </c>
    </row>
    <row r="13" spans="1:3">
      <c r="A13" s="67" t="s">
        <v>2170</v>
      </c>
      <c r="B13" s="67" t="s">
        <v>307</v>
      </c>
      <c r="C13" s="79">
        <v>6.0100000000000001E-2</v>
      </c>
    </row>
    <row r="14" spans="1:3">
      <c r="A14" s="67" t="s">
        <v>2171</v>
      </c>
      <c r="B14" s="67" t="s">
        <v>40</v>
      </c>
      <c r="C14" s="79">
        <v>8.1900000000000001E-2</v>
      </c>
    </row>
    <row r="15" spans="1:3">
      <c r="A15" s="67" t="s">
        <v>2172</v>
      </c>
      <c r="B15" s="67" t="s">
        <v>414</v>
      </c>
      <c r="C15" s="79">
        <v>7.0000000000000007E-2</v>
      </c>
    </row>
    <row r="16" spans="1:3">
      <c r="A16" s="67" t="s">
        <v>2173</v>
      </c>
      <c r="B16" s="67" t="s">
        <v>1491</v>
      </c>
      <c r="C16" s="79">
        <v>6.7799999999999999E-2</v>
      </c>
    </row>
    <row r="17" spans="1:3">
      <c r="A17" s="67" t="s">
        <v>2174</v>
      </c>
      <c r="B17" s="67" t="s">
        <v>134</v>
      </c>
      <c r="C17" s="79">
        <v>8.2000000000000003E-2</v>
      </c>
    </row>
    <row r="18" spans="1:3">
      <c r="A18" s="67" t="s">
        <v>2175</v>
      </c>
      <c r="B18" s="67" t="s">
        <v>1657</v>
      </c>
      <c r="C18" s="79">
        <v>0.06</v>
      </c>
    </row>
    <row r="19" spans="1:3">
      <c r="A19" s="67" t="s">
        <v>2176</v>
      </c>
      <c r="B19" s="67" t="s">
        <v>10</v>
      </c>
      <c r="C19" s="79">
        <v>8.9099999999999999E-2</v>
      </c>
    </row>
    <row r="20" spans="1:3">
      <c r="A20" s="67" t="s">
        <v>2177</v>
      </c>
      <c r="B20" s="67" t="s">
        <v>810</v>
      </c>
      <c r="C20" s="79">
        <v>5.5E-2</v>
      </c>
    </row>
    <row r="21" spans="1:3">
      <c r="A21" s="67" t="s">
        <v>2178</v>
      </c>
      <c r="B21" s="67" t="s">
        <v>56</v>
      </c>
      <c r="C21" s="79">
        <v>0.06</v>
      </c>
    </row>
    <row r="22" spans="1:3">
      <c r="A22" s="67" t="s">
        <v>2179</v>
      </c>
      <c r="B22" s="67" t="s">
        <v>217</v>
      </c>
      <c r="C22" s="79">
        <v>6.25E-2</v>
      </c>
    </row>
    <row r="23" spans="1:3">
      <c r="A23" s="67" t="s">
        <v>2180</v>
      </c>
      <c r="B23" s="67" t="s">
        <v>16</v>
      </c>
      <c r="C23" s="79">
        <v>0.06</v>
      </c>
    </row>
    <row r="24" spans="1:3">
      <c r="A24" s="67" t="s">
        <v>2181</v>
      </c>
      <c r="B24" s="67" t="s">
        <v>212</v>
      </c>
      <c r="C24" s="79">
        <v>7.1999999999999995E-2</v>
      </c>
    </row>
    <row r="25" spans="1:3">
      <c r="A25" s="67" t="s">
        <v>2182</v>
      </c>
      <c r="B25" s="67" t="s">
        <v>917</v>
      </c>
      <c r="C25" s="79">
        <v>7.0699999999999999E-2</v>
      </c>
    </row>
    <row r="26" spans="1:3">
      <c r="A26" s="67" t="s">
        <v>2183</v>
      </c>
      <c r="B26" s="67" t="s">
        <v>1003</v>
      </c>
      <c r="C26" s="79">
        <v>7.8100000000000003E-2</v>
      </c>
    </row>
    <row r="27" spans="1:3">
      <c r="A27" s="67" t="s">
        <v>2219</v>
      </c>
      <c r="B27" s="67" t="s">
        <v>1215</v>
      </c>
      <c r="C27" s="79">
        <v>0</v>
      </c>
    </row>
    <row r="28" spans="1:3">
      <c r="A28" s="67" t="s">
        <v>2185</v>
      </c>
      <c r="B28" s="67" t="s">
        <v>1763</v>
      </c>
      <c r="C28" s="79">
        <v>6.8000000000000005E-2</v>
      </c>
    </row>
    <row r="29" spans="1:3">
      <c r="A29" s="67" t="s">
        <v>2186</v>
      </c>
      <c r="B29" s="67" t="s">
        <v>696</v>
      </c>
      <c r="C29" s="79">
        <v>7.9399999999999998E-2</v>
      </c>
    </row>
    <row r="30" spans="1:3">
      <c r="A30" s="67" t="s">
        <v>2187</v>
      </c>
      <c r="B30" s="67" t="s">
        <v>1063</v>
      </c>
      <c r="C30" s="79">
        <v>0</v>
      </c>
    </row>
    <row r="31" spans="1:3">
      <c r="A31" s="67" t="s">
        <v>2220</v>
      </c>
      <c r="B31" s="67" t="s">
        <v>21</v>
      </c>
      <c r="C31" s="79">
        <v>6.9699999999999998E-2</v>
      </c>
    </row>
    <row r="32" spans="1:3">
      <c r="A32" s="67" t="s">
        <v>2217</v>
      </c>
      <c r="B32" s="67" t="s">
        <v>155</v>
      </c>
      <c r="C32" s="79">
        <v>7.3499999999999996E-2</v>
      </c>
    </row>
    <row r="33" spans="1:3">
      <c r="A33" s="67" t="s">
        <v>142</v>
      </c>
      <c r="B33" s="67" t="s">
        <v>66</v>
      </c>
      <c r="C33" s="79">
        <v>8.48E-2</v>
      </c>
    </row>
    <row r="34" spans="1:3">
      <c r="A34" s="67" t="s">
        <v>2190</v>
      </c>
      <c r="B34" s="67" t="s">
        <v>317</v>
      </c>
      <c r="C34" s="79">
        <v>6.9000000000000006E-2</v>
      </c>
    </row>
    <row r="35" spans="1:3">
      <c r="A35" s="67" t="s">
        <v>2191</v>
      </c>
      <c r="B35" s="67" t="s">
        <v>1121</v>
      </c>
      <c r="C35" s="79">
        <v>6.5600000000000006E-2</v>
      </c>
    </row>
    <row r="36" spans="1:3">
      <c r="A36" s="67" t="s">
        <v>2192</v>
      </c>
      <c r="B36" s="67" t="s">
        <v>31</v>
      </c>
      <c r="C36" s="79">
        <v>7.0999999999999994E-2</v>
      </c>
    </row>
    <row r="37" spans="1:3">
      <c r="A37" s="67" t="s">
        <v>2193</v>
      </c>
      <c r="B37" s="67" t="s">
        <v>1520</v>
      </c>
      <c r="C37" s="79">
        <v>8.77E-2</v>
      </c>
    </row>
    <row r="38" spans="1:3">
      <c r="A38" s="67" t="s">
        <v>2194</v>
      </c>
      <c r="B38" s="67" t="s">
        <v>191</v>
      </c>
      <c r="C38" s="79">
        <v>0</v>
      </c>
    </row>
    <row r="39" spans="1:3">
      <c r="A39" s="67" t="s">
        <v>2195</v>
      </c>
      <c r="B39" s="67" t="s">
        <v>61</v>
      </c>
      <c r="C39" s="79">
        <v>6.3399999999999998E-2</v>
      </c>
    </row>
    <row r="40" spans="1:3">
      <c r="A40" s="67" t="s">
        <v>2196</v>
      </c>
      <c r="B40" s="67" t="s">
        <v>265</v>
      </c>
      <c r="C40" s="79">
        <v>7.0000000000000007E-2</v>
      </c>
    </row>
    <row r="41" spans="1:3">
      <c r="A41" s="67" t="s">
        <v>2197</v>
      </c>
      <c r="B41" s="67" t="s">
        <v>241</v>
      </c>
      <c r="C41" s="79">
        <v>7.1300000000000002E-2</v>
      </c>
    </row>
    <row r="42" spans="1:3">
      <c r="A42" s="67" t="s">
        <v>2218</v>
      </c>
      <c r="B42" s="67" t="s">
        <v>51</v>
      </c>
      <c r="C42" s="79">
        <v>5.8299999999999998E-2</v>
      </c>
    </row>
    <row r="43" spans="1:3">
      <c r="A43" s="67" t="s">
        <v>2199</v>
      </c>
      <c r="B43" s="67" t="s">
        <v>90</v>
      </c>
      <c r="C43" s="79">
        <v>9.4500000000000001E-2</v>
      </c>
    </row>
    <row r="44" spans="1:3">
      <c r="A44" s="67" t="s">
        <v>2200</v>
      </c>
      <c r="B44" s="67" t="s">
        <v>79</v>
      </c>
      <c r="C44" s="79">
        <v>8.0500000000000002E-2</v>
      </c>
    </row>
    <row r="45" spans="1:3">
      <c r="A45" s="67" t="s">
        <v>2215</v>
      </c>
      <c r="B45" s="67" t="s">
        <v>1702</v>
      </c>
      <c r="C45" s="79">
        <v>6.6799999999999998E-2</v>
      </c>
    </row>
    <row r="46" spans="1:3">
      <c r="A46" s="67" t="s">
        <v>2202</v>
      </c>
      <c r="B46" s="67" t="s">
        <v>2224</v>
      </c>
      <c r="C46" s="79">
        <v>6.1400000000000003E-2</v>
      </c>
    </row>
    <row r="47" spans="1:3">
      <c r="A47" s="67" t="s">
        <v>2216</v>
      </c>
      <c r="B47" s="67" t="s">
        <v>425</v>
      </c>
      <c r="C47" s="79">
        <v>5.6300000000000003E-2</v>
      </c>
    </row>
    <row r="48" spans="1:3">
      <c r="A48" s="67" t="s">
        <v>457</v>
      </c>
      <c r="B48" s="67" t="s">
        <v>867</v>
      </c>
      <c r="C48" s="79">
        <v>8.8900000000000007E-2</v>
      </c>
    </row>
    <row r="49" spans="1:3">
      <c r="A49" s="67" t="s">
        <v>2204</v>
      </c>
      <c r="B49" s="67" t="s">
        <v>2225</v>
      </c>
      <c r="C49" s="79">
        <v>6.0699999999999997E-2</v>
      </c>
    </row>
    <row r="50" spans="1:3">
      <c r="A50" s="67" t="s">
        <v>2205</v>
      </c>
      <c r="B50" s="67" t="s">
        <v>95</v>
      </c>
      <c r="C50" s="79">
        <v>5.4300000000000001E-2</v>
      </c>
    </row>
    <row r="51" spans="1:3">
      <c r="A51" s="67" t="s">
        <v>2206</v>
      </c>
      <c r="B51" s="67" t="s">
        <v>419</v>
      </c>
      <c r="C51" s="79">
        <v>5.4699999999999999E-2</v>
      </c>
    </row>
    <row r="52" spans="1:3">
      <c r="A52" s="67" t="s">
        <v>2207</v>
      </c>
      <c r="B52" s="67" t="s">
        <v>1854</v>
      </c>
      <c r="C52" s="79">
        <v>5.7500000000000002E-2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H43"/>
  <sheetViews>
    <sheetView workbookViewId="0">
      <selection activeCell="F7" sqref="F7"/>
    </sheetView>
  </sheetViews>
  <sheetFormatPr baseColWidth="10" defaultColWidth="11" defaultRowHeight="16"/>
  <cols>
    <col min="1" max="1" width="3.1640625" style="67" bestFit="1" customWidth="1"/>
    <col min="2" max="3" width="11" style="67"/>
    <col min="4" max="4" width="22.5" style="67" bestFit="1" customWidth="1"/>
    <col min="5" max="5" width="25.6640625" style="67" bestFit="1" customWidth="1"/>
    <col min="6" max="6" width="12" style="68" bestFit="1" customWidth="1"/>
    <col min="7" max="7" width="11" style="68"/>
    <col min="8" max="8" width="11" style="67"/>
  </cols>
  <sheetData>
    <row r="1" spans="1:8" s="66" customFormat="1">
      <c r="A1" s="77" t="s">
        <v>307</v>
      </c>
      <c r="B1" s="77" t="s">
        <v>2104</v>
      </c>
      <c r="C1" s="77" t="s">
        <v>2105</v>
      </c>
      <c r="D1" s="77" t="s">
        <v>2106</v>
      </c>
      <c r="E1" s="77" t="s">
        <v>2107</v>
      </c>
      <c r="F1" s="78" t="s">
        <v>2144</v>
      </c>
      <c r="G1" s="78" t="s">
        <v>2143</v>
      </c>
      <c r="H1" s="77" t="s">
        <v>2145</v>
      </c>
    </row>
    <row r="2" spans="1:8">
      <c r="A2" s="67">
        <v>1</v>
      </c>
      <c r="B2" s="67" t="s">
        <v>2108</v>
      </c>
      <c r="C2" s="67" t="s">
        <v>2103</v>
      </c>
      <c r="D2" s="67" t="s">
        <v>2111</v>
      </c>
      <c r="E2" s="67" t="s">
        <v>2113</v>
      </c>
      <c r="F2" s="68">
        <v>299</v>
      </c>
      <c r="G2" s="68">
        <v>69</v>
      </c>
      <c r="H2" s="67">
        <v>1.6</v>
      </c>
    </row>
    <row r="3" spans="1:8">
      <c r="A3" s="67">
        <v>2</v>
      </c>
      <c r="B3" s="67" t="s">
        <v>2109</v>
      </c>
      <c r="C3" s="67" t="s">
        <v>2103</v>
      </c>
      <c r="D3" s="67" t="s">
        <v>2111</v>
      </c>
      <c r="E3" s="67" t="s">
        <v>2113</v>
      </c>
      <c r="F3" s="68">
        <v>349</v>
      </c>
      <c r="G3" s="68">
        <v>69</v>
      </c>
      <c r="H3" s="67">
        <v>1.6</v>
      </c>
    </row>
    <row r="4" spans="1:8">
      <c r="A4" s="67">
        <v>3</v>
      </c>
      <c r="B4" s="67" t="s">
        <v>2108</v>
      </c>
      <c r="C4" s="67" t="s">
        <v>2103</v>
      </c>
      <c r="D4" s="67" t="s">
        <v>2110</v>
      </c>
      <c r="E4" s="67" t="s">
        <v>2112</v>
      </c>
      <c r="F4" s="68">
        <v>299</v>
      </c>
      <c r="G4" s="68">
        <v>69</v>
      </c>
      <c r="H4" s="67">
        <v>1.6</v>
      </c>
    </row>
    <row r="5" spans="1:8">
      <c r="A5" s="67">
        <v>4</v>
      </c>
      <c r="B5" s="67" t="s">
        <v>2109</v>
      </c>
      <c r="C5" s="67" t="s">
        <v>2103</v>
      </c>
      <c r="D5" s="67" t="s">
        <v>2110</v>
      </c>
      <c r="E5" s="67" t="s">
        <v>2112</v>
      </c>
      <c r="F5" s="68">
        <v>349</v>
      </c>
      <c r="G5" s="68">
        <v>69</v>
      </c>
      <c r="H5" s="67">
        <v>1.6</v>
      </c>
    </row>
    <row r="6" spans="1:8">
      <c r="A6" s="67">
        <v>5</v>
      </c>
      <c r="B6" s="67" t="s">
        <v>2108</v>
      </c>
      <c r="C6" s="67" t="s">
        <v>2103</v>
      </c>
      <c r="D6" s="67" t="s">
        <v>2110</v>
      </c>
      <c r="E6" s="67" t="s">
        <v>2114</v>
      </c>
      <c r="F6" s="68">
        <v>299</v>
      </c>
      <c r="G6" s="68">
        <v>69</v>
      </c>
      <c r="H6" s="67">
        <v>1.6</v>
      </c>
    </row>
    <row r="7" spans="1:8">
      <c r="A7" s="67">
        <v>6</v>
      </c>
      <c r="B7" s="67" t="s">
        <v>2109</v>
      </c>
      <c r="C7" s="67" t="s">
        <v>2103</v>
      </c>
      <c r="D7" s="67" t="s">
        <v>2110</v>
      </c>
      <c r="E7" s="67" t="s">
        <v>2114</v>
      </c>
      <c r="F7" s="68">
        <v>349</v>
      </c>
      <c r="G7" s="68">
        <v>69</v>
      </c>
      <c r="H7" s="67">
        <v>1.6</v>
      </c>
    </row>
    <row r="8" spans="1:8">
      <c r="A8" s="67">
        <v>7</v>
      </c>
      <c r="B8" s="67" t="s">
        <v>2108</v>
      </c>
      <c r="C8" s="67" t="s">
        <v>2103</v>
      </c>
      <c r="D8" s="67" t="s">
        <v>2110</v>
      </c>
      <c r="E8" s="67" t="s">
        <v>2115</v>
      </c>
      <c r="F8" s="68">
        <v>299</v>
      </c>
      <c r="G8" s="68">
        <v>69</v>
      </c>
      <c r="H8" s="67">
        <v>1.6</v>
      </c>
    </row>
    <row r="9" spans="1:8">
      <c r="A9" s="67">
        <v>8</v>
      </c>
      <c r="B9" s="67" t="s">
        <v>2109</v>
      </c>
      <c r="C9" s="67" t="s">
        <v>2103</v>
      </c>
      <c r="D9" s="67" t="s">
        <v>2110</v>
      </c>
      <c r="E9" s="67" t="s">
        <v>2115</v>
      </c>
      <c r="F9" s="68">
        <v>349</v>
      </c>
      <c r="G9" s="68">
        <v>69</v>
      </c>
      <c r="H9" s="67">
        <v>1.6</v>
      </c>
    </row>
    <row r="10" spans="1:8">
      <c r="A10" s="67">
        <v>9</v>
      </c>
      <c r="B10" s="67" t="s">
        <v>2108</v>
      </c>
      <c r="C10" s="67" t="s">
        <v>2103</v>
      </c>
      <c r="D10" s="67" t="s">
        <v>2110</v>
      </c>
      <c r="E10" s="67" t="s">
        <v>2116</v>
      </c>
      <c r="F10" s="68">
        <v>299</v>
      </c>
      <c r="G10" s="68">
        <v>69</v>
      </c>
      <c r="H10" s="67">
        <v>1.6</v>
      </c>
    </row>
    <row r="11" spans="1:8">
      <c r="A11" s="67">
        <v>10</v>
      </c>
      <c r="B11" s="67" t="s">
        <v>2109</v>
      </c>
      <c r="C11" s="67" t="s">
        <v>2103</v>
      </c>
      <c r="D11" s="67" t="s">
        <v>2110</v>
      </c>
      <c r="E11" s="67" t="s">
        <v>2116</v>
      </c>
      <c r="F11" s="68">
        <v>349</v>
      </c>
      <c r="G11" s="68">
        <v>69</v>
      </c>
      <c r="H11" s="67">
        <v>1.6</v>
      </c>
    </row>
    <row r="12" spans="1:8">
      <c r="A12" s="67">
        <v>11</v>
      </c>
      <c r="B12" s="67" t="s">
        <v>2108</v>
      </c>
      <c r="C12" s="67" t="s">
        <v>2103</v>
      </c>
      <c r="D12" s="67" t="s">
        <v>2117</v>
      </c>
      <c r="E12" s="67" t="s">
        <v>2118</v>
      </c>
      <c r="F12" s="68">
        <v>299</v>
      </c>
      <c r="G12" s="68">
        <v>69</v>
      </c>
      <c r="H12" s="67">
        <v>1.6</v>
      </c>
    </row>
    <row r="13" spans="1:8">
      <c r="A13" s="67">
        <v>12</v>
      </c>
      <c r="B13" s="67" t="s">
        <v>2109</v>
      </c>
      <c r="C13" s="67" t="s">
        <v>2103</v>
      </c>
      <c r="D13" s="67" t="s">
        <v>2117</v>
      </c>
      <c r="E13" s="67" t="s">
        <v>2119</v>
      </c>
      <c r="F13" s="68">
        <v>349</v>
      </c>
      <c r="G13" s="68">
        <v>69</v>
      </c>
      <c r="H13" s="67">
        <v>1.6</v>
      </c>
    </row>
    <row r="14" spans="1:8">
      <c r="A14" s="67">
        <v>13</v>
      </c>
      <c r="B14" s="67" t="s">
        <v>2108</v>
      </c>
      <c r="C14" s="67" t="s">
        <v>2103</v>
      </c>
      <c r="D14" s="67" t="s">
        <v>2124</v>
      </c>
      <c r="E14" s="67" t="s">
        <v>2120</v>
      </c>
      <c r="F14" s="68">
        <v>299</v>
      </c>
      <c r="G14" s="68">
        <v>69</v>
      </c>
      <c r="H14" s="67">
        <v>1.6</v>
      </c>
    </row>
    <row r="15" spans="1:8">
      <c r="A15" s="67">
        <v>14</v>
      </c>
      <c r="B15" s="67" t="s">
        <v>2109</v>
      </c>
      <c r="C15" s="67" t="s">
        <v>2103</v>
      </c>
      <c r="D15" s="67" t="s">
        <v>2124</v>
      </c>
      <c r="E15" s="67" t="s">
        <v>2120</v>
      </c>
      <c r="F15" s="68">
        <v>349</v>
      </c>
      <c r="G15" s="68">
        <v>69</v>
      </c>
      <c r="H15" s="67">
        <v>1.6</v>
      </c>
    </row>
    <row r="16" spans="1:8">
      <c r="A16" s="67">
        <v>15</v>
      </c>
      <c r="B16" s="67" t="s">
        <v>2108</v>
      </c>
      <c r="C16" s="67" t="s">
        <v>2103</v>
      </c>
      <c r="D16" s="67" t="s">
        <v>2110</v>
      </c>
      <c r="E16" s="67" t="s">
        <v>2121</v>
      </c>
      <c r="F16" s="68">
        <v>299</v>
      </c>
      <c r="G16" s="68">
        <v>69</v>
      </c>
      <c r="H16" s="67">
        <v>1.6</v>
      </c>
    </row>
    <row r="17" spans="1:8">
      <c r="A17" s="67">
        <v>16</v>
      </c>
      <c r="B17" s="67" t="s">
        <v>2109</v>
      </c>
      <c r="C17" s="67" t="s">
        <v>2103</v>
      </c>
      <c r="D17" s="67" t="s">
        <v>2110</v>
      </c>
      <c r="E17" s="67" t="s">
        <v>2122</v>
      </c>
      <c r="F17" s="68">
        <v>349</v>
      </c>
      <c r="G17" s="68">
        <v>69</v>
      </c>
      <c r="H17" s="67">
        <v>1.6</v>
      </c>
    </row>
    <row r="18" spans="1:8">
      <c r="A18" s="67">
        <v>17</v>
      </c>
      <c r="B18" s="67" t="s">
        <v>2108</v>
      </c>
      <c r="C18" s="67" t="s">
        <v>2103</v>
      </c>
      <c r="D18" s="67" t="s">
        <v>2124</v>
      </c>
      <c r="E18" s="67" t="s">
        <v>2123</v>
      </c>
      <c r="F18" s="68">
        <v>299</v>
      </c>
      <c r="G18" s="68">
        <v>69</v>
      </c>
      <c r="H18" s="67">
        <v>1.6</v>
      </c>
    </row>
    <row r="19" spans="1:8">
      <c r="A19" s="67">
        <v>18</v>
      </c>
      <c r="B19" s="67" t="s">
        <v>2109</v>
      </c>
      <c r="C19" s="67" t="s">
        <v>2103</v>
      </c>
      <c r="D19" s="67" t="s">
        <v>2124</v>
      </c>
      <c r="E19" s="67" t="s">
        <v>2123</v>
      </c>
      <c r="F19" s="68">
        <v>349</v>
      </c>
      <c r="G19" s="68">
        <v>69</v>
      </c>
      <c r="H19" s="67">
        <v>1.6</v>
      </c>
    </row>
    <row r="20" spans="1:8">
      <c r="A20" s="67">
        <v>19</v>
      </c>
      <c r="B20" s="67" t="s">
        <v>2108</v>
      </c>
      <c r="C20" s="67" t="s">
        <v>2103</v>
      </c>
      <c r="D20" s="67" t="s">
        <v>2117</v>
      </c>
      <c r="E20" s="67" t="s">
        <v>2125</v>
      </c>
      <c r="F20" s="68">
        <v>299</v>
      </c>
      <c r="G20" s="68">
        <v>69</v>
      </c>
      <c r="H20" s="67">
        <v>1.6</v>
      </c>
    </row>
    <row r="21" spans="1:8">
      <c r="A21" s="67">
        <v>20</v>
      </c>
      <c r="B21" s="67" t="s">
        <v>2109</v>
      </c>
      <c r="C21" s="67" t="s">
        <v>2103</v>
      </c>
      <c r="D21" s="67" t="s">
        <v>2117</v>
      </c>
      <c r="E21" s="67" t="s">
        <v>2126</v>
      </c>
      <c r="F21" s="68">
        <v>349</v>
      </c>
      <c r="G21" s="68">
        <v>69</v>
      </c>
      <c r="H21" s="67">
        <v>1.6</v>
      </c>
    </row>
    <row r="22" spans="1:8">
      <c r="A22" s="67">
        <v>21</v>
      </c>
      <c r="B22" s="67" t="s">
        <v>2108</v>
      </c>
      <c r="C22" s="67" t="s">
        <v>2103</v>
      </c>
      <c r="D22" s="67" t="s">
        <v>2111</v>
      </c>
      <c r="E22" s="67" t="s">
        <v>2127</v>
      </c>
      <c r="F22" s="68">
        <v>299</v>
      </c>
      <c r="G22" s="68">
        <v>69</v>
      </c>
      <c r="H22" s="67">
        <v>1.6</v>
      </c>
    </row>
    <row r="23" spans="1:8">
      <c r="A23" s="67">
        <v>22</v>
      </c>
      <c r="B23" s="67" t="s">
        <v>2109</v>
      </c>
      <c r="C23" s="67" t="s">
        <v>2103</v>
      </c>
      <c r="D23" s="67" t="s">
        <v>2111</v>
      </c>
      <c r="E23" s="67" t="s">
        <v>2127</v>
      </c>
      <c r="F23" s="68">
        <v>349</v>
      </c>
      <c r="G23" s="68">
        <v>69</v>
      </c>
      <c r="H23" s="67">
        <v>1.6</v>
      </c>
    </row>
    <row r="24" spans="1:8">
      <c r="A24" s="67">
        <v>23</v>
      </c>
      <c r="B24" s="67" t="s">
        <v>2108</v>
      </c>
      <c r="C24" s="67" t="s">
        <v>2128</v>
      </c>
      <c r="D24" s="67" t="s">
        <v>2129</v>
      </c>
      <c r="E24" s="67" t="s">
        <v>2130</v>
      </c>
      <c r="F24" s="68">
        <v>649</v>
      </c>
      <c r="G24" s="68">
        <v>69</v>
      </c>
      <c r="H24" s="67">
        <v>1.6</v>
      </c>
    </row>
    <row r="25" spans="1:8">
      <c r="A25" s="67">
        <v>24</v>
      </c>
      <c r="B25" s="67" t="s">
        <v>2109</v>
      </c>
      <c r="C25" s="67" t="s">
        <v>2128</v>
      </c>
      <c r="D25" s="67" t="s">
        <v>2129</v>
      </c>
      <c r="E25" s="67" t="s">
        <v>2130</v>
      </c>
      <c r="F25" s="68">
        <v>699</v>
      </c>
      <c r="G25" s="68">
        <v>69</v>
      </c>
      <c r="H25" s="67">
        <v>1.6</v>
      </c>
    </row>
    <row r="26" spans="1:8">
      <c r="A26" s="67">
        <v>25</v>
      </c>
      <c r="B26" s="67" t="s">
        <v>2108</v>
      </c>
      <c r="C26" s="67" t="s">
        <v>2128</v>
      </c>
      <c r="D26" s="67" t="s">
        <v>2129</v>
      </c>
      <c r="E26" s="67" t="s">
        <v>2131</v>
      </c>
      <c r="F26" s="68">
        <v>649</v>
      </c>
      <c r="G26" s="68">
        <v>69</v>
      </c>
      <c r="H26" s="67">
        <v>1.6</v>
      </c>
    </row>
    <row r="27" spans="1:8">
      <c r="A27" s="67">
        <v>26</v>
      </c>
      <c r="B27" s="67" t="s">
        <v>2109</v>
      </c>
      <c r="C27" s="67" t="s">
        <v>2128</v>
      </c>
      <c r="D27" s="67" t="s">
        <v>2129</v>
      </c>
      <c r="E27" s="67" t="s">
        <v>2132</v>
      </c>
      <c r="F27" s="68">
        <v>699</v>
      </c>
      <c r="G27" s="68">
        <v>69</v>
      </c>
      <c r="H27" s="67">
        <v>1.6</v>
      </c>
    </row>
    <row r="28" spans="1:8">
      <c r="A28" s="67">
        <v>27</v>
      </c>
      <c r="B28" s="67" t="s">
        <v>2108</v>
      </c>
      <c r="C28" s="67" t="s">
        <v>2128</v>
      </c>
      <c r="D28" s="67" t="s">
        <v>2129</v>
      </c>
      <c r="E28" s="67" t="s">
        <v>2133</v>
      </c>
      <c r="F28" s="68">
        <v>749</v>
      </c>
      <c r="G28" s="68">
        <v>69</v>
      </c>
      <c r="H28" s="67">
        <v>1.6</v>
      </c>
    </row>
    <row r="29" spans="1:8">
      <c r="A29" s="67">
        <v>28</v>
      </c>
      <c r="B29" s="67" t="s">
        <v>2109</v>
      </c>
      <c r="C29" s="67" t="s">
        <v>2128</v>
      </c>
      <c r="D29" s="67" t="s">
        <v>2129</v>
      </c>
      <c r="E29" s="67" t="s">
        <v>2134</v>
      </c>
      <c r="F29" s="68">
        <v>699</v>
      </c>
      <c r="G29" s="68">
        <v>69</v>
      </c>
      <c r="H29" s="67">
        <v>1.6</v>
      </c>
    </row>
    <row r="30" spans="1:8">
      <c r="A30" s="67">
        <v>29</v>
      </c>
      <c r="B30" s="67" t="s">
        <v>2108</v>
      </c>
      <c r="C30" s="67" t="s">
        <v>2128</v>
      </c>
      <c r="D30" s="67" t="s">
        <v>2129</v>
      </c>
      <c r="E30" s="67" t="s">
        <v>2135</v>
      </c>
      <c r="F30" s="68">
        <v>749</v>
      </c>
      <c r="G30" s="68">
        <v>69</v>
      </c>
      <c r="H30" s="67">
        <v>1.6</v>
      </c>
    </row>
    <row r="31" spans="1:8">
      <c r="A31" s="67">
        <v>30</v>
      </c>
      <c r="B31" s="67" t="s">
        <v>2109</v>
      </c>
      <c r="C31" s="67" t="s">
        <v>2128</v>
      </c>
      <c r="D31" s="67" t="s">
        <v>2129</v>
      </c>
      <c r="E31" s="67" t="s">
        <v>2136</v>
      </c>
      <c r="F31" s="68">
        <v>699</v>
      </c>
      <c r="G31" s="68">
        <v>69</v>
      </c>
      <c r="H31" s="67">
        <v>1.6</v>
      </c>
    </row>
    <row r="32" spans="1:8">
      <c r="A32" s="67">
        <v>31</v>
      </c>
      <c r="B32" s="67" t="s">
        <v>2108</v>
      </c>
      <c r="C32" s="67" t="s">
        <v>2128</v>
      </c>
      <c r="D32" s="67" t="s">
        <v>2129</v>
      </c>
      <c r="E32" s="67" t="s">
        <v>2137</v>
      </c>
      <c r="F32" s="68">
        <v>549</v>
      </c>
      <c r="G32" s="68">
        <v>69</v>
      </c>
      <c r="H32" s="67">
        <v>1.6</v>
      </c>
    </row>
    <row r="33" spans="1:8">
      <c r="A33" s="67">
        <v>32</v>
      </c>
      <c r="B33" s="67" t="s">
        <v>2109</v>
      </c>
      <c r="C33" s="67" t="s">
        <v>2128</v>
      </c>
      <c r="D33" s="67" t="s">
        <v>2129</v>
      </c>
      <c r="E33" s="67" t="s">
        <v>2137</v>
      </c>
      <c r="F33" s="68">
        <v>599</v>
      </c>
      <c r="G33" s="68">
        <v>69</v>
      </c>
      <c r="H33" s="67">
        <v>1.6</v>
      </c>
    </row>
    <row r="34" spans="1:8">
      <c r="A34" s="67">
        <v>33</v>
      </c>
      <c r="B34" s="67" t="s">
        <v>2108</v>
      </c>
      <c r="C34" s="67" t="s">
        <v>2128</v>
      </c>
      <c r="D34" s="67" t="s">
        <v>2129</v>
      </c>
      <c r="E34" s="67" t="s">
        <v>2138</v>
      </c>
      <c r="F34" s="68">
        <v>649</v>
      </c>
      <c r="G34" s="68">
        <v>69</v>
      </c>
      <c r="H34" s="67">
        <v>1.6</v>
      </c>
    </row>
    <row r="35" spans="1:8">
      <c r="A35" s="67">
        <v>34</v>
      </c>
      <c r="B35" s="67" t="s">
        <v>2109</v>
      </c>
      <c r="C35" s="67" t="s">
        <v>2128</v>
      </c>
      <c r="D35" s="67" t="s">
        <v>2129</v>
      </c>
      <c r="E35" s="67" t="s">
        <v>2138</v>
      </c>
      <c r="F35" s="68">
        <v>699</v>
      </c>
      <c r="G35" s="68">
        <v>69</v>
      </c>
      <c r="H35" s="67">
        <v>1.6</v>
      </c>
    </row>
    <row r="36" spans="1:8">
      <c r="A36" s="67">
        <v>35</v>
      </c>
      <c r="B36" s="67" t="s">
        <v>2108</v>
      </c>
      <c r="C36" s="67" t="s">
        <v>2128</v>
      </c>
      <c r="D36" s="67" t="s">
        <v>2129</v>
      </c>
      <c r="E36" s="67" t="s">
        <v>2139</v>
      </c>
      <c r="F36" s="68">
        <v>949</v>
      </c>
      <c r="G36" s="68">
        <v>69</v>
      </c>
      <c r="H36" s="67">
        <v>1.6</v>
      </c>
    </row>
    <row r="37" spans="1:8">
      <c r="A37" s="67">
        <v>36</v>
      </c>
      <c r="B37" s="67" t="s">
        <v>2109</v>
      </c>
      <c r="C37" s="67" t="s">
        <v>2128</v>
      </c>
      <c r="D37" s="67" t="s">
        <v>2129</v>
      </c>
      <c r="E37" s="67" t="s">
        <v>2139</v>
      </c>
      <c r="F37" s="68">
        <v>999</v>
      </c>
      <c r="G37" s="68">
        <v>69</v>
      </c>
      <c r="H37" s="67">
        <v>1.6</v>
      </c>
    </row>
    <row r="38" spans="1:8">
      <c r="A38" s="67">
        <v>37</v>
      </c>
      <c r="B38" s="67" t="s">
        <v>2108</v>
      </c>
      <c r="C38" s="67" t="s">
        <v>2128</v>
      </c>
      <c r="D38" s="67" t="s">
        <v>2140</v>
      </c>
      <c r="E38" s="67" t="s">
        <v>2113</v>
      </c>
      <c r="F38" s="68">
        <v>549</v>
      </c>
      <c r="G38" s="68">
        <v>69</v>
      </c>
      <c r="H38" s="67">
        <v>1.6</v>
      </c>
    </row>
    <row r="39" spans="1:8">
      <c r="A39" s="67">
        <v>38</v>
      </c>
      <c r="B39" s="67" t="s">
        <v>2109</v>
      </c>
      <c r="C39" s="67" t="s">
        <v>2128</v>
      </c>
      <c r="D39" s="67" t="s">
        <v>2140</v>
      </c>
      <c r="E39" s="67" t="s">
        <v>2113</v>
      </c>
      <c r="F39" s="68">
        <v>599</v>
      </c>
      <c r="G39" s="68">
        <v>69</v>
      </c>
      <c r="H39" s="67">
        <v>1.6</v>
      </c>
    </row>
    <row r="40" spans="1:8">
      <c r="A40" s="67">
        <v>39</v>
      </c>
      <c r="B40" s="67" t="s">
        <v>2108</v>
      </c>
      <c r="C40" s="67" t="s">
        <v>2128</v>
      </c>
      <c r="D40" s="67" t="s">
        <v>2140</v>
      </c>
      <c r="E40" s="67" t="s">
        <v>2141</v>
      </c>
      <c r="F40" s="68">
        <v>699</v>
      </c>
      <c r="G40" s="68">
        <v>69</v>
      </c>
      <c r="H40" s="67">
        <v>1.6</v>
      </c>
    </row>
    <row r="41" spans="1:8">
      <c r="A41" s="67">
        <v>40</v>
      </c>
      <c r="B41" s="67" t="s">
        <v>2109</v>
      </c>
      <c r="C41" s="67" t="s">
        <v>2128</v>
      </c>
      <c r="D41" s="67" t="s">
        <v>2140</v>
      </c>
      <c r="E41" s="67" t="s">
        <v>2141</v>
      </c>
      <c r="F41" s="68">
        <v>749</v>
      </c>
      <c r="G41" s="68">
        <v>69</v>
      </c>
      <c r="H41" s="67">
        <v>1.6</v>
      </c>
    </row>
    <row r="42" spans="1:8">
      <c r="A42" s="67">
        <v>41</v>
      </c>
      <c r="B42" s="67" t="s">
        <v>2108</v>
      </c>
      <c r="C42" s="67" t="s">
        <v>2128</v>
      </c>
      <c r="D42" s="67" t="s">
        <v>2140</v>
      </c>
      <c r="E42" s="67" t="s">
        <v>2142</v>
      </c>
      <c r="F42" s="68">
        <v>1049</v>
      </c>
      <c r="G42" s="68">
        <v>69</v>
      </c>
      <c r="H42" s="67">
        <v>1.6</v>
      </c>
    </row>
    <row r="43" spans="1:8">
      <c r="A43" s="67">
        <v>42</v>
      </c>
      <c r="B43" s="67" t="s">
        <v>2109</v>
      </c>
      <c r="C43" s="67" t="s">
        <v>2128</v>
      </c>
      <c r="D43" s="67" t="s">
        <v>2140</v>
      </c>
      <c r="E43" s="67" t="s">
        <v>2142</v>
      </c>
      <c r="F43" s="68">
        <v>1099</v>
      </c>
      <c r="G43" s="68">
        <v>69</v>
      </c>
      <c r="H43" s="67"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88B2-639E-496C-93B3-FF509B6E40DA}">
  <dimension ref="A3:F40"/>
  <sheetViews>
    <sheetView workbookViewId="0">
      <selection activeCell="E12" sqref="E12"/>
    </sheetView>
  </sheetViews>
  <sheetFormatPr baseColWidth="10" defaultColWidth="8.83203125" defaultRowHeight="16"/>
  <cols>
    <col min="1" max="1" width="25.6640625" bestFit="1" customWidth="1"/>
    <col min="2" max="2" width="17.1640625" bestFit="1" customWidth="1"/>
    <col min="3" max="3" width="25.6640625" bestFit="1" customWidth="1"/>
    <col min="4" max="4" width="17.1640625" bestFit="1" customWidth="1"/>
    <col min="5" max="5" width="18.1640625" bestFit="1" customWidth="1"/>
    <col min="6" max="6" width="17.1640625" bestFit="1" customWidth="1"/>
    <col min="7" max="8" width="6" bestFit="1" customWidth="1"/>
    <col min="9" max="9" width="6.33203125" bestFit="1" customWidth="1"/>
    <col min="10" max="11" width="5.83203125" bestFit="1" customWidth="1"/>
    <col min="12" max="12" width="4.33203125" bestFit="1" customWidth="1"/>
    <col min="13" max="13" width="5.83203125" bestFit="1" customWidth="1"/>
    <col min="14" max="14" width="6.33203125" bestFit="1" customWidth="1"/>
    <col min="15" max="15" width="4.6640625" bestFit="1" customWidth="1"/>
    <col min="16" max="16" width="6" bestFit="1" customWidth="1"/>
    <col min="17" max="18" width="5.5" bestFit="1" customWidth="1"/>
    <col min="19" max="19" width="5.1640625" bestFit="1" customWidth="1"/>
    <col min="20" max="20" width="6.1640625" bestFit="1" customWidth="1"/>
    <col min="21" max="21" width="5" bestFit="1" customWidth="1"/>
    <col min="22" max="22" width="6.5" bestFit="1" customWidth="1"/>
    <col min="23" max="23" width="3" bestFit="1" customWidth="1"/>
    <col min="24" max="24" width="5.6640625" bestFit="1" customWidth="1"/>
    <col min="25" max="25" width="7" bestFit="1" customWidth="1"/>
    <col min="27" max="27" width="7" bestFit="1" customWidth="1"/>
    <col min="28" max="28" width="8.6640625" bestFit="1" customWidth="1"/>
    <col min="29" max="29" width="7.1640625" bestFit="1" customWidth="1"/>
    <col min="30" max="30" width="6.1640625" bestFit="1" customWidth="1"/>
    <col min="31" max="31" width="6.33203125" bestFit="1" customWidth="1"/>
    <col min="32" max="32" width="7.6640625" bestFit="1" customWidth="1"/>
    <col min="33" max="33" width="3.1640625" bestFit="1" customWidth="1"/>
    <col min="34" max="34" width="5.83203125" bestFit="1" customWidth="1"/>
    <col min="35" max="35" width="6.1640625" bestFit="1" customWidth="1"/>
    <col min="36" max="36" width="5.6640625" bestFit="1" customWidth="1"/>
    <col min="37" max="37" width="5.5" bestFit="1" customWidth="1"/>
    <col min="38" max="38" width="5.33203125" bestFit="1" customWidth="1"/>
    <col min="39" max="39" width="6.1640625" bestFit="1" customWidth="1"/>
    <col min="40" max="41" width="6.5" bestFit="1" customWidth="1"/>
    <col min="42" max="42" width="6.1640625" bestFit="1" customWidth="1"/>
    <col min="43" max="43" width="5.6640625" bestFit="1" customWidth="1"/>
    <col min="44" max="44" width="5.5" bestFit="1" customWidth="1"/>
    <col min="45" max="45" width="8" bestFit="1" customWidth="1"/>
    <col min="46" max="46" width="6.6640625" bestFit="1" customWidth="1"/>
    <col min="47" max="47" width="9.6640625" bestFit="1" customWidth="1"/>
    <col min="48" max="48" width="8.1640625" bestFit="1" customWidth="1"/>
    <col min="49" max="49" width="5.1640625" bestFit="1" customWidth="1"/>
    <col min="50" max="50" width="5.33203125" bestFit="1" customWidth="1"/>
    <col min="51" max="51" width="4.6640625" bestFit="1" customWidth="1"/>
    <col min="52" max="52" width="7.5" bestFit="1" customWidth="1"/>
    <col min="53" max="53" width="6.83203125" bestFit="1" customWidth="1"/>
    <col min="54" max="54" width="3.83203125" bestFit="1" customWidth="1"/>
    <col min="55" max="55" width="7.6640625" bestFit="1" customWidth="1"/>
    <col min="56" max="56" width="4.83203125" bestFit="1" customWidth="1"/>
    <col min="57" max="57" width="4.33203125" bestFit="1" customWidth="1"/>
    <col min="58" max="58" width="5.83203125" bestFit="1" customWidth="1"/>
    <col min="59" max="59" width="5.33203125" bestFit="1" customWidth="1"/>
    <col min="60" max="60" width="5.83203125" bestFit="1" customWidth="1"/>
    <col min="61" max="61" width="5.5" bestFit="1" customWidth="1"/>
    <col min="62" max="62" width="6.1640625" bestFit="1" customWidth="1"/>
    <col min="63" max="63" width="6.83203125" bestFit="1" customWidth="1"/>
    <col min="64" max="64" width="7.5" bestFit="1" customWidth="1"/>
    <col min="65" max="65" width="7" bestFit="1" customWidth="1"/>
    <col min="66" max="66" width="5.5" bestFit="1" customWidth="1"/>
    <col min="67" max="67" width="5.1640625" bestFit="1" customWidth="1"/>
    <col min="68" max="68" width="6.83203125" bestFit="1" customWidth="1"/>
    <col min="69" max="70" width="6.1640625" bestFit="1" customWidth="1"/>
    <col min="71" max="71" width="7.6640625" bestFit="1" customWidth="1"/>
    <col min="72" max="72" width="9.1640625" bestFit="1" customWidth="1"/>
    <col min="73" max="73" width="7.1640625" bestFit="1" customWidth="1"/>
    <col min="74" max="74" width="5.33203125" bestFit="1" customWidth="1"/>
    <col min="75" max="75" width="5.1640625" bestFit="1" customWidth="1"/>
    <col min="76" max="78" width="7.6640625" bestFit="1" customWidth="1"/>
    <col min="79" max="79" width="4.83203125" bestFit="1" customWidth="1"/>
    <col min="80" max="80" width="6.33203125" bestFit="1" customWidth="1"/>
    <col min="81" max="81" width="5.6640625" bestFit="1" customWidth="1"/>
    <col min="82" max="82" width="7" bestFit="1" customWidth="1"/>
    <col min="83" max="83" width="5.5" bestFit="1" customWidth="1"/>
    <col min="84" max="84" width="6.5" bestFit="1" customWidth="1"/>
    <col min="85" max="85" width="7.6640625" bestFit="1" customWidth="1"/>
    <col min="86" max="86" width="8.1640625" bestFit="1" customWidth="1"/>
    <col min="87" max="87" width="5" bestFit="1" customWidth="1"/>
    <col min="88" max="88" width="8.6640625" bestFit="1" customWidth="1"/>
    <col min="89" max="89" width="5.83203125" bestFit="1" customWidth="1"/>
    <col min="90" max="90" width="6.1640625" bestFit="1" customWidth="1"/>
    <col min="91" max="91" width="6" bestFit="1" customWidth="1"/>
    <col min="92" max="92" width="9.1640625" bestFit="1" customWidth="1"/>
    <col min="93" max="93" width="5.1640625" bestFit="1" customWidth="1"/>
    <col min="94" max="94" width="7.1640625" bestFit="1" customWidth="1"/>
    <col min="95" max="95" width="4.33203125" bestFit="1" customWidth="1"/>
    <col min="96" max="96" width="7.6640625" bestFit="1" customWidth="1"/>
    <col min="97" max="97" width="6.6640625" bestFit="1" customWidth="1"/>
    <col min="98" max="98" width="7.6640625" bestFit="1" customWidth="1"/>
    <col min="99" max="99" width="7.1640625" bestFit="1" customWidth="1"/>
    <col min="100" max="100" width="4.5" bestFit="1" customWidth="1"/>
    <col min="101" max="101" width="6.1640625" bestFit="1" customWidth="1"/>
    <col min="102" max="102" width="5.5" bestFit="1" customWidth="1"/>
    <col min="103" max="103" width="5.6640625" bestFit="1" customWidth="1"/>
    <col min="104" max="104" width="4.5" bestFit="1" customWidth="1"/>
    <col min="105" max="105" width="6.6640625" bestFit="1" customWidth="1"/>
    <col min="106" max="106" width="6.5" bestFit="1" customWidth="1"/>
    <col min="107" max="107" width="6.1640625" bestFit="1" customWidth="1"/>
    <col min="108" max="108" width="7.1640625" bestFit="1" customWidth="1"/>
    <col min="109" max="110" width="5.6640625" bestFit="1" customWidth="1"/>
    <col min="111" max="111" width="5.1640625" bestFit="1" customWidth="1"/>
    <col min="112" max="112" width="8.6640625" bestFit="1" customWidth="1"/>
    <col min="113" max="113" width="8.1640625" bestFit="1" customWidth="1"/>
    <col min="114" max="115" width="6" bestFit="1" customWidth="1"/>
    <col min="116" max="116" width="6.5" bestFit="1" customWidth="1"/>
    <col min="117" max="117" width="7.1640625" bestFit="1" customWidth="1"/>
    <col min="118" max="118" width="6" bestFit="1" customWidth="1"/>
    <col min="119" max="119" width="5.33203125" bestFit="1" customWidth="1"/>
    <col min="120" max="120" width="6.6640625" bestFit="1" customWidth="1"/>
    <col min="121" max="121" width="7.6640625" bestFit="1" customWidth="1"/>
    <col min="122" max="122" width="5.6640625" bestFit="1" customWidth="1"/>
    <col min="123" max="123" width="4.33203125" bestFit="1" customWidth="1"/>
    <col min="124" max="124" width="6.83203125" bestFit="1" customWidth="1"/>
    <col min="125" max="125" width="9.1640625" bestFit="1" customWidth="1"/>
    <col min="126" max="126" width="7.33203125" bestFit="1" customWidth="1"/>
    <col min="127" max="127" width="5.6640625" bestFit="1" customWidth="1"/>
    <col min="128" max="128" width="7.1640625" bestFit="1" customWidth="1"/>
    <col min="129" max="129" width="6.1640625" bestFit="1" customWidth="1"/>
    <col min="130" max="130" width="5.83203125" bestFit="1" customWidth="1"/>
    <col min="131" max="131" width="5.5" bestFit="1" customWidth="1"/>
    <col min="132" max="132" width="5" bestFit="1" customWidth="1"/>
    <col min="133" max="133" width="7" bestFit="1" customWidth="1"/>
    <col min="134" max="135" width="4.83203125" bestFit="1" customWidth="1"/>
    <col min="136" max="136" width="5.83203125" bestFit="1" customWidth="1"/>
    <col min="137" max="137" width="4.1640625" bestFit="1" customWidth="1"/>
    <col min="138" max="138" width="3.33203125" bestFit="1" customWidth="1"/>
    <col min="139" max="139" width="3.6640625" bestFit="1" customWidth="1"/>
    <col min="140" max="140" width="6.6640625" bestFit="1" customWidth="1"/>
    <col min="141" max="141" width="5.83203125" bestFit="1" customWidth="1"/>
    <col min="142" max="142" width="4.1640625" bestFit="1" customWidth="1"/>
    <col min="143" max="143" width="7.83203125" bestFit="1" customWidth="1"/>
    <col min="144" max="144" width="4.6640625" bestFit="1" customWidth="1"/>
    <col min="145" max="145" width="5" bestFit="1" customWidth="1"/>
    <col min="146" max="146" width="6" bestFit="1" customWidth="1"/>
    <col min="147" max="147" width="5" bestFit="1" customWidth="1"/>
    <col min="148" max="148" width="7" bestFit="1" customWidth="1"/>
    <col min="149" max="149" width="4.6640625" bestFit="1" customWidth="1"/>
    <col min="150" max="150" width="3.83203125" bestFit="1" customWidth="1"/>
    <col min="151" max="151" width="9.6640625" bestFit="1" customWidth="1"/>
    <col min="152" max="152" width="6.5" bestFit="1" customWidth="1"/>
    <col min="153" max="153" width="6.6640625" bestFit="1" customWidth="1"/>
    <col min="154" max="154" width="6.1640625" bestFit="1" customWidth="1"/>
    <col min="155" max="155" width="6.33203125" bestFit="1" customWidth="1"/>
    <col min="156" max="156" width="6.1640625" bestFit="1" customWidth="1"/>
    <col min="157" max="157" width="8.1640625" bestFit="1" customWidth="1"/>
    <col min="158" max="158" width="4.6640625" bestFit="1" customWidth="1"/>
    <col min="159" max="159" width="8.33203125" bestFit="1" customWidth="1"/>
    <col min="160" max="160" width="7.5" bestFit="1" customWidth="1"/>
    <col min="161" max="161" width="7.33203125" bestFit="1" customWidth="1"/>
    <col min="162" max="162" width="3.1640625" bestFit="1" customWidth="1"/>
    <col min="163" max="163" width="6.1640625" bestFit="1" customWidth="1"/>
    <col min="164" max="165" width="7.6640625" bestFit="1" customWidth="1"/>
    <col min="166" max="166" width="8.33203125" bestFit="1" customWidth="1"/>
    <col min="167" max="167" width="7.83203125" bestFit="1" customWidth="1"/>
    <col min="168" max="168" width="4.1640625" bestFit="1" customWidth="1"/>
    <col min="169" max="169" width="5.6640625" bestFit="1" customWidth="1"/>
    <col min="170" max="170" width="5.1640625" bestFit="1" customWidth="1"/>
    <col min="171" max="171" width="4.6640625" bestFit="1" customWidth="1"/>
    <col min="172" max="172" width="5.5" bestFit="1" customWidth="1"/>
    <col min="173" max="173" width="8.6640625" bestFit="1" customWidth="1"/>
    <col min="174" max="174" width="7.83203125" bestFit="1" customWidth="1"/>
    <col min="175" max="175" width="8.6640625" bestFit="1" customWidth="1"/>
    <col min="176" max="176" width="7.33203125" bestFit="1" customWidth="1"/>
    <col min="177" max="177" width="5.6640625" bestFit="1" customWidth="1"/>
    <col min="178" max="178" width="6.33203125" bestFit="1" customWidth="1"/>
    <col min="179" max="179" width="4.6640625" bestFit="1" customWidth="1"/>
    <col min="180" max="180" width="8.1640625" bestFit="1" customWidth="1"/>
    <col min="181" max="181" width="5.6640625" bestFit="1" customWidth="1"/>
    <col min="182" max="182" width="6.6640625" bestFit="1" customWidth="1"/>
    <col min="183" max="183" width="5.1640625" bestFit="1" customWidth="1"/>
    <col min="184" max="184" width="5.6640625" bestFit="1" customWidth="1"/>
    <col min="185" max="186" width="6.1640625" bestFit="1" customWidth="1"/>
    <col min="187" max="187" width="7.6640625" bestFit="1" customWidth="1"/>
    <col min="188" max="188" width="7.83203125" bestFit="1" customWidth="1"/>
    <col min="189" max="189" width="6.5" bestFit="1" customWidth="1"/>
    <col min="190" max="190" width="7.6640625" bestFit="1" customWidth="1"/>
    <col min="191" max="191" width="7" bestFit="1" customWidth="1"/>
    <col min="192" max="192" width="5.5" bestFit="1" customWidth="1"/>
    <col min="193" max="193" width="7.1640625" bestFit="1" customWidth="1"/>
    <col min="194" max="194" width="6.6640625" bestFit="1" customWidth="1"/>
    <col min="195" max="195" width="5.6640625" bestFit="1" customWidth="1"/>
    <col min="196" max="197" width="7.1640625" bestFit="1" customWidth="1"/>
    <col min="198" max="198" width="8.1640625" bestFit="1" customWidth="1"/>
    <col min="199" max="199" width="6.1640625" bestFit="1" customWidth="1"/>
    <col min="200" max="200" width="4.1640625" bestFit="1" customWidth="1"/>
    <col min="201" max="201" width="7.1640625" bestFit="1" customWidth="1"/>
    <col min="202" max="202" width="6.33203125" bestFit="1" customWidth="1"/>
    <col min="203" max="203" width="4.83203125" bestFit="1" customWidth="1"/>
    <col min="204" max="204" width="8.83203125" bestFit="1" customWidth="1"/>
    <col min="205" max="205" width="4.5" bestFit="1" customWidth="1"/>
    <col min="206" max="206" width="5.33203125" bestFit="1" customWidth="1"/>
    <col min="207" max="207" width="5.6640625" bestFit="1" customWidth="1"/>
    <col min="208" max="208" width="9.33203125" bestFit="1" customWidth="1"/>
    <col min="209" max="209" width="4.5" bestFit="1" customWidth="1"/>
    <col min="210" max="210" width="5.5" bestFit="1" customWidth="1"/>
    <col min="211" max="211" width="5.83203125" bestFit="1" customWidth="1"/>
    <col min="212" max="212" width="5.33203125" bestFit="1" customWidth="1"/>
    <col min="213" max="213" width="4" bestFit="1" customWidth="1"/>
    <col min="214" max="214" width="6" bestFit="1" customWidth="1"/>
    <col min="215" max="215" width="6.83203125" bestFit="1" customWidth="1"/>
    <col min="216" max="216" width="6.5" bestFit="1" customWidth="1"/>
    <col min="217" max="217" width="6" bestFit="1" customWidth="1"/>
    <col min="218" max="218" width="7.1640625" bestFit="1" customWidth="1"/>
    <col min="219" max="219" width="4.6640625" bestFit="1" customWidth="1"/>
    <col min="220" max="220" width="4.1640625" bestFit="1" customWidth="1"/>
    <col min="221" max="221" width="6.1640625" bestFit="1" customWidth="1"/>
    <col min="222" max="222" width="7.33203125" bestFit="1" customWidth="1"/>
    <col min="223" max="223" width="5.1640625" bestFit="1" customWidth="1"/>
    <col min="224" max="224" width="4" bestFit="1" customWidth="1"/>
    <col min="225" max="225" width="6.5" bestFit="1" customWidth="1"/>
    <col min="226" max="226" width="6.33203125" bestFit="1" customWidth="1"/>
    <col min="227" max="227" width="7.6640625" bestFit="1" customWidth="1"/>
    <col min="228" max="228" width="6.5" bestFit="1" customWidth="1"/>
    <col min="229" max="229" width="7" bestFit="1" customWidth="1"/>
    <col min="230" max="230" width="6" bestFit="1" customWidth="1"/>
    <col min="231" max="231" width="4" bestFit="1" customWidth="1"/>
    <col min="232" max="232" width="4.33203125" bestFit="1" customWidth="1"/>
    <col min="233" max="233" width="6.33203125" bestFit="1" customWidth="1"/>
    <col min="234" max="234" width="8.83203125" bestFit="1" customWidth="1"/>
    <col min="235" max="235" width="7.83203125" bestFit="1" customWidth="1"/>
    <col min="236" max="236" width="5.5" bestFit="1" customWidth="1"/>
    <col min="237" max="237" width="4.33203125" bestFit="1" customWidth="1"/>
    <col min="238" max="238" width="5.6640625" bestFit="1" customWidth="1"/>
    <col min="239" max="239" width="6.5" bestFit="1" customWidth="1"/>
    <col min="240" max="240" width="4.6640625" bestFit="1" customWidth="1"/>
    <col min="241" max="241" width="6.33203125" bestFit="1" customWidth="1"/>
    <col min="242" max="242" width="5.33203125" bestFit="1" customWidth="1"/>
    <col min="243" max="243" width="7.1640625" bestFit="1" customWidth="1"/>
    <col min="244" max="244" width="5.5" bestFit="1" customWidth="1"/>
    <col min="245" max="245" width="4" bestFit="1" customWidth="1"/>
    <col min="246" max="246" width="8.33203125" bestFit="1" customWidth="1"/>
    <col min="247" max="247" width="4.5" bestFit="1" customWidth="1"/>
    <col min="248" max="248" width="4" bestFit="1" customWidth="1"/>
    <col min="249" max="249" width="6" bestFit="1" customWidth="1"/>
    <col min="250" max="250" width="5.6640625" bestFit="1" customWidth="1"/>
    <col min="251" max="251" width="7.6640625" bestFit="1" customWidth="1"/>
    <col min="252" max="252" width="6.5" bestFit="1" customWidth="1"/>
    <col min="253" max="253" width="7.5" bestFit="1" customWidth="1"/>
    <col min="254" max="254" width="5" bestFit="1" customWidth="1"/>
    <col min="255" max="255" width="4.6640625" bestFit="1" customWidth="1"/>
    <col min="256" max="256" width="8.5" bestFit="1" customWidth="1"/>
    <col min="257" max="257" width="7.33203125" bestFit="1" customWidth="1"/>
    <col min="258" max="259" width="3.83203125" bestFit="1" customWidth="1"/>
    <col min="260" max="260" width="5.6640625" bestFit="1" customWidth="1"/>
    <col min="261" max="261" width="7.5" bestFit="1" customWidth="1"/>
    <col min="262" max="262" width="6" bestFit="1" customWidth="1"/>
    <col min="263" max="263" width="7.6640625" bestFit="1" customWidth="1"/>
    <col min="264" max="264" width="3.1640625" bestFit="1" customWidth="1"/>
    <col min="265" max="265" width="5.33203125" bestFit="1" customWidth="1"/>
    <col min="266" max="266" width="9.1640625" bestFit="1" customWidth="1"/>
    <col min="267" max="267" width="9.6640625" bestFit="1" customWidth="1"/>
    <col min="268" max="268" width="10" bestFit="1" customWidth="1"/>
    <col min="269" max="269" width="6.6640625" bestFit="1" customWidth="1"/>
    <col min="270" max="270" width="6.1640625" bestFit="1" customWidth="1"/>
    <col min="271" max="272" width="6.33203125" bestFit="1" customWidth="1"/>
    <col min="273" max="273" width="5.83203125" bestFit="1" customWidth="1"/>
    <col min="274" max="274" width="6.1640625" bestFit="1" customWidth="1"/>
    <col min="275" max="276" width="7.6640625" bestFit="1" customWidth="1"/>
    <col min="277" max="277" width="8.6640625" bestFit="1" customWidth="1"/>
    <col min="278" max="278" width="5.1640625" bestFit="1" customWidth="1"/>
    <col min="279" max="279" width="6.33203125" bestFit="1" customWidth="1"/>
    <col min="280" max="280" width="6.6640625" bestFit="1" customWidth="1"/>
    <col min="281" max="281" width="5.6640625" bestFit="1" customWidth="1"/>
    <col min="282" max="282" width="7.1640625" bestFit="1" customWidth="1"/>
    <col min="283" max="283" width="7.33203125" bestFit="1" customWidth="1"/>
    <col min="284" max="284" width="5.33203125" bestFit="1" customWidth="1"/>
    <col min="285" max="285" width="5.6640625" bestFit="1" customWidth="1"/>
    <col min="286" max="286" width="5.5" bestFit="1" customWidth="1"/>
    <col min="287" max="287" width="4.1640625" bestFit="1" customWidth="1"/>
    <col min="288" max="288" width="5.5" bestFit="1" customWidth="1"/>
    <col min="289" max="289" width="4.6640625" bestFit="1" customWidth="1"/>
    <col min="290" max="290" width="3.1640625" bestFit="1" customWidth="1"/>
    <col min="291" max="291" width="3.6640625" bestFit="1" customWidth="1"/>
    <col min="292" max="292" width="7" bestFit="1" customWidth="1"/>
    <col min="293" max="293" width="4.1640625" bestFit="1" customWidth="1"/>
    <col min="294" max="294" width="5.1640625" bestFit="1" customWidth="1"/>
    <col min="295" max="295" width="6.6640625" bestFit="1" customWidth="1"/>
    <col min="296" max="296" width="6.1640625" bestFit="1" customWidth="1"/>
    <col min="297" max="298" width="5.6640625" bestFit="1" customWidth="1"/>
    <col min="299" max="299" width="6.33203125" bestFit="1" customWidth="1"/>
    <col min="300" max="300" width="5.33203125" bestFit="1" customWidth="1"/>
    <col min="301" max="301" width="6" bestFit="1" customWidth="1"/>
    <col min="302" max="302" width="5.5" bestFit="1" customWidth="1"/>
    <col min="303" max="303" width="6.5" bestFit="1" customWidth="1"/>
    <col min="304" max="304" width="6.1640625" bestFit="1" customWidth="1"/>
    <col min="305" max="305" width="8.1640625" bestFit="1" customWidth="1"/>
    <col min="306" max="306" width="6.1640625" bestFit="1" customWidth="1"/>
    <col min="307" max="307" width="4.5" bestFit="1" customWidth="1"/>
    <col min="308" max="308" width="5.1640625" bestFit="1" customWidth="1"/>
    <col min="309" max="309" width="6.6640625" bestFit="1" customWidth="1"/>
    <col min="310" max="310" width="3.5" bestFit="1" customWidth="1"/>
    <col min="311" max="311" width="5.5" bestFit="1" customWidth="1"/>
    <col min="312" max="312" width="7.83203125" bestFit="1" customWidth="1"/>
    <col min="313" max="313" width="7.5" bestFit="1" customWidth="1"/>
    <col min="314" max="314" width="7.33203125" bestFit="1" customWidth="1"/>
    <col min="315" max="315" width="6.1640625" bestFit="1" customWidth="1"/>
    <col min="316" max="316" width="9.83203125" bestFit="1" customWidth="1"/>
    <col min="317" max="317" width="4.6640625" bestFit="1" customWidth="1"/>
    <col min="318" max="318" width="7.6640625" bestFit="1" customWidth="1"/>
    <col min="319" max="319" width="7.1640625" bestFit="1" customWidth="1"/>
    <col min="320" max="320" width="6.83203125" bestFit="1" customWidth="1"/>
    <col min="321" max="321" width="5.1640625" bestFit="1" customWidth="1"/>
    <col min="322" max="322" width="7.1640625" bestFit="1" customWidth="1"/>
    <col min="323" max="323" width="6.5" bestFit="1" customWidth="1"/>
    <col min="324" max="324" width="8" bestFit="1" customWidth="1"/>
    <col min="325" max="325" width="8.1640625" bestFit="1" customWidth="1"/>
    <col min="326" max="326" width="6.1640625" bestFit="1" customWidth="1"/>
    <col min="327" max="327" width="7.6640625" bestFit="1" customWidth="1"/>
    <col min="328" max="328" width="8.5" bestFit="1" customWidth="1"/>
    <col min="329" max="329" width="7.1640625" bestFit="1" customWidth="1"/>
    <col min="330" max="330" width="7.5" bestFit="1" customWidth="1"/>
    <col min="331" max="331" width="7" bestFit="1" customWidth="1"/>
    <col min="332" max="332" width="7.33203125" bestFit="1" customWidth="1"/>
    <col min="333" max="333" width="6.5" bestFit="1" customWidth="1"/>
    <col min="334" max="334" width="7.33203125" bestFit="1" customWidth="1"/>
    <col min="335" max="335" width="6" bestFit="1" customWidth="1"/>
    <col min="336" max="336" width="6.5" bestFit="1" customWidth="1"/>
    <col min="337" max="337" width="5.1640625" bestFit="1" customWidth="1"/>
    <col min="338" max="338" width="6.5" bestFit="1" customWidth="1"/>
    <col min="339" max="339" width="5.83203125" bestFit="1" customWidth="1"/>
    <col min="340" max="340" width="6" bestFit="1" customWidth="1"/>
    <col min="341" max="342" width="5.5" bestFit="1" customWidth="1"/>
    <col min="343" max="343" width="6.1640625" bestFit="1" customWidth="1"/>
    <col min="344" max="344" width="3.33203125" bestFit="1" customWidth="1"/>
    <col min="345" max="345" width="5" bestFit="1" customWidth="1"/>
    <col min="346" max="346" width="4.1640625" bestFit="1" customWidth="1"/>
    <col min="347" max="347" width="5.1640625" bestFit="1" customWidth="1"/>
    <col min="348" max="348" width="6.6640625" bestFit="1" customWidth="1"/>
    <col min="349" max="349" width="6.1640625" bestFit="1" customWidth="1"/>
    <col min="350" max="350" width="7.5" bestFit="1" customWidth="1"/>
    <col min="351" max="351" width="7.6640625" bestFit="1" customWidth="1"/>
    <col min="352" max="352" width="8.1640625" bestFit="1" customWidth="1"/>
    <col min="353" max="353" width="6.33203125" bestFit="1" customWidth="1"/>
    <col min="354" max="354" width="5.1640625" bestFit="1" customWidth="1"/>
    <col min="355" max="355" width="7" bestFit="1" customWidth="1"/>
    <col min="356" max="356" width="5.6640625" bestFit="1" customWidth="1"/>
    <col min="357" max="357" width="7" bestFit="1" customWidth="1"/>
    <col min="358" max="358" width="3.1640625" bestFit="1" customWidth="1"/>
    <col min="359" max="359" width="5.1640625" bestFit="1" customWidth="1"/>
    <col min="360" max="360" width="6.5" bestFit="1" customWidth="1"/>
    <col min="361" max="361" width="5" bestFit="1" customWidth="1"/>
    <col min="362" max="362" width="7.33203125" bestFit="1" customWidth="1"/>
    <col min="363" max="363" width="4.83203125" bestFit="1" customWidth="1"/>
    <col min="364" max="364" width="3.6640625" bestFit="1" customWidth="1"/>
    <col min="365" max="365" width="6.33203125" bestFit="1" customWidth="1"/>
    <col min="366" max="366" width="6.6640625" bestFit="1" customWidth="1"/>
    <col min="367" max="367" width="4.5" bestFit="1" customWidth="1"/>
    <col min="368" max="368" width="5.6640625" bestFit="1" customWidth="1"/>
    <col min="369" max="369" width="7.33203125" bestFit="1" customWidth="1"/>
    <col min="370" max="370" width="5.5" bestFit="1" customWidth="1"/>
    <col min="371" max="371" width="8.83203125" bestFit="1" customWidth="1"/>
    <col min="372" max="372" width="4.5" bestFit="1" customWidth="1"/>
    <col min="373" max="374" width="7.33203125" bestFit="1" customWidth="1"/>
    <col min="375" max="375" width="7.6640625" bestFit="1" customWidth="1"/>
    <col min="376" max="376" width="6" bestFit="1" customWidth="1"/>
    <col min="377" max="377" width="7.1640625" bestFit="1" customWidth="1"/>
    <col min="378" max="378" width="7.5" bestFit="1" customWidth="1"/>
    <col min="379" max="379" width="5.1640625" bestFit="1" customWidth="1"/>
    <col min="380" max="380" width="6" bestFit="1" customWidth="1"/>
    <col min="381" max="381" width="6.1640625" bestFit="1" customWidth="1"/>
    <col min="382" max="382" width="5" bestFit="1" customWidth="1"/>
    <col min="383" max="383" width="5.6640625" bestFit="1" customWidth="1"/>
    <col min="384" max="384" width="4.6640625" bestFit="1" customWidth="1"/>
    <col min="385" max="385" width="5" bestFit="1" customWidth="1"/>
    <col min="386" max="386" width="7.1640625" bestFit="1" customWidth="1"/>
    <col min="387" max="387" width="7.5" bestFit="1" customWidth="1"/>
    <col min="388" max="388" width="7" bestFit="1" customWidth="1"/>
    <col min="389" max="389" width="5.83203125" bestFit="1" customWidth="1"/>
    <col min="390" max="390" width="8.83203125" bestFit="1" customWidth="1"/>
    <col min="391" max="391" width="4.5" bestFit="1" customWidth="1"/>
    <col min="392" max="392" width="6.83203125" bestFit="1" customWidth="1"/>
    <col min="393" max="393" width="5.33203125" bestFit="1" customWidth="1"/>
    <col min="394" max="394" width="6.1640625" bestFit="1" customWidth="1"/>
    <col min="395" max="395" width="6.83203125" bestFit="1" customWidth="1"/>
    <col min="396" max="396" width="6.6640625" bestFit="1" customWidth="1"/>
    <col min="397" max="397" width="7.6640625" bestFit="1" customWidth="1"/>
    <col min="398" max="398" width="4.83203125" bestFit="1" customWidth="1"/>
    <col min="399" max="399" width="5.33203125" bestFit="1" customWidth="1"/>
    <col min="400" max="400" width="4.6640625" bestFit="1" customWidth="1"/>
    <col min="401" max="401" width="6.1640625" bestFit="1" customWidth="1"/>
    <col min="402" max="402" width="6.6640625" bestFit="1" customWidth="1"/>
    <col min="403" max="403" width="6.33203125" bestFit="1" customWidth="1"/>
    <col min="404" max="404" width="5.33203125" bestFit="1" customWidth="1"/>
    <col min="405" max="405" width="6.33203125" bestFit="1" customWidth="1"/>
    <col min="406" max="406" width="5.6640625" bestFit="1" customWidth="1"/>
    <col min="407" max="407" width="5.83203125" bestFit="1" customWidth="1"/>
    <col min="408" max="408" width="6.1640625" bestFit="1" customWidth="1"/>
    <col min="409" max="410" width="6.33203125" bestFit="1" customWidth="1"/>
    <col min="411" max="411" width="6.6640625" bestFit="1" customWidth="1"/>
    <col min="412" max="412" width="7.1640625" bestFit="1" customWidth="1"/>
    <col min="413" max="413" width="8.1640625" bestFit="1" customWidth="1"/>
    <col min="414" max="414" width="7.1640625" bestFit="1" customWidth="1"/>
    <col min="415" max="415" width="7.83203125" bestFit="1" customWidth="1"/>
    <col min="416" max="416" width="6.5" bestFit="1" customWidth="1"/>
    <col min="417" max="417" width="6.33203125" bestFit="1" customWidth="1"/>
    <col min="418" max="419" width="6.6640625" bestFit="1" customWidth="1"/>
    <col min="420" max="420" width="4.5" bestFit="1" customWidth="1"/>
    <col min="421" max="421" width="7.1640625" bestFit="1" customWidth="1"/>
    <col min="422" max="422" width="4.6640625" bestFit="1" customWidth="1"/>
    <col min="423" max="423" width="8.83203125" bestFit="1" customWidth="1"/>
    <col min="424" max="424" width="8.33203125" bestFit="1" customWidth="1"/>
    <col min="425" max="425" width="7.33203125" bestFit="1" customWidth="1"/>
    <col min="426" max="426" width="5.6640625" bestFit="1" customWidth="1"/>
    <col min="427" max="427" width="3.6640625" bestFit="1" customWidth="1"/>
    <col min="428" max="429" width="5.5" bestFit="1" customWidth="1"/>
    <col min="430" max="430" width="4.83203125" bestFit="1" customWidth="1"/>
    <col min="431" max="431" width="6" bestFit="1" customWidth="1"/>
    <col min="432" max="432" width="8.5" bestFit="1" customWidth="1"/>
    <col min="433" max="433" width="5.1640625" bestFit="1" customWidth="1"/>
    <col min="434" max="434" width="5.33203125" bestFit="1" customWidth="1"/>
    <col min="435" max="435" width="5.1640625" bestFit="1" customWidth="1"/>
    <col min="436" max="436" width="6.1640625" bestFit="1" customWidth="1"/>
    <col min="437" max="437" width="5.6640625" bestFit="1" customWidth="1"/>
    <col min="438" max="438" width="5.83203125" bestFit="1" customWidth="1"/>
    <col min="439" max="439" width="4" bestFit="1" customWidth="1"/>
    <col min="440" max="440" width="7" bestFit="1" customWidth="1"/>
    <col min="441" max="441" width="8.6640625" bestFit="1" customWidth="1"/>
    <col min="442" max="442" width="8.5" bestFit="1" customWidth="1"/>
    <col min="443" max="443" width="6.33203125" bestFit="1" customWidth="1"/>
    <col min="444" max="444" width="8" bestFit="1" customWidth="1"/>
    <col min="445" max="445" width="5" bestFit="1" customWidth="1"/>
    <col min="446" max="446" width="6" bestFit="1" customWidth="1"/>
    <col min="447" max="447" width="7.33203125" bestFit="1" customWidth="1"/>
    <col min="448" max="448" width="7.1640625" bestFit="1" customWidth="1"/>
    <col min="449" max="449" width="6.1640625" bestFit="1" customWidth="1"/>
    <col min="450" max="450" width="5.33203125" bestFit="1" customWidth="1"/>
    <col min="451" max="451" width="7.5" bestFit="1" customWidth="1"/>
    <col min="452" max="452" width="7" bestFit="1" customWidth="1"/>
    <col min="453" max="453" width="6.1640625" bestFit="1" customWidth="1"/>
    <col min="454" max="454" width="2.6640625" bestFit="1" customWidth="1"/>
    <col min="455" max="455" width="4.33203125" bestFit="1" customWidth="1"/>
    <col min="456" max="456" width="7.6640625" bestFit="1" customWidth="1"/>
    <col min="457" max="457" width="8.6640625" bestFit="1" customWidth="1"/>
    <col min="458" max="458" width="5.5" bestFit="1" customWidth="1"/>
    <col min="459" max="459" width="4" bestFit="1" customWidth="1"/>
    <col min="460" max="460" width="6.1640625" bestFit="1" customWidth="1"/>
    <col min="461" max="461" width="8" bestFit="1" customWidth="1"/>
    <col min="462" max="462" width="2.5" bestFit="1" customWidth="1"/>
    <col min="463" max="463" width="5.5" bestFit="1" customWidth="1"/>
    <col min="464" max="464" width="7" bestFit="1" customWidth="1"/>
    <col min="465" max="465" width="8.1640625" bestFit="1" customWidth="1"/>
    <col min="466" max="466" width="5" bestFit="1" customWidth="1"/>
    <col min="467" max="467" width="5.6640625" bestFit="1" customWidth="1"/>
    <col min="468" max="468" width="6.6640625" bestFit="1" customWidth="1"/>
    <col min="469" max="469" width="4.33203125" bestFit="1" customWidth="1"/>
    <col min="470" max="471" width="7.1640625" bestFit="1" customWidth="1"/>
    <col min="472" max="472" width="5.6640625" bestFit="1" customWidth="1"/>
    <col min="473" max="473" width="6.6640625" bestFit="1" customWidth="1"/>
    <col min="474" max="474" width="9.1640625" bestFit="1" customWidth="1"/>
    <col min="475" max="475" width="6.5" bestFit="1" customWidth="1"/>
    <col min="476" max="476" width="7.33203125" bestFit="1" customWidth="1"/>
    <col min="477" max="477" width="6.5" bestFit="1" customWidth="1"/>
    <col min="478" max="478" width="6.33203125" bestFit="1" customWidth="1"/>
    <col min="479" max="479" width="4.83203125" bestFit="1" customWidth="1"/>
    <col min="480" max="480" width="4.6640625" bestFit="1" customWidth="1"/>
    <col min="481" max="481" width="7.33203125" bestFit="1" customWidth="1"/>
    <col min="482" max="482" width="8.33203125" bestFit="1" customWidth="1"/>
    <col min="483" max="483" width="4.1640625" bestFit="1" customWidth="1"/>
    <col min="484" max="484" width="6.6640625" bestFit="1" customWidth="1"/>
    <col min="485" max="485" width="4.83203125" bestFit="1" customWidth="1"/>
    <col min="486" max="486" width="10.33203125" bestFit="1" customWidth="1"/>
  </cols>
  <sheetData>
    <row r="3" spans="1:6">
      <c r="A3" s="100" t="s">
        <v>2148</v>
      </c>
      <c r="B3" t="s">
        <v>2235</v>
      </c>
      <c r="E3" s="100" t="s">
        <v>2233</v>
      </c>
      <c r="F3" t="s">
        <v>2235</v>
      </c>
    </row>
    <row r="4" spans="1:6">
      <c r="A4" s="101" t="s">
        <v>2117</v>
      </c>
      <c r="B4" s="102">
        <v>50</v>
      </c>
      <c r="E4" s="101" t="s">
        <v>2236</v>
      </c>
      <c r="F4" s="102">
        <v>245</v>
      </c>
    </row>
    <row r="5" spans="1:6">
      <c r="A5" s="101" t="s">
        <v>2124</v>
      </c>
      <c r="B5" s="102">
        <v>55</v>
      </c>
      <c r="E5" s="101" t="s">
        <v>2237</v>
      </c>
      <c r="F5" s="102">
        <v>255</v>
      </c>
    </row>
    <row r="6" spans="1:6">
      <c r="A6" s="101" t="s">
        <v>2110</v>
      </c>
      <c r="B6" s="102">
        <v>110</v>
      </c>
      <c r="E6" s="101" t="s">
        <v>2234</v>
      </c>
      <c r="F6" s="102">
        <v>500</v>
      </c>
    </row>
    <row r="7" spans="1:6">
      <c r="A7" s="101" t="s">
        <v>2140</v>
      </c>
      <c r="B7" s="102">
        <v>68</v>
      </c>
    </row>
    <row r="8" spans="1:6">
      <c r="A8" s="101" t="s">
        <v>2111</v>
      </c>
      <c r="B8" s="102">
        <v>45</v>
      </c>
    </row>
    <row r="9" spans="1:6">
      <c r="A9" s="101" t="s">
        <v>2129</v>
      </c>
      <c r="B9" s="102">
        <v>172</v>
      </c>
    </row>
    <row r="10" spans="1:6">
      <c r="A10" s="101" t="s">
        <v>2234</v>
      </c>
      <c r="B10" s="102">
        <v>500</v>
      </c>
    </row>
    <row r="13" spans="1:6">
      <c r="C13" s="100" t="s">
        <v>2149</v>
      </c>
      <c r="D13" t="s">
        <v>2235</v>
      </c>
    </row>
    <row r="14" spans="1:6">
      <c r="C14" s="101" t="s">
        <v>2118</v>
      </c>
      <c r="D14" s="102">
        <v>12</v>
      </c>
    </row>
    <row r="15" spans="1:6">
      <c r="C15" s="101" t="s">
        <v>2114</v>
      </c>
      <c r="D15" s="102">
        <v>15</v>
      </c>
    </row>
    <row r="16" spans="1:6">
      <c r="C16" s="101" t="s">
        <v>2113</v>
      </c>
      <c r="D16" s="102">
        <v>44</v>
      </c>
    </row>
    <row r="17" spans="3:4">
      <c r="C17" s="101" t="s">
        <v>2127</v>
      </c>
      <c r="D17" s="102">
        <v>22</v>
      </c>
    </row>
    <row r="18" spans="3:4">
      <c r="C18" s="101" t="s">
        <v>2135</v>
      </c>
      <c r="D18" s="102">
        <v>17</v>
      </c>
    </row>
    <row r="19" spans="3:4">
      <c r="C19" s="101" t="s">
        <v>2125</v>
      </c>
      <c r="D19" s="102">
        <v>12</v>
      </c>
    </row>
    <row r="20" spans="3:4">
      <c r="C20" s="101" t="s">
        <v>2126</v>
      </c>
      <c r="D20" s="102">
        <v>4</v>
      </c>
    </row>
    <row r="21" spans="3:4">
      <c r="C21" s="101" t="s">
        <v>2120</v>
      </c>
      <c r="D21" s="102">
        <v>28</v>
      </c>
    </row>
    <row r="22" spans="3:4">
      <c r="C22" s="101" t="s">
        <v>2139</v>
      </c>
      <c r="D22" s="102">
        <v>17</v>
      </c>
    </row>
    <row r="23" spans="3:4">
      <c r="C23" s="101" t="s">
        <v>2133</v>
      </c>
      <c r="D23" s="102">
        <v>10</v>
      </c>
    </row>
    <row r="24" spans="3:4">
      <c r="C24" s="101" t="s">
        <v>2132</v>
      </c>
      <c r="D24" s="102">
        <v>10</v>
      </c>
    </row>
    <row r="25" spans="3:4">
      <c r="C25" s="101" t="s">
        <v>2119</v>
      </c>
      <c r="D25" s="102">
        <v>22</v>
      </c>
    </row>
    <row r="26" spans="3:4">
      <c r="C26" s="101" t="s">
        <v>2138</v>
      </c>
      <c r="D26" s="102">
        <v>30</v>
      </c>
    </row>
    <row r="27" spans="3:4">
      <c r="C27" s="101" t="s">
        <v>2137</v>
      </c>
      <c r="D27" s="102">
        <v>27</v>
      </c>
    </row>
    <row r="28" spans="3:4">
      <c r="C28" s="101" t="s">
        <v>2121</v>
      </c>
      <c r="D28" s="102">
        <v>11</v>
      </c>
    </row>
    <row r="29" spans="3:4">
      <c r="C29" s="101" t="s">
        <v>2131</v>
      </c>
      <c r="D29" s="102">
        <v>10</v>
      </c>
    </row>
    <row r="30" spans="3:4">
      <c r="C30" s="101" t="s">
        <v>2115</v>
      </c>
      <c r="D30" s="102">
        <v>27</v>
      </c>
    </row>
    <row r="31" spans="3:4">
      <c r="C31" s="101" t="s">
        <v>2123</v>
      </c>
      <c r="D31" s="102">
        <v>27</v>
      </c>
    </row>
    <row r="32" spans="3:4">
      <c r="C32" s="101" t="s">
        <v>2130</v>
      </c>
      <c r="D32" s="102">
        <v>28</v>
      </c>
    </row>
    <row r="33" spans="3:4">
      <c r="C33" s="101" t="s">
        <v>2122</v>
      </c>
      <c r="D33" s="102">
        <v>9</v>
      </c>
    </row>
    <row r="34" spans="3:4">
      <c r="C34" s="101" t="s">
        <v>2142</v>
      </c>
      <c r="D34" s="102">
        <v>25</v>
      </c>
    </row>
    <row r="35" spans="3:4">
      <c r="C35" s="101" t="s">
        <v>2141</v>
      </c>
      <c r="D35" s="102">
        <v>22</v>
      </c>
    </row>
    <row r="36" spans="3:4">
      <c r="C36" s="101" t="s">
        <v>2136</v>
      </c>
      <c r="D36" s="102">
        <v>12</v>
      </c>
    </row>
    <row r="37" spans="3:4">
      <c r="C37" s="101" t="s">
        <v>2116</v>
      </c>
      <c r="D37" s="102">
        <v>19</v>
      </c>
    </row>
    <row r="38" spans="3:4">
      <c r="C38" s="101" t="s">
        <v>2134</v>
      </c>
      <c r="D38" s="102">
        <v>11</v>
      </c>
    </row>
    <row r="39" spans="3:4">
      <c r="C39" s="101" t="s">
        <v>2112</v>
      </c>
      <c r="D39" s="102">
        <v>29</v>
      </c>
    </row>
    <row r="40" spans="3:4">
      <c r="C40" s="101" t="s">
        <v>2234</v>
      </c>
      <c r="D40" s="102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2"/>
  <sheetViews>
    <sheetView showGridLines="0" topLeftCell="A35" workbookViewId="0">
      <selection activeCell="A9" sqref="A9:B155"/>
    </sheetView>
  </sheetViews>
  <sheetFormatPr baseColWidth="10" defaultColWidth="8.83203125" defaultRowHeight="13"/>
  <cols>
    <col min="1" max="1" width="14" style="1" customWidth="1"/>
    <col min="2" max="2" width="8.5" style="1" customWidth="1"/>
    <col min="3" max="3" width="13.5" style="1" customWidth="1"/>
    <col min="4" max="4" width="12.5" style="1" customWidth="1"/>
    <col min="5" max="5" width="17.6640625" style="1" customWidth="1"/>
    <col min="6" max="6" width="20.33203125" style="1" customWidth="1"/>
    <col min="7" max="7" width="13.5" style="1" customWidth="1"/>
    <col min="8" max="16384" width="8.83203125" style="1"/>
  </cols>
  <sheetData>
    <row r="1" spans="1:7" ht="14">
      <c r="A1" s="9" t="s">
        <v>2082</v>
      </c>
      <c r="B1" s="11"/>
      <c r="C1" s="11"/>
      <c r="D1" s="11"/>
      <c r="E1" s="11"/>
      <c r="F1" s="11"/>
      <c r="G1" s="10"/>
    </row>
    <row r="2" spans="1:7">
      <c r="A2" s="4"/>
      <c r="G2" s="3"/>
    </row>
    <row r="3" spans="1:7" ht="12.75" customHeight="1">
      <c r="A3" s="110" t="s">
        <v>2081</v>
      </c>
      <c r="B3" s="111"/>
      <c r="C3" s="111"/>
      <c r="D3" s="111"/>
      <c r="E3" s="111"/>
      <c r="F3" s="111"/>
      <c r="G3" s="112"/>
    </row>
    <row r="4" spans="1:7">
      <c r="A4" s="4"/>
      <c r="G4" s="3"/>
    </row>
    <row r="5" spans="1:7" ht="12.75" customHeight="1">
      <c r="A5" s="110" t="s">
        <v>2080</v>
      </c>
      <c r="B5" s="111"/>
      <c r="C5" s="111"/>
      <c r="D5" s="111"/>
      <c r="E5" s="111"/>
      <c r="F5" s="111"/>
      <c r="G5" s="112"/>
    </row>
    <row r="6" spans="1:7" ht="12.75" customHeight="1">
      <c r="A6" s="110" t="s">
        <v>2079</v>
      </c>
      <c r="B6" s="111"/>
      <c r="C6" s="111"/>
      <c r="D6" s="111"/>
      <c r="E6" s="111"/>
      <c r="F6" s="111"/>
      <c r="G6" s="112"/>
    </row>
    <row r="7" spans="1:7">
      <c r="A7" s="4"/>
      <c r="G7" s="3"/>
    </row>
    <row r="8" spans="1:7" ht="14">
      <c r="A8" s="9" t="s">
        <v>2078</v>
      </c>
      <c r="G8" s="3"/>
    </row>
    <row r="9" spans="1:7" ht="14">
      <c r="A9" s="8" t="s">
        <v>2077</v>
      </c>
      <c r="B9" s="7" t="s">
        <v>2076</v>
      </c>
      <c r="C9" s="7" t="s">
        <v>2075</v>
      </c>
      <c r="D9" s="7" t="s">
        <v>2074</v>
      </c>
      <c r="E9" s="7" t="s">
        <v>2073</v>
      </c>
      <c r="F9" s="7" t="s">
        <v>2072</v>
      </c>
      <c r="G9" s="7" t="s">
        <v>2071</v>
      </c>
    </row>
    <row r="10" spans="1:7" ht="14">
      <c r="A10" s="6" t="s">
        <v>2070</v>
      </c>
      <c r="B10" s="5" t="s">
        <v>2024</v>
      </c>
      <c r="C10" s="5" t="s">
        <v>2023</v>
      </c>
      <c r="D10" s="5" t="s">
        <v>2022</v>
      </c>
      <c r="E10" s="5" t="s">
        <v>2021</v>
      </c>
      <c r="F10" s="5" t="s">
        <v>2020</v>
      </c>
      <c r="G10" s="5" t="s">
        <v>2019</v>
      </c>
    </row>
    <row r="11" spans="1:7" ht="14">
      <c r="A11" s="6" t="s">
        <v>2069</v>
      </c>
      <c r="B11" s="5" t="s">
        <v>2053</v>
      </c>
      <c r="C11" s="5" t="s">
        <v>2066</v>
      </c>
      <c r="D11" s="5" t="s">
        <v>2067</v>
      </c>
      <c r="E11" s="5" t="s">
        <v>2066</v>
      </c>
      <c r="F11" s="5" t="s">
        <v>2066</v>
      </c>
      <c r="G11" s="5" t="s">
        <v>2065</v>
      </c>
    </row>
    <row r="12" spans="1:7" ht="14">
      <c r="A12" s="6" t="s">
        <v>2068</v>
      </c>
      <c r="B12" s="5" t="s">
        <v>2053</v>
      </c>
      <c r="C12" s="5" t="s">
        <v>2066</v>
      </c>
      <c r="D12" s="5" t="s">
        <v>2067</v>
      </c>
      <c r="E12" s="5" t="s">
        <v>2066</v>
      </c>
      <c r="F12" s="5" t="s">
        <v>2066</v>
      </c>
      <c r="G12" s="5" t="s">
        <v>2065</v>
      </c>
    </row>
    <row r="13" spans="1:7" ht="14">
      <c r="A13" s="6" t="s">
        <v>2064</v>
      </c>
      <c r="B13" s="5" t="s">
        <v>2024</v>
      </c>
      <c r="C13" s="5" t="s">
        <v>2023</v>
      </c>
      <c r="D13" s="5" t="s">
        <v>2022</v>
      </c>
      <c r="E13" s="5" t="s">
        <v>2021</v>
      </c>
      <c r="F13" s="5" t="s">
        <v>2020</v>
      </c>
      <c r="G13" s="5" t="s">
        <v>2019</v>
      </c>
    </row>
    <row r="14" spans="1:7" ht="14">
      <c r="A14" s="6" t="s">
        <v>2063</v>
      </c>
      <c r="B14" s="5" t="s">
        <v>2013</v>
      </c>
      <c r="C14" s="5" t="s">
        <v>2012</v>
      </c>
      <c r="D14" s="5" t="s">
        <v>2011</v>
      </c>
      <c r="E14" s="5" t="s">
        <v>2010</v>
      </c>
      <c r="F14" s="5" t="s">
        <v>2009</v>
      </c>
      <c r="G14" s="5" t="s">
        <v>2008</v>
      </c>
    </row>
    <row r="15" spans="1:7" ht="14">
      <c r="A15" s="6" t="s">
        <v>2062</v>
      </c>
      <c r="B15" s="5" t="s">
        <v>2024</v>
      </c>
      <c r="C15" s="5" t="s">
        <v>2023</v>
      </c>
      <c r="D15" s="5" t="s">
        <v>2022</v>
      </c>
      <c r="E15" s="5" t="s">
        <v>2021</v>
      </c>
      <c r="F15" s="5" t="s">
        <v>2020</v>
      </c>
      <c r="G15" s="5" t="s">
        <v>2019</v>
      </c>
    </row>
    <row r="16" spans="1:7" ht="14">
      <c r="A16" s="6" t="s">
        <v>2061</v>
      </c>
      <c r="B16" s="5" t="s">
        <v>2013</v>
      </c>
      <c r="C16" s="5" t="s">
        <v>2012</v>
      </c>
      <c r="D16" s="5" t="s">
        <v>2011</v>
      </c>
      <c r="E16" s="5" t="s">
        <v>2010</v>
      </c>
      <c r="F16" s="5" t="s">
        <v>2009</v>
      </c>
      <c r="G16" s="5" t="s">
        <v>2008</v>
      </c>
    </row>
    <row r="17" spans="1:7" ht="14">
      <c r="A17" s="6" t="s">
        <v>2060</v>
      </c>
      <c r="B17" s="5" t="s">
        <v>2024</v>
      </c>
      <c r="C17" s="5" t="s">
        <v>2023</v>
      </c>
      <c r="D17" s="5" t="s">
        <v>2022</v>
      </c>
      <c r="E17" s="5" t="s">
        <v>2021</v>
      </c>
      <c r="F17" s="5" t="s">
        <v>2020</v>
      </c>
      <c r="G17" s="5" t="s">
        <v>2019</v>
      </c>
    </row>
    <row r="18" spans="1:7" ht="14">
      <c r="A18" s="6" t="s">
        <v>2059</v>
      </c>
      <c r="B18" s="5" t="s">
        <v>2013</v>
      </c>
      <c r="C18" s="5" t="s">
        <v>2012</v>
      </c>
      <c r="D18" s="5" t="s">
        <v>2011</v>
      </c>
      <c r="E18" s="5" t="s">
        <v>2010</v>
      </c>
      <c r="F18" s="5" t="s">
        <v>2009</v>
      </c>
      <c r="G18" s="5" t="s">
        <v>2008</v>
      </c>
    </row>
    <row r="19" spans="1:7" ht="14">
      <c r="A19" s="6" t="s">
        <v>2058</v>
      </c>
      <c r="B19" s="5" t="s">
        <v>2024</v>
      </c>
      <c r="C19" s="5" t="s">
        <v>2023</v>
      </c>
      <c r="D19" s="5" t="s">
        <v>2022</v>
      </c>
      <c r="E19" s="5" t="s">
        <v>2021</v>
      </c>
      <c r="F19" s="5" t="s">
        <v>2020</v>
      </c>
      <c r="G19" s="5" t="s">
        <v>2019</v>
      </c>
    </row>
    <row r="20" spans="1:7" ht="14">
      <c r="A20" s="6" t="s">
        <v>2057</v>
      </c>
      <c r="B20" s="5" t="s">
        <v>2013</v>
      </c>
      <c r="C20" s="5" t="s">
        <v>2012</v>
      </c>
      <c r="D20" s="5" t="s">
        <v>2011</v>
      </c>
      <c r="E20" s="5" t="s">
        <v>2010</v>
      </c>
      <c r="F20" s="5" t="s">
        <v>2009</v>
      </c>
      <c r="G20" s="5" t="s">
        <v>2008</v>
      </c>
    </row>
    <row r="21" spans="1:7" ht="14">
      <c r="A21" s="6" t="s">
        <v>2056</v>
      </c>
      <c r="B21" s="5" t="s">
        <v>2024</v>
      </c>
      <c r="C21" s="5" t="s">
        <v>2023</v>
      </c>
      <c r="D21" s="5" t="s">
        <v>2022</v>
      </c>
      <c r="E21" s="5" t="s">
        <v>2021</v>
      </c>
      <c r="F21" s="5" t="s">
        <v>2020</v>
      </c>
      <c r="G21" s="5" t="s">
        <v>2019</v>
      </c>
    </row>
    <row r="22" spans="1:7" ht="14">
      <c r="A22" s="6" t="s">
        <v>2055</v>
      </c>
      <c r="B22" s="5" t="s">
        <v>2013</v>
      </c>
      <c r="C22" s="5" t="s">
        <v>2012</v>
      </c>
      <c r="D22" s="5" t="s">
        <v>2011</v>
      </c>
      <c r="E22" s="5" t="s">
        <v>2010</v>
      </c>
      <c r="F22" s="5" t="s">
        <v>2009</v>
      </c>
      <c r="G22" s="5" t="s">
        <v>2008</v>
      </c>
    </row>
    <row r="23" spans="1:7" ht="14">
      <c r="A23" s="6" t="s">
        <v>2054</v>
      </c>
      <c r="B23" s="5" t="s">
        <v>1965</v>
      </c>
      <c r="C23" s="5" t="s">
        <v>1964</v>
      </c>
      <c r="D23" s="5" t="s">
        <v>1963</v>
      </c>
      <c r="E23" s="5" t="s">
        <v>1962</v>
      </c>
      <c r="F23" s="5" t="s">
        <v>1961</v>
      </c>
      <c r="G23" s="5" t="s">
        <v>1960</v>
      </c>
    </row>
    <row r="24" spans="1:7" ht="14">
      <c r="A24" s="6" t="s">
        <v>2053</v>
      </c>
      <c r="B24" s="5" t="s">
        <v>2013</v>
      </c>
      <c r="C24" s="5" t="s">
        <v>2012</v>
      </c>
      <c r="D24" s="5" t="s">
        <v>2011</v>
      </c>
      <c r="E24" s="5" t="s">
        <v>2010</v>
      </c>
      <c r="F24" s="5" t="s">
        <v>2009</v>
      </c>
      <c r="G24" s="5" t="s">
        <v>2008</v>
      </c>
    </row>
    <row r="25" spans="1:7" ht="14">
      <c r="A25" s="6" t="s">
        <v>2052</v>
      </c>
      <c r="B25" s="5" t="s">
        <v>1965</v>
      </c>
      <c r="C25" s="5" t="s">
        <v>1964</v>
      </c>
      <c r="D25" s="5" t="s">
        <v>1963</v>
      </c>
      <c r="E25" s="5" t="s">
        <v>1962</v>
      </c>
      <c r="F25" s="5" t="s">
        <v>1961</v>
      </c>
      <c r="G25" s="5" t="s">
        <v>1960</v>
      </c>
    </row>
    <row r="26" spans="1:7" ht="14">
      <c r="A26" s="6" t="s">
        <v>2051</v>
      </c>
      <c r="B26" s="5" t="s">
        <v>2013</v>
      </c>
      <c r="C26" s="5" t="s">
        <v>2012</v>
      </c>
      <c r="D26" s="5" t="s">
        <v>2011</v>
      </c>
      <c r="E26" s="5" t="s">
        <v>2010</v>
      </c>
      <c r="F26" s="5" t="s">
        <v>2009</v>
      </c>
      <c r="G26" s="5" t="s">
        <v>2008</v>
      </c>
    </row>
    <row r="27" spans="1:7" ht="14">
      <c r="A27" s="6" t="s">
        <v>2050</v>
      </c>
      <c r="B27" s="5" t="s">
        <v>2024</v>
      </c>
      <c r="C27" s="5" t="s">
        <v>2023</v>
      </c>
      <c r="D27" s="5" t="s">
        <v>2022</v>
      </c>
      <c r="E27" s="5" t="s">
        <v>2021</v>
      </c>
      <c r="F27" s="5" t="s">
        <v>2020</v>
      </c>
      <c r="G27" s="5" t="s">
        <v>2019</v>
      </c>
    </row>
    <row r="28" spans="1:7" ht="14">
      <c r="A28" s="6" t="s">
        <v>2049</v>
      </c>
      <c r="B28" s="5" t="s">
        <v>2013</v>
      </c>
      <c r="C28" s="5" t="s">
        <v>2012</v>
      </c>
      <c r="D28" s="5" t="s">
        <v>2011</v>
      </c>
      <c r="E28" s="5" t="s">
        <v>2010</v>
      </c>
      <c r="F28" s="5" t="s">
        <v>2009</v>
      </c>
      <c r="G28" s="5" t="s">
        <v>2008</v>
      </c>
    </row>
    <row r="29" spans="1:7" ht="14">
      <c r="A29" s="6" t="s">
        <v>2048</v>
      </c>
      <c r="B29" s="5" t="s">
        <v>2024</v>
      </c>
      <c r="C29" s="5" t="s">
        <v>2023</v>
      </c>
      <c r="D29" s="5" t="s">
        <v>2022</v>
      </c>
      <c r="E29" s="5" t="s">
        <v>2021</v>
      </c>
      <c r="F29" s="5" t="s">
        <v>2020</v>
      </c>
      <c r="G29" s="5" t="s">
        <v>2019</v>
      </c>
    </row>
    <row r="30" spans="1:7" ht="14">
      <c r="A30" s="6" t="s">
        <v>2047</v>
      </c>
      <c r="B30" s="5" t="s">
        <v>2013</v>
      </c>
      <c r="C30" s="5" t="s">
        <v>2012</v>
      </c>
      <c r="D30" s="5" t="s">
        <v>2011</v>
      </c>
      <c r="E30" s="5" t="s">
        <v>2010</v>
      </c>
      <c r="F30" s="5" t="s">
        <v>2009</v>
      </c>
      <c r="G30" s="5" t="s">
        <v>2008</v>
      </c>
    </row>
    <row r="31" spans="1:7" ht="14">
      <c r="A31" s="6" t="s">
        <v>2046</v>
      </c>
      <c r="B31" s="5" t="s">
        <v>2024</v>
      </c>
      <c r="C31" s="5" t="s">
        <v>2023</v>
      </c>
      <c r="D31" s="5" t="s">
        <v>2022</v>
      </c>
      <c r="E31" s="5" t="s">
        <v>2021</v>
      </c>
      <c r="F31" s="5" t="s">
        <v>2020</v>
      </c>
      <c r="G31" s="5" t="s">
        <v>2019</v>
      </c>
    </row>
    <row r="32" spans="1:7" ht="14">
      <c r="A32" s="6" t="s">
        <v>2045</v>
      </c>
      <c r="B32" s="5" t="s">
        <v>2024</v>
      </c>
      <c r="C32" s="5" t="s">
        <v>2023</v>
      </c>
      <c r="D32" s="5" t="s">
        <v>2022</v>
      </c>
      <c r="E32" s="5" t="s">
        <v>2021</v>
      </c>
      <c r="F32" s="5" t="s">
        <v>2020</v>
      </c>
      <c r="G32" s="5" t="s">
        <v>2019</v>
      </c>
    </row>
    <row r="33" spans="1:7" ht="14">
      <c r="A33" s="6" t="s">
        <v>2044</v>
      </c>
      <c r="B33" s="5" t="s">
        <v>2013</v>
      </c>
      <c r="C33" s="5" t="s">
        <v>2012</v>
      </c>
      <c r="D33" s="5" t="s">
        <v>2011</v>
      </c>
      <c r="E33" s="5" t="s">
        <v>2010</v>
      </c>
      <c r="F33" s="5" t="s">
        <v>2009</v>
      </c>
      <c r="G33" s="5" t="s">
        <v>2008</v>
      </c>
    </row>
    <row r="34" spans="1:7" ht="14">
      <c r="A34" s="6" t="s">
        <v>2043</v>
      </c>
      <c r="B34" s="5" t="s">
        <v>2024</v>
      </c>
      <c r="C34" s="5" t="s">
        <v>2023</v>
      </c>
      <c r="D34" s="5" t="s">
        <v>2022</v>
      </c>
      <c r="E34" s="5" t="s">
        <v>2021</v>
      </c>
      <c r="F34" s="5" t="s">
        <v>2020</v>
      </c>
      <c r="G34" s="5" t="s">
        <v>2019</v>
      </c>
    </row>
    <row r="35" spans="1:7" ht="14">
      <c r="A35" s="6" t="s">
        <v>2042</v>
      </c>
      <c r="B35" s="5" t="s">
        <v>2013</v>
      </c>
      <c r="C35" s="5" t="s">
        <v>2012</v>
      </c>
      <c r="D35" s="5" t="s">
        <v>2011</v>
      </c>
      <c r="E35" s="5" t="s">
        <v>2010</v>
      </c>
      <c r="F35" s="5" t="s">
        <v>2009</v>
      </c>
      <c r="G35" s="5" t="s">
        <v>2008</v>
      </c>
    </row>
    <row r="36" spans="1:7" ht="14">
      <c r="A36" s="6" t="s">
        <v>2041</v>
      </c>
      <c r="B36" s="5" t="s">
        <v>1965</v>
      </c>
      <c r="C36" s="5" t="s">
        <v>1964</v>
      </c>
      <c r="D36" s="5" t="s">
        <v>1963</v>
      </c>
      <c r="E36" s="5" t="s">
        <v>1962</v>
      </c>
      <c r="F36" s="5" t="s">
        <v>1961</v>
      </c>
      <c r="G36" s="5" t="s">
        <v>1960</v>
      </c>
    </row>
    <row r="37" spans="1:7" ht="14">
      <c r="A37" s="6" t="s">
        <v>2040</v>
      </c>
      <c r="B37" s="5" t="s">
        <v>2013</v>
      </c>
      <c r="C37" s="5" t="s">
        <v>2012</v>
      </c>
      <c r="D37" s="5" t="s">
        <v>2011</v>
      </c>
      <c r="E37" s="5" t="s">
        <v>2010</v>
      </c>
      <c r="F37" s="5" t="s">
        <v>2009</v>
      </c>
      <c r="G37" s="5" t="s">
        <v>2008</v>
      </c>
    </row>
    <row r="38" spans="1:7" ht="14">
      <c r="A38" s="6" t="s">
        <v>2039</v>
      </c>
      <c r="B38" s="5" t="s">
        <v>1965</v>
      </c>
      <c r="C38" s="5" t="s">
        <v>1964</v>
      </c>
      <c r="D38" s="5" t="s">
        <v>1963</v>
      </c>
      <c r="E38" s="5" t="s">
        <v>1962</v>
      </c>
      <c r="F38" s="5" t="s">
        <v>1961</v>
      </c>
      <c r="G38" s="5" t="s">
        <v>1960</v>
      </c>
    </row>
    <row r="39" spans="1:7" ht="14">
      <c r="A39" s="6" t="s">
        <v>2038</v>
      </c>
      <c r="B39" s="5" t="s">
        <v>2013</v>
      </c>
      <c r="C39" s="5" t="s">
        <v>2012</v>
      </c>
      <c r="D39" s="5" t="s">
        <v>2011</v>
      </c>
      <c r="E39" s="5" t="s">
        <v>2010</v>
      </c>
      <c r="F39" s="5" t="s">
        <v>2009</v>
      </c>
      <c r="G39" s="5" t="s">
        <v>2008</v>
      </c>
    </row>
    <row r="40" spans="1:7" ht="14">
      <c r="A40" s="6" t="s">
        <v>2037</v>
      </c>
      <c r="B40" s="5" t="s">
        <v>1965</v>
      </c>
      <c r="C40" s="5" t="s">
        <v>1964</v>
      </c>
      <c r="D40" s="5" t="s">
        <v>1963</v>
      </c>
      <c r="E40" s="5" t="s">
        <v>1962</v>
      </c>
      <c r="F40" s="5" t="s">
        <v>1961</v>
      </c>
      <c r="G40" s="5" t="s">
        <v>1960</v>
      </c>
    </row>
    <row r="41" spans="1:7" ht="14">
      <c r="A41" s="6" t="s">
        <v>2036</v>
      </c>
      <c r="B41" s="5" t="s">
        <v>2013</v>
      </c>
      <c r="C41" s="5" t="s">
        <v>2012</v>
      </c>
      <c r="D41" s="5" t="s">
        <v>2011</v>
      </c>
      <c r="E41" s="5" t="s">
        <v>2010</v>
      </c>
      <c r="F41" s="5" t="s">
        <v>2009</v>
      </c>
      <c r="G41" s="5" t="s">
        <v>2008</v>
      </c>
    </row>
    <row r="42" spans="1:7" ht="14">
      <c r="A42" s="6" t="s">
        <v>2035</v>
      </c>
      <c r="B42" s="5" t="s">
        <v>1965</v>
      </c>
      <c r="C42" s="5" t="s">
        <v>1964</v>
      </c>
      <c r="D42" s="5" t="s">
        <v>1963</v>
      </c>
      <c r="E42" s="5" t="s">
        <v>1962</v>
      </c>
      <c r="F42" s="5" t="s">
        <v>1961</v>
      </c>
      <c r="G42" s="5" t="s">
        <v>1960</v>
      </c>
    </row>
    <row r="43" spans="1:7" ht="14">
      <c r="A43" s="6" t="s">
        <v>2034</v>
      </c>
      <c r="B43" s="5" t="s">
        <v>2013</v>
      </c>
      <c r="C43" s="5" t="s">
        <v>2012</v>
      </c>
      <c r="D43" s="5" t="s">
        <v>2011</v>
      </c>
      <c r="E43" s="5" t="s">
        <v>2010</v>
      </c>
      <c r="F43" s="5" t="s">
        <v>2009</v>
      </c>
      <c r="G43" s="5" t="s">
        <v>2008</v>
      </c>
    </row>
    <row r="44" spans="1:7" ht="14">
      <c r="A44" s="6" t="s">
        <v>2033</v>
      </c>
      <c r="B44" s="5" t="s">
        <v>1965</v>
      </c>
      <c r="C44" s="5" t="s">
        <v>1964</v>
      </c>
      <c r="D44" s="5" t="s">
        <v>1963</v>
      </c>
      <c r="E44" s="5" t="s">
        <v>1962</v>
      </c>
      <c r="F44" s="5" t="s">
        <v>1961</v>
      </c>
      <c r="G44" s="5" t="s">
        <v>1960</v>
      </c>
    </row>
    <row r="45" spans="1:7" ht="14">
      <c r="A45" s="6" t="s">
        <v>2032</v>
      </c>
      <c r="B45" s="5" t="s">
        <v>2013</v>
      </c>
      <c r="C45" s="5" t="s">
        <v>2012</v>
      </c>
      <c r="D45" s="5" t="s">
        <v>2011</v>
      </c>
      <c r="E45" s="5" t="s">
        <v>2010</v>
      </c>
      <c r="F45" s="5" t="s">
        <v>2009</v>
      </c>
      <c r="G45" s="5" t="s">
        <v>2008</v>
      </c>
    </row>
    <row r="46" spans="1:7" ht="14">
      <c r="A46" s="6" t="s">
        <v>2031</v>
      </c>
      <c r="B46" s="5" t="s">
        <v>2024</v>
      </c>
      <c r="C46" s="5" t="s">
        <v>2023</v>
      </c>
      <c r="D46" s="5" t="s">
        <v>2022</v>
      </c>
      <c r="E46" s="5" t="s">
        <v>2021</v>
      </c>
      <c r="F46" s="5" t="s">
        <v>2020</v>
      </c>
      <c r="G46" s="5" t="s">
        <v>2019</v>
      </c>
    </row>
    <row r="47" spans="1:7" ht="14">
      <c r="A47" s="6" t="s">
        <v>2030</v>
      </c>
      <c r="B47" s="5" t="s">
        <v>2013</v>
      </c>
      <c r="C47" s="5" t="s">
        <v>2012</v>
      </c>
      <c r="D47" s="5" t="s">
        <v>2011</v>
      </c>
      <c r="E47" s="5" t="s">
        <v>2010</v>
      </c>
      <c r="F47" s="5" t="s">
        <v>2009</v>
      </c>
      <c r="G47" s="5" t="s">
        <v>2008</v>
      </c>
    </row>
    <row r="48" spans="1:7" ht="14">
      <c r="A48" s="6" t="s">
        <v>2029</v>
      </c>
      <c r="B48" s="5" t="s">
        <v>2024</v>
      </c>
      <c r="C48" s="5" t="s">
        <v>2023</v>
      </c>
      <c r="D48" s="5" t="s">
        <v>2022</v>
      </c>
      <c r="E48" s="5" t="s">
        <v>2021</v>
      </c>
      <c r="F48" s="5" t="s">
        <v>2020</v>
      </c>
      <c r="G48" s="5" t="s">
        <v>2019</v>
      </c>
    </row>
    <row r="49" spans="1:7" ht="14">
      <c r="A49" s="6" t="s">
        <v>2028</v>
      </c>
      <c r="B49" s="5" t="s">
        <v>2013</v>
      </c>
      <c r="C49" s="5" t="s">
        <v>2012</v>
      </c>
      <c r="D49" s="5" t="s">
        <v>2011</v>
      </c>
      <c r="E49" s="5" t="s">
        <v>2010</v>
      </c>
      <c r="F49" s="5" t="s">
        <v>2009</v>
      </c>
      <c r="G49" s="5" t="s">
        <v>2008</v>
      </c>
    </row>
    <row r="50" spans="1:7" ht="14">
      <c r="A50" s="6" t="s">
        <v>2027</v>
      </c>
      <c r="B50" s="5" t="s">
        <v>2024</v>
      </c>
      <c r="C50" s="5" t="s">
        <v>2023</v>
      </c>
      <c r="D50" s="5" t="s">
        <v>2022</v>
      </c>
      <c r="E50" s="5" t="s">
        <v>2021</v>
      </c>
      <c r="F50" s="5" t="s">
        <v>2020</v>
      </c>
      <c r="G50" s="5" t="s">
        <v>2019</v>
      </c>
    </row>
    <row r="51" spans="1:7" ht="14">
      <c r="A51" s="6" t="s">
        <v>2026</v>
      </c>
      <c r="B51" s="5" t="s">
        <v>2013</v>
      </c>
      <c r="C51" s="5" t="s">
        <v>2012</v>
      </c>
      <c r="D51" s="5" t="s">
        <v>2011</v>
      </c>
      <c r="E51" s="5" t="s">
        <v>2010</v>
      </c>
      <c r="F51" s="5" t="s">
        <v>2009</v>
      </c>
      <c r="G51" s="5" t="s">
        <v>2008</v>
      </c>
    </row>
    <row r="52" spans="1:7" ht="14">
      <c r="A52" s="6" t="s">
        <v>2025</v>
      </c>
      <c r="B52" s="5" t="s">
        <v>2024</v>
      </c>
      <c r="C52" s="5" t="s">
        <v>2023</v>
      </c>
      <c r="D52" s="5" t="s">
        <v>2022</v>
      </c>
      <c r="E52" s="5" t="s">
        <v>2021</v>
      </c>
      <c r="F52" s="5" t="s">
        <v>2020</v>
      </c>
      <c r="G52" s="5" t="s">
        <v>2019</v>
      </c>
    </row>
    <row r="53" spans="1:7" ht="14">
      <c r="A53" s="6" t="s">
        <v>2018</v>
      </c>
      <c r="B53" s="5" t="s">
        <v>2013</v>
      </c>
      <c r="C53" s="5" t="s">
        <v>2012</v>
      </c>
      <c r="D53" s="5" t="s">
        <v>2011</v>
      </c>
      <c r="E53" s="5" t="s">
        <v>2010</v>
      </c>
      <c r="F53" s="5" t="s">
        <v>2009</v>
      </c>
      <c r="G53" s="5" t="s">
        <v>2008</v>
      </c>
    </row>
    <row r="54" spans="1:7" ht="14">
      <c r="A54" s="6" t="s">
        <v>2017</v>
      </c>
      <c r="B54" s="5" t="s">
        <v>1965</v>
      </c>
      <c r="C54" s="5" t="s">
        <v>1964</v>
      </c>
      <c r="D54" s="5" t="s">
        <v>1963</v>
      </c>
      <c r="E54" s="5" t="s">
        <v>1962</v>
      </c>
      <c r="F54" s="5" t="s">
        <v>1961</v>
      </c>
      <c r="G54" s="5" t="s">
        <v>1960</v>
      </c>
    </row>
    <row r="55" spans="1:7" ht="14">
      <c r="A55" s="6" t="s">
        <v>2016</v>
      </c>
      <c r="B55" s="5" t="s">
        <v>2013</v>
      </c>
      <c r="C55" s="5" t="s">
        <v>2012</v>
      </c>
      <c r="D55" s="5" t="s">
        <v>2011</v>
      </c>
      <c r="E55" s="5" t="s">
        <v>2010</v>
      </c>
      <c r="F55" s="5" t="s">
        <v>2009</v>
      </c>
      <c r="G55" s="5" t="s">
        <v>2008</v>
      </c>
    </row>
    <row r="56" spans="1:7" ht="14">
      <c r="A56" s="6" t="s">
        <v>2015</v>
      </c>
      <c r="B56" s="5" t="s">
        <v>1965</v>
      </c>
      <c r="C56" s="5" t="s">
        <v>1964</v>
      </c>
      <c r="D56" s="5" t="s">
        <v>1963</v>
      </c>
      <c r="E56" s="5" t="s">
        <v>1962</v>
      </c>
      <c r="F56" s="5" t="s">
        <v>1961</v>
      </c>
      <c r="G56" s="5" t="s">
        <v>1960</v>
      </c>
    </row>
    <row r="57" spans="1:7" ht="14">
      <c r="A57" s="6" t="s">
        <v>2014</v>
      </c>
      <c r="B57" s="5" t="s">
        <v>2013</v>
      </c>
      <c r="C57" s="5" t="s">
        <v>2012</v>
      </c>
      <c r="D57" s="5" t="s">
        <v>2011</v>
      </c>
      <c r="E57" s="5" t="s">
        <v>2010</v>
      </c>
      <c r="F57" s="5" t="s">
        <v>2009</v>
      </c>
      <c r="G57" s="5" t="s">
        <v>2008</v>
      </c>
    </row>
    <row r="58" spans="1:7" ht="14">
      <c r="A58" s="6" t="s">
        <v>2007</v>
      </c>
      <c r="B58" s="5" t="s">
        <v>1965</v>
      </c>
      <c r="C58" s="5" t="s">
        <v>1964</v>
      </c>
      <c r="D58" s="5" t="s">
        <v>1963</v>
      </c>
      <c r="E58" s="5" t="s">
        <v>1962</v>
      </c>
      <c r="F58" s="5" t="s">
        <v>1961</v>
      </c>
      <c r="G58" s="5" t="s">
        <v>1960</v>
      </c>
    </row>
    <row r="59" spans="1:7" ht="14">
      <c r="A59" s="6" t="s">
        <v>2006</v>
      </c>
      <c r="B59" s="5" t="s">
        <v>1930</v>
      </c>
      <c r="C59" s="5" t="s">
        <v>1929</v>
      </c>
      <c r="D59" s="5" t="s">
        <v>1928</v>
      </c>
      <c r="E59" s="5" t="s">
        <v>1927</v>
      </c>
      <c r="F59" s="5" t="s">
        <v>1926</v>
      </c>
      <c r="G59" s="5" t="s">
        <v>1925</v>
      </c>
    </row>
    <row r="60" spans="1:7" ht="14">
      <c r="A60" s="6" t="s">
        <v>2005</v>
      </c>
      <c r="B60" s="5" t="s">
        <v>1965</v>
      </c>
      <c r="C60" s="5" t="s">
        <v>1964</v>
      </c>
      <c r="D60" s="5" t="s">
        <v>1963</v>
      </c>
      <c r="E60" s="5" t="s">
        <v>1962</v>
      </c>
      <c r="F60" s="5" t="s">
        <v>1961</v>
      </c>
      <c r="G60" s="5" t="s">
        <v>1960</v>
      </c>
    </row>
    <row r="61" spans="1:7" ht="14">
      <c r="A61" s="6" t="s">
        <v>2004</v>
      </c>
      <c r="B61" s="5" t="s">
        <v>1930</v>
      </c>
      <c r="C61" s="5" t="s">
        <v>1929</v>
      </c>
      <c r="D61" s="5" t="s">
        <v>1928</v>
      </c>
      <c r="E61" s="5" t="s">
        <v>1927</v>
      </c>
      <c r="F61" s="5" t="s">
        <v>1926</v>
      </c>
      <c r="G61" s="5" t="s">
        <v>1925</v>
      </c>
    </row>
    <row r="62" spans="1:7" ht="14">
      <c r="A62" s="6" t="s">
        <v>2003</v>
      </c>
      <c r="B62" s="5" t="s">
        <v>1965</v>
      </c>
      <c r="C62" s="5" t="s">
        <v>1964</v>
      </c>
      <c r="D62" s="5" t="s">
        <v>1963</v>
      </c>
      <c r="E62" s="5" t="s">
        <v>1962</v>
      </c>
      <c r="F62" s="5" t="s">
        <v>1961</v>
      </c>
      <c r="G62" s="5" t="s">
        <v>1960</v>
      </c>
    </row>
    <row r="63" spans="1:7" ht="14">
      <c r="A63" s="6" t="s">
        <v>2002</v>
      </c>
      <c r="B63" s="5" t="s">
        <v>1930</v>
      </c>
      <c r="C63" s="5" t="s">
        <v>1929</v>
      </c>
      <c r="D63" s="5" t="s">
        <v>1928</v>
      </c>
      <c r="E63" s="5" t="s">
        <v>1927</v>
      </c>
      <c r="F63" s="5" t="s">
        <v>1926</v>
      </c>
      <c r="G63" s="5" t="s">
        <v>1925</v>
      </c>
    </row>
    <row r="64" spans="1:7" ht="14">
      <c r="A64" s="6" t="s">
        <v>2001</v>
      </c>
      <c r="B64" s="5" t="s">
        <v>1913</v>
      </c>
      <c r="C64" s="5" t="s">
        <v>1912</v>
      </c>
      <c r="D64" s="5" t="s">
        <v>1911</v>
      </c>
      <c r="E64" s="5" t="s">
        <v>1910</v>
      </c>
      <c r="F64" s="5" t="s">
        <v>1909</v>
      </c>
      <c r="G64" s="5" t="s">
        <v>1908</v>
      </c>
    </row>
    <row r="65" spans="1:7" ht="14">
      <c r="A65" s="6" t="s">
        <v>2000</v>
      </c>
      <c r="B65" s="5" t="s">
        <v>1930</v>
      </c>
      <c r="C65" s="5" t="s">
        <v>1929</v>
      </c>
      <c r="D65" s="5" t="s">
        <v>1928</v>
      </c>
      <c r="E65" s="5" t="s">
        <v>1927</v>
      </c>
      <c r="F65" s="5" t="s">
        <v>1926</v>
      </c>
      <c r="G65" s="5" t="s">
        <v>1925</v>
      </c>
    </row>
    <row r="66" spans="1:7" ht="14">
      <c r="A66" s="6" t="s">
        <v>1999</v>
      </c>
      <c r="B66" s="5" t="s">
        <v>1913</v>
      </c>
      <c r="C66" s="5" t="s">
        <v>1912</v>
      </c>
      <c r="D66" s="5" t="s">
        <v>1911</v>
      </c>
      <c r="E66" s="5" t="s">
        <v>1910</v>
      </c>
      <c r="F66" s="5" t="s">
        <v>1909</v>
      </c>
      <c r="G66" s="5" t="s">
        <v>1908</v>
      </c>
    </row>
    <row r="67" spans="1:7" ht="14">
      <c r="A67" s="6" t="s">
        <v>1998</v>
      </c>
      <c r="B67" s="5" t="s">
        <v>1930</v>
      </c>
      <c r="C67" s="5" t="s">
        <v>1929</v>
      </c>
      <c r="D67" s="5" t="s">
        <v>1928</v>
      </c>
      <c r="E67" s="5" t="s">
        <v>1927</v>
      </c>
      <c r="F67" s="5" t="s">
        <v>1926</v>
      </c>
      <c r="G67" s="5" t="s">
        <v>1925</v>
      </c>
    </row>
    <row r="68" spans="1:7" ht="14">
      <c r="A68" s="6" t="s">
        <v>1997</v>
      </c>
      <c r="B68" s="5" t="s">
        <v>1913</v>
      </c>
      <c r="C68" s="5" t="s">
        <v>1912</v>
      </c>
      <c r="D68" s="5" t="s">
        <v>1911</v>
      </c>
      <c r="E68" s="5" t="s">
        <v>1910</v>
      </c>
      <c r="F68" s="5" t="s">
        <v>1909</v>
      </c>
      <c r="G68" s="5" t="s">
        <v>1908</v>
      </c>
    </row>
    <row r="69" spans="1:7" ht="14">
      <c r="A69" s="6" t="s">
        <v>1996</v>
      </c>
      <c r="B69" s="5" t="s">
        <v>1930</v>
      </c>
      <c r="C69" s="5" t="s">
        <v>1929</v>
      </c>
      <c r="D69" s="5" t="s">
        <v>1928</v>
      </c>
      <c r="E69" s="5" t="s">
        <v>1927</v>
      </c>
      <c r="F69" s="5" t="s">
        <v>1926</v>
      </c>
      <c r="G69" s="5" t="s">
        <v>1925</v>
      </c>
    </row>
    <row r="70" spans="1:7" ht="14">
      <c r="A70" s="6" t="s">
        <v>1995</v>
      </c>
      <c r="B70" s="5" t="s">
        <v>1913</v>
      </c>
      <c r="C70" s="5" t="s">
        <v>1912</v>
      </c>
      <c r="D70" s="5" t="s">
        <v>1911</v>
      </c>
      <c r="E70" s="5" t="s">
        <v>1910</v>
      </c>
      <c r="F70" s="5" t="s">
        <v>1909</v>
      </c>
      <c r="G70" s="5" t="s">
        <v>1908</v>
      </c>
    </row>
    <row r="71" spans="1:7" ht="14">
      <c r="A71" s="6" t="s">
        <v>1994</v>
      </c>
      <c r="B71" s="5" t="s">
        <v>1913</v>
      </c>
      <c r="C71" s="5" t="s">
        <v>1912</v>
      </c>
      <c r="D71" s="5" t="s">
        <v>1911</v>
      </c>
      <c r="E71" s="5" t="s">
        <v>1910</v>
      </c>
      <c r="F71" s="5" t="s">
        <v>1909</v>
      </c>
      <c r="G71" s="5" t="s">
        <v>1908</v>
      </c>
    </row>
    <row r="72" spans="1:7" ht="14">
      <c r="A72" s="6" t="s">
        <v>1993</v>
      </c>
      <c r="B72" s="5" t="s">
        <v>1930</v>
      </c>
      <c r="C72" s="5" t="s">
        <v>1929</v>
      </c>
      <c r="D72" s="5" t="s">
        <v>1928</v>
      </c>
      <c r="E72" s="5" t="s">
        <v>1927</v>
      </c>
      <c r="F72" s="5" t="s">
        <v>1926</v>
      </c>
      <c r="G72" s="5" t="s">
        <v>1925</v>
      </c>
    </row>
    <row r="73" spans="1:7" ht="14">
      <c r="A73" s="6" t="s">
        <v>1992</v>
      </c>
      <c r="B73" s="5" t="s">
        <v>1913</v>
      </c>
      <c r="C73" s="5" t="s">
        <v>1912</v>
      </c>
      <c r="D73" s="5" t="s">
        <v>1911</v>
      </c>
      <c r="E73" s="5" t="s">
        <v>1910</v>
      </c>
      <c r="F73" s="5" t="s">
        <v>1909</v>
      </c>
      <c r="G73" s="5" t="s">
        <v>1908</v>
      </c>
    </row>
    <row r="74" spans="1:7" ht="14">
      <c r="A74" s="6" t="s">
        <v>1991</v>
      </c>
      <c r="B74" s="5" t="s">
        <v>1930</v>
      </c>
      <c r="C74" s="5" t="s">
        <v>1929</v>
      </c>
      <c r="D74" s="5" t="s">
        <v>1928</v>
      </c>
      <c r="E74" s="5" t="s">
        <v>1927</v>
      </c>
      <c r="F74" s="5" t="s">
        <v>1926</v>
      </c>
      <c r="G74" s="5" t="s">
        <v>1925</v>
      </c>
    </row>
    <row r="75" spans="1:7" ht="14">
      <c r="A75" s="6" t="s">
        <v>1990</v>
      </c>
      <c r="B75" s="5" t="s">
        <v>1913</v>
      </c>
      <c r="C75" s="5" t="s">
        <v>1912</v>
      </c>
      <c r="D75" s="5" t="s">
        <v>1911</v>
      </c>
      <c r="E75" s="5" t="s">
        <v>1910</v>
      </c>
      <c r="F75" s="5" t="s">
        <v>1909</v>
      </c>
      <c r="G75" s="5" t="s">
        <v>1908</v>
      </c>
    </row>
    <row r="76" spans="1:7" ht="14">
      <c r="A76" s="6" t="s">
        <v>1989</v>
      </c>
      <c r="B76" s="5" t="s">
        <v>1930</v>
      </c>
      <c r="C76" s="5" t="s">
        <v>1929</v>
      </c>
      <c r="D76" s="5" t="s">
        <v>1928</v>
      </c>
      <c r="E76" s="5" t="s">
        <v>1927</v>
      </c>
      <c r="F76" s="5" t="s">
        <v>1926</v>
      </c>
      <c r="G76" s="5" t="s">
        <v>1925</v>
      </c>
    </row>
    <row r="77" spans="1:7" ht="14">
      <c r="A77" s="6" t="s">
        <v>1988</v>
      </c>
      <c r="B77" s="5" t="s">
        <v>1965</v>
      </c>
      <c r="C77" s="5" t="s">
        <v>1964</v>
      </c>
      <c r="D77" s="5" t="s">
        <v>1963</v>
      </c>
      <c r="E77" s="5" t="s">
        <v>1962</v>
      </c>
      <c r="F77" s="5" t="s">
        <v>1961</v>
      </c>
      <c r="G77" s="5" t="s">
        <v>1960</v>
      </c>
    </row>
    <row r="78" spans="1:7" ht="14">
      <c r="A78" s="6" t="s">
        <v>1987</v>
      </c>
      <c r="B78" s="5" t="s">
        <v>1930</v>
      </c>
      <c r="C78" s="5" t="s">
        <v>1929</v>
      </c>
      <c r="D78" s="5" t="s">
        <v>1928</v>
      </c>
      <c r="E78" s="5" t="s">
        <v>1927</v>
      </c>
      <c r="F78" s="5" t="s">
        <v>1926</v>
      </c>
      <c r="G78" s="5" t="s">
        <v>1925</v>
      </c>
    </row>
    <row r="79" spans="1:7" ht="14">
      <c r="A79" s="6" t="s">
        <v>1986</v>
      </c>
      <c r="B79" s="5" t="s">
        <v>1913</v>
      </c>
      <c r="C79" s="5" t="s">
        <v>1912</v>
      </c>
      <c r="D79" s="5" t="s">
        <v>1911</v>
      </c>
      <c r="E79" s="5" t="s">
        <v>1910</v>
      </c>
      <c r="F79" s="5" t="s">
        <v>1909</v>
      </c>
      <c r="G79" s="5" t="s">
        <v>1908</v>
      </c>
    </row>
    <row r="80" spans="1:7" ht="14">
      <c r="A80" s="6" t="s">
        <v>1985</v>
      </c>
      <c r="B80" s="5" t="s">
        <v>1930</v>
      </c>
      <c r="C80" s="5" t="s">
        <v>1929</v>
      </c>
      <c r="D80" s="5" t="s">
        <v>1928</v>
      </c>
      <c r="E80" s="5" t="s">
        <v>1927</v>
      </c>
      <c r="F80" s="5" t="s">
        <v>1926</v>
      </c>
      <c r="G80" s="5" t="s">
        <v>1925</v>
      </c>
    </row>
    <row r="81" spans="1:7" ht="14">
      <c r="A81" s="6" t="s">
        <v>1984</v>
      </c>
      <c r="B81" s="5" t="s">
        <v>1913</v>
      </c>
      <c r="C81" s="5" t="s">
        <v>1912</v>
      </c>
      <c r="D81" s="5" t="s">
        <v>1911</v>
      </c>
      <c r="E81" s="5" t="s">
        <v>1910</v>
      </c>
      <c r="F81" s="5" t="s">
        <v>1909</v>
      </c>
      <c r="G81" s="5" t="s">
        <v>1908</v>
      </c>
    </row>
    <row r="82" spans="1:7" ht="14">
      <c r="A82" s="6" t="s">
        <v>1983</v>
      </c>
      <c r="B82" s="5" t="s">
        <v>1930</v>
      </c>
      <c r="C82" s="5" t="s">
        <v>1929</v>
      </c>
      <c r="D82" s="5" t="s">
        <v>1928</v>
      </c>
      <c r="E82" s="5" t="s">
        <v>1927</v>
      </c>
      <c r="F82" s="5" t="s">
        <v>1926</v>
      </c>
      <c r="G82" s="5" t="s">
        <v>1925</v>
      </c>
    </row>
    <row r="83" spans="1:7" ht="14">
      <c r="A83" s="6" t="s">
        <v>1982</v>
      </c>
      <c r="B83" s="5" t="s">
        <v>1913</v>
      </c>
      <c r="C83" s="5" t="s">
        <v>1912</v>
      </c>
      <c r="D83" s="5" t="s">
        <v>1911</v>
      </c>
      <c r="E83" s="5" t="s">
        <v>1910</v>
      </c>
      <c r="F83" s="5" t="s">
        <v>1909</v>
      </c>
      <c r="G83" s="5" t="s">
        <v>1908</v>
      </c>
    </row>
    <row r="84" spans="1:7" ht="14">
      <c r="A84" s="6" t="s">
        <v>1981</v>
      </c>
      <c r="B84" s="5" t="s">
        <v>1930</v>
      </c>
      <c r="C84" s="5" t="s">
        <v>1929</v>
      </c>
      <c r="D84" s="5" t="s">
        <v>1928</v>
      </c>
      <c r="E84" s="5" t="s">
        <v>1927</v>
      </c>
      <c r="F84" s="5" t="s">
        <v>1926</v>
      </c>
      <c r="G84" s="5" t="s">
        <v>1925</v>
      </c>
    </row>
    <row r="85" spans="1:7" ht="14">
      <c r="A85" s="6" t="s">
        <v>1980</v>
      </c>
      <c r="B85" s="5" t="s">
        <v>1965</v>
      </c>
      <c r="C85" s="5" t="s">
        <v>1964</v>
      </c>
      <c r="D85" s="5" t="s">
        <v>1963</v>
      </c>
      <c r="E85" s="5" t="s">
        <v>1962</v>
      </c>
      <c r="F85" s="5" t="s">
        <v>1961</v>
      </c>
      <c r="G85" s="5" t="s">
        <v>1960</v>
      </c>
    </row>
    <row r="86" spans="1:7" ht="14">
      <c r="A86" s="6" t="s">
        <v>1979</v>
      </c>
      <c r="B86" s="5" t="s">
        <v>1930</v>
      </c>
      <c r="C86" s="5" t="s">
        <v>1929</v>
      </c>
      <c r="D86" s="5" t="s">
        <v>1928</v>
      </c>
      <c r="E86" s="5" t="s">
        <v>1927</v>
      </c>
      <c r="F86" s="5" t="s">
        <v>1926</v>
      </c>
      <c r="G86" s="5" t="s">
        <v>1925</v>
      </c>
    </row>
    <row r="87" spans="1:7" ht="14">
      <c r="A87" s="6" t="s">
        <v>1978</v>
      </c>
      <c r="B87" s="5" t="s">
        <v>1965</v>
      </c>
      <c r="C87" s="5" t="s">
        <v>1964</v>
      </c>
      <c r="D87" s="5" t="s">
        <v>1963</v>
      </c>
      <c r="E87" s="5" t="s">
        <v>1962</v>
      </c>
      <c r="F87" s="5" t="s">
        <v>1961</v>
      </c>
      <c r="G87" s="5" t="s">
        <v>1960</v>
      </c>
    </row>
    <row r="88" spans="1:7" ht="14">
      <c r="A88" s="6" t="s">
        <v>1977</v>
      </c>
      <c r="B88" s="5" t="s">
        <v>1930</v>
      </c>
      <c r="C88" s="5" t="s">
        <v>1929</v>
      </c>
      <c r="D88" s="5" t="s">
        <v>1928</v>
      </c>
      <c r="E88" s="5" t="s">
        <v>1927</v>
      </c>
      <c r="F88" s="5" t="s">
        <v>1926</v>
      </c>
      <c r="G88" s="5" t="s">
        <v>1925</v>
      </c>
    </row>
    <row r="89" spans="1:7" ht="14">
      <c r="A89" s="6" t="s">
        <v>1976</v>
      </c>
      <c r="B89" s="5" t="s">
        <v>1965</v>
      </c>
      <c r="C89" s="5" t="s">
        <v>1964</v>
      </c>
      <c r="D89" s="5" t="s">
        <v>1963</v>
      </c>
      <c r="E89" s="5" t="s">
        <v>1962</v>
      </c>
      <c r="F89" s="5" t="s">
        <v>1961</v>
      </c>
      <c r="G89" s="5" t="s">
        <v>1960</v>
      </c>
    </row>
    <row r="90" spans="1:7" ht="14">
      <c r="A90" s="6" t="s">
        <v>1975</v>
      </c>
      <c r="B90" s="5" t="s">
        <v>1930</v>
      </c>
      <c r="C90" s="5" t="s">
        <v>1929</v>
      </c>
      <c r="D90" s="5" t="s">
        <v>1928</v>
      </c>
      <c r="E90" s="5" t="s">
        <v>1927</v>
      </c>
      <c r="F90" s="5" t="s">
        <v>1926</v>
      </c>
      <c r="G90" s="5" t="s">
        <v>1925</v>
      </c>
    </row>
    <row r="91" spans="1:7" ht="14">
      <c r="A91" s="6" t="s">
        <v>1974</v>
      </c>
      <c r="B91" s="5" t="s">
        <v>1965</v>
      </c>
      <c r="C91" s="5" t="s">
        <v>1964</v>
      </c>
      <c r="D91" s="5" t="s">
        <v>1963</v>
      </c>
      <c r="E91" s="5" t="s">
        <v>1962</v>
      </c>
      <c r="F91" s="5" t="s">
        <v>1961</v>
      </c>
      <c r="G91" s="5" t="s">
        <v>1960</v>
      </c>
    </row>
    <row r="92" spans="1:7" ht="14">
      <c r="A92" s="6" t="s">
        <v>1973</v>
      </c>
      <c r="B92" s="5" t="s">
        <v>1930</v>
      </c>
      <c r="C92" s="5" t="s">
        <v>1929</v>
      </c>
      <c r="D92" s="5" t="s">
        <v>1928</v>
      </c>
      <c r="E92" s="5" t="s">
        <v>1927</v>
      </c>
      <c r="F92" s="5" t="s">
        <v>1926</v>
      </c>
      <c r="G92" s="5" t="s">
        <v>1925</v>
      </c>
    </row>
    <row r="93" spans="1:7" ht="14">
      <c r="A93" s="6" t="s">
        <v>1972</v>
      </c>
      <c r="B93" s="5" t="s">
        <v>1965</v>
      </c>
      <c r="C93" s="5" t="s">
        <v>1964</v>
      </c>
      <c r="D93" s="5" t="s">
        <v>1963</v>
      </c>
      <c r="E93" s="5" t="s">
        <v>1962</v>
      </c>
      <c r="F93" s="5" t="s">
        <v>1961</v>
      </c>
      <c r="G93" s="5" t="s">
        <v>1960</v>
      </c>
    </row>
    <row r="94" spans="1:7" ht="14">
      <c r="A94" s="6" t="s">
        <v>1971</v>
      </c>
      <c r="B94" s="5" t="s">
        <v>1930</v>
      </c>
      <c r="C94" s="5" t="s">
        <v>1929</v>
      </c>
      <c r="D94" s="5" t="s">
        <v>1928</v>
      </c>
      <c r="E94" s="5" t="s">
        <v>1927</v>
      </c>
      <c r="F94" s="5" t="s">
        <v>1926</v>
      </c>
      <c r="G94" s="5" t="s">
        <v>1925</v>
      </c>
    </row>
    <row r="95" spans="1:7" ht="14">
      <c r="A95" s="6" t="s">
        <v>1970</v>
      </c>
      <c r="B95" s="5" t="s">
        <v>1965</v>
      </c>
      <c r="C95" s="5" t="s">
        <v>1964</v>
      </c>
      <c r="D95" s="5" t="s">
        <v>1963</v>
      </c>
      <c r="E95" s="5" t="s">
        <v>1962</v>
      </c>
      <c r="F95" s="5" t="s">
        <v>1961</v>
      </c>
      <c r="G95" s="5" t="s">
        <v>1960</v>
      </c>
    </row>
    <row r="96" spans="1:7" ht="14">
      <c r="A96" s="6" t="s">
        <v>1969</v>
      </c>
      <c r="B96" s="5" t="s">
        <v>1930</v>
      </c>
      <c r="C96" s="5" t="s">
        <v>1929</v>
      </c>
      <c r="D96" s="5" t="s">
        <v>1928</v>
      </c>
      <c r="E96" s="5" t="s">
        <v>1927</v>
      </c>
      <c r="F96" s="5" t="s">
        <v>1926</v>
      </c>
      <c r="G96" s="5" t="s">
        <v>1925</v>
      </c>
    </row>
    <row r="97" spans="1:7" ht="14">
      <c r="A97" s="6" t="s">
        <v>1968</v>
      </c>
      <c r="B97" s="5" t="s">
        <v>1965</v>
      </c>
      <c r="C97" s="5" t="s">
        <v>1964</v>
      </c>
      <c r="D97" s="5" t="s">
        <v>1963</v>
      </c>
      <c r="E97" s="5" t="s">
        <v>1962</v>
      </c>
      <c r="F97" s="5" t="s">
        <v>1961</v>
      </c>
      <c r="G97" s="5" t="s">
        <v>1960</v>
      </c>
    </row>
    <row r="98" spans="1:7" ht="14">
      <c r="A98" s="6" t="s">
        <v>1967</v>
      </c>
      <c r="B98" s="5" t="s">
        <v>1930</v>
      </c>
      <c r="C98" s="5" t="s">
        <v>1929</v>
      </c>
      <c r="D98" s="5" t="s">
        <v>1928</v>
      </c>
      <c r="E98" s="5" t="s">
        <v>1927</v>
      </c>
      <c r="F98" s="5" t="s">
        <v>1926</v>
      </c>
      <c r="G98" s="5" t="s">
        <v>1925</v>
      </c>
    </row>
    <row r="99" spans="1:7" ht="14">
      <c r="A99" s="6" t="s">
        <v>1966</v>
      </c>
      <c r="B99" s="5" t="s">
        <v>1965</v>
      </c>
      <c r="C99" s="5" t="s">
        <v>1964</v>
      </c>
      <c r="D99" s="5" t="s">
        <v>1963</v>
      </c>
      <c r="E99" s="5" t="s">
        <v>1962</v>
      </c>
      <c r="F99" s="5" t="s">
        <v>1961</v>
      </c>
      <c r="G99" s="5" t="s">
        <v>1960</v>
      </c>
    </row>
    <row r="100" spans="1:7" ht="14">
      <c r="A100" s="6" t="s">
        <v>1959</v>
      </c>
      <c r="B100" s="5" t="s">
        <v>1930</v>
      </c>
      <c r="C100" s="5" t="s">
        <v>1929</v>
      </c>
      <c r="D100" s="5" t="s">
        <v>1928</v>
      </c>
      <c r="E100" s="5" t="s">
        <v>1927</v>
      </c>
      <c r="F100" s="5" t="s">
        <v>1926</v>
      </c>
      <c r="G100" s="5" t="s">
        <v>1925</v>
      </c>
    </row>
    <row r="101" spans="1:7" ht="14">
      <c r="A101" s="6" t="s">
        <v>1958</v>
      </c>
      <c r="B101" s="5" t="s">
        <v>1913</v>
      </c>
      <c r="C101" s="5" t="s">
        <v>1912</v>
      </c>
      <c r="D101" s="5" t="s">
        <v>1911</v>
      </c>
      <c r="E101" s="5" t="s">
        <v>1910</v>
      </c>
      <c r="F101" s="5" t="s">
        <v>1909</v>
      </c>
      <c r="G101" s="5" t="s">
        <v>1908</v>
      </c>
    </row>
    <row r="102" spans="1:7" ht="14">
      <c r="A102" s="6" t="s">
        <v>1957</v>
      </c>
      <c r="B102" s="5" t="s">
        <v>1930</v>
      </c>
      <c r="C102" s="5" t="s">
        <v>1929</v>
      </c>
      <c r="D102" s="5" t="s">
        <v>1928</v>
      </c>
      <c r="E102" s="5" t="s">
        <v>1927</v>
      </c>
      <c r="F102" s="5" t="s">
        <v>1926</v>
      </c>
      <c r="G102" s="5" t="s">
        <v>1925</v>
      </c>
    </row>
    <row r="103" spans="1:7" ht="14">
      <c r="A103" s="6" t="s">
        <v>1956</v>
      </c>
      <c r="B103" s="5" t="s">
        <v>1913</v>
      </c>
      <c r="C103" s="5" t="s">
        <v>1912</v>
      </c>
      <c r="D103" s="5" t="s">
        <v>1911</v>
      </c>
      <c r="E103" s="5" t="s">
        <v>1910</v>
      </c>
      <c r="F103" s="5" t="s">
        <v>1909</v>
      </c>
      <c r="G103" s="5" t="s">
        <v>1908</v>
      </c>
    </row>
    <row r="104" spans="1:7" ht="14">
      <c r="A104" s="6" t="s">
        <v>1955</v>
      </c>
      <c r="B104" s="5" t="s">
        <v>1930</v>
      </c>
      <c r="C104" s="5" t="s">
        <v>1929</v>
      </c>
      <c r="D104" s="5" t="s">
        <v>1928</v>
      </c>
      <c r="E104" s="5" t="s">
        <v>1927</v>
      </c>
      <c r="F104" s="5" t="s">
        <v>1926</v>
      </c>
      <c r="G104" s="5" t="s">
        <v>1925</v>
      </c>
    </row>
    <row r="105" spans="1:7" ht="14">
      <c r="A105" s="6" t="s">
        <v>1954</v>
      </c>
      <c r="B105" s="5" t="s">
        <v>1913</v>
      </c>
      <c r="C105" s="5" t="s">
        <v>1912</v>
      </c>
      <c r="D105" s="5" t="s">
        <v>1911</v>
      </c>
      <c r="E105" s="5" t="s">
        <v>1910</v>
      </c>
      <c r="F105" s="5" t="s">
        <v>1909</v>
      </c>
      <c r="G105" s="5" t="s">
        <v>1908</v>
      </c>
    </row>
    <row r="106" spans="1:7" ht="14">
      <c r="A106" s="6" t="s">
        <v>1953</v>
      </c>
      <c r="B106" s="5" t="s">
        <v>1930</v>
      </c>
      <c r="C106" s="5" t="s">
        <v>1929</v>
      </c>
      <c r="D106" s="5" t="s">
        <v>1928</v>
      </c>
      <c r="E106" s="5" t="s">
        <v>1927</v>
      </c>
      <c r="F106" s="5" t="s">
        <v>1926</v>
      </c>
      <c r="G106" s="5" t="s">
        <v>1925</v>
      </c>
    </row>
    <row r="107" spans="1:7" ht="14">
      <c r="A107" s="6" t="s">
        <v>1952</v>
      </c>
      <c r="B107" s="5" t="s">
        <v>1913</v>
      </c>
      <c r="C107" s="5" t="s">
        <v>1912</v>
      </c>
      <c r="D107" s="5" t="s">
        <v>1911</v>
      </c>
      <c r="E107" s="5" t="s">
        <v>1910</v>
      </c>
      <c r="F107" s="5" t="s">
        <v>1909</v>
      </c>
      <c r="G107" s="5" t="s">
        <v>1908</v>
      </c>
    </row>
    <row r="108" spans="1:7" ht="14">
      <c r="A108" s="6" t="s">
        <v>1951</v>
      </c>
      <c r="B108" s="5" t="s">
        <v>1930</v>
      </c>
      <c r="C108" s="5" t="s">
        <v>1929</v>
      </c>
      <c r="D108" s="5" t="s">
        <v>1928</v>
      </c>
      <c r="E108" s="5" t="s">
        <v>1927</v>
      </c>
      <c r="F108" s="5" t="s">
        <v>1926</v>
      </c>
      <c r="G108" s="5" t="s">
        <v>1925</v>
      </c>
    </row>
    <row r="109" spans="1:7" ht="14">
      <c r="A109" s="6" t="s">
        <v>1950</v>
      </c>
      <c r="B109" s="5" t="s">
        <v>1913</v>
      </c>
      <c r="C109" s="5" t="s">
        <v>1912</v>
      </c>
      <c r="D109" s="5" t="s">
        <v>1911</v>
      </c>
      <c r="E109" s="5" t="s">
        <v>1910</v>
      </c>
      <c r="F109" s="5" t="s">
        <v>1909</v>
      </c>
      <c r="G109" s="5" t="s">
        <v>1908</v>
      </c>
    </row>
    <row r="110" spans="1:7" ht="14">
      <c r="A110" s="6" t="s">
        <v>1949</v>
      </c>
      <c r="B110" s="5" t="s">
        <v>1930</v>
      </c>
      <c r="C110" s="5" t="s">
        <v>1929</v>
      </c>
      <c r="D110" s="5" t="s">
        <v>1928</v>
      </c>
      <c r="E110" s="5" t="s">
        <v>1927</v>
      </c>
      <c r="F110" s="5" t="s">
        <v>1926</v>
      </c>
      <c r="G110" s="5" t="s">
        <v>1925</v>
      </c>
    </row>
    <row r="111" spans="1:7" ht="14">
      <c r="A111" s="6" t="s">
        <v>1948</v>
      </c>
      <c r="B111" s="5" t="s">
        <v>1913</v>
      </c>
      <c r="C111" s="5" t="s">
        <v>1912</v>
      </c>
      <c r="D111" s="5" t="s">
        <v>1911</v>
      </c>
      <c r="E111" s="5" t="s">
        <v>1910</v>
      </c>
      <c r="F111" s="5" t="s">
        <v>1909</v>
      </c>
      <c r="G111" s="5" t="s">
        <v>1908</v>
      </c>
    </row>
    <row r="112" spans="1:7" ht="14">
      <c r="A112" s="6" t="s">
        <v>1947</v>
      </c>
      <c r="B112" s="5" t="s">
        <v>1894</v>
      </c>
      <c r="C112" s="5" t="s">
        <v>1893</v>
      </c>
      <c r="D112" s="5" t="s">
        <v>1892</v>
      </c>
      <c r="E112" s="5" t="s">
        <v>1891</v>
      </c>
      <c r="F112" s="5" t="s">
        <v>1890</v>
      </c>
      <c r="G112" s="5" t="s">
        <v>1889</v>
      </c>
    </row>
    <row r="113" spans="1:7" ht="14">
      <c r="A113" s="6" t="s">
        <v>1946</v>
      </c>
      <c r="B113" s="5" t="s">
        <v>1913</v>
      </c>
      <c r="C113" s="5" t="s">
        <v>1912</v>
      </c>
      <c r="D113" s="5" t="s">
        <v>1911</v>
      </c>
      <c r="E113" s="5" t="s">
        <v>1910</v>
      </c>
      <c r="F113" s="5" t="s">
        <v>1909</v>
      </c>
      <c r="G113" s="5" t="s">
        <v>1908</v>
      </c>
    </row>
    <row r="114" spans="1:7" ht="14">
      <c r="A114" s="6" t="s">
        <v>1945</v>
      </c>
      <c r="B114" s="5" t="s">
        <v>1894</v>
      </c>
      <c r="C114" s="5" t="s">
        <v>1893</v>
      </c>
      <c r="D114" s="5" t="s">
        <v>1892</v>
      </c>
      <c r="E114" s="5" t="s">
        <v>1891</v>
      </c>
      <c r="F114" s="5" t="s">
        <v>1890</v>
      </c>
      <c r="G114" s="5" t="s">
        <v>1889</v>
      </c>
    </row>
    <row r="115" spans="1:7" ht="14">
      <c r="A115" s="6" t="s">
        <v>1944</v>
      </c>
      <c r="B115" s="5" t="s">
        <v>1885</v>
      </c>
      <c r="C115" s="5" t="s">
        <v>1884</v>
      </c>
      <c r="D115" s="5" t="s">
        <v>1883</v>
      </c>
      <c r="E115" s="5" t="s">
        <v>1882</v>
      </c>
      <c r="F115" s="5" t="s">
        <v>1881</v>
      </c>
      <c r="G115" s="5" t="s">
        <v>1880</v>
      </c>
    </row>
    <row r="116" spans="1:7" ht="14">
      <c r="A116" s="6" t="s">
        <v>1943</v>
      </c>
      <c r="B116" s="5" t="s">
        <v>1930</v>
      </c>
      <c r="C116" s="5" t="s">
        <v>1929</v>
      </c>
      <c r="D116" s="5" t="s">
        <v>1928</v>
      </c>
      <c r="E116" s="5" t="s">
        <v>1927</v>
      </c>
      <c r="F116" s="5" t="s">
        <v>1926</v>
      </c>
      <c r="G116" s="5" t="s">
        <v>1925</v>
      </c>
    </row>
    <row r="117" spans="1:7" ht="14">
      <c r="A117" s="6" t="s">
        <v>1942</v>
      </c>
      <c r="B117" s="5" t="s">
        <v>1913</v>
      </c>
      <c r="C117" s="5" t="s">
        <v>1912</v>
      </c>
      <c r="D117" s="5" t="s">
        <v>1911</v>
      </c>
      <c r="E117" s="5" t="s">
        <v>1910</v>
      </c>
      <c r="F117" s="5" t="s">
        <v>1909</v>
      </c>
      <c r="G117" s="5" t="s">
        <v>1908</v>
      </c>
    </row>
    <row r="118" spans="1:7" ht="14">
      <c r="A118" s="6" t="s">
        <v>1941</v>
      </c>
      <c r="B118" s="5" t="s">
        <v>1930</v>
      </c>
      <c r="C118" s="5" t="s">
        <v>1929</v>
      </c>
      <c r="D118" s="5" t="s">
        <v>1928</v>
      </c>
      <c r="E118" s="5" t="s">
        <v>1927</v>
      </c>
      <c r="F118" s="5" t="s">
        <v>1926</v>
      </c>
      <c r="G118" s="5" t="s">
        <v>1925</v>
      </c>
    </row>
    <row r="119" spans="1:7" ht="14">
      <c r="A119" s="6" t="s">
        <v>1940</v>
      </c>
      <c r="B119" s="5" t="s">
        <v>1913</v>
      </c>
      <c r="C119" s="5" t="s">
        <v>1912</v>
      </c>
      <c r="D119" s="5" t="s">
        <v>1911</v>
      </c>
      <c r="E119" s="5" t="s">
        <v>1910</v>
      </c>
      <c r="F119" s="5" t="s">
        <v>1909</v>
      </c>
      <c r="G119" s="5" t="s">
        <v>1908</v>
      </c>
    </row>
    <row r="120" spans="1:7" ht="14">
      <c r="A120" s="6" t="s">
        <v>1939</v>
      </c>
      <c r="B120" s="5" t="s">
        <v>1930</v>
      </c>
      <c r="C120" s="5" t="s">
        <v>1929</v>
      </c>
      <c r="D120" s="5" t="s">
        <v>1928</v>
      </c>
      <c r="E120" s="5" t="s">
        <v>1927</v>
      </c>
      <c r="F120" s="5" t="s">
        <v>1926</v>
      </c>
      <c r="G120" s="5" t="s">
        <v>1925</v>
      </c>
    </row>
    <row r="121" spans="1:7" ht="14">
      <c r="A121" s="6" t="s">
        <v>1938</v>
      </c>
      <c r="B121" s="5" t="s">
        <v>1913</v>
      </c>
      <c r="C121" s="5" t="s">
        <v>1912</v>
      </c>
      <c r="D121" s="5" t="s">
        <v>1911</v>
      </c>
      <c r="E121" s="5" t="s">
        <v>1910</v>
      </c>
      <c r="F121" s="5" t="s">
        <v>1909</v>
      </c>
      <c r="G121" s="5" t="s">
        <v>1908</v>
      </c>
    </row>
    <row r="122" spans="1:7" ht="14">
      <c r="A122" s="6" t="s">
        <v>1937</v>
      </c>
      <c r="B122" s="5" t="s">
        <v>1894</v>
      </c>
      <c r="C122" s="5" t="s">
        <v>1893</v>
      </c>
      <c r="D122" s="5" t="s">
        <v>1892</v>
      </c>
      <c r="E122" s="5" t="s">
        <v>1891</v>
      </c>
      <c r="F122" s="5" t="s">
        <v>1890</v>
      </c>
      <c r="G122" s="5" t="s">
        <v>1889</v>
      </c>
    </row>
    <row r="123" spans="1:7" ht="14">
      <c r="A123" s="6" t="s">
        <v>1936</v>
      </c>
      <c r="B123" s="5" t="s">
        <v>1913</v>
      </c>
      <c r="C123" s="5" t="s">
        <v>1912</v>
      </c>
      <c r="D123" s="5" t="s">
        <v>1911</v>
      </c>
      <c r="E123" s="5" t="s">
        <v>1910</v>
      </c>
      <c r="F123" s="5" t="s">
        <v>1909</v>
      </c>
      <c r="G123" s="5" t="s">
        <v>1908</v>
      </c>
    </row>
    <row r="124" spans="1:7" ht="14">
      <c r="A124" s="6" t="s">
        <v>1935</v>
      </c>
      <c r="B124" s="5" t="s">
        <v>1894</v>
      </c>
      <c r="C124" s="5" t="s">
        <v>1893</v>
      </c>
      <c r="D124" s="5" t="s">
        <v>1892</v>
      </c>
      <c r="E124" s="5" t="s">
        <v>1891</v>
      </c>
      <c r="F124" s="5" t="s">
        <v>1890</v>
      </c>
      <c r="G124" s="5" t="s">
        <v>1889</v>
      </c>
    </row>
    <row r="125" spans="1:7" ht="14">
      <c r="A125" s="6" t="s">
        <v>1934</v>
      </c>
      <c r="B125" s="5" t="s">
        <v>1913</v>
      </c>
      <c r="C125" s="5" t="s">
        <v>1912</v>
      </c>
      <c r="D125" s="5" t="s">
        <v>1911</v>
      </c>
      <c r="E125" s="5" t="s">
        <v>1910</v>
      </c>
      <c r="F125" s="5" t="s">
        <v>1909</v>
      </c>
      <c r="G125" s="5" t="s">
        <v>1908</v>
      </c>
    </row>
    <row r="126" spans="1:7" ht="14">
      <c r="A126" s="6" t="s">
        <v>1933</v>
      </c>
      <c r="B126" s="5" t="s">
        <v>1894</v>
      </c>
      <c r="C126" s="5" t="s">
        <v>1893</v>
      </c>
      <c r="D126" s="5" t="s">
        <v>1892</v>
      </c>
      <c r="E126" s="5" t="s">
        <v>1891</v>
      </c>
      <c r="F126" s="5" t="s">
        <v>1890</v>
      </c>
      <c r="G126" s="5" t="s">
        <v>1889</v>
      </c>
    </row>
    <row r="127" spans="1:7" ht="14">
      <c r="A127" s="6" t="s">
        <v>1932</v>
      </c>
      <c r="B127" s="5" t="s">
        <v>1913</v>
      </c>
      <c r="C127" s="5" t="s">
        <v>1912</v>
      </c>
      <c r="D127" s="5" t="s">
        <v>1911</v>
      </c>
      <c r="E127" s="5" t="s">
        <v>1910</v>
      </c>
      <c r="F127" s="5" t="s">
        <v>1909</v>
      </c>
      <c r="G127" s="5" t="s">
        <v>1908</v>
      </c>
    </row>
    <row r="128" spans="1:7" ht="14">
      <c r="A128" s="6" t="s">
        <v>1931</v>
      </c>
      <c r="B128" s="5" t="s">
        <v>1930</v>
      </c>
      <c r="C128" s="5" t="s">
        <v>1929</v>
      </c>
      <c r="D128" s="5" t="s">
        <v>1928</v>
      </c>
      <c r="E128" s="5" t="s">
        <v>1927</v>
      </c>
      <c r="F128" s="5" t="s">
        <v>1926</v>
      </c>
      <c r="G128" s="5" t="s">
        <v>1925</v>
      </c>
    </row>
    <row r="129" spans="1:7" ht="14">
      <c r="A129" s="6" t="s">
        <v>1924</v>
      </c>
      <c r="B129" s="5" t="s">
        <v>1913</v>
      </c>
      <c r="C129" s="5" t="s">
        <v>1912</v>
      </c>
      <c r="D129" s="5" t="s">
        <v>1911</v>
      </c>
      <c r="E129" s="5" t="s">
        <v>1910</v>
      </c>
      <c r="F129" s="5" t="s">
        <v>1909</v>
      </c>
      <c r="G129" s="5" t="s">
        <v>1908</v>
      </c>
    </row>
    <row r="130" spans="1:7" ht="14">
      <c r="A130" s="6" t="s">
        <v>1923</v>
      </c>
      <c r="B130" s="5" t="s">
        <v>1894</v>
      </c>
      <c r="C130" s="5" t="s">
        <v>1893</v>
      </c>
      <c r="D130" s="5" t="s">
        <v>1892</v>
      </c>
      <c r="E130" s="5" t="s">
        <v>1891</v>
      </c>
      <c r="F130" s="5" t="s">
        <v>1890</v>
      </c>
      <c r="G130" s="5" t="s">
        <v>1889</v>
      </c>
    </row>
    <row r="131" spans="1:7" ht="14">
      <c r="A131" s="6" t="s">
        <v>1922</v>
      </c>
      <c r="B131" s="5" t="s">
        <v>1913</v>
      </c>
      <c r="C131" s="5" t="s">
        <v>1912</v>
      </c>
      <c r="D131" s="5" t="s">
        <v>1911</v>
      </c>
      <c r="E131" s="5" t="s">
        <v>1910</v>
      </c>
      <c r="F131" s="5" t="s">
        <v>1909</v>
      </c>
      <c r="G131" s="5" t="s">
        <v>1908</v>
      </c>
    </row>
    <row r="132" spans="1:7" ht="14">
      <c r="A132" s="6" t="s">
        <v>1921</v>
      </c>
      <c r="B132" s="5" t="s">
        <v>1894</v>
      </c>
      <c r="C132" s="5" t="s">
        <v>1893</v>
      </c>
      <c r="D132" s="5" t="s">
        <v>1892</v>
      </c>
      <c r="E132" s="5" t="s">
        <v>1891</v>
      </c>
      <c r="F132" s="5" t="s">
        <v>1890</v>
      </c>
      <c r="G132" s="5" t="s">
        <v>1889</v>
      </c>
    </row>
    <row r="133" spans="1:7" ht="14">
      <c r="A133" s="6" t="s">
        <v>1920</v>
      </c>
      <c r="B133" s="5" t="s">
        <v>1913</v>
      </c>
      <c r="C133" s="5" t="s">
        <v>1912</v>
      </c>
      <c r="D133" s="5" t="s">
        <v>1911</v>
      </c>
      <c r="E133" s="5" t="s">
        <v>1910</v>
      </c>
      <c r="F133" s="5" t="s">
        <v>1909</v>
      </c>
      <c r="G133" s="5" t="s">
        <v>1908</v>
      </c>
    </row>
    <row r="134" spans="1:7" ht="14">
      <c r="A134" s="6" t="s">
        <v>1919</v>
      </c>
      <c r="B134" s="5" t="s">
        <v>1894</v>
      </c>
      <c r="C134" s="5" t="s">
        <v>1893</v>
      </c>
      <c r="D134" s="5" t="s">
        <v>1892</v>
      </c>
      <c r="E134" s="5" t="s">
        <v>1891</v>
      </c>
      <c r="F134" s="5" t="s">
        <v>1890</v>
      </c>
      <c r="G134" s="5" t="s">
        <v>1889</v>
      </c>
    </row>
    <row r="135" spans="1:7" ht="14">
      <c r="A135" s="6" t="s">
        <v>1918</v>
      </c>
      <c r="B135" s="5" t="s">
        <v>1913</v>
      </c>
      <c r="C135" s="5" t="s">
        <v>1912</v>
      </c>
      <c r="D135" s="5" t="s">
        <v>1911</v>
      </c>
      <c r="E135" s="5" t="s">
        <v>1910</v>
      </c>
      <c r="F135" s="5" t="s">
        <v>1909</v>
      </c>
      <c r="G135" s="5" t="s">
        <v>1908</v>
      </c>
    </row>
    <row r="136" spans="1:7" ht="14">
      <c r="A136" s="6" t="s">
        <v>1917</v>
      </c>
      <c r="B136" s="5" t="s">
        <v>1894</v>
      </c>
      <c r="C136" s="5" t="s">
        <v>1893</v>
      </c>
      <c r="D136" s="5" t="s">
        <v>1892</v>
      </c>
      <c r="E136" s="5" t="s">
        <v>1891</v>
      </c>
      <c r="F136" s="5" t="s">
        <v>1890</v>
      </c>
      <c r="G136" s="5" t="s">
        <v>1889</v>
      </c>
    </row>
    <row r="137" spans="1:7" ht="14">
      <c r="A137" s="6" t="s">
        <v>1916</v>
      </c>
      <c r="B137" s="5" t="s">
        <v>1913</v>
      </c>
      <c r="C137" s="5" t="s">
        <v>1912</v>
      </c>
      <c r="D137" s="5" t="s">
        <v>1911</v>
      </c>
      <c r="E137" s="5" t="s">
        <v>1910</v>
      </c>
      <c r="F137" s="5" t="s">
        <v>1909</v>
      </c>
      <c r="G137" s="5" t="s">
        <v>1908</v>
      </c>
    </row>
    <row r="138" spans="1:7" ht="14">
      <c r="A138" s="6" t="s">
        <v>1915</v>
      </c>
      <c r="B138" s="5" t="s">
        <v>1894</v>
      </c>
      <c r="C138" s="5" t="s">
        <v>1893</v>
      </c>
      <c r="D138" s="5" t="s">
        <v>1892</v>
      </c>
      <c r="E138" s="5" t="s">
        <v>1891</v>
      </c>
      <c r="F138" s="5" t="s">
        <v>1890</v>
      </c>
      <c r="G138" s="5" t="s">
        <v>1889</v>
      </c>
    </row>
    <row r="139" spans="1:7" ht="14">
      <c r="A139" s="6" t="s">
        <v>1914</v>
      </c>
      <c r="B139" s="5" t="s">
        <v>1913</v>
      </c>
      <c r="C139" s="5" t="s">
        <v>1912</v>
      </c>
      <c r="D139" s="5" t="s">
        <v>1911</v>
      </c>
      <c r="E139" s="5" t="s">
        <v>1910</v>
      </c>
      <c r="F139" s="5" t="s">
        <v>1909</v>
      </c>
      <c r="G139" s="5" t="s">
        <v>1908</v>
      </c>
    </row>
    <row r="140" spans="1:7" ht="14">
      <c r="A140" s="6" t="s">
        <v>1907</v>
      </c>
      <c r="B140" s="5" t="s">
        <v>1894</v>
      </c>
      <c r="C140" s="5" t="s">
        <v>1893</v>
      </c>
      <c r="D140" s="5" t="s">
        <v>1892</v>
      </c>
      <c r="E140" s="5" t="s">
        <v>1891</v>
      </c>
      <c r="F140" s="5" t="s">
        <v>1890</v>
      </c>
      <c r="G140" s="5" t="s">
        <v>1889</v>
      </c>
    </row>
    <row r="141" spans="1:7" ht="14">
      <c r="A141" s="6" t="s">
        <v>1906</v>
      </c>
      <c r="B141" s="5" t="s">
        <v>1885</v>
      </c>
      <c r="C141" s="5" t="s">
        <v>1884</v>
      </c>
      <c r="D141" s="5" t="s">
        <v>1883</v>
      </c>
      <c r="E141" s="5" t="s">
        <v>1882</v>
      </c>
      <c r="F141" s="5" t="s">
        <v>1881</v>
      </c>
      <c r="G141" s="5" t="s">
        <v>1880</v>
      </c>
    </row>
    <row r="142" spans="1:7" ht="14">
      <c r="A142" s="6" t="s">
        <v>1905</v>
      </c>
      <c r="B142" s="5" t="s">
        <v>1894</v>
      </c>
      <c r="C142" s="5" t="s">
        <v>1893</v>
      </c>
      <c r="D142" s="5" t="s">
        <v>1892</v>
      </c>
      <c r="E142" s="5" t="s">
        <v>1891</v>
      </c>
      <c r="F142" s="5" t="s">
        <v>1890</v>
      </c>
      <c r="G142" s="5" t="s">
        <v>1889</v>
      </c>
    </row>
    <row r="143" spans="1:7" ht="14">
      <c r="A143" s="6" t="s">
        <v>1904</v>
      </c>
      <c r="B143" s="5" t="s">
        <v>1885</v>
      </c>
      <c r="C143" s="5" t="s">
        <v>1884</v>
      </c>
      <c r="D143" s="5" t="s">
        <v>1883</v>
      </c>
      <c r="E143" s="5" t="s">
        <v>1882</v>
      </c>
      <c r="F143" s="5" t="s">
        <v>1881</v>
      </c>
      <c r="G143" s="5" t="s">
        <v>1880</v>
      </c>
    </row>
    <row r="144" spans="1:7" ht="14">
      <c r="A144" s="6" t="s">
        <v>1903</v>
      </c>
      <c r="B144" s="5" t="s">
        <v>1894</v>
      </c>
      <c r="C144" s="5" t="s">
        <v>1893</v>
      </c>
      <c r="D144" s="5" t="s">
        <v>1892</v>
      </c>
      <c r="E144" s="5" t="s">
        <v>1891</v>
      </c>
      <c r="F144" s="5" t="s">
        <v>1890</v>
      </c>
      <c r="G144" s="5" t="s">
        <v>1889</v>
      </c>
    </row>
    <row r="145" spans="1:9" ht="14">
      <c r="A145" s="6" t="s">
        <v>1902</v>
      </c>
      <c r="B145" s="5" t="s">
        <v>1885</v>
      </c>
      <c r="C145" s="5" t="s">
        <v>1884</v>
      </c>
      <c r="D145" s="5" t="s">
        <v>1883</v>
      </c>
      <c r="E145" s="5" t="s">
        <v>1882</v>
      </c>
      <c r="F145" s="5" t="s">
        <v>1881</v>
      </c>
      <c r="G145" s="5" t="s">
        <v>1880</v>
      </c>
    </row>
    <row r="146" spans="1:9" ht="14">
      <c r="A146" s="6" t="s">
        <v>1901</v>
      </c>
      <c r="B146" s="5" t="s">
        <v>1894</v>
      </c>
      <c r="C146" s="5" t="s">
        <v>1893</v>
      </c>
      <c r="D146" s="5" t="s">
        <v>1892</v>
      </c>
      <c r="E146" s="5" t="s">
        <v>1891</v>
      </c>
      <c r="F146" s="5" t="s">
        <v>1890</v>
      </c>
      <c r="G146" s="5" t="s">
        <v>1889</v>
      </c>
    </row>
    <row r="147" spans="1:9" ht="14">
      <c r="A147" s="6" t="s">
        <v>1900</v>
      </c>
      <c r="B147" s="5" t="s">
        <v>1885</v>
      </c>
      <c r="C147" s="5" t="s">
        <v>1884</v>
      </c>
      <c r="D147" s="5" t="s">
        <v>1883</v>
      </c>
      <c r="E147" s="5" t="s">
        <v>1882</v>
      </c>
      <c r="F147" s="5" t="s">
        <v>1881</v>
      </c>
      <c r="G147" s="5" t="s">
        <v>1880</v>
      </c>
    </row>
    <row r="148" spans="1:9" ht="14">
      <c r="A148" s="6" t="s">
        <v>1899</v>
      </c>
      <c r="B148" s="5" t="s">
        <v>1894</v>
      </c>
      <c r="C148" s="5" t="s">
        <v>1893</v>
      </c>
      <c r="D148" s="5" t="s">
        <v>1892</v>
      </c>
      <c r="E148" s="5" t="s">
        <v>1891</v>
      </c>
      <c r="F148" s="5" t="s">
        <v>1890</v>
      </c>
      <c r="G148" s="5" t="s">
        <v>1889</v>
      </c>
    </row>
    <row r="149" spans="1:9" ht="14">
      <c r="A149" s="6" t="s">
        <v>1898</v>
      </c>
      <c r="B149" s="5" t="s">
        <v>1885</v>
      </c>
      <c r="C149" s="5" t="s">
        <v>1884</v>
      </c>
      <c r="D149" s="5" t="s">
        <v>1883</v>
      </c>
      <c r="E149" s="5" t="s">
        <v>1882</v>
      </c>
      <c r="F149" s="5" t="s">
        <v>1881</v>
      </c>
      <c r="G149" s="5" t="s">
        <v>1880</v>
      </c>
    </row>
    <row r="150" spans="1:9" ht="14">
      <c r="A150" s="6" t="s">
        <v>1897</v>
      </c>
      <c r="B150" s="5" t="s">
        <v>1894</v>
      </c>
      <c r="C150" s="5" t="s">
        <v>1893</v>
      </c>
      <c r="D150" s="5" t="s">
        <v>1892</v>
      </c>
      <c r="E150" s="5" t="s">
        <v>1891</v>
      </c>
      <c r="F150" s="5" t="s">
        <v>1890</v>
      </c>
      <c r="G150" s="5" t="s">
        <v>1889</v>
      </c>
    </row>
    <row r="151" spans="1:9" ht="14">
      <c r="A151" s="6" t="s">
        <v>1896</v>
      </c>
      <c r="B151" s="5" t="s">
        <v>1885</v>
      </c>
      <c r="C151" s="5" t="s">
        <v>1884</v>
      </c>
      <c r="D151" s="5" t="s">
        <v>1883</v>
      </c>
      <c r="E151" s="5" t="s">
        <v>1882</v>
      </c>
      <c r="F151" s="5" t="s">
        <v>1881</v>
      </c>
      <c r="G151" s="5" t="s">
        <v>1880</v>
      </c>
    </row>
    <row r="152" spans="1:9" ht="14">
      <c r="A152" s="6" t="s">
        <v>1895</v>
      </c>
      <c r="B152" s="5" t="s">
        <v>1894</v>
      </c>
      <c r="C152" s="5" t="s">
        <v>1893</v>
      </c>
      <c r="D152" s="5" t="s">
        <v>1892</v>
      </c>
      <c r="E152" s="5" t="s">
        <v>1891</v>
      </c>
      <c r="F152" s="5" t="s">
        <v>1890</v>
      </c>
      <c r="G152" s="5" t="s">
        <v>1889</v>
      </c>
    </row>
    <row r="153" spans="1:9" ht="14">
      <c r="A153" s="6" t="s">
        <v>1888</v>
      </c>
      <c r="B153" s="5" t="s">
        <v>1885</v>
      </c>
      <c r="C153" s="5" t="s">
        <v>1884</v>
      </c>
      <c r="D153" s="5" t="s">
        <v>1883</v>
      </c>
      <c r="E153" s="5" t="s">
        <v>1882</v>
      </c>
      <c r="F153" s="5" t="s">
        <v>1881</v>
      </c>
      <c r="G153" s="5" t="s">
        <v>1880</v>
      </c>
    </row>
    <row r="154" spans="1:9" ht="14">
      <c r="A154" s="6" t="s">
        <v>1887</v>
      </c>
      <c r="B154" s="5" t="s">
        <v>1885</v>
      </c>
      <c r="C154" s="5" t="s">
        <v>1884</v>
      </c>
      <c r="D154" s="5" t="s">
        <v>1883</v>
      </c>
      <c r="E154" s="5" t="s">
        <v>1882</v>
      </c>
      <c r="F154" s="5" t="s">
        <v>1881</v>
      </c>
      <c r="G154" s="5" t="s">
        <v>1880</v>
      </c>
    </row>
    <row r="155" spans="1:9" ht="14">
      <c r="A155" s="6" t="s">
        <v>1886</v>
      </c>
      <c r="B155" s="5" t="s">
        <v>1885</v>
      </c>
      <c r="C155" s="5" t="s">
        <v>1884</v>
      </c>
      <c r="D155" s="5" t="s">
        <v>1883</v>
      </c>
      <c r="E155" s="5" t="s">
        <v>1882</v>
      </c>
      <c r="F155" s="5" t="s">
        <v>1881</v>
      </c>
      <c r="G155" s="5" t="s">
        <v>1880</v>
      </c>
    </row>
    <row r="156" spans="1:9">
      <c r="A156" s="4"/>
      <c r="G156" s="3"/>
    </row>
    <row r="157" spans="1:9" ht="12.75" customHeight="1">
      <c r="A157" s="2" t="s">
        <v>1879</v>
      </c>
      <c r="B157" s="2"/>
      <c r="C157" s="2"/>
      <c r="D157" s="2"/>
      <c r="E157" s="2"/>
      <c r="F157" s="2"/>
      <c r="G157" s="2"/>
      <c r="H157" s="2"/>
      <c r="I157" s="2"/>
    </row>
    <row r="158" spans="1:9">
      <c r="A158" s="2"/>
      <c r="B158" s="2"/>
      <c r="C158" s="2"/>
      <c r="D158" s="2"/>
      <c r="E158" s="2"/>
      <c r="F158" s="2"/>
      <c r="G158" s="2"/>
      <c r="H158" s="2"/>
      <c r="I158" s="2"/>
    </row>
    <row r="159" spans="1:9">
      <c r="A159" s="2" t="s">
        <v>1878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2">
        <v>96701</v>
      </c>
      <c r="B160" s="2">
        <v>96706</v>
      </c>
      <c r="C160" s="2">
        <v>96707</v>
      </c>
      <c r="D160" s="2">
        <v>96709</v>
      </c>
      <c r="E160" s="2">
        <v>96712</v>
      </c>
      <c r="F160" s="2">
        <v>96717</v>
      </c>
      <c r="G160" s="2">
        <v>96730</v>
      </c>
      <c r="H160" s="2">
        <v>96731</v>
      </c>
      <c r="I160" s="2">
        <v>96734</v>
      </c>
    </row>
    <row r="161" spans="1:9">
      <c r="A161" s="2">
        <v>96744</v>
      </c>
      <c r="B161" s="2">
        <v>96759</v>
      </c>
      <c r="C161" s="2">
        <v>96762</v>
      </c>
      <c r="D161" s="2">
        <v>96782</v>
      </c>
      <c r="E161" s="2">
        <v>96786</v>
      </c>
      <c r="F161" s="2">
        <v>96789</v>
      </c>
      <c r="G161" s="2">
        <v>96791</v>
      </c>
      <c r="H161" s="2">
        <v>96792</v>
      </c>
      <c r="I161" s="2">
        <v>96795</v>
      </c>
    </row>
    <row r="162" spans="1:9">
      <c r="A162" s="2">
        <v>96797</v>
      </c>
      <c r="B162" s="2">
        <v>96801</v>
      </c>
      <c r="C162" s="2">
        <v>96802</v>
      </c>
      <c r="D162" s="2">
        <v>96803</v>
      </c>
      <c r="E162" s="2">
        <v>96804</v>
      </c>
      <c r="F162" s="2">
        <v>96805</v>
      </c>
      <c r="G162" s="2">
        <v>96806</v>
      </c>
      <c r="H162" s="2">
        <v>96807</v>
      </c>
      <c r="I162" s="2">
        <v>96808</v>
      </c>
    </row>
    <row r="163" spans="1:9">
      <c r="A163" s="2">
        <v>96809</v>
      </c>
      <c r="B163" s="2">
        <v>96810</v>
      </c>
      <c r="C163" s="2">
        <v>96811</v>
      </c>
      <c r="D163" s="2">
        <v>96812</v>
      </c>
      <c r="E163" s="2">
        <v>96813</v>
      </c>
      <c r="F163" s="2">
        <v>96814</v>
      </c>
      <c r="G163" s="2">
        <v>96815</v>
      </c>
      <c r="H163" s="2">
        <v>96816</v>
      </c>
      <c r="I163" s="2">
        <v>96817</v>
      </c>
    </row>
    <row r="164" spans="1:9">
      <c r="A164" s="2">
        <v>96818</v>
      </c>
      <c r="B164" s="2">
        <v>96819</v>
      </c>
      <c r="C164" s="2">
        <v>96820</v>
      </c>
      <c r="D164" s="2">
        <v>96821</v>
      </c>
      <c r="E164" s="2">
        <v>96822</v>
      </c>
      <c r="F164" s="2">
        <v>96823</v>
      </c>
      <c r="G164" s="2">
        <v>96824</v>
      </c>
      <c r="H164" s="2">
        <v>96825</v>
      </c>
      <c r="I164" s="2">
        <v>96826</v>
      </c>
    </row>
    <row r="165" spans="1:9">
      <c r="A165" s="2">
        <v>96827</v>
      </c>
      <c r="B165" s="2">
        <v>96828</v>
      </c>
      <c r="C165" s="2">
        <v>96830</v>
      </c>
      <c r="D165" s="2">
        <v>96835</v>
      </c>
      <c r="E165" s="2">
        <v>96836</v>
      </c>
      <c r="F165" s="2">
        <v>96837</v>
      </c>
      <c r="G165" s="2">
        <v>96838</v>
      </c>
      <c r="H165" s="2">
        <v>96839</v>
      </c>
      <c r="I165" s="2">
        <v>96840</v>
      </c>
    </row>
    <row r="166" spans="1:9">
      <c r="A166" s="2">
        <v>96841</v>
      </c>
      <c r="B166" s="2">
        <v>96842</v>
      </c>
      <c r="C166" s="2">
        <v>96843</v>
      </c>
      <c r="D166" s="2">
        <v>96844</v>
      </c>
      <c r="E166" s="2">
        <v>96845</v>
      </c>
      <c r="F166" s="2">
        <v>96846</v>
      </c>
      <c r="G166" s="2">
        <v>96847</v>
      </c>
      <c r="H166" s="2">
        <v>96848</v>
      </c>
      <c r="I166" s="2">
        <v>96849</v>
      </c>
    </row>
    <row r="167" spans="1:9">
      <c r="A167" s="2">
        <v>96850</v>
      </c>
      <c r="B167" s="2">
        <v>96853</v>
      </c>
      <c r="C167" s="2">
        <v>96854</v>
      </c>
      <c r="D167" s="2">
        <v>96857</v>
      </c>
      <c r="E167" s="2">
        <v>96858</v>
      </c>
      <c r="F167" s="2">
        <v>96859</v>
      </c>
      <c r="G167" s="2">
        <v>96860</v>
      </c>
      <c r="H167" s="2">
        <v>96861</v>
      </c>
      <c r="I167" s="2">
        <v>96862</v>
      </c>
    </row>
    <row r="168" spans="1:9">
      <c r="A168" s="2">
        <v>96863</v>
      </c>
      <c r="B168" s="2">
        <v>96898</v>
      </c>
      <c r="C168" s="2"/>
      <c r="D168" s="2"/>
      <c r="E168" s="2"/>
      <c r="F168" s="2"/>
      <c r="G168" s="2"/>
      <c r="H168" s="2"/>
      <c r="I168" s="2"/>
    </row>
    <row r="169" spans="1:9">
      <c r="A169" s="2" t="s">
        <v>1877</v>
      </c>
      <c r="B169" s="2"/>
      <c r="C169" s="2"/>
      <c r="D169" s="2"/>
      <c r="E169" s="2"/>
      <c r="F169" s="2"/>
      <c r="G169" s="2"/>
      <c r="H169" s="2"/>
      <c r="I169" s="2"/>
    </row>
    <row r="170" spans="1:9">
      <c r="A170" s="2">
        <v>96703</v>
      </c>
      <c r="B170" s="2">
        <v>96704</v>
      </c>
      <c r="C170" s="2">
        <v>96705</v>
      </c>
      <c r="D170" s="2">
        <v>96708</v>
      </c>
      <c r="E170" s="2">
        <v>96710</v>
      </c>
      <c r="F170" s="2">
        <v>96713</v>
      </c>
      <c r="G170" s="2">
        <v>96714</v>
      </c>
      <c r="H170" s="2">
        <v>96715</v>
      </c>
      <c r="I170" s="2">
        <v>96716</v>
      </c>
    </row>
    <row r="171" spans="1:9">
      <c r="A171" s="2">
        <v>96718</v>
      </c>
      <c r="B171" s="2">
        <v>96719</v>
      </c>
      <c r="C171" s="2">
        <v>96720</v>
      </c>
      <c r="D171" s="2">
        <v>96721</v>
      </c>
      <c r="E171" s="2">
        <v>96722</v>
      </c>
      <c r="F171" s="2">
        <v>96725</v>
      </c>
      <c r="G171" s="2">
        <v>96726</v>
      </c>
      <c r="H171" s="2">
        <v>96727</v>
      </c>
      <c r="I171" s="2">
        <v>96728</v>
      </c>
    </row>
    <row r="172" spans="1:9">
      <c r="A172" s="2">
        <v>96729</v>
      </c>
      <c r="B172" s="2">
        <v>96732</v>
      </c>
      <c r="C172" s="2">
        <v>96733</v>
      </c>
      <c r="D172" s="2">
        <v>96737</v>
      </c>
      <c r="E172" s="2">
        <v>96738</v>
      </c>
      <c r="F172" s="2">
        <v>96739</v>
      </c>
      <c r="G172" s="2">
        <v>96740</v>
      </c>
      <c r="H172" s="2">
        <v>96741</v>
      </c>
      <c r="I172" s="2">
        <v>96742</v>
      </c>
    </row>
    <row r="173" spans="1:9">
      <c r="A173" s="2">
        <v>96743</v>
      </c>
      <c r="B173" s="2">
        <v>96745</v>
      </c>
      <c r="C173" s="2">
        <v>96746</v>
      </c>
      <c r="D173" s="2">
        <v>96747</v>
      </c>
      <c r="E173" s="2">
        <v>96748</v>
      </c>
      <c r="F173" s="2">
        <v>96749</v>
      </c>
      <c r="G173" s="2">
        <v>96750</v>
      </c>
      <c r="H173" s="2">
        <v>96751</v>
      </c>
      <c r="I173" s="2">
        <v>96752</v>
      </c>
    </row>
    <row r="174" spans="1:9">
      <c r="A174" s="2">
        <v>96753</v>
      </c>
      <c r="B174" s="2">
        <v>96754</v>
      </c>
      <c r="C174" s="2">
        <v>96755</v>
      </c>
      <c r="D174" s="2">
        <v>96756</v>
      </c>
      <c r="E174" s="2">
        <v>96757</v>
      </c>
      <c r="F174" s="2">
        <v>96760</v>
      </c>
      <c r="G174" s="2">
        <v>96761</v>
      </c>
      <c r="H174" s="2">
        <v>96763</v>
      </c>
      <c r="I174" s="2">
        <v>96764</v>
      </c>
    </row>
    <row r="175" spans="1:9">
      <c r="A175" s="2">
        <v>96765</v>
      </c>
      <c r="B175" s="2">
        <v>96766</v>
      </c>
      <c r="C175" s="2">
        <v>96767</v>
      </c>
      <c r="D175" s="2">
        <v>96768</v>
      </c>
      <c r="E175" s="2">
        <v>96769</v>
      </c>
      <c r="F175" s="2">
        <v>96770</v>
      </c>
      <c r="G175" s="2">
        <v>96771</v>
      </c>
      <c r="H175" s="2">
        <v>96772</v>
      </c>
      <c r="I175" s="2">
        <v>96773</v>
      </c>
    </row>
    <row r="176" spans="1:9">
      <c r="A176" s="2">
        <v>96774</v>
      </c>
      <c r="B176" s="2">
        <v>96775</v>
      </c>
      <c r="C176" s="2">
        <v>96776</v>
      </c>
      <c r="D176" s="2">
        <v>96777</v>
      </c>
      <c r="E176" s="2">
        <v>96778</v>
      </c>
      <c r="F176" s="2">
        <v>96779</v>
      </c>
      <c r="G176" s="2">
        <v>96780</v>
      </c>
      <c r="H176" s="2">
        <v>96781</v>
      </c>
      <c r="I176" s="2">
        <v>96783</v>
      </c>
    </row>
    <row r="177" spans="1:9">
      <c r="A177" s="2">
        <v>96784</v>
      </c>
      <c r="B177" s="2">
        <v>96785</v>
      </c>
      <c r="C177" s="2">
        <v>96788</v>
      </c>
      <c r="D177" s="2">
        <v>96790</v>
      </c>
      <c r="E177" s="2">
        <v>96793</v>
      </c>
      <c r="F177" s="2">
        <v>96796</v>
      </c>
      <c r="G177" s="2"/>
      <c r="H177" s="2"/>
      <c r="I177" s="2"/>
    </row>
    <row r="178" spans="1:9">
      <c r="A178" s="2"/>
      <c r="B178" s="2"/>
      <c r="C178" s="2"/>
      <c r="D178" s="2"/>
      <c r="E178" s="2"/>
      <c r="F178" s="2"/>
      <c r="G178" s="2"/>
      <c r="H178" s="2"/>
      <c r="I178" s="2"/>
    </row>
    <row r="179" spans="1:9">
      <c r="A179" s="2" t="s">
        <v>1876</v>
      </c>
      <c r="B179" s="2"/>
      <c r="C179" s="2"/>
      <c r="D179" s="2"/>
      <c r="E179" s="2"/>
      <c r="F179" s="2"/>
      <c r="G179" s="2"/>
      <c r="H179" s="2"/>
      <c r="I179" s="2"/>
    </row>
    <row r="180" spans="1:9">
      <c r="A180" s="2">
        <v>99501</v>
      </c>
      <c r="B180" s="2">
        <v>99502</v>
      </c>
      <c r="C180" s="2">
        <v>99503</v>
      </c>
      <c r="D180" s="2">
        <v>99504</v>
      </c>
      <c r="E180" s="2">
        <v>99505</v>
      </c>
      <c r="F180" s="2">
        <v>99506</v>
      </c>
      <c r="G180" s="2">
        <v>99507</v>
      </c>
      <c r="H180" s="2">
        <v>99508</v>
      </c>
      <c r="I180" s="2">
        <v>99509</v>
      </c>
    </row>
    <row r="181" spans="1:9">
      <c r="A181" s="2">
        <v>99510</v>
      </c>
      <c r="B181" s="2">
        <v>99511</v>
      </c>
      <c r="C181" s="2">
        <v>99512</v>
      </c>
      <c r="D181" s="2">
        <v>99513</v>
      </c>
      <c r="E181" s="2">
        <v>99514</v>
      </c>
      <c r="F181" s="2">
        <v>99515</v>
      </c>
      <c r="G181" s="2">
        <v>99516</v>
      </c>
      <c r="H181" s="2">
        <v>99517</v>
      </c>
      <c r="I181" s="2">
        <v>99518</v>
      </c>
    </row>
    <row r="182" spans="1:9">
      <c r="A182" s="2">
        <v>99519</v>
      </c>
      <c r="B182" s="2">
        <v>99520</v>
      </c>
      <c r="C182" s="2">
        <v>99521</v>
      </c>
      <c r="D182" s="2">
        <v>99522</v>
      </c>
      <c r="E182" s="2">
        <v>99523</v>
      </c>
      <c r="F182" s="2">
        <v>99524</v>
      </c>
      <c r="G182" s="2">
        <v>99540</v>
      </c>
      <c r="H182" s="2">
        <v>99556</v>
      </c>
      <c r="I182" s="2">
        <v>99567</v>
      </c>
    </row>
    <row r="183" spans="1:9">
      <c r="A183" s="2">
        <v>99568</v>
      </c>
      <c r="B183" s="2">
        <v>99572</v>
      </c>
      <c r="C183" s="2">
        <v>99577</v>
      </c>
      <c r="D183" s="2">
        <v>99587</v>
      </c>
      <c r="E183" s="2">
        <v>99603</v>
      </c>
      <c r="F183" s="2">
        <v>99605</v>
      </c>
      <c r="G183" s="2">
        <v>99610</v>
      </c>
      <c r="H183" s="2">
        <v>99611</v>
      </c>
      <c r="I183" s="2">
        <v>99631</v>
      </c>
    </row>
    <row r="184" spans="1:9">
      <c r="A184" s="2">
        <v>99635</v>
      </c>
      <c r="B184" s="2">
        <v>99639</v>
      </c>
      <c r="C184" s="2">
        <v>99645</v>
      </c>
      <c r="D184" s="2">
        <v>99654</v>
      </c>
      <c r="E184" s="2">
        <v>99664</v>
      </c>
      <c r="F184" s="2">
        <v>99669</v>
      </c>
      <c r="G184" s="2">
        <v>99672</v>
      </c>
      <c r="H184" s="2">
        <v>99687</v>
      </c>
      <c r="I184" s="2">
        <v>99701</v>
      </c>
    </row>
    <row r="185" spans="1:9">
      <c r="A185" s="2">
        <v>99702</v>
      </c>
      <c r="B185" s="2">
        <v>99703</v>
      </c>
      <c r="C185" s="2">
        <v>99705</v>
      </c>
      <c r="D185" s="2">
        <v>99706</v>
      </c>
      <c r="E185" s="2">
        <v>99707</v>
      </c>
      <c r="F185" s="2">
        <v>99708</v>
      </c>
      <c r="G185" s="2">
        <v>99709</v>
      </c>
      <c r="H185" s="2">
        <v>99710</v>
      </c>
      <c r="I185" s="2">
        <v>99711</v>
      </c>
    </row>
    <row r="186" spans="1:9">
      <c r="A186" s="2">
        <v>99712</v>
      </c>
      <c r="B186" s="2">
        <v>99775</v>
      </c>
      <c r="C186" s="2"/>
      <c r="D186" s="2"/>
      <c r="E186" s="2"/>
      <c r="F186" s="2"/>
      <c r="G186" s="2"/>
      <c r="H186" s="2"/>
      <c r="I186" s="2"/>
    </row>
    <row r="187" spans="1:9">
      <c r="A187" s="2" t="s">
        <v>1875</v>
      </c>
      <c r="B187" s="2"/>
      <c r="C187" s="2"/>
      <c r="D187" s="2"/>
      <c r="E187" s="2"/>
      <c r="F187" s="2"/>
      <c r="G187" s="2"/>
      <c r="H187" s="2"/>
      <c r="I187" s="2"/>
    </row>
    <row r="188" spans="1:9">
      <c r="A188" s="2">
        <v>99529</v>
      </c>
      <c r="B188" s="2">
        <v>99530</v>
      </c>
      <c r="C188" s="2">
        <v>99545</v>
      </c>
      <c r="D188" s="2">
        <v>99546</v>
      </c>
      <c r="E188" s="2">
        <v>99547</v>
      </c>
      <c r="F188" s="2">
        <v>99548</v>
      </c>
      <c r="G188" s="2">
        <v>99549</v>
      </c>
      <c r="H188" s="2">
        <v>99550</v>
      </c>
      <c r="I188" s="2">
        <v>99551</v>
      </c>
    </row>
    <row r="189" spans="1:9">
      <c r="A189" s="2">
        <v>99552</v>
      </c>
      <c r="B189" s="2">
        <v>99553</v>
      </c>
      <c r="C189" s="2">
        <v>99554</v>
      </c>
      <c r="D189" s="2">
        <v>99555</v>
      </c>
      <c r="E189" s="2">
        <v>99557</v>
      </c>
      <c r="F189" s="2">
        <v>99558</v>
      </c>
      <c r="G189" s="2">
        <v>99559</v>
      </c>
      <c r="H189" s="2">
        <v>99561</v>
      </c>
      <c r="I189" s="2">
        <v>99563</v>
      </c>
    </row>
    <row r="190" spans="1:9">
      <c r="A190" s="2">
        <v>99564</v>
      </c>
      <c r="B190" s="2">
        <v>99565</v>
      </c>
      <c r="C190" s="2">
        <v>99566</v>
      </c>
      <c r="D190" s="2">
        <v>99569</v>
      </c>
      <c r="E190" s="2">
        <v>99571</v>
      </c>
      <c r="F190" s="2">
        <v>99573</v>
      </c>
      <c r="G190" s="2">
        <v>99574</v>
      </c>
      <c r="H190" s="2">
        <v>99575</v>
      </c>
      <c r="I190" s="2">
        <v>99576</v>
      </c>
    </row>
    <row r="191" spans="1:9">
      <c r="A191" s="2">
        <v>99578</v>
      </c>
      <c r="B191" s="2">
        <v>99579</v>
      </c>
      <c r="C191" s="2">
        <v>99580</v>
      </c>
      <c r="D191" s="2">
        <v>99581</v>
      </c>
      <c r="E191" s="2">
        <v>99583</v>
      </c>
      <c r="F191" s="2">
        <v>99584</v>
      </c>
      <c r="G191" s="2">
        <v>99585</v>
      </c>
      <c r="H191" s="2">
        <v>99586</v>
      </c>
      <c r="I191" s="2">
        <v>99588</v>
      </c>
    </row>
    <row r="192" spans="1:9">
      <c r="A192" s="2">
        <v>99589</v>
      </c>
      <c r="B192" s="2">
        <v>99590</v>
      </c>
      <c r="C192" s="2">
        <v>99591</v>
      </c>
      <c r="D192" s="2">
        <v>99599</v>
      </c>
      <c r="E192" s="2">
        <v>99602</v>
      </c>
      <c r="F192" s="2">
        <v>99604</v>
      </c>
      <c r="G192" s="2">
        <v>99606</v>
      </c>
      <c r="H192" s="2">
        <v>99607</v>
      </c>
      <c r="I192" s="2">
        <v>99608</v>
      </c>
    </row>
    <row r="193" spans="1:9">
      <c r="A193" s="2">
        <v>99609</v>
      </c>
      <c r="B193" s="2">
        <v>99612</v>
      </c>
      <c r="C193" s="2">
        <v>99613</v>
      </c>
      <c r="D193" s="2">
        <v>99614</v>
      </c>
      <c r="E193" s="2">
        <v>99615</v>
      </c>
      <c r="F193" s="2">
        <v>99619</v>
      </c>
      <c r="G193" s="2">
        <v>99620</v>
      </c>
      <c r="H193" s="2">
        <v>99621</v>
      </c>
      <c r="I193" s="2">
        <v>99622</v>
      </c>
    </row>
    <row r="194" spans="1:9">
      <c r="A194" s="2">
        <v>99623</v>
      </c>
      <c r="B194" s="2">
        <v>99624</v>
      </c>
      <c r="C194" s="2">
        <v>99625</v>
      </c>
      <c r="D194" s="2">
        <v>99626</v>
      </c>
      <c r="E194" s="2">
        <v>99627</v>
      </c>
      <c r="F194" s="2">
        <v>99628</v>
      </c>
      <c r="G194" s="2">
        <v>99629</v>
      </c>
      <c r="H194" s="2">
        <v>99630</v>
      </c>
      <c r="I194" s="2">
        <v>99632</v>
      </c>
    </row>
    <row r="195" spans="1:9">
      <c r="A195" s="2">
        <v>99633</v>
      </c>
      <c r="B195" s="2">
        <v>99634</v>
      </c>
      <c r="C195" s="2">
        <v>99636</v>
      </c>
      <c r="D195" s="2">
        <v>99637</v>
      </c>
      <c r="E195" s="2">
        <v>99638</v>
      </c>
      <c r="F195" s="2">
        <v>99640</v>
      </c>
      <c r="G195" s="2">
        <v>99641</v>
      </c>
      <c r="H195" s="2">
        <v>99643</v>
      </c>
      <c r="I195" s="2">
        <v>99644</v>
      </c>
    </row>
    <row r="196" spans="1:9">
      <c r="A196" s="2">
        <v>99647</v>
      </c>
      <c r="B196" s="2">
        <v>99648</v>
      </c>
      <c r="C196" s="2">
        <v>99649</v>
      </c>
      <c r="D196" s="2">
        <v>99650</v>
      </c>
      <c r="E196" s="2">
        <v>99651</v>
      </c>
      <c r="F196" s="2">
        <v>99652</v>
      </c>
      <c r="G196" s="2">
        <v>99653</v>
      </c>
      <c r="H196" s="2">
        <v>99655</v>
      </c>
      <c r="I196" s="2">
        <v>99656</v>
      </c>
    </row>
    <row r="197" spans="1:9">
      <c r="A197" s="2">
        <v>99657</v>
      </c>
      <c r="B197" s="2">
        <v>99658</v>
      </c>
      <c r="C197" s="2">
        <v>99659</v>
      </c>
      <c r="D197" s="2">
        <v>99660</v>
      </c>
      <c r="E197" s="2">
        <v>99661</v>
      </c>
      <c r="F197" s="2">
        <v>99662</v>
      </c>
      <c r="G197" s="2">
        <v>99663</v>
      </c>
      <c r="H197" s="2">
        <v>99665</v>
      </c>
      <c r="I197" s="2">
        <v>99666</v>
      </c>
    </row>
    <row r="198" spans="1:9">
      <c r="A198" s="2">
        <v>99667</v>
      </c>
      <c r="B198" s="2">
        <v>99668</v>
      </c>
      <c r="C198" s="2">
        <v>99670</v>
      </c>
      <c r="D198" s="2">
        <v>99671</v>
      </c>
      <c r="E198" s="2">
        <v>99674</v>
      </c>
      <c r="F198" s="2">
        <v>99675</v>
      </c>
      <c r="G198" s="2">
        <v>99676</v>
      </c>
      <c r="H198" s="2">
        <v>99677</v>
      </c>
      <c r="I198" s="2">
        <v>99678</v>
      </c>
    </row>
    <row r="199" spans="1:9">
      <c r="A199" s="2">
        <v>99679</v>
      </c>
      <c r="B199" s="2">
        <v>99680</v>
      </c>
      <c r="C199" s="2">
        <v>99681</v>
      </c>
      <c r="D199" s="2">
        <v>99682</v>
      </c>
      <c r="E199" s="2">
        <v>99683</v>
      </c>
      <c r="F199" s="2">
        <v>99684</v>
      </c>
      <c r="G199" s="2">
        <v>99685</v>
      </c>
      <c r="H199" s="2">
        <v>99686</v>
      </c>
      <c r="I199" s="2">
        <v>99688</v>
      </c>
    </row>
    <row r="200" spans="1:9">
      <c r="A200" s="2">
        <v>99689</v>
      </c>
      <c r="B200" s="2">
        <v>99690</v>
      </c>
      <c r="C200" s="2">
        <v>99691</v>
      </c>
      <c r="D200" s="2">
        <v>99692</v>
      </c>
      <c r="E200" s="2">
        <v>99693</v>
      </c>
      <c r="F200" s="2">
        <v>99694</v>
      </c>
      <c r="G200" s="2">
        <v>99695</v>
      </c>
      <c r="H200" s="2">
        <v>99697</v>
      </c>
      <c r="I200" s="2">
        <v>99704</v>
      </c>
    </row>
    <row r="201" spans="1:9">
      <c r="A201" s="2">
        <v>99714</v>
      </c>
      <c r="B201" s="2">
        <v>99716</v>
      </c>
      <c r="C201" s="2">
        <v>99720</v>
      </c>
      <c r="D201" s="2">
        <v>99721</v>
      </c>
      <c r="E201" s="2">
        <v>99722</v>
      </c>
      <c r="F201" s="2">
        <v>99723</v>
      </c>
      <c r="G201" s="2">
        <v>99724</v>
      </c>
      <c r="H201" s="2">
        <v>99725</v>
      </c>
      <c r="I201" s="2">
        <v>99726</v>
      </c>
    </row>
    <row r="202" spans="1:9">
      <c r="A202" s="2">
        <v>99727</v>
      </c>
      <c r="B202" s="2">
        <v>99729</v>
      </c>
      <c r="C202" s="2">
        <v>99730</v>
      </c>
      <c r="D202" s="2">
        <v>99731</v>
      </c>
      <c r="E202" s="2">
        <v>99732</v>
      </c>
      <c r="F202" s="2">
        <v>99733</v>
      </c>
      <c r="G202" s="2">
        <v>99734</v>
      </c>
      <c r="H202" s="2">
        <v>99736</v>
      </c>
      <c r="I202" s="2">
        <v>99737</v>
      </c>
    </row>
    <row r="203" spans="1:9">
      <c r="A203" s="2">
        <v>99738</v>
      </c>
      <c r="B203" s="2">
        <v>99739</v>
      </c>
      <c r="C203" s="2">
        <v>99740</v>
      </c>
      <c r="D203" s="2">
        <v>99741</v>
      </c>
      <c r="E203" s="2">
        <v>99742</v>
      </c>
      <c r="F203" s="2">
        <v>99743</v>
      </c>
      <c r="G203" s="2">
        <v>99744</v>
      </c>
      <c r="H203" s="2">
        <v>99745</v>
      </c>
      <c r="I203" s="2">
        <v>99746</v>
      </c>
    </row>
    <row r="204" spans="1:9">
      <c r="A204" s="2">
        <v>99747</v>
      </c>
      <c r="B204" s="2">
        <v>99748</v>
      </c>
      <c r="C204" s="2">
        <v>99749</v>
      </c>
      <c r="D204" s="2">
        <v>99750</v>
      </c>
      <c r="E204" s="2">
        <v>99751</v>
      </c>
      <c r="F204" s="2">
        <v>99752</v>
      </c>
      <c r="G204" s="2">
        <v>99753</v>
      </c>
      <c r="H204" s="2">
        <v>99754</v>
      </c>
      <c r="I204" s="2">
        <v>99755</v>
      </c>
    </row>
    <row r="205" spans="1:9">
      <c r="A205" s="2">
        <v>99756</v>
      </c>
      <c r="B205" s="2">
        <v>99757</v>
      </c>
      <c r="C205" s="2">
        <v>99758</v>
      </c>
      <c r="D205" s="2">
        <v>99759</v>
      </c>
      <c r="E205" s="2">
        <v>99760</v>
      </c>
      <c r="F205" s="2">
        <v>99761</v>
      </c>
      <c r="G205" s="2">
        <v>99762</v>
      </c>
      <c r="H205" s="2">
        <v>99763</v>
      </c>
      <c r="I205" s="2">
        <v>99764</v>
      </c>
    </row>
    <row r="206" spans="1:9">
      <c r="A206" s="2">
        <v>99765</v>
      </c>
      <c r="B206" s="2">
        <v>99766</v>
      </c>
      <c r="C206" s="2">
        <v>99767</v>
      </c>
      <c r="D206" s="2">
        <v>99768</v>
      </c>
      <c r="E206" s="2">
        <v>99769</v>
      </c>
      <c r="F206" s="2">
        <v>99770</v>
      </c>
      <c r="G206" s="2">
        <v>99771</v>
      </c>
      <c r="H206" s="2">
        <v>99772</v>
      </c>
      <c r="I206" s="2">
        <v>99773</v>
      </c>
    </row>
    <row r="207" spans="1:9">
      <c r="A207" s="2">
        <v>99774</v>
      </c>
      <c r="B207" s="2">
        <v>99776</v>
      </c>
      <c r="C207" s="2">
        <v>99777</v>
      </c>
      <c r="D207" s="2">
        <v>99778</v>
      </c>
      <c r="E207" s="2">
        <v>99779</v>
      </c>
      <c r="F207" s="2">
        <v>99780</v>
      </c>
      <c r="G207" s="2">
        <v>99781</v>
      </c>
      <c r="H207" s="2">
        <v>99782</v>
      </c>
      <c r="I207" s="2">
        <v>99783</v>
      </c>
    </row>
    <row r="208" spans="1:9">
      <c r="A208" s="2">
        <v>99784</v>
      </c>
      <c r="B208" s="2">
        <v>99785</v>
      </c>
      <c r="C208" s="2">
        <v>99786</v>
      </c>
      <c r="D208" s="2">
        <v>99788</v>
      </c>
      <c r="E208" s="2">
        <v>99789</v>
      </c>
      <c r="F208" s="2">
        <v>99790</v>
      </c>
      <c r="G208" s="2">
        <v>99791</v>
      </c>
      <c r="H208" s="2">
        <v>99801</v>
      </c>
      <c r="I208" s="2">
        <v>99802</v>
      </c>
    </row>
    <row r="209" spans="1:9">
      <c r="A209" s="2">
        <v>99803</v>
      </c>
      <c r="B209" s="2">
        <v>99811</v>
      </c>
      <c r="C209" s="2">
        <v>99812</v>
      </c>
      <c r="D209" s="2">
        <v>99820</v>
      </c>
      <c r="E209" s="2">
        <v>99821</v>
      </c>
      <c r="F209" s="2">
        <v>99824</v>
      </c>
      <c r="G209" s="2">
        <v>99825</v>
      </c>
      <c r="H209" s="2">
        <v>99826</v>
      </c>
      <c r="I209" s="2">
        <v>99827</v>
      </c>
    </row>
    <row r="210" spans="1:9">
      <c r="A210" s="2">
        <v>99829</v>
      </c>
      <c r="B210" s="2">
        <v>99830</v>
      </c>
      <c r="C210" s="2">
        <v>99832</v>
      </c>
      <c r="D210" s="2">
        <v>99833</v>
      </c>
      <c r="E210" s="2">
        <v>99835</v>
      </c>
      <c r="F210" s="2">
        <v>99836</v>
      </c>
      <c r="G210" s="2">
        <v>99840</v>
      </c>
      <c r="H210" s="2">
        <v>99841</v>
      </c>
      <c r="I210" s="2">
        <v>99850</v>
      </c>
    </row>
    <row r="211" spans="1:9">
      <c r="A211" s="2">
        <v>99901</v>
      </c>
      <c r="B211" s="2">
        <v>99903</v>
      </c>
      <c r="C211" s="2">
        <v>99918</v>
      </c>
      <c r="D211" s="2">
        <v>99919</v>
      </c>
      <c r="E211" s="2">
        <v>99921</v>
      </c>
      <c r="F211" s="2">
        <v>99922</v>
      </c>
      <c r="G211" s="2">
        <v>99923</v>
      </c>
      <c r="H211" s="2">
        <v>99925</v>
      </c>
      <c r="I211" s="2">
        <v>99926</v>
      </c>
    </row>
    <row r="212" spans="1:9">
      <c r="A212" s="2">
        <v>99927</v>
      </c>
      <c r="B212" s="2">
        <v>99928</v>
      </c>
      <c r="C212" s="2">
        <v>99929</v>
      </c>
      <c r="D212" s="2">
        <v>99950</v>
      </c>
      <c r="E212" s="2"/>
      <c r="F212" s="2"/>
      <c r="G212" s="2"/>
      <c r="H212" s="2"/>
      <c r="I212" s="2"/>
    </row>
  </sheetData>
  <mergeCells count="3">
    <mergeCell ref="A3:G3"/>
    <mergeCell ref="A5:G5"/>
    <mergeCell ref="A6:G6"/>
  </mergeCells>
  <pageMargins left="0.7" right="0.7" top="0.75" bottom="0.7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9"/>
  <sheetViews>
    <sheetView workbookViewId="0">
      <selection activeCell="D1" sqref="D1"/>
    </sheetView>
  </sheetViews>
  <sheetFormatPr baseColWidth="10" defaultColWidth="11" defaultRowHeight="16"/>
  <cols>
    <col min="1" max="1" width="17.33203125" customWidth="1"/>
    <col min="2" max="2" width="12.6640625" bestFit="1" customWidth="1"/>
    <col min="3" max="3" width="5.1640625" bestFit="1" customWidth="1"/>
    <col min="4" max="4" width="19.1640625" bestFit="1" customWidth="1"/>
    <col min="5" max="5" width="16.83203125" style="76" bestFit="1" customWidth="1"/>
    <col min="6" max="6" width="5.1640625" bestFit="1" customWidth="1"/>
    <col min="7" max="7" width="18.1640625" bestFit="1" customWidth="1"/>
  </cols>
  <sheetData>
    <row r="1" spans="1:7">
      <c r="A1" t="s">
        <v>2153</v>
      </c>
      <c r="D1" t="s">
        <v>2221</v>
      </c>
    </row>
    <row r="2" spans="1:7">
      <c r="A2" t="s">
        <v>2154</v>
      </c>
      <c r="B2" t="s">
        <v>2155</v>
      </c>
      <c r="C2" t="s">
        <v>2156</v>
      </c>
      <c r="D2" t="s">
        <v>2157</v>
      </c>
      <c r="E2" s="76" t="s">
        <v>2158</v>
      </c>
      <c r="F2" t="s">
        <v>2156</v>
      </c>
      <c r="G2" t="s">
        <v>2159</v>
      </c>
    </row>
    <row r="3" spans="1:7">
      <c r="A3" t="s">
        <v>2160</v>
      </c>
      <c r="B3">
        <v>0.04</v>
      </c>
      <c r="C3">
        <v>38</v>
      </c>
      <c r="D3">
        <v>4.9099999999999998E-2</v>
      </c>
      <c r="E3" s="76">
        <v>8.9099999999999999E-2</v>
      </c>
      <c r="F3">
        <v>3</v>
      </c>
      <c r="G3">
        <v>7.0000000000000007E-2</v>
      </c>
    </row>
    <row r="4" spans="1:7">
      <c r="A4" t="s">
        <v>2161</v>
      </c>
      <c r="B4">
        <v>0</v>
      </c>
      <c r="C4">
        <v>46</v>
      </c>
      <c r="D4">
        <v>1.7600000000000001E-2</v>
      </c>
      <c r="E4" s="76">
        <v>1.7600000000000001E-2</v>
      </c>
      <c r="F4">
        <v>46</v>
      </c>
      <c r="G4">
        <v>7.4999999999999997E-2</v>
      </c>
    </row>
    <row r="5" spans="1:7">
      <c r="A5" t="s">
        <v>2162</v>
      </c>
      <c r="B5">
        <v>5.6000000000000001E-2</v>
      </c>
      <c r="C5">
        <v>28</v>
      </c>
      <c r="D5">
        <v>2.5700000000000001E-2</v>
      </c>
      <c r="E5" s="76">
        <v>8.1699999999999995E-2</v>
      </c>
      <c r="F5">
        <v>11</v>
      </c>
      <c r="G5">
        <v>5.2999999999999999E-2</v>
      </c>
    </row>
    <row r="6" spans="1:7">
      <c r="A6" t="s">
        <v>2163</v>
      </c>
      <c r="B6">
        <v>6.5000000000000002E-2</v>
      </c>
      <c r="C6">
        <v>9</v>
      </c>
      <c r="D6">
        <v>2.76E-2</v>
      </c>
      <c r="E6" s="76">
        <v>9.2600000000000002E-2</v>
      </c>
      <c r="F6">
        <v>2</v>
      </c>
      <c r="G6">
        <v>5.5E-2</v>
      </c>
    </row>
    <row r="7" spans="1:7">
      <c r="A7" t="s">
        <v>2164</v>
      </c>
      <c r="B7">
        <v>7.4999999999999997E-2</v>
      </c>
      <c r="C7">
        <v>1</v>
      </c>
      <c r="D7">
        <v>9.4000000000000004E-3</v>
      </c>
      <c r="E7" s="76">
        <v>8.4400000000000003E-2</v>
      </c>
      <c r="F7">
        <v>8</v>
      </c>
      <c r="G7">
        <v>2.5000000000000001E-2</v>
      </c>
    </row>
    <row r="8" spans="1:7">
      <c r="A8" t="s">
        <v>2165</v>
      </c>
      <c r="B8">
        <v>2.9000000000000001E-2</v>
      </c>
      <c r="C8">
        <v>45</v>
      </c>
      <c r="D8">
        <v>4.5400000000000003E-2</v>
      </c>
      <c r="E8" s="76">
        <v>7.4399999999999994E-2</v>
      </c>
      <c r="F8">
        <v>15</v>
      </c>
      <c r="G8">
        <v>7.0999999999999994E-2</v>
      </c>
    </row>
    <row r="9" spans="1:7">
      <c r="A9" t="s">
        <v>2166</v>
      </c>
      <c r="B9">
        <v>6.3500000000000001E-2</v>
      </c>
      <c r="C9">
        <v>11</v>
      </c>
      <c r="D9">
        <v>0</v>
      </c>
      <c r="E9" s="76">
        <v>6.3500000000000001E-2</v>
      </c>
      <c r="F9">
        <v>31</v>
      </c>
    </row>
    <row r="10" spans="1:7">
      <c r="A10" t="s">
        <v>109</v>
      </c>
      <c r="B10">
        <v>0</v>
      </c>
      <c r="C10">
        <v>46</v>
      </c>
      <c r="D10">
        <v>0</v>
      </c>
      <c r="E10" s="76">
        <v>0</v>
      </c>
      <c r="F10">
        <v>47</v>
      </c>
    </row>
    <row r="11" spans="1:7">
      <c r="A11" t="s">
        <v>2167</v>
      </c>
      <c r="B11">
        <v>0.06</v>
      </c>
      <c r="C11">
        <v>16</v>
      </c>
      <c r="D11">
        <v>6.4999999999999997E-3</v>
      </c>
      <c r="E11" s="76">
        <v>6.6500000000000004E-2</v>
      </c>
      <c r="F11">
        <v>29</v>
      </c>
      <c r="G11">
        <v>1.4999999999999999E-2</v>
      </c>
    </row>
    <row r="12" spans="1:7">
      <c r="A12" t="s">
        <v>2168</v>
      </c>
      <c r="B12">
        <v>0.04</v>
      </c>
      <c r="C12">
        <v>38</v>
      </c>
      <c r="D12">
        <v>2.9600000000000001E-2</v>
      </c>
      <c r="E12" s="76">
        <v>6.9599999999999995E-2</v>
      </c>
      <c r="F12">
        <v>24</v>
      </c>
      <c r="G12">
        <v>0.04</v>
      </c>
    </row>
    <row r="13" spans="1:7">
      <c r="A13" t="s">
        <v>2169</v>
      </c>
      <c r="B13">
        <v>0.04</v>
      </c>
      <c r="C13">
        <v>38</v>
      </c>
      <c r="D13">
        <v>3.5000000000000001E-3</v>
      </c>
      <c r="E13" s="76">
        <v>4.3499999999999997E-2</v>
      </c>
      <c r="F13">
        <v>45</v>
      </c>
      <c r="G13">
        <v>5.0000000000000001E-3</v>
      </c>
    </row>
    <row r="14" spans="1:7">
      <c r="A14" t="s">
        <v>2170</v>
      </c>
      <c r="B14">
        <v>0.06</v>
      </c>
      <c r="C14">
        <v>16</v>
      </c>
      <c r="D14">
        <v>1E-4</v>
      </c>
      <c r="E14" s="76">
        <v>6.0100000000000001E-2</v>
      </c>
      <c r="F14">
        <v>36</v>
      </c>
      <c r="G14">
        <v>0.03</v>
      </c>
    </row>
    <row r="15" spans="1:7">
      <c r="A15" t="s">
        <v>2171</v>
      </c>
      <c r="B15">
        <v>6.25E-2</v>
      </c>
      <c r="C15">
        <v>12</v>
      </c>
      <c r="D15">
        <v>1.9400000000000001E-2</v>
      </c>
      <c r="E15" s="76">
        <v>8.1900000000000001E-2</v>
      </c>
      <c r="F15">
        <v>10</v>
      </c>
      <c r="G15">
        <v>3.7499999999999999E-2</v>
      </c>
    </row>
    <row r="16" spans="1:7">
      <c r="A16" t="s">
        <v>2172</v>
      </c>
      <c r="B16">
        <v>7.0000000000000007E-2</v>
      </c>
      <c r="C16">
        <v>2</v>
      </c>
      <c r="D16">
        <v>0</v>
      </c>
      <c r="E16" s="76">
        <v>7.0000000000000007E-2</v>
      </c>
      <c r="F16">
        <v>21</v>
      </c>
    </row>
    <row r="17" spans="1:7">
      <c r="A17" t="s">
        <v>2173</v>
      </c>
      <c r="B17">
        <v>0.06</v>
      </c>
      <c r="C17">
        <v>16</v>
      </c>
      <c r="D17">
        <v>7.7999999999999996E-3</v>
      </c>
      <c r="E17" s="76">
        <v>6.7799999999999999E-2</v>
      </c>
      <c r="F17">
        <v>27</v>
      </c>
      <c r="G17">
        <v>0.01</v>
      </c>
    </row>
    <row r="18" spans="1:7">
      <c r="A18" t="s">
        <v>2174</v>
      </c>
      <c r="B18">
        <v>6.1499999999999999E-2</v>
      </c>
      <c r="C18">
        <v>15</v>
      </c>
      <c r="D18">
        <v>2.0500000000000001E-2</v>
      </c>
      <c r="E18" s="76">
        <v>8.2000000000000003E-2</v>
      </c>
      <c r="F18">
        <v>9</v>
      </c>
      <c r="G18">
        <v>3.5000000000000003E-2</v>
      </c>
    </row>
    <row r="19" spans="1:7">
      <c r="A19" t="s">
        <v>2175</v>
      </c>
      <c r="B19">
        <v>0.06</v>
      </c>
      <c r="C19">
        <v>16</v>
      </c>
      <c r="D19">
        <v>0</v>
      </c>
      <c r="E19" s="76">
        <v>0.06</v>
      </c>
      <c r="F19">
        <v>37</v>
      </c>
    </row>
    <row r="20" spans="1:7">
      <c r="A20" t="s">
        <v>2176</v>
      </c>
      <c r="B20">
        <v>0.04</v>
      </c>
      <c r="C20">
        <v>38</v>
      </c>
      <c r="D20">
        <v>4.9099999999999998E-2</v>
      </c>
      <c r="E20" s="76">
        <v>8.9099999999999999E-2</v>
      </c>
      <c r="F20">
        <v>4</v>
      </c>
      <c r="G20">
        <v>7.0000000000000007E-2</v>
      </c>
    </row>
    <row r="21" spans="1:7">
      <c r="A21" t="s">
        <v>2177</v>
      </c>
      <c r="B21">
        <v>5.5E-2</v>
      </c>
      <c r="C21">
        <v>29</v>
      </c>
      <c r="D21">
        <v>0</v>
      </c>
      <c r="E21" s="76">
        <v>5.5E-2</v>
      </c>
      <c r="F21">
        <v>42</v>
      </c>
    </row>
    <row r="22" spans="1:7">
      <c r="A22" t="s">
        <v>2178</v>
      </c>
      <c r="B22">
        <v>0.06</v>
      </c>
      <c r="C22">
        <v>16</v>
      </c>
      <c r="D22">
        <v>0</v>
      </c>
      <c r="E22" s="76">
        <v>0.06</v>
      </c>
      <c r="F22">
        <v>37</v>
      </c>
    </row>
    <row r="23" spans="1:7">
      <c r="A23" t="s">
        <v>2179</v>
      </c>
      <c r="B23">
        <v>6.25E-2</v>
      </c>
      <c r="C23">
        <v>12</v>
      </c>
      <c r="D23">
        <v>0</v>
      </c>
      <c r="E23" s="76">
        <v>6.25E-2</v>
      </c>
      <c r="F23">
        <v>33</v>
      </c>
    </row>
    <row r="24" spans="1:7">
      <c r="A24" t="s">
        <v>2180</v>
      </c>
      <c r="B24">
        <v>0.06</v>
      </c>
      <c r="C24">
        <v>16</v>
      </c>
      <c r="D24">
        <v>0</v>
      </c>
      <c r="E24" s="76">
        <v>0.06</v>
      </c>
      <c r="F24">
        <v>37</v>
      </c>
    </row>
    <row r="25" spans="1:7">
      <c r="A25" t="s">
        <v>2181</v>
      </c>
      <c r="B25">
        <v>6.8750000000000006E-2</v>
      </c>
      <c r="C25">
        <v>7</v>
      </c>
      <c r="D25">
        <v>3.3E-3</v>
      </c>
      <c r="E25" s="76">
        <v>7.1999999999999995E-2</v>
      </c>
      <c r="F25">
        <v>17</v>
      </c>
      <c r="G25">
        <v>0.01</v>
      </c>
    </row>
    <row r="26" spans="1:7">
      <c r="A26" t="s">
        <v>2182</v>
      </c>
      <c r="B26">
        <v>7.0000000000000007E-2</v>
      </c>
      <c r="C26">
        <v>2</v>
      </c>
      <c r="D26">
        <v>6.9999999999999999E-4</v>
      </c>
      <c r="E26" s="76">
        <v>7.0699999999999999E-2</v>
      </c>
      <c r="F26">
        <v>20</v>
      </c>
      <c r="G26">
        <v>0.01</v>
      </c>
    </row>
    <row r="27" spans="1:7">
      <c r="A27" t="s">
        <v>2183</v>
      </c>
      <c r="B27">
        <v>4.2250000000000003E-2</v>
      </c>
      <c r="C27">
        <v>37</v>
      </c>
      <c r="D27">
        <v>3.5799999999999998E-2</v>
      </c>
      <c r="E27" s="76">
        <v>7.8100000000000003E-2</v>
      </c>
      <c r="F27">
        <v>14</v>
      </c>
      <c r="G27">
        <v>0.05</v>
      </c>
    </row>
    <row r="28" spans="1:7">
      <c r="A28" t="s">
        <v>2184</v>
      </c>
      <c r="B28">
        <v>0</v>
      </c>
      <c r="C28">
        <v>46</v>
      </c>
      <c r="D28">
        <v>0</v>
      </c>
      <c r="E28" s="76">
        <v>0</v>
      </c>
      <c r="F28">
        <v>47</v>
      </c>
    </row>
    <row r="29" spans="1:7">
      <c r="A29" t="s">
        <v>2185</v>
      </c>
      <c r="B29">
        <v>5.5E-2</v>
      </c>
      <c r="C29">
        <v>29</v>
      </c>
      <c r="D29">
        <v>1.2999999999999999E-2</v>
      </c>
      <c r="E29" s="76">
        <v>6.8000000000000005E-2</v>
      </c>
      <c r="F29">
        <v>26</v>
      </c>
      <c r="G29">
        <v>0.02</v>
      </c>
    </row>
    <row r="30" spans="1:7">
      <c r="A30" t="s">
        <v>2186</v>
      </c>
      <c r="B30">
        <v>6.8500000000000005E-2</v>
      </c>
      <c r="C30">
        <v>8</v>
      </c>
      <c r="D30">
        <v>1.09E-2</v>
      </c>
      <c r="E30" s="76">
        <v>7.9399999999999998E-2</v>
      </c>
      <c r="F30">
        <v>13</v>
      </c>
      <c r="G30">
        <v>1.2500000000000001E-2</v>
      </c>
    </row>
    <row r="31" spans="1:7">
      <c r="A31" t="s">
        <v>2187</v>
      </c>
      <c r="B31">
        <v>0</v>
      </c>
      <c r="C31">
        <v>46</v>
      </c>
      <c r="D31">
        <v>0</v>
      </c>
      <c r="E31" s="76">
        <v>0</v>
      </c>
      <c r="F31">
        <v>47</v>
      </c>
    </row>
    <row r="32" spans="1:7">
      <c r="A32" t="s">
        <v>2188</v>
      </c>
      <c r="B32">
        <v>7.0000000000000007E-2</v>
      </c>
      <c r="C32">
        <v>2</v>
      </c>
      <c r="D32">
        <v>-2.9999999999999997E-4</v>
      </c>
      <c r="E32" s="76">
        <v>6.9699999999999998E-2</v>
      </c>
      <c r="F32">
        <v>23</v>
      </c>
      <c r="G32">
        <v>3.5000000000000003E-2</v>
      </c>
    </row>
    <row r="33" spans="1:7">
      <c r="A33" t="s">
        <v>2189</v>
      </c>
      <c r="B33">
        <v>5.1249999999999997E-2</v>
      </c>
      <c r="C33">
        <v>32</v>
      </c>
      <c r="D33">
        <v>2.2200000000000001E-2</v>
      </c>
      <c r="E33" s="76">
        <v>7.3499999999999996E-2</v>
      </c>
      <c r="F33">
        <v>16</v>
      </c>
      <c r="G33">
        <v>3.5624999999999997E-2</v>
      </c>
    </row>
    <row r="34" spans="1:7">
      <c r="A34" t="s">
        <v>142</v>
      </c>
      <c r="B34">
        <v>0.04</v>
      </c>
      <c r="C34">
        <v>38</v>
      </c>
      <c r="D34">
        <v>4.48E-2</v>
      </c>
      <c r="E34" s="76">
        <v>8.48E-2</v>
      </c>
      <c r="F34">
        <v>7</v>
      </c>
      <c r="G34">
        <v>4.8750000000000002E-2</v>
      </c>
    </row>
    <row r="35" spans="1:7">
      <c r="A35" t="s">
        <v>2190</v>
      </c>
      <c r="B35">
        <v>4.7500000000000001E-2</v>
      </c>
      <c r="C35">
        <v>35</v>
      </c>
      <c r="D35">
        <v>2.1499999999999998E-2</v>
      </c>
      <c r="E35" s="76">
        <v>6.9000000000000006E-2</v>
      </c>
      <c r="F35">
        <v>25</v>
      </c>
      <c r="G35">
        <v>2.75E-2</v>
      </c>
    </row>
    <row r="36" spans="1:7">
      <c r="A36" t="s">
        <v>2191</v>
      </c>
      <c r="B36">
        <v>0.05</v>
      </c>
      <c r="C36">
        <v>33</v>
      </c>
      <c r="D36">
        <v>1.5599999999999999E-2</v>
      </c>
      <c r="E36" s="76">
        <v>6.5600000000000006E-2</v>
      </c>
      <c r="F36">
        <v>30</v>
      </c>
      <c r="G36">
        <v>0.03</v>
      </c>
    </row>
    <row r="37" spans="1:7">
      <c r="A37" t="s">
        <v>2192</v>
      </c>
      <c r="B37">
        <v>5.7500000000000002E-2</v>
      </c>
      <c r="C37">
        <v>27</v>
      </c>
      <c r="D37">
        <v>1.35E-2</v>
      </c>
      <c r="E37" s="76">
        <v>7.0999999999999994E-2</v>
      </c>
      <c r="F37">
        <v>19</v>
      </c>
      <c r="G37">
        <v>2.2499999999999999E-2</v>
      </c>
    </row>
    <row r="38" spans="1:7">
      <c r="A38" t="s">
        <v>2193</v>
      </c>
      <c r="B38">
        <v>4.4999999999999998E-2</v>
      </c>
      <c r="C38">
        <v>36</v>
      </c>
      <c r="D38">
        <v>4.2700000000000002E-2</v>
      </c>
      <c r="E38" s="76">
        <v>8.77E-2</v>
      </c>
      <c r="F38">
        <v>6</v>
      </c>
      <c r="G38">
        <v>6.5000000000000002E-2</v>
      </c>
    </row>
    <row r="39" spans="1:7">
      <c r="A39" t="s">
        <v>2194</v>
      </c>
      <c r="B39">
        <v>0</v>
      </c>
      <c r="C39">
        <v>46</v>
      </c>
      <c r="D39">
        <v>0</v>
      </c>
      <c r="E39" s="76">
        <v>0</v>
      </c>
      <c r="F39">
        <v>47</v>
      </c>
    </row>
    <row r="40" spans="1:7">
      <c r="A40" t="s">
        <v>2195</v>
      </c>
      <c r="B40">
        <v>0.06</v>
      </c>
      <c r="C40">
        <v>16</v>
      </c>
      <c r="D40">
        <v>3.3999999999999998E-3</v>
      </c>
      <c r="E40" s="76">
        <v>6.3399999999999998E-2</v>
      </c>
      <c r="F40">
        <v>32</v>
      </c>
      <c r="G40">
        <v>0.02</v>
      </c>
    </row>
    <row r="41" spans="1:7">
      <c r="A41" t="s">
        <v>2196</v>
      </c>
      <c r="B41">
        <v>7.0000000000000007E-2</v>
      </c>
      <c r="C41">
        <v>2</v>
      </c>
      <c r="D41">
        <v>0</v>
      </c>
      <c r="E41" s="76">
        <v>7.0000000000000007E-2</v>
      </c>
      <c r="F41">
        <v>21</v>
      </c>
    </row>
    <row r="42" spans="1:7">
      <c r="A42" t="s">
        <v>2197</v>
      </c>
      <c r="B42">
        <v>0.06</v>
      </c>
      <c r="C42">
        <v>16</v>
      </c>
      <c r="D42">
        <v>1.1299999999999999E-2</v>
      </c>
      <c r="E42" s="76">
        <v>7.1300000000000002E-2</v>
      </c>
      <c r="F42">
        <v>18</v>
      </c>
      <c r="G42">
        <v>2.5000000000000001E-2</v>
      </c>
    </row>
    <row r="43" spans="1:7">
      <c r="A43" t="s">
        <v>2198</v>
      </c>
      <c r="B43">
        <v>0.04</v>
      </c>
      <c r="C43">
        <v>38</v>
      </c>
      <c r="D43">
        <v>1.83E-2</v>
      </c>
      <c r="E43" s="76">
        <v>5.8299999999999998E-2</v>
      </c>
      <c r="F43">
        <v>40</v>
      </c>
      <c r="G43">
        <v>0.02</v>
      </c>
    </row>
    <row r="44" spans="1:7">
      <c r="A44" t="s">
        <v>2199</v>
      </c>
      <c r="B44">
        <v>7.0000000000000007E-2</v>
      </c>
      <c r="C44">
        <v>2</v>
      </c>
      <c r="D44">
        <v>2.4500000000000001E-2</v>
      </c>
      <c r="E44" s="76">
        <v>9.4500000000000001E-2</v>
      </c>
      <c r="F44">
        <v>1</v>
      </c>
      <c r="G44">
        <v>0.05</v>
      </c>
    </row>
    <row r="45" spans="1:7">
      <c r="A45" t="s">
        <v>2200</v>
      </c>
      <c r="B45">
        <v>6.25E-2</v>
      </c>
      <c r="C45">
        <v>12</v>
      </c>
      <c r="D45">
        <v>1.7999999999999999E-2</v>
      </c>
      <c r="E45" s="76">
        <v>8.0500000000000002E-2</v>
      </c>
      <c r="F45">
        <v>12</v>
      </c>
      <c r="G45">
        <v>0.02</v>
      </c>
    </row>
    <row r="46" spans="1:7">
      <c r="A46" t="s">
        <v>2201</v>
      </c>
      <c r="B46">
        <v>5.9499999999999997E-2</v>
      </c>
      <c r="C46">
        <v>26</v>
      </c>
      <c r="D46">
        <v>7.3000000000000001E-3</v>
      </c>
      <c r="E46" s="76">
        <v>6.6799999999999998E-2</v>
      </c>
      <c r="F46">
        <v>28</v>
      </c>
      <c r="G46">
        <v>2.1000000000000001E-2</v>
      </c>
    </row>
    <row r="47" spans="1:7">
      <c r="A47" t="s">
        <v>2202</v>
      </c>
      <c r="B47">
        <v>0.06</v>
      </c>
      <c r="C47">
        <v>16</v>
      </c>
      <c r="D47">
        <v>1.4E-3</v>
      </c>
      <c r="E47" s="76">
        <v>6.1400000000000003E-2</v>
      </c>
      <c r="F47">
        <v>34</v>
      </c>
      <c r="G47">
        <v>0.01</v>
      </c>
    </row>
    <row r="48" spans="1:7">
      <c r="A48" t="s">
        <v>2203</v>
      </c>
      <c r="B48">
        <v>5.2999999999999999E-2</v>
      </c>
      <c r="C48">
        <v>31</v>
      </c>
      <c r="D48">
        <v>3.3E-3</v>
      </c>
      <c r="E48" s="76">
        <v>5.6300000000000003E-2</v>
      </c>
      <c r="F48">
        <v>41</v>
      </c>
      <c r="G48">
        <v>7.0000000000000001E-3</v>
      </c>
    </row>
    <row r="49" spans="1:7">
      <c r="A49" t="s">
        <v>457</v>
      </c>
      <c r="B49">
        <v>6.5000000000000002E-2</v>
      </c>
      <c r="C49">
        <v>9</v>
      </c>
      <c r="D49">
        <v>2.3900000000000001E-2</v>
      </c>
      <c r="E49" s="76">
        <v>8.8900000000000007E-2</v>
      </c>
      <c r="F49">
        <v>5</v>
      </c>
      <c r="G49">
        <v>3.1E-2</v>
      </c>
    </row>
    <row r="50" spans="1:7">
      <c r="A50" t="s">
        <v>2204</v>
      </c>
      <c r="B50">
        <v>0.06</v>
      </c>
      <c r="C50">
        <v>16</v>
      </c>
      <c r="D50">
        <v>6.9999999999999999E-4</v>
      </c>
      <c r="E50" s="76">
        <v>6.0699999999999997E-2</v>
      </c>
      <c r="F50">
        <v>35</v>
      </c>
      <c r="G50">
        <v>0.01</v>
      </c>
    </row>
    <row r="51" spans="1:7">
      <c r="A51" t="s">
        <v>2205</v>
      </c>
      <c r="B51">
        <v>0.05</v>
      </c>
      <c r="C51">
        <v>33</v>
      </c>
      <c r="D51">
        <v>4.3E-3</v>
      </c>
      <c r="E51" s="76">
        <v>5.4300000000000001E-2</v>
      </c>
      <c r="F51">
        <v>44</v>
      </c>
      <c r="G51">
        <v>1.7500000000000002E-2</v>
      </c>
    </row>
    <row r="52" spans="1:7">
      <c r="A52" t="s">
        <v>2206</v>
      </c>
      <c r="B52">
        <v>0.04</v>
      </c>
      <c r="C52">
        <v>38</v>
      </c>
      <c r="D52">
        <v>1.47E-2</v>
      </c>
      <c r="E52" s="76">
        <v>5.4699999999999999E-2</v>
      </c>
      <c r="F52">
        <v>43</v>
      </c>
      <c r="G52">
        <v>0.02</v>
      </c>
    </row>
    <row r="53" spans="1:7">
      <c r="A53" t="s">
        <v>2207</v>
      </c>
      <c r="B53">
        <v>5.7500000000000002E-2</v>
      </c>
      <c r="C53">
        <v>-27</v>
      </c>
      <c r="D53">
        <v>0</v>
      </c>
      <c r="E53" s="76">
        <v>5.7500000000000002E-2</v>
      </c>
      <c r="F53">
        <v>-41</v>
      </c>
    </row>
    <row r="54" spans="1:7">
      <c r="A54" t="s">
        <v>2208</v>
      </c>
    </row>
    <row r="55" spans="1:7">
      <c r="A55" t="s">
        <v>2209</v>
      </c>
    </row>
    <row r="56" spans="1:7">
      <c r="A56" t="s">
        <v>2210</v>
      </c>
    </row>
    <row r="57" spans="1:7">
      <c r="A57" t="s">
        <v>2211</v>
      </c>
    </row>
    <row r="58" spans="1:7">
      <c r="A58" t="s">
        <v>2212</v>
      </c>
    </row>
    <row r="59" spans="1:7">
      <c r="A59" t="s">
        <v>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Incoming Students</vt:lpstr>
      <vt:lpstr>Zone Lookup</vt:lpstr>
      <vt:lpstr>Weight Lookup</vt:lpstr>
      <vt:lpstr>UPS Ground (2)</vt:lpstr>
      <vt:lpstr>Avg Sales Tax</vt:lpstr>
      <vt:lpstr>Apple Watch Inventory</vt:lpstr>
      <vt:lpstr>Pivot Tables</vt:lpstr>
      <vt:lpstr>114</vt:lpstr>
      <vt:lpstr>Tax Chart</vt:lpstr>
      <vt:lpstr>Column Chart</vt:lpstr>
      <vt:lpstr>Bar Chart</vt:lpstr>
      <vt:lpstr>Pie Chart</vt:lpstr>
      <vt:lpstr>'UPS Ground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Jaden C. Obi</cp:lastModifiedBy>
  <dcterms:created xsi:type="dcterms:W3CDTF">2016-03-28T11:02:36Z</dcterms:created>
  <dcterms:modified xsi:type="dcterms:W3CDTF">2023-03-10T18:48:52Z</dcterms:modified>
</cp:coreProperties>
</file>