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\Desktop\"/>
    </mc:Choice>
  </mc:AlternateContent>
  <xr:revisionPtr revIDLastSave="0" documentId="13_ncr:1_{01D9A739-08FD-4968-BBB0-F4CAB29891CC}" xr6:coauthVersionLast="41" xr6:coauthVersionMax="41" xr10:uidLastSave="{00000000-0000-0000-0000-000000000000}"/>
  <bookViews>
    <workbookView xWindow="-120" yWindow="-120" windowWidth="29040" windowHeight="15840" xr2:uid="{08EA5F7B-7B90-42A4-8424-6EA17477AE1D}"/>
  </bookViews>
  <sheets>
    <sheet name="Sheet1" sheetId="1" r:id="rId1"/>
    <sheet name="Sheet2" sheetId="2" r:id="rId2"/>
  </sheets>
  <definedNames>
    <definedName name="_xlnm._FilterDatabase" localSheetId="1" hidden="1">Sheet2!$A$1:$C$101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R10" i="1"/>
  <c r="R9" i="1"/>
  <c r="R8" i="1"/>
  <c r="R7" i="1"/>
  <c r="R6" i="1"/>
  <c r="R5" i="1"/>
  <c r="R4" i="1"/>
  <c r="R3" i="1"/>
  <c r="R2" i="1"/>
  <c r="Q10" i="1"/>
  <c r="Q9" i="1"/>
  <c r="Q8" i="1"/>
  <c r="Q7" i="1"/>
  <c r="Q6" i="1"/>
  <c r="Q5" i="1"/>
  <c r="Q4" i="1"/>
  <c r="Q3" i="1"/>
  <c r="Q2" i="1"/>
  <c r="U20" i="1"/>
  <c r="O12" i="1"/>
  <c r="N12" i="1"/>
  <c r="M12" i="1"/>
  <c r="L12" i="1"/>
  <c r="K12" i="1"/>
  <c r="J12" i="1"/>
  <c r="I12" i="1"/>
  <c r="H12" i="1"/>
  <c r="G12" i="1"/>
  <c r="F12" i="1"/>
  <c r="E12" i="1"/>
  <c r="D12" i="1"/>
  <c r="T16" i="1" l="1"/>
  <c r="V17" i="1"/>
  <c r="V16" i="1"/>
  <c r="V20" i="1"/>
  <c r="D22" i="1"/>
  <c r="T30" i="1"/>
  <c r="T29" i="1"/>
  <c r="T28" i="1"/>
  <c r="T27" i="1"/>
  <c r="T26" i="1"/>
  <c r="T25" i="1"/>
  <c r="T24" i="1"/>
  <c r="T23" i="1"/>
  <c r="S30" i="1"/>
  <c r="S29" i="1"/>
  <c r="S28" i="1"/>
  <c r="S27" i="1"/>
  <c r="S26" i="1"/>
  <c r="S25" i="1"/>
  <c r="S24" i="1"/>
  <c r="S23" i="1"/>
  <c r="Q30" i="1"/>
  <c r="Q29" i="1"/>
  <c r="Q28" i="1"/>
  <c r="Q27" i="1"/>
  <c r="Q26" i="1"/>
  <c r="Q25" i="1"/>
  <c r="R25" i="1" s="1"/>
  <c r="Q24" i="1"/>
  <c r="Q23" i="1"/>
  <c r="R23" i="1" s="1"/>
  <c r="Q22" i="1"/>
  <c r="R24" i="1"/>
  <c r="R26" i="1"/>
  <c r="R27" i="1"/>
  <c r="R28" i="1"/>
  <c r="R29" i="1"/>
  <c r="R30" i="1"/>
  <c r="P30" i="1" l="1"/>
  <c r="P29" i="1"/>
  <c r="P28" i="1"/>
  <c r="P27" i="1"/>
  <c r="P26" i="1"/>
  <c r="P25" i="1"/>
  <c r="P24" i="1"/>
  <c r="P23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D30" i="1"/>
  <c r="D29" i="1"/>
  <c r="D28" i="1"/>
  <c r="D27" i="1"/>
  <c r="D26" i="1"/>
  <c r="D25" i="1"/>
  <c r="D24" i="1"/>
  <c r="D23" i="1"/>
  <c r="P22" i="1"/>
  <c r="S22" i="1" s="1"/>
  <c r="T22" i="1" s="1"/>
  <c r="O22" i="1"/>
  <c r="N22" i="1"/>
  <c r="M22" i="1"/>
  <c r="L22" i="1"/>
  <c r="K22" i="1"/>
  <c r="J22" i="1"/>
  <c r="I22" i="1"/>
  <c r="H22" i="1"/>
  <c r="G22" i="1"/>
  <c r="F22" i="1"/>
  <c r="E22" i="1"/>
  <c r="P16" i="1"/>
  <c r="P15" i="1"/>
  <c r="L20" i="1"/>
  <c r="R22" i="1" l="1"/>
  <c r="C11" i="1"/>
  <c r="C10" i="1"/>
  <c r="C9" i="1"/>
  <c r="C8" i="1"/>
  <c r="C7" i="1"/>
  <c r="C6" i="1"/>
  <c r="C5" i="1"/>
  <c r="C4" i="1"/>
  <c r="C3" i="1"/>
  <c r="C2" i="1"/>
  <c r="T12" i="1"/>
  <c r="T10" i="1"/>
  <c r="T9" i="1"/>
  <c r="T8" i="1"/>
  <c r="T7" i="1"/>
  <c r="T6" i="1"/>
  <c r="T5" i="1"/>
  <c r="T4" i="1"/>
  <c r="T3" i="1"/>
  <c r="T2" i="1"/>
  <c r="M16" i="1" l="1"/>
  <c r="L17" i="1"/>
  <c r="K17" i="1"/>
  <c r="J17" i="1"/>
  <c r="I17" i="1"/>
  <c r="H17" i="1"/>
  <c r="G17" i="1"/>
  <c r="F17" i="1"/>
  <c r="E17" i="1"/>
  <c r="D17" i="1"/>
  <c r="B17" i="1"/>
  <c r="L16" i="1"/>
</calcChain>
</file>

<file path=xl/sharedStrings.xml><?xml version="1.0" encoding="utf-8"?>
<sst xmlns="http://schemas.openxmlformats.org/spreadsheetml/2006/main" count="457" uniqueCount="341">
  <si>
    <t>관측수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</si>
  <si>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</si>
  <si>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</si>
  <si>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</si>
  <si>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</si>
  <si>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</si>
  <si>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</si>
  <si>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</si>
  <si>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</si>
  <si>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</si>
  <si>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</si>
  <si>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</si>
  <si>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</si>
  <si>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</si>
  <si>
    <t>소계/평균</t>
  </si>
  <si>
    <t>가구 구성원수</t>
    <phoneticPr fontId="1" type="noConversion"/>
  </si>
  <si>
    <t>최대-최소 차이</t>
    <phoneticPr fontId="1" type="noConversion"/>
  </si>
  <si>
    <t>w</t>
    <phoneticPr fontId="1" type="noConversion"/>
  </si>
  <si>
    <t>h</t>
    <phoneticPr fontId="1" type="noConversion"/>
  </si>
  <si>
    <t>kwh</t>
    <phoneticPr fontId="1" type="noConversion"/>
  </si>
  <si>
    <t>month</t>
    <phoneticPr fontId="1" type="noConversion"/>
  </si>
  <si>
    <t>표준편차</t>
    <phoneticPr fontId="1" type="noConversion"/>
  </si>
  <si>
    <t>최소값</t>
    <phoneticPr fontId="1" type="noConversion"/>
  </si>
  <si>
    <t>최대값</t>
    <phoneticPr fontId="1" type="noConversion"/>
  </si>
  <si>
    <t>최대값 * 30</t>
    <phoneticPr fontId="1" type="noConversion"/>
  </si>
  <si>
    <t>kwh</t>
    <phoneticPr fontId="1" type="noConversion"/>
  </si>
  <si>
    <t>24 30</t>
    <phoneticPr fontId="1" type="noConversion"/>
  </si>
  <si>
    <t>시간당 사용 kwh</t>
    <phoneticPr fontId="1" type="noConversion"/>
  </si>
  <si>
    <t>가중치 최소값</t>
    <phoneticPr fontId="1" type="noConversion"/>
  </si>
  <si>
    <t>가중치 최대값</t>
    <phoneticPr fontId="1" type="noConversion"/>
  </si>
  <si>
    <t>인 비율</t>
    <phoneticPr fontId="1" type="noConversion"/>
  </si>
  <si>
    <t xml:space="preserve"> q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</si>
  <si>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</si>
  <si>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</si>
  <si>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</si>
  <si>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</si>
  <si>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</si>
  <si>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</si>
  <si>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</si>
  <si>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</si>
  <si>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</si>
  <si>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</si>
  <si>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</si>
  <si>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</si>
  <si>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</si>
  <si>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</si>
  <si>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</si>
  <si>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</si>
  <si>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</si>
  <si>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</si>
  <si>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</si>
  <si>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</si>
  <si>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</si>
  <si>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</si>
  <si>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</si>
  <si>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</si>
  <si>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</si>
  <si>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</si>
  <si>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</si>
  <si>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</si>
  <si>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</si>
  <si>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</si>
  <si>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</si>
  <si>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</si>
  <si>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</si>
  <si>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</si>
  <si>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</si>
  <si>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</si>
  <si>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</si>
  <si>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</si>
  <si>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</si>
  <si>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</si>
  <si>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</si>
  <si>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</si>
  <si>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</si>
  <si>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</si>
  <si>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</si>
  <si>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</si>
  <si>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</si>
  <si>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</si>
  <si>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</si>
  <si>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</si>
  <si>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</si>
  <si>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</si>
  <si>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</si>
  <si>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</si>
  <si>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</si>
  <si>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</si>
  <si>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</si>
  <si>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</si>
  <si>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</si>
  <si>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</si>
  <si>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</si>
  <si>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</si>
  <si>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</si>
  <si>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</si>
  <si>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</si>
  <si>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</si>
  <si>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</si>
  <si>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</si>
  <si>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</si>
  <si>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</si>
  <si>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</si>
  <si>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</si>
  <si>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</si>
  <si>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</si>
  <si>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</si>
  <si>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</si>
  <si>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</si>
  <si>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</si>
  <si>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</si>
  <si>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</si>
  <si>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</si>
  <si>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</si>
  <si>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</si>
  <si>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</si>
  <si>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</si>
  <si>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</si>
  <si>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</si>
  <si>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</si>
  <si>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</si>
  <si>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</si>
  <si>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</si>
  <si>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</si>
  <si>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</si>
  <si>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</si>
  <si>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</si>
  <si>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</si>
  <si>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</si>
  <si>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</si>
  <si>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</si>
  <si>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</si>
  <si>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</t>
    <phoneticPr fontId="1" type="noConversion"/>
  </si>
  <si>
    <t>HOME</t>
    <phoneticPr fontId="1" type="noConversion"/>
  </si>
  <si>
    <t>연번</t>
    <phoneticPr fontId="1" type="noConversion"/>
  </si>
  <si>
    <t>가구수</t>
    <phoneticPr fontId="1" type="noConversion"/>
  </si>
  <si>
    <t>고객번호</t>
    <phoneticPr fontId="1" type="noConversion"/>
  </si>
  <si>
    <t>측정수</t>
    <phoneticPr fontId="1" type="noConversion"/>
  </si>
  <si>
    <t>비율</t>
    <phoneticPr fontId="1" type="noConversion"/>
  </si>
  <si>
    <t>배분수</t>
    <phoneticPr fontId="1" type="noConversion"/>
  </si>
  <si>
    <t>H0012</t>
  </si>
  <si>
    <t>H0024</t>
  </si>
  <si>
    <t>H0033</t>
  </si>
  <si>
    <t>H0042</t>
  </si>
  <si>
    <t>H0055</t>
  </si>
  <si>
    <t>H0062</t>
  </si>
  <si>
    <t>H0074</t>
  </si>
  <si>
    <t>H0083</t>
  </si>
  <si>
    <t>H0092</t>
  </si>
  <si>
    <t>H0102</t>
  </si>
  <si>
    <t>H0111</t>
  </si>
  <si>
    <t>H0122</t>
  </si>
  <si>
    <t>H0134</t>
  </si>
  <si>
    <t>H0142</t>
  </si>
  <si>
    <t>H0153</t>
  </si>
  <si>
    <t>H0164</t>
  </si>
  <si>
    <t>H0173</t>
  </si>
  <si>
    <t>H0184</t>
  </si>
  <si>
    <t>H0193</t>
  </si>
  <si>
    <t>H0203</t>
  </si>
  <si>
    <t>H0211</t>
  </si>
  <si>
    <t>H0224</t>
  </si>
  <si>
    <t>H0232</t>
  </si>
  <si>
    <t>H0245</t>
  </si>
  <si>
    <t>H0252</t>
  </si>
  <si>
    <t>H0263</t>
  </si>
  <si>
    <t>H0274</t>
  </si>
  <si>
    <t>H0284</t>
  </si>
  <si>
    <t>H0292</t>
  </si>
  <si>
    <t>H0303</t>
  </si>
  <si>
    <t>H0319</t>
  </si>
  <si>
    <t>H0321</t>
  </si>
  <si>
    <t>H0334</t>
  </si>
  <si>
    <t>H0343</t>
  </si>
  <si>
    <t>H0353</t>
  </si>
  <si>
    <t>H0363</t>
  </si>
  <si>
    <t>H0374</t>
  </si>
  <si>
    <t>H0383</t>
  </si>
  <si>
    <t>H0392</t>
  </si>
  <si>
    <t>H0402</t>
  </si>
  <si>
    <t>H0414</t>
  </si>
  <si>
    <t>H0421</t>
  </si>
  <si>
    <t>H0433</t>
  </si>
  <si>
    <t>H0441</t>
  </si>
  <si>
    <t>H0452</t>
  </si>
  <si>
    <t>H0464</t>
  </si>
  <si>
    <t>H0475</t>
  </si>
  <si>
    <t>H0482</t>
  </si>
  <si>
    <t>H0493</t>
  </si>
  <si>
    <t>H0502</t>
  </si>
  <si>
    <t>H0513</t>
  </si>
  <si>
    <t>H0521</t>
  </si>
  <si>
    <t>H0533</t>
  </si>
  <si>
    <t>H0544</t>
  </si>
  <si>
    <t>H0554</t>
  </si>
  <si>
    <t>H0562</t>
  </si>
  <si>
    <t>H0572</t>
  </si>
  <si>
    <t>H0588</t>
  </si>
  <si>
    <t>H0594</t>
  </si>
  <si>
    <t>H0605</t>
  </si>
  <si>
    <t>H0614</t>
  </si>
  <si>
    <t>H0621</t>
  </si>
  <si>
    <t>H0631</t>
  </si>
  <si>
    <t>H0643</t>
  </si>
  <si>
    <t>H0652</t>
  </si>
  <si>
    <t>H0662</t>
  </si>
  <si>
    <t>H0674</t>
  </si>
  <si>
    <t>H0687</t>
  </si>
  <si>
    <t>H0692</t>
  </si>
  <si>
    <t>H0704</t>
  </si>
  <si>
    <t>H0713</t>
  </si>
  <si>
    <t>H0722</t>
  </si>
  <si>
    <t>H0731</t>
  </si>
  <si>
    <t>H0745</t>
  </si>
  <si>
    <t>H0754</t>
  </si>
  <si>
    <t>H0766</t>
  </si>
  <si>
    <t>H0772</t>
  </si>
  <si>
    <t>H0781</t>
  </si>
  <si>
    <t>H0793</t>
  </si>
  <si>
    <t>H0802</t>
  </si>
  <si>
    <t>H0811</t>
  </si>
  <si>
    <t>H0823</t>
  </si>
  <si>
    <t>H0831</t>
  </si>
  <si>
    <t>H0844</t>
  </si>
  <si>
    <t>H0852</t>
  </si>
  <si>
    <t>H0863</t>
  </si>
  <si>
    <t>H0874</t>
  </si>
  <si>
    <t>H0881</t>
  </si>
  <si>
    <t>H0894</t>
  </si>
  <si>
    <t>H0901</t>
  </si>
  <si>
    <t>H0915</t>
  </si>
  <si>
    <t>H0924</t>
  </si>
  <si>
    <t>H0932</t>
  </si>
  <si>
    <t>H0941</t>
  </si>
  <si>
    <t>H0953</t>
  </si>
  <si>
    <t>H0964</t>
  </si>
  <si>
    <t>H0973</t>
  </si>
  <si>
    <t>H0982</t>
  </si>
  <si>
    <t>H0993</t>
  </si>
  <si>
    <t>H1002</t>
  </si>
  <si>
    <t>"</t>
    <phoneticPr fontId="1" type="noConversion"/>
  </si>
  <si>
    <t>"H0012"</t>
  </si>
  <si>
    <t>"H0024"</t>
  </si>
  <si>
    <t>"H0033"</t>
  </si>
  <si>
    <t>"H0042"</t>
  </si>
  <si>
    <t>"H0055"</t>
  </si>
  <si>
    <t>"H0062"</t>
  </si>
  <si>
    <t>"H0074"</t>
  </si>
  <si>
    <t>"H0083"</t>
  </si>
  <si>
    <t>"H0092"</t>
  </si>
  <si>
    <t>"H0102"</t>
  </si>
  <si>
    <t>"H0111"</t>
  </si>
  <si>
    <t>"H0122"</t>
  </si>
  <si>
    <t>"H0134"</t>
  </si>
  <si>
    <t>"H0142"</t>
  </si>
  <si>
    <t>"H0153"</t>
  </si>
  <si>
    <t>"H0164"</t>
  </si>
  <si>
    <t>"H0173"</t>
  </si>
  <si>
    <t>"H0184"</t>
  </si>
  <si>
    <t>"H0193"</t>
  </si>
  <si>
    <t>"H0203"</t>
  </si>
  <si>
    <t>"H0211"</t>
  </si>
  <si>
    <t>"H0224"</t>
  </si>
  <si>
    <t>"H0232"</t>
  </si>
  <si>
    <t>"H0245"</t>
  </si>
  <si>
    <t>"H0252"</t>
  </si>
  <si>
    <t>"H0263"</t>
  </si>
  <si>
    <t>"H0274"</t>
  </si>
  <si>
    <t>"H0284"</t>
  </si>
  <si>
    <t>"H0292"</t>
  </si>
  <si>
    <t>"H0303"</t>
  </si>
  <si>
    <t>"H0319"</t>
  </si>
  <si>
    <t>"H0321"</t>
  </si>
  <si>
    <t>"H0334"</t>
  </si>
  <si>
    <t>"H0343"</t>
  </si>
  <si>
    <t>"H0353"</t>
  </si>
  <si>
    <t>"H0363"</t>
  </si>
  <si>
    <t>"H0374"</t>
  </si>
  <si>
    <t>"H0383"</t>
  </si>
  <si>
    <t>"H0392"</t>
  </si>
  <si>
    <t>"H0402"</t>
  </si>
  <si>
    <t>"H0414"</t>
  </si>
  <si>
    <t>"H0421"</t>
  </si>
  <si>
    <t>"H0433"</t>
  </si>
  <si>
    <t>"H0441"</t>
  </si>
  <si>
    <t>"H0452"</t>
  </si>
  <si>
    <t>"H0464"</t>
  </si>
  <si>
    <t>"H0475"</t>
  </si>
  <si>
    <t>"H0482"</t>
  </si>
  <si>
    <t>"H0493"</t>
  </si>
  <si>
    <t>"H0502"</t>
  </si>
  <si>
    <t>"H0513"</t>
  </si>
  <si>
    <t>"H0521"</t>
  </si>
  <si>
    <t>"H0533"</t>
  </si>
  <si>
    <t>"H0544"</t>
  </si>
  <si>
    <t>"H0554"</t>
  </si>
  <si>
    <t>"H0562"</t>
  </si>
  <si>
    <t>"H0572"</t>
  </si>
  <si>
    <t>"H0588"</t>
  </si>
  <si>
    <t>"H0594"</t>
  </si>
  <si>
    <t>"H0605"</t>
  </si>
  <si>
    <t>"H0614"</t>
  </si>
  <si>
    <t>"H0621"</t>
  </si>
  <si>
    <t>"H0631"</t>
  </si>
  <si>
    <t>"H0643"</t>
  </si>
  <si>
    <t>"H0652"</t>
  </si>
  <si>
    <t>"H0662"</t>
  </si>
  <si>
    <t>"H0674"</t>
  </si>
  <si>
    <t>"H0687"</t>
  </si>
  <si>
    <t>"H0692"</t>
  </si>
  <si>
    <t>"H0704"</t>
  </si>
  <si>
    <t>"H0713"</t>
  </si>
  <si>
    <t>"H0722"</t>
  </si>
  <si>
    <t>"H0731"</t>
  </si>
  <si>
    <t>"H0745"</t>
  </si>
  <si>
    <t>"H0754"</t>
  </si>
  <si>
    <t>"H0766"</t>
  </si>
  <si>
    <t>"H0772"</t>
  </si>
  <si>
    <t>"H0781"</t>
  </si>
  <si>
    <t>"H0793"</t>
  </si>
  <si>
    <t>"H0802"</t>
  </si>
  <si>
    <t>"H0811"</t>
  </si>
  <si>
    <t>"H0823"</t>
  </si>
  <si>
    <t>"H0831"</t>
  </si>
  <si>
    <t>"H0844"</t>
  </si>
  <si>
    <t>"H0852"</t>
  </si>
  <si>
    <t>"H0863"</t>
  </si>
  <si>
    <t>"H0874"</t>
  </si>
  <si>
    <t>"H0881"</t>
  </si>
  <si>
    <t>"H0894"</t>
  </si>
  <si>
    <t>"H0901"</t>
  </si>
  <si>
    <t>"H0915"</t>
  </si>
  <si>
    <t>"H0924"</t>
  </si>
  <si>
    <t>"H0932"</t>
  </si>
  <si>
    <t>"H0941"</t>
  </si>
  <si>
    <t>"H0953"</t>
  </si>
  <si>
    <t>"H0964"</t>
  </si>
  <si>
    <t>"H0973"</t>
  </si>
  <si>
    <t>"H0982"</t>
  </si>
  <si>
    <t>"H0993"</t>
  </si>
  <si>
    <t>"H1002"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</si>
</sst>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4" borderId="0" xfId="0" applyNumberFormat="1" applyFont="1" applyFill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10" fontId="0" fillId="5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quotePrefix="1" applyFont="1">
      <alignment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0" fontId="5" fillId="0" borderId="0" xfId="0" quotePrefix="1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Sheet1!$B$2:$P$2</c15:sqref>
                  </c15:fullRef>
                </c:ext>
              </c:extLst>
              <c:f>Sheet1!$D$2:$O$2</c:f>
              <c:numCache>
                <c:formatCode>0.00%</c:formatCode>
                <c:ptCount val="12"/>
                <c:pt idx="0" formatCode="General">
                  <c:v>221</c:v>
                </c:pt>
                <c:pt idx="1" formatCode="General">
                  <c:v>228</c:v>
                </c:pt>
                <c:pt idx="2" formatCode="General">
                  <c:v>218</c:v>
                </c:pt>
                <c:pt idx="3" formatCode="General">
                  <c:v>206</c:v>
                </c:pt>
                <c:pt idx="4" formatCode="General">
                  <c:v>201</c:v>
                </c:pt>
                <c:pt idx="5" formatCode="General">
                  <c:v>193</c:v>
                </c:pt>
                <c:pt idx="6" formatCode="General">
                  <c:v>193</c:v>
                </c:pt>
                <c:pt idx="7" formatCode="General">
                  <c:v>204</c:v>
                </c:pt>
                <c:pt idx="8" formatCode="General">
                  <c:v>211</c:v>
                </c:pt>
                <c:pt idx="9" formatCode="General">
                  <c:v>198</c:v>
                </c:pt>
                <c:pt idx="10" formatCode="General">
                  <c:v>198</c:v>
                </c:pt>
                <c:pt idx="11" formatCode="General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9-4EA6-A545-F25E9A2873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Sheet1!$B$3:$P$3</c15:sqref>
                  </c15:fullRef>
                </c:ext>
              </c:extLst>
              <c:f>Sheet1!$D$3:$O$3</c:f>
              <c:numCache>
                <c:formatCode>0.00%</c:formatCode>
                <c:ptCount val="12"/>
                <c:pt idx="0" formatCode="General">
                  <c:v>308</c:v>
                </c:pt>
                <c:pt idx="1" formatCode="General">
                  <c:v>320</c:v>
                </c:pt>
                <c:pt idx="2" formatCode="General">
                  <c:v>307</c:v>
                </c:pt>
                <c:pt idx="3" formatCode="General">
                  <c:v>287</c:v>
                </c:pt>
                <c:pt idx="4" formatCode="General">
                  <c:v>282</c:v>
                </c:pt>
                <c:pt idx="5" formatCode="General">
                  <c:v>269</c:v>
                </c:pt>
                <c:pt idx="6" formatCode="General">
                  <c:v>268</c:v>
                </c:pt>
                <c:pt idx="7" formatCode="General">
                  <c:v>286</c:v>
                </c:pt>
                <c:pt idx="8" formatCode="General">
                  <c:v>298</c:v>
                </c:pt>
                <c:pt idx="9" formatCode="General">
                  <c:v>278</c:v>
                </c:pt>
                <c:pt idx="10" formatCode="General">
                  <c:v>275</c:v>
                </c:pt>
                <c:pt idx="11" formatCode="General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9-4EA6-A545-F25E9A2873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Sheet1!$B$4:$P$4</c15:sqref>
                  </c15:fullRef>
                </c:ext>
              </c:extLst>
              <c:f>Sheet1!$D$4:$O$4</c:f>
              <c:numCache>
                <c:formatCode>0.00%</c:formatCode>
                <c:ptCount val="12"/>
                <c:pt idx="0" formatCode="General">
                  <c:v>338</c:v>
                </c:pt>
                <c:pt idx="1" formatCode="General">
                  <c:v>348</c:v>
                </c:pt>
                <c:pt idx="2" formatCode="General">
                  <c:v>335</c:v>
                </c:pt>
                <c:pt idx="3" formatCode="General">
                  <c:v>317</c:v>
                </c:pt>
                <c:pt idx="4" formatCode="General">
                  <c:v>312</c:v>
                </c:pt>
                <c:pt idx="5" formatCode="General">
                  <c:v>299</c:v>
                </c:pt>
                <c:pt idx="6" formatCode="General">
                  <c:v>301</c:v>
                </c:pt>
                <c:pt idx="7" formatCode="General">
                  <c:v>326</c:v>
                </c:pt>
                <c:pt idx="8" formatCode="General">
                  <c:v>344</c:v>
                </c:pt>
                <c:pt idx="9" formatCode="General">
                  <c:v>311</c:v>
                </c:pt>
                <c:pt idx="10" formatCode="General">
                  <c:v>304</c:v>
                </c:pt>
                <c:pt idx="11" formatCode="General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9-4EA6-A545-F25E9A2873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Sheet1!$B$5:$P$5</c15:sqref>
                  </c15:fullRef>
                </c:ext>
              </c:extLst>
              <c:f>Sheet1!$D$5:$O$5</c:f>
              <c:numCache>
                <c:formatCode>0.00%</c:formatCode>
                <c:ptCount val="12"/>
                <c:pt idx="0" formatCode="General">
                  <c:v>353</c:v>
                </c:pt>
                <c:pt idx="1" formatCode="General">
                  <c:v>365</c:v>
                </c:pt>
                <c:pt idx="2" formatCode="General">
                  <c:v>350</c:v>
                </c:pt>
                <c:pt idx="3" formatCode="General">
                  <c:v>330</c:v>
                </c:pt>
                <c:pt idx="4" formatCode="General">
                  <c:v>327</c:v>
                </c:pt>
                <c:pt idx="5" formatCode="General">
                  <c:v>315</c:v>
                </c:pt>
                <c:pt idx="6" formatCode="General">
                  <c:v>320</c:v>
                </c:pt>
                <c:pt idx="7" formatCode="General">
                  <c:v>346</c:v>
                </c:pt>
                <c:pt idx="8" formatCode="General">
                  <c:v>368</c:v>
                </c:pt>
                <c:pt idx="9" formatCode="General">
                  <c:v>330</c:v>
                </c:pt>
                <c:pt idx="10" formatCode="General">
                  <c:v>319</c:v>
                </c:pt>
                <c:pt idx="11" formatCode="General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9-4EA6-A545-F25E9A2873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Sheet1!$B$6:$P$6</c15:sqref>
                  </c15:fullRef>
                </c:ext>
              </c:extLst>
              <c:f>Sheet1!$D$6:$O$6</c:f>
              <c:numCache>
                <c:formatCode>0.00%</c:formatCode>
                <c:ptCount val="12"/>
                <c:pt idx="0" formatCode="General">
                  <c:v>374</c:v>
                </c:pt>
                <c:pt idx="1" formatCode="General">
                  <c:v>385</c:v>
                </c:pt>
                <c:pt idx="2" formatCode="General">
                  <c:v>369</c:v>
                </c:pt>
                <c:pt idx="3" formatCode="General">
                  <c:v>349</c:v>
                </c:pt>
                <c:pt idx="4" formatCode="General">
                  <c:v>344</c:v>
                </c:pt>
                <c:pt idx="5" formatCode="General">
                  <c:v>330</c:v>
                </c:pt>
                <c:pt idx="6" formatCode="General">
                  <c:v>333</c:v>
                </c:pt>
                <c:pt idx="7" formatCode="General">
                  <c:v>362</c:v>
                </c:pt>
                <c:pt idx="8" formatCode="General">
                  <c:v>384</c:v>
                </c:pt>
                <c:pt idx="9" formatCode="General">
                  <c:v>344</c:v>
                </c:pt>
                <c:pt idx="10" formatCode="General">
                  <c:v>334</c:v>
                </c:pt>
                <c:pt idx="11" formatCode="General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9-4EA6-A545-F25E9A2873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Sheet1!$B$7:$P$7</c15:sqref>
                  </c15:fullRef>
                </c:ext>
              </c:extLst>
              <c:f>Sheet1!$D$7:$O$7</c:f>
              <c:numCache>
                <c:formatCode>0.00%</c:formatCode>
                <c:ptCount val="12"/>
                <c:pt idx="0" formatCode="General">
                  <c:v>408</c:v>
                </c:pt>
                <c:pt idx="1" formatCode="General">
                  <c:v>418</c:v>
                </c:pt>
                <c:pt idx="2" formatCode="General">
                  <c:v>410</c:v>
                </c:pt>
                <c:pt idx="3" formatCode="General">
                  <c:v>384</c:v>
                </c:pt>
                <c:pt idx="4" formatCode="General">
                  <c:v>381</c:v>
                </c:pt>
                <c:pt idx="5" formatCode="General">
                  <c:v>368</c:v>
                </c:pt>
                <c:pt idx="6" formatCode="General">
                  <c:v>370</c:v>
                </c:pt>
                <c:pt idx="7" formatCode="General">
                  <c:v>400</c:v>
                </c:pt>
                <c:pt idx="8" formatCode="General">
                  <c:v>420</c:v>
                </c:pt>
                <c:pt idx="9" formatCode="General">
                  <c:v>386</c:v>
                </c:pt>
                <c:pt idx="10" formatCode="General">
                  <c:v>372</c:v>
                </c:pt>
                <c:pt idx="11" formatCode="General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9-4EA6-A545-F25E9A2873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Sheet1!$B$8:$P$8</c15:sqref>
                  </c15:fullRef>
                </c:ext>
              </c:extLst>
              <c:f>Sheet1!$D$8:$O$8</c:f>
              <c:numCache>
                <c:formatCode>0.00%</c:formatCode>
                <c:ptCount val="12"/>
                <c:pt idx="0" formatCode="General">
                  <c:v>423</c:v>
                </c:pt>
                <c:pt idx="1" formatCode="General">
                  <c:v>407</c:v>
                </c:pt>
                <c:pt idx="2" formatCode="General">
                  <c:v>393</c:v>
                </c:pt>
                <c:pt idx="3" formatCode="General">
                  <c:v>380</c:v>
                </c:pt>
                <c:pt idx="4" formatCode="General">
                  <c:v>374</c:v>
                </c:pt>
                <c:pt idx="5" formatCode="General">
                  <c:v>355</c:v>
                </c:pt>
                <c:pt idx="6" formatCode="General">
                  <c:v>374</c:v>
                </c:pt>
                <c:pt idx="7" formatCode="General">
                  <c:v>391</c:v>
                </c:pt>
                <c:pt idx="8" formatCode="General">
                  <c:v>406</c:v>
                </c:pt>
                <c:pt idx="9" formatCode="General">
                  <c:v>376</c:v>
                </c:pt>
                <c:pt idx="10" formatCode="General">
                  <c:v>370</c:v>
                </c:pt>
                <c:pt idx="11" formatCode="General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9-4EA6-A545-F25E9A2873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Sheet1!$B$9:$P$9</c15:sqref>
                  </c15:fullRef>
                </c:ext>
              </c:extLst>
              <c:f>Sheet1!$D$9:$O$9</c:f>
              <c:numCache>
                <c:formatCode>0.00%</c:formatCode>
                <c:ptCount val="12"/>
                <c:pt idx="0" formatCode="General">
                  <c:v>446</c:v>
                </c:pt>
                <c:pt idx="1" formatCode="General">
                  <c:v>428</c:v>
                </c:pt>
                <c:pt idx="2" formatCode="General">
                  <c:v>414</c:v>
                </c:pt>
                <c:pt idx="3" formatCode="General">
                  <c:v>481</c:v>
                </c:pt>
                <c:pt idx="4" formatCode="General">
                  <c:v>474</c:v>
                </c:pt>
                <c:pt idx="5" formatCode="General">
                  <c:v>484</c:v>
                </c:pt>
                <c:pt idx="6" formatCode="General">
                  <c:v>476</c:v>
                </c:pt>
                <c:pt idx="7" formatCode="General">
                  <c:v>491</c:v>
                </c:pt>
                <c:pt idx="8" formatCode="General">
                  <c:v>493</c:v>
                </c:pt>
                <c:pt idx="9" formatCode="General">
                  <c:v>439</c:v>
                </c:pt>
                <c:pt idx="10" formatCode="General">
                  <c:v>477</c:v>
                </c:pt>
                <c:pt idx="11" formatCode="General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9-4EA6-A545-F25E9A2873A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Sheet1!$B$1:$P$1</c15:sqref>
                  </c15:fullRef>
                </c:ext>
              </c:extLst>
              <c:f>Sheet1!$D$1:$O$1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Sheet1!$B$10:$P$10</c15:sqref>
                  </c15:fullRef>
                </c:ext>
              </c:extLst>
              <c:f>Sheet1!$D$10:$O$10</c:f>
              <c:numCache>
                <c:formatCode>0.00%</c:formatCode>
                <c:ptCount val="12"/>
                <c:pt idx="0" formatCode="General">
                  <c:v>646</c:v>
                </c:pt>
                <c:pt idx="1" formatCode="General">
                  <c:v>459</c:v>
                </c:pt>
                <c:pt idx="2" formatCode="General">
                  <c:v>432</c:v>
                </c:pt>
                <c:pt idx="3" formatCode="General">
                  <c:v>387</c:v>
                </c:pt>
                <c:pt idx="4" formatCode="General">
                  <c:v>389</c:v>
                </c:pt>
                <c:pt idx="5" formatCode="General">
                  <c:v>378</c:v>
                </c:pt>
                <c:pt idx="6" formatCode="General">
                  <c:v>394</c:v>
                </c:pt>
                <c:pt idx="7" formatCode="General">
                  <c:v>430</c:v>
                </c:pt>
                <c:pt idx="8" formatCode="General">
                  <c:v>434</c:v>
                </c:pt>
                <c:pt idx="9" formatCode="General">
                  <c:v>393</c:v>
                </c:pt>
                <c:pt idx="10" formatCode="General">
                  <c:v>369</c:v>
                </c:pt>
                <c:pt idx="11" formatCode="General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9-4EA6-A545-F25E9A28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53376"/>
        <c:axId val="923592544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소계/평균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Sheet1!$B$1:$P$1</c15:sqref>
                        </c15:fullRef>
                        <c15:formulaRef>
                          <c15:sqref>Sheet1!$D$1:$O$1</c15:sqref>
                        </c15:formulaRef>
                      </c:ext>
                    </c:extLst>
                    <c:strCache>
                      <c:ptCount val="12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3월</c:v>
                      </c:pt>
                      <c:pt idx="3">
                        <c:v>4월</c:v>
                      </c:pt>
                      <c:pt idx="4">
                        <c:v>5월</c:v>
                      </c:pt>
                      <c:pt idx="5">
                        <c:v>6월</c:v>
                      </c:pt>
                      <c:pt idx="6">
                        <c:v>7월</c:v>
                      </c:pt>
                      <c:pt idx="7">
                        <c:v>8월</c:v>
                      </c:pt>
                      <c:pt idx="8">
                        <c:v>9월</c:v>
                      </c:pt>
                      <c:pt idx="9">
                        <c:v>10월</c:v>
                      </c:pt>
                      <c:pt idx="10">
                        <c:v>11월</c:v>
                      </c:pt>
                      <c:pt idx="11">
                        <c:v>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Sheet1!$B$11:$P$11</c15:sqref>
                        </c15:fullRef>
                        <c15:formulaRef>
                          <c15:sqref>Sheet1!$D$11:$O$11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 formatCode="General">
                        <c:v>391</c:v>
                      </c:pt>
                      <c:pt idx="1" formatCode="General">
                        <c:v>373</c:v>
                      </c:pt>
                      <c:pt idx="2" formatCode="General">
                        <c:v>359</c:v>
                      </c:pt>
                      <c:pt idx="3" formatCode="General">
                        <c:v>347</c:v>
                      </c:pt>
                      <c:pt idx="4" formatCode="General">
                        <c:v>343</c:v>
                      </c:pt>
                      <c:pt idx="5" formatCode="General">
                        <c:v>332</c:v>
                      </c:pt>
                      <c:pt idx="6" formatCode="General">
                        <c:v>336</c:v>
                      </c:pt>
                      <c:pt idx="7" formatCode="General">
                        <c:v>359</c:v>
                      </c:pt>
                      <c:pt idx="8" formatCode="General">
                        <c:v>373</c:v>
                      </c:pt>
                      <c:pt idx="9" formatCode="General">
                        <c:v>339</c:v>
                      </c:pt>
                      <c:pt idx="10" formatCode="General">
                        <c:v>335</c:v>
                      </c:pt>
                      <c:pt idx="11" formatCode="General">
                        <c:v>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619-4EA6-A545-F25E9A2873AC}"/>
                  </c:ext>
                </c:extLst>
              </c15:ser>
            </c15:filteredLineSeries>
          </c:ext>
        </c:extLst>
      </c:lineChart>
      <c:catAx>
        <c:axId val="8369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592544"/>
        <c:crosses val="autoZero"/>
        <c:auto val="1"/>
        <c:lblAlgn val="ctr"/>
        <c:lblOffset val="100"/>
        <c:noMultiLvlLbl val="0"/>
      </c:catAx>
      <c:valAx>
        <c:axId val="9235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9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Sheet1!$D$3:$O$3</c:f>
              <c:numCache>
                <c:formatCode>General</c:formatCode>
                <c:ptCount val="12"/>
                <c:pt idx="0">
                  <c:v>308</c:v>
                </c:pt>
                <c:pt idx="1">
                  <c:v>320</c:v>
                </c:pt>
                <c:pt idx="2">
                  <c:v>307</c:v>
                </c:pt>
                <c:pt idx="3">
                  <c:v>287</c:v>
                </c:pt>
                <c:pt idx="4">
                  <c:v>282</c:v>
                </c:pt>
                <c:pt idx="5">
                  <c:v>269</c:v>
                </c:pt>
                <c:pt idx="6">
                  <c:v>268</c:v>
                </c:pt>
                <c:pt idx="7">
                  <c:v>286</c:v>
                </c:pt>
                <c:pt idx="8">
                  <c:v>298</c:v>
                </c:pt>
                <c:pt idx="9">
                  <c:v>278</c:v>
                </c:pt>
                <c:pt idx="10">
                  <c:v>275</c:v>
                </c:pt>
                <c:pt idx="11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0-4898-A3E6-37C5A827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531472"/>
        <c:axId val="920566912"/>
      </c:lineChart>
      <c:catAx>
        <c:axId val="95953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0566912"/>
        <c:crosses val="autoZero"/>
        <c:auto val="1"/>
        <c:lblAlgn val="ctr"/>
        <c:lblOffset val="100"/>
        <c:noMultiLvlLbl val="0"/>
      </c:catAx>
      <c:valAx>
        <c:axId val="9205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5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05866487589923E-2"/>
          <c:y val="7.1493085846731558E-2"/>
          <c:w val="0.87964221332723358"/>
          <c:h val="0.84719138283780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Sheet1!$D$12:$O$12</c:f>
              <c:numCache>
                <c:formatCode>0.00_ </c:formatCode>
                <c:ptCount val="12"/>
                <c:pt idx="0">
                  <c:v>1.1076487252124645</c:v>
                </c:pt>
                <c:pt idx="1">
                  <c:v>1.0566572237960339</c:v>
                </c:pt>
                <c:pt idx="2">
                  <c:v>1.0169971671388103</c:v>
                </c:pt>
                <c:pt idx="3">
                  <c:v>0.98300283286118983</c:v>
                </c:pt>
                <c:pt idx="4">
                  <c:v>0.97167138810198306</c:v>
                </c:pt>
                <c:pt idx="5">
                  <c:v>0.94050991501416425</c:v>
                </c:pt>
                <c:pt idx="6">
                  <c:v>0.95184135977337114</c:v>
                </c:pt>
                <c:pt idx="7">
                  <c:v>1.0169971671388103</c:v>
                </c:pt>
                <c:pt idx="8">
                  <c:v>1.0566572237960339</c:v>
                </c:pt>
                <c:pt idx="9">
                  <c:v>0.96033994334277617</c:v>
                </c:pt>
                <c:pt idx="10">
                  <c:v>0.94900849858356939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8-4C99-9ACD-91459CC8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647552"/>
        <c:axId val="923662016"/>
      </c:lineChart>
      <c:catAx>
        <c:axId val="10446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662016"/>
        <c:crosses val="autoZero"/>
        <c:auto val="1"/>
        <c:lblAlgn val="ctr"/>
        <c:lblOffset val="100"/>
        <c:noMultiLvlLbl val="0"/>
      </c:catAx>
      <c:valAx>
        <c:axId val="9236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46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478117</xdr:colOff>
      <xdr:row>13</xdr:row>
      <xdr:rowOff>66489</xdr:rowOff>
    </xdr:from>
    <xdr:to>
      <xdr:col>19</xdr:col>
      <xdr:colOff>959970</xdr:colOff>
      <xdr:row>26</xdr:row>
      <xdr:rowOff>138953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C07073-2EC6-4F45-BEBD-98D96600A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636866</xdr:colOff>
      <xdr:row>16</xdr:row>
      <xdr:rowOff>178547</xdr:rowOff>
    </xdr:from>
    <xdr:to>
      <xdr:col>11</xdr:col>
      <xdr:colOff>437028</xdr:colOff>
      <xdr:row>30</xdr:row>
      <xdr:rowOff>45571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AEC1208-A504-4A82-AF18-684E0A257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392073</xdr:colOff>
      <xdr:row>22</xdr:row>
      <xdr:rowOff>137858</xdr:rowOff>
    </xdr:from>
    <xdr:to>
      <xdr:col>13</xdr:col>
      <xdr:colOff>192235</xdr:colOff>
      <xdr:row>36</xdr:row>
      <xdr:rowOff>6216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799CA7-D44C-4877-8B7F-0B94AB0C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B845-FF88-4425-9EB3-3D8770038521}">
  <dimension ref="A1:V30"/>
  <sheetViews>
    <sheetView tabSelected="1" zoomScale="84" workbookViewId="0">
      <selection activeCell="V20" sqref="V20"/>
    </sheetView>
  </sheetViews>
  <sheetFormatPr defaultRowHeight="16.5" x14ac:dyDescent="0.3"/>
  <cols>
    <col min="1" max="1" width="13.75" style="7" bestFit="1" customWidth="1"/>
    <col min="2" max="2" width="9.75" customWidth="1"/>
    <col min="20" max="20" width="13.125" bestFit="1" customWidth="1"/>
    <col min="21" max="21" width="13.75" bestFit="1" customWidth="1"/>
  </cols>
  <sheetData>
    <row r="1" spans="1:22" x14ac:dyDescent="0.3">
      <c r="A1" s="13" t="s">
        <v>15</v>
      </c>
      <c r="B1" s="10" t="s">
        <v>0</v>
      </c>
      <c r="C1" s="10" t="s">
        <v>30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S1" t="s">
        <v>16</v>
      </c>
    </row>
    <row r="2" spans="1:22" x14ac:dyDescent="0.3">
      <c r="A2" s="11">
        <v>1</v>
      </c>
      <c r="B2" s="2">
        <v>58517</v>
      </c>
      <c r="C2" s="12">
        <f>(B2/B$11)</f>
        <v>0.14587856955887668</v>
      </c>
      <c r="D2" s="4">
        <v>221</v>
      </c>
      <c r="E2" s="4">
        <v>228</v>
      </c>
      <c r="F2" s="4">
        <v>218</v>
      </c>
      <c r="G2" s="4">
        <v>206</v>
      </c>
      <c r="H2" s="4">
        <v>201</v>
      </c>
      <c r="I2" s="4">
        <v>193</v>
      </c>
      <c r="J2" s="4">
        <v>193</v>
      </c>
      <c r="K2" s="4">
        <v>204</v>
      </c>
      <c r="L2" s="4">
        <v>211</v>
      </c>
      <c r="M2" s="4">
        <v>198</v>
      </c>
      <c r="N2" s="4">
        <v>198</v>
      </c>
      <c r="O2" s="4">
        <v>207</v>
      </c>
      <c r="P2" s="4">
        <v>206</v>
      </c>
      <c r="Q2" s="8">
        <f>D2/P2</f>
        <v>1.0728155339805825</v>
      </c>
      <c r="R2">
        <f>STDEV(D2:O2)</f>
        <v>11.164065730564454</v>
      </c>
      <c r="S2">
        <v>35</v>
      </c>
      <c r="T2">
        <f t="shared" ref="T2:T10" si="0">SUM(D2:O2)</f>
        <v>2478</v>
      </c>
      <c r="U2">
        <f>STDEV(P2:P10)</f>
        <v>77.055175037112207</v>
      </c>
    </row>
    <row r="3" spans="1:22" x14ac:dyDescent="0.3">
      <c r="A3" s="11">
        <v>2</v>
      </c>
      <c r="B3" s="2">
        <v>114171</v>
      </c>
      <c r="C3" s="12">
        <f t="shared" ref="C3:C11" si="1">(B3/B$11)</f>
        <v>0.28461989105911972</v>
      </c>
      <c r="D3" s="4">
        <v>308</v>
      </c>
      <c r="E3" s="4">
        <v>320</v>
      </c>
      <c r="F3" s="4">
        <v>307</v>
      </c>
      <c r="G3" s="4">
        <v>287</v>
      </c>
      <c r="H3" s="4">
        <v>282</v>
      </c>
      <c r="I3" s="4">
        <v>269</v>
      </c>
      <c r="J3" s="4">
        <v>268</v>
      </c>
      <c r="K3" s="4">
        <v>286</v>
      </c>
      <c r="L3" s="4">
        <v>298</v>
      </c>
      <c r="M3" s="4">
        <v>278</v>
      </c>
      <c r="N3" s="4">
        <v>275</v>
      </c>
      <c r="O3" s="4">
        <v>292</v>
      </c>
      <c r="P3" s="4">
        <v>289</v>
      </c>
      <c r="Q3" s="8">
        <f t="shared" ref="Q3:Q10" si="2">D3/P3</f>
        <v>1.0657439446366781</v>
      </c>
      <c r="R3">
        <f t="shared" ref="R3:R10" si="3">STDEV(D3:O3)</f>
        <v>16.391978821880222</v>
      </c>
      <c r="S3">
        <v>52</v>
      </c>
      <c r="T3">
        <f t="shared" si="0"/>
        <v>3470</v>
      </c>
    </row>
    <row r="4" spans="1:22" x14ac:dyDescent="0.3">
      <c r="A4" s="11">
        <v>3</v>
      </c>
      <c r="B4" s="2">
        <v>96765</v>
      </c>
      <c r="C4" s="12">
        <f t="shared" si="1"/>
        <v>0.24122801550600173</v>
      </c>
      <c r="D4" s="4">
        <v>338</v>
      </c>
      <c r="E4" s="4">
        <v>348</v>
      </c>
      <c r="F4" s="4">
        <v>335</v>
      </c>
      <c r="G4" s="4">
        <v>317</v>
      </c>
      <c r="H4" s="4">
        <v>312</v>
      </c>
      <c r="I4" s="4">
        <v>299</v>
      </c>
      <c r="J4" s="4">
        <v>301</v>
      </c>
      <c r="K4" s="4">
        <v>326</v>
      </c>
      <c r="L4" s="4">
        <v>344</v>
      </c>
      <c r="M4" s="4">
        <v>311</v>
      </c>
      <c r="N4" s="4">
        <v>304</v>
      </c>
      <c r="O4" s="4">
        <v>322</v>
      </c>
      <c r="P4" s="4">
        <v>321</v>
      </c>
      <c r="Q4" s="8">
        <f t="shared" si="2"/>
        <v>1.0529595015576323</v>
      </c>
      <c r="R4">
        <f t="shared" si="3"/>
        <v>16.88710284282779</v>
      </c>
      <c r="S4">
        <v>49</v>
      </c>
      <c r="T4">
        <f t="shared" si="0"/>
        <v>3857</v>
      </c>
    </row>
    <row r="5" spans="1:22" x14ac:dyDescent="0.3">
      <c r="A5" s="11">
        <v>4</v>
      </c>
      <c r="B5" s="2">
        <v>101380</v>
      </c>
      <c r="C5" s="12">
        <f t="shared" si="1"/>
        <v>0.25273287048001297</v>
      </c>
      <c r="D5" s="4">
        <v>353</v>
      </c>
      <c r="E5" s="4">
        <v>365</v>
      </c>
      <c r="F5" s="4">
        <v>350</v>
      </c>
      <c r="G5" s="4">
        <v>330</v>
      </c>
      <c r="H5" s="4">
        <v>327</v>
      </c>
      <c r="I5" s="4">
        <v>315</v>
      </c>
      <c r="J5" s="4">
        <v>320</v>
      </c>
      <c r="K5" s="4">
        <v>346</v>
      </c>
      <c r="L5" s="4">
        <v>368</v>
      </c>
      <c r="M5" s="4">
        <v>330</v>
      </c>
      <c r="N5" s="4">
        <v>319</v>
      </c>
      <c r="O5" s="4">
        <v>336</v>
      </c>
      <c r="P5" s="4">
        <v>338</v>
      </c>
      <c r="Q5" s="8">
        <f t="shared" si="2"/>
        <v>1.044378698224852</v>
      </c>
      <c r="R5">
        <f t="shared" si="3"/>
        <v>17.909494688572316</v>
      </c>
      <c r="S5" t="s">
        <v>31</v>
      </c>
      <c r="T5">
        <f t="shared" si="0"/>
        <v>4059</v>
      </c>
    </row>
    <row r="6" spans="1:22" x14ac:dyDescent="0.3">
      <c r="A6" s="11">
        <v>5</v>
      </c>
      <c r="B6" s="2">
        <v>25666</v>
      </c>
      <c r="C6" s="12">
        <f t="shared" si="1"/>
        <v>6.3983446969224825E-2</v>
      </c>
      <c r="D6" s="4">
        <v>374</v>
      </c>
      <c r="E6" s="4">
        <v>385</v>
      </c>
      <c r="F6" s="4">
        <v>369</v>
      </c>
      <c r="G6" s="4">
        <v>349</v>
      </c>
      <c r="H6" s="4">
        <v>344</v>
      </c>
      <c r="I6" s="4">
        <v>330</v>
      </c>
      <c r="J6" s="4">
        <v>333</v>
      </c>
      <c r="K6" s="4">
        <v>362</v>
      </c>
      <c r="L6" s="4">
        <v>384</v>
      </c>
      <c r="M6" s="4">
        <v>344</v>
      </c>
      <c r="N6" s="4">
        <v>334</v>
      </c>
      <c r="O6" s="4">
        <v>354</v>
      </c>
      <c r="P6" s="4">
        <v>355</v>
      </c>
      <c r="Q6" s="8">
        <f t="shared" si="2"/>
        <v>1.0535211267605633</v>
      </c>
      <c r="R6">
        <f t="shared" si="3"/>
        <v>19.483481737257861</v>
      </c>
      <c r="S6">
        <v>56</v>
      </c>
      <c r="T6">
        <f t="shared" si="0"/>
        <v>4262</v>
      </c>
    </row>
    <row r="7" spans="1:22" x14ac:dyDescent="0.3">
      <c r="A7" s="11">
        <v>6</v>
      </c>
      <c r="B7" s="2">
        <v>3618</v>
      </c>
      <c r="C7" s="12">
        <f t="shared" si="1"/>
        <v>9.0194074314133652E-3</v>
      </c>
      <c r="D7" s="4">
        <v>408</v>
      </c>
      <c r="E7" s="4">
        <v>418</v>
      </c>
      <c r="F7" s="4">
        <v>410</v>
      </c>
      <c r="G7" s="4">
        <v>384</v>
      </c>
      <c r="H7" s="4">
        <v>381</v>
      </c>
      <c r="I7" s="4">
        <v>368</v>
      </c>
      <c r="J7" s="4">
        <v>370</v>
      </c>
      <c r="K7" s="4">
        <v>400</v>
      </c>
      <c r="L7" s="4">
        <v>420</v>
      </c>
      <c r="M7" s="4">
        <v>386</v>
      </c>
      <c r="N7" s="4">
        <v>372</v>
      </c>
      <c r="O7" s="4">
        <v>391</v>
      </c>
      <c r="P7" s="4">
        <v>392</v>
      </c>
      <c r="Q7" s="8">
        <f t="shared" si="2"/>
        <v>1.0408163265306123</v>
      </c>
      <c r="R7">
        <f t="shared" si="3"/>
        <v>18.548870748932565</v>
      </c>
      <c r="S7">
        <v>52</v>
      </c>
      <c r="T7">
        <f t="shared" si="0"/>
        <v>4708</v>
      </c>
    </row>
    <row r="8" spans="1:22" x14ac:dyDescent="0.3">
      <c r="A8" s="11">
        <v>7</v>
      </c>
      <c r="B8" s="4">
        <v>871</v>
      </c>
      <c r="C8" s="12">
        <f t="shared" si="1"/>
        <v>2.1713388260809954E-3</v>
      </c>
      <c r="D8" s="4">
        <v>423</v>
      </c>
      <c r="E8" s="4">
        <v>407</v>
      </c>
      <c r="F8" s="4">
        <v>393</v>
      </c>
      <c r="G8" s="4">
        <v>380</v>
      </c>
      <c r="H8" s="4">
        <v>374</v>
      </c>
      <c r="I8" s="4">
        <v>355</v>
      </c>
      <c r="J8" s="4">
        <v>374</v>
      </c>
      <c r="K8" s="4">
        <v>391</v>
      </c>
      <c r="L8" s="4">
        <v>406</v>
      </c>
      <c r="M8" s="4">
        <v>376</v>
      </c>
      <c r="N8" s="4">
        <v>370</v>
      </c>
      <c r="O8" s="4">
        <v>401</v>
      </c>
      <c r="P8" s="4">
        <v>388</v>
      </c>
      <c r="Q8" s="8">
        <f t="shared" si="2"/>
        <v>1.0902061855670102</v>
      </c>
      <c r="R8">
        <f t="shared" si="3"/>
        <v>19.360221636597601</v>
      </c>
      <c r="S8">
        <v>69</v>
      </c>
      <c r="T8">
        <f t="shared" si="0"/>
        <v>4650</v>
      </c>
    </row>
    <row r="9" spans="1:22" x14ac:dyDescent="0.3">
      <c r="A9" s="11">
        <v>8</v>
      </c>
      <c r="B9" s="4">
        <v>115</v>
      </c>
      <c r="C9" s="12">
        <f t="shared" si="1"/>
        <v>2.866865269796951E-4</v>
      </c>
      <c r="D9" s="4">
        <v>446</v>
      </c>
      <c r="E9" s="4">
        <v>428</v>
      </c>
      <c r="F9" s="4">
        <v>414</v>
      </c>
      <c r="G9" s="4">
        <v>481</v>
      </c>
      <c r="H9" s="4">
        <v>474</v>
      </c>
      <c r="I9" s="4">
        <v>484</v>
      </c>
      <c r="J9" s="4">
        <v>476</v>
      </c>
      <c r="K9" s="4">
        <v>491</v>
      </c>
      <c r="L9" s="4">
        <v>493</v>
      </c>
      <c r="M9" s="4">
        <v>439</v>
      </c>
      <c r="N9" s="4">
        <v>477</v>
      </c>
      <c r="O9" s="4">
        <v>460</v>
      </c>
      <c r="P9" s="4">
        <v>464</v>
      </c>
      <c r="Q9" s="8">
        <f t="shared" si="2"/>
        <v>0.96120689655172409</v>
      </c>
      <c r="R9">
        <f t="shared" si="3"/>
        <v>25.991111534289541</v>
      </c>
      <c r="S9">
        <v>79</v>
      </c>
      <c r="T9">
        <f t="shared" si="0"/>
        <v>5563</v>
      </c>
    </row>
    <row r="10" spans="1:22" x14ac:dyDescent="0.3">
      <c r="A10" s="11">
        <v>9</v>
      </c>
      <c r="B10" s="4">
        <v>32</v>
      </c>
      <c r="C10" s="12">
        <f t="shared" si="1"/>
        <v>7.9773642290002119E-5</v>
      </c>
      <c r="D10" s="4">
        <v>646</v>
      </c>
      <c r="E10" s="4">
        <v>459</v>
      </c>
      <c r="F10" s="4">
        <v>432</v>
      </c>
      <c r="G10" s="4">
        <v>387</v>
      </c>
      <c r="H10" s="4">
        <v>389</v>
      </c>
      <c r="I10" s="4">
        <v>378</v>
      </c>
      <c r="J10" s="4">
        <v>394</v>
      </c>
      <c r="K10" s="4">
        <v>430</v>
      </c>
      <c r="L10" s="4">
        <v>434</v>
      </c>
      <c r="M10" s="4">
        <v>393</v>
      </c>
      <c r="N10" s="4">
        <v>369</v>
      </c>
      <c r="O10" s="4">
        <v>415</v>
      </c>
      <c r="P10" s="4">
        <v>427</v>
      </c>
      <c r="Q10" s="8">
        <f t="shared" si="2"/>
        <v>1.5128805620608898</v>
      </c>
      <c r="R10">
        <f t="shared" si="3"/>
        <v>74.018220525063654</v>
      </c>
      <c r="S10">
        <v>277</v>
      </c>
      <c r="T10">
        <f t="shared" si="0"/>
        <v>5126</v>
      </c>
    </row>
    <row r="11" spans="1:22" x14ac:dyDescent="0.3">
      <c r="A11" s="6" t="s">
        <v>14</v>
      </c>
      <c r="B11" s="2">
        <v>401135</v>
      </c>
      <c r="C11" s="3">
        <f t="shared" si="1"/>
        <v>1</v>
      </c>
      <c r="D11" s="5">
        <v>391</v>
      </c>
      <c r="E11" s="5">
        <v>373</v>
      </c>
      <c r="F11" s="5">
        <v>359</v>
      </c>
      <c r="G11" s="4">
        <v>347</v>
      </c>
      <c r="H11" s="4">
        <v>343</v>
      </c>
      <c r="I11" s="4">
        <v>332</v>
      </c>
      <c r="J11" s="4">
        <v>336</v>
      </c>
      <c r="K11" s="5">
        <v>359</v>
      </c>
      <c r="L11" s="5">
        <v>373</v>
      </c>
      <c r="M11" s="4">
        <v>339</v>
      </c>
      <c r="N11" s="4">
        <v>335</v>
      </c>
      <c r="O11" s="4">
        <v>353</v>
      </c>
      <c r="P11" s="4">
        <v>353</v>
      </c>
      <c r="S11">
        <v>80</v>
      </c>
    </row>
    <row r="12" spans="1:22" x14ac:dyDescent="0.3">
      <c r="C12" s="15"/>
      <c r="D12" s="8">
        <f>D11/$P11</f>
        <v>1.1076487252124645</v>
      </c>
      <c r="E12" s="8">
        <f t="shared" ref="E12:O12" si="4">E11/$P11</f>
        <v>1.0566572237960339</v>
      </c>
      <c r="F12" s="8">
        <f t="shared" si="4"/>
        <v>1.0169971671388103</v>
      </c>
      <c r="G12" s="8">
        <f t="shared" si="4"/>
        <v>0.98300283286118983</v>
      </c>
      <c r="H12" s="8">
        <f t="shared" si="4"/>
        <v>0.97167138810198306</v>
      </c>
      <c r="I12" s="8">
        <f t="shared" si="4"/>
        <v>0.94050991501416425</v>
      </c>
      <c r="J12" s="8">
        <f t="shared" si="4"/>
        <v>0.95184135977337114</v>
      </c>
      <c r="K12" s="8">
        <f t="shared" si="4"/>
        <v>1.0169971671388103</v>
      </c>
      <c r="L12" s="8">
        <f t="shared" si="4"/>
        <v>1.0566572237960339</v>
      </c>
      <c r="M12" s="8">
        <f t="shared" si="4"/>
        <v>0.96033994334277617</v>
      </c>
      <c r="N12" s="8">
        <f t="shared" si="4"/>
        <v>0.94900849858356939</v>
      </c>
      <c r="O12" s="8">
        <f t="shared" si="4"/>
        <v>1</v>
      </c>
      <c r="T12">
        <f t="shared" ref="T12" si="5">STDEV(T2:T10)</f>
        <v>921.94822402224747</v>
      </c>
    </row>
    <row r="13" spans="1:22" x14ac:dyDescent="0.3">
      <c r="C13" s="16"/>
    </row>
    <row r="15" spans="1:22" x14ac:dyDescent="0.3">
      <c r="A15" s="7" t="s">
        <v>15</v>
      </c>
      <c r="B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P15">
        <f>353-77</f>
        <v>276</v>
      </c>
    </row>
    <row r="16" spans="1:22" x14ac:dyDescent="0.3">
      <c r="A16" s="7" t="s">
        <v>0</v>
      </c>
      <c r="B16" s="1">
        <v>58517</v>
      </c>
      <c r="C16" s="1"/>
      <c r="D16" s="1">
        <v>114171</v>
      </c>
      <c r="E16" s="1">
        <v>96765</v>
      </c>
      <c r="F16" s="1">
        <v>101380</v>
      </c>
      <c r="G16" s="1">
        <v>25666</v>
      </c>
      <c r="H16" s="1">
        <v>3618</v>
      </c>
      <c r="I16">
        <v>871</v>
      </c>
      <c r="J16">
        <v>115</v>
      </c>
      <c r="K16">
        <v>32</v>
      </c>
      <c r="L16" s="1">
        <f>SUM(B16:K16)</f>
        <v>401135</v>
      </c>
      <c r="M16">
        <f>STDEV(B16:K16)</f>
        <v>48598.38310353316</v>
      </c>
      <c r="P16">
        <f>353+77</f>
        <v>430</v>
      </c>
      <c r="T16">
        <f>(60*60*24)*100</f>
        <v>8640000</v>
      </c>
      <c r="V16">
        <f>1.28*720</f>
        <v>921.6</v>
      </c>
    </row>
    <row r="17" spans="2:22" x14ac:dyDescent="0.3">
      <c r="B17">
        <f>(B16/$L16)*100</f>
        <v>14.587856955887668</v>
      </c>
      <c r="D17">
        <f t="shared" ref="D17:L17" si="6">(D16/$L16)*100</f>
        <v>28.461989105911972</v>
      </c>
      <c r="E17">
        <f t="shared" si="6"/>
        <v>24.122801550600173</v>
      </c>
      <c r="F17">
        <f t="shared" si="6"/>
        <v>25.273287048001297</v>
      </c>
      <c r="G17">
        <f t="shared" si="6"/>
        <v>6.3983446969224822</v>
      </c>
      <c r="H17">
        <f t="shared" si="6"/>
        <v>0.90194074314133654</v>
      </c>
      <c r="I17">
        <f t="shared" si="6"/>
        <v>0.21713388260809954</v>
      </c>
      <c r="J17">
        <f t="shared" si="6"/>
        <v>2.8668652697969511E-2</v>
      </c>
      <c r="K17">
        <f t="shared" si="6"/>
        <v>7.9773642290002118E-3</v>
      </c>
      <c r="L17">
        <f t="shared" si="6"/>
        <v>100</v>
      </c>
      <c r="V17">
        <f>1.28*24</f>
        <v>30.72</v>
      </c>
    </row>
    <row r="19" spans="2:22" x14ac:dyDescent="0.3">
      <c r="D19" t="s">
        <v>26</v>
      </c>
      <c r="I19" t="s">
        <v>17</v>
      </c>
      <c r="J19" t="s">
        <v>18</v>
      </c>
      <c r="K19" t="s">
        <v>20</v>
      </c>
      <c r="L19" t="s">
        <v>19</v>
      </c>
    </row>
    <row r="20" spans="2:22" x14ac:dyDescent="0.3">
      <c r="D20" t="s">
        <v>25</v>
      </c>
      <c r="I20">
        <v>100</v>
      </c>
      <c r="J20">
        <v>5</v>
      </c>
      <c r="K20">
        <v>30</v>
      </c>
      <c r="L20">
        <f>I20*J20*K20</f>
        <v>15000</v>
      </c>
      <c r="U20">
        <f>S20*720</f>
        <v>0</v>
      </c>
      <c r="V20">
        <f>2.1*720</f>
        <v>1512</v>
      </c>
    </row>
    <row r="21" spans="2:22" x14ac:dyDescent="0.3"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21</v>
      </c>
      <c r="R21" t="s">
        <v>22</v>
      </c>
      <c r="S21" t="s">
        <v>23</v>
      </c>
      <c r="T21" t="s">
        <v>24</v>
      </c>
      <c r="U21" t="s">
        <v>28</v>
      </c>
      <c r="V21" t="s">
        <v>29</v>
      </c>
    </row>
    <row r="22" spans="2:22" x14ac:dyDescent="0.3">
      <c r="B22" t="s">
        <v>27</v>
      </c>
      <c r="C22">
        <v>1</v>
      </c>
      <c r="D22">
        <f>D2/720</f>
        <v>0.30694444444444446</v>
      </c>
      <c r="E22">
        <f t="shared" ref="E22:O22" si="7">E2/720</f>
        <v>0.31666666666666665</v>
      </c>
      <c r="F22">
        <f t="shared" si="7"/>
        <v>0.30277777777777776</v>
      </c>
      <c r="G22">
        <f t="shared" si="7"/>
        <v>0.28611111111111109</v>
      </c>
      <c r="H22">
        <f t="shared" si="7"/>
        <v>0.27916666666666667</v>
      </c>
      <c r="I22">
        <f t="shared" si="7"/>
        <v>0.26805555555555555</v>
      </c>
      <c r="J22">
        <f t="shared" si="7"/>
        <v>0.26805555555555555</v>
      </c>
      <c r="K22">
        <f t="shared" si="7"/>
        <v>0.28333333333333333</v>
      </c>
      <c r="L22">
        <f t="shared" si="7"/>
        <v>0.29305555555555557</v>
      </c>
      <c r="M22">
        <f t="shared" si="7"/>
        <v>0.27500000000000002</v>
      </c>
      <c r="N22">
        <f t="shared" si="7"/>
        <v>0.27500000000000002</v>
      </c>
      <c r="O22">
        <f t="shared" si="7"/>
        <v>0.28749999999999998</v>
      </c>
      <c r="P22">
        <f>AVERAGE(D22:O22)</f>
        <v>0.28680555555555554</v>
      </c>
      <c r="Q22">
        <f>STDEV(D22:O22)</f>
        <v>1.5505646848006182E-2</v>
      </c>
      <c r="R22">
        <f>P22-Q22</f>
        <v>0.27129990870754933</v>
      </c>
      <c r="S22">
        <f>P22+Q22</f>
        <v>0.30231120240356174</v>
      </c>
      <c r="T22">
        <f>S22*720</f>
        <v>217.66406573056446</v>
      </c>
    </row>
    <row r="23" spans="2:22" x14ac:dyDescent="0.3">
      <c r="C23">
        <v>2</v>
      </c>
      <c r="D23">
        <f t="shared" ref="D23:O30" si="8">D3/720</f>
        <v>0.42777777777777776</v>
      </c>
      <c r="E23">
        <f t="shared" si="8"/>
        <v>0.44444444444444442</v>
      </c>
      <c r="F23">
        <f t="shared" si="8"/>
        <v>0.42638888888888887</v>
      </c>
      <c r="G23">
        <f t="shared" si="8"/>
        <v>0.39861111111111114</v>
      </c>
      <c r="H23">
        <f t="shared" si="8"/>
        <v>0.39166666666666666</v>
      </c>
      <c r="I23">
        <f t="shared" si="8"/>
        <v>0.37361111111111112</v>
      </c>
      <c r="J23">
        <f t="shared" si="8"/>
        <v>0.37222222222222223</v>
      </c>
      <c r="K23">
        <f t="shared" si="8"/>
        <v>0.3972222222222222</v>
      </c>
      <c r="L23">
        <f t="shared" si="8"/>
        <v>0.41388888888888886</v>
      </c>
      <c r="M23">
        <f t="shared" si="8"/>
        <v>0.38611111111111113</v>
      </c>
      <c r="N23">
        <f t="shared" si="8"/>
        <v>0.38194444444444442</v>
      </c>
      <c r="O23">
        <f t="shared" si="8"/>
        <v>0.40555555555555556</v>
      </c>
      <c r="P23">
        <f t="shared" ref="P23:P30" si="9">AVERAGE(D23:O23)</f>
        <v>0.40162037037037046</v>
      </c>
      <c r="Q23">
        <f t="shared" ref="Q23:Q30" si="10">STDEV(D23:O23)</f>
        <v>2.276663725261141E-2</v>
      </c>
      <c r="R23">
        <f t="shared" ref="R23:R30" si="11">P23-Q23</f>
        <v>0.37885373311775905</v>
      </c>
      <c r="S23">
        <f t="shared" ref="S23:S30" si="12">P23+Q23</f>
        <v>0.42438700762298187</v>
      </c>
      <c r="T23">
        <f t="shared" ref="T23:T30" si="13">S23*720</f>
        <v>305.55864548854697</v>
      </c>
    </row>
    <row r="24" spans="2:22" x14ac:dyDescent="0.3">
      <c r="C24">
        <v>3</v>
      </c>
      <c r="D24">
        <f t="shared" si="8"/>
        <v>0.46944444444444444</v>
      </c>
      <c r="E24">
        <f t="shared" si="8"/>
        <v>0.48333333333333334</v>
      </c>
      <c r="F24">
        <f t="shared" si="8"/>
        <v>0.46527777777777779</v>
      </c>
      <c r="G24">
        <f t="shared" si="8"/>
        <v>0.44027777777777777</v>
      </c>
      <c r="H24">
        <f t="shared" si="8"/>
        <v>0.43333333333333335</v>
      </c>
      <c r="I24">
        <f t="shared" si="8"/>
        <v>0.4152777777777778</v>
      </c>
      <c r="J24">
        <f t="shared" si="8"/>
        <v>0.41805555555555557</v>
      </c>
      <c r="K24">
        <f t="shared" si="8"/>
        <v>0.45277777777777778</v>
      </c>
      <c r="L24">
        <f t="shared" si="8"/>
        <v>0.4777777777777778</v>
      </c>
      <c r="M24">
        <f t="shared" si="8"/>
        <v>0.43194444444444446</v>
      </c>
      <c r="N24">
        <f t="shared" si="8"/>
        <v>0.42222222222222222</v>
      </c>
      <c r="O24">
        <f t="shared" si="8"/>
        <v>0.44722222222222224</v>
      </c>
      <c r="P24">
        <f t="shared" si="9"/>
        <v>0.44641203703703708</v>
      </c>
      <c r="Q24">
        <f t="shared" si="10"/>
        <v>2.3454309503927483E-2</v>
      </c>
      <c r="R24">
        <f t="shared" si="11"/>
        <v>0.42295772753310962</v>
      </c>
      <c r="S24">
        <f t="shared" si="12"/>
        <v>0.46986634654096454</v>
      </c>
      <c r="T24">
        <f t="shared" si="13"/>
        <v>338.30376950949449</v>
      </c>
    </row>
    <row r="25" spans="2:22" x14ac:dyDescent="0.3">
      <c r="C25">
        <v>4</v>
      </c>
      <c r="D25">
        <f t="shared" si="8"/>
        <v>0.49027777777777776</v>
      </c>
      <c r="E25">
        <f t="shared" si="8"/>
        <v>0.50694444444444442</v>
      </c>
      <c r="F25">
        <f t="shared" si="8"/>
        <v>0.4861111111111111</v>
      </c>
      <c r="G25">
        <f t="shared" si="8"/>
        <v>0.45833333333333331</v>
      </c>
      <c r="H25">
        <f t="shared" si="8"/>
        <v>0.45416666666666666</v>
      </c>
      <c r="I25">
        <f t="shared" si="8"/>
        <v>0.4375</v>
      </c>
      <c r="J25">
        <f t="shared" si="8"/>
        <v>0.44444444444444442</v>
      </c>
      <c r="K25">
        <f t="shared" si="8"/>
        <v>0.48055555555555557</v>
      </c>
      <c r="L25">
        <f t="shared" si="8"/>
        <v>0.51111111111111107</v>
      </c>
      <c r="M25">
        <f t="shared" si="8"/>
        <v>0.45833333333333331</v>
      </c>
      <c r="N25">
        <f t="shared" si="8"/>
        <v>0.44305555555555554</v>
      </c>
      <c r="O25">
        <f t="shared" si="8"/>
        <v>0.46666666666666667</v>
      </c>
      <c r="P25">
        <f t="shared" si="9"/>
        <v>0.46979166666666661</v>
      </c>
      <c r="Q25">
        <f t="shared" si="10"/>
        <v>2.4874298178572656E-2</v>
      </c>
      <c r="R25">
        <f t="shared" si="11"/>
        <v>0.44491736848809393</v>
      </c>
      <c r="S25">
        <f t="shared" si="12"/>
        <v>0.49466596484523928</v>
      </c>
      <c r="T25">
        <f t="shared" si="13"/>
        <v>356.15949468857229</v>
      </c>
    </row>
    <row r="26" spans="2:22" x14ac:dyDescent="0.3">
      <c r="C26">
        <v>5</v>
      </c>
      <c r="D26">
        <f t="shared" si="8"/>
        <v>0.51944444444444449</v>
      </c>
      <c r="E26">
        <f t="shared" si="8"/>
        <v>0.53472222222222221</v>
      </c>
      <c r="F26">
        <f t="shared" si="8"/>
        <v>0.51249999999999996</v>
      </c>
      <c r="G26">
        <f t="shared" si="8"/>
        <v>0.48472222222222222</v>
      </c>
      <c r="H26">
        <f t="shared" si="8"/>
        <v>0.4777777777777778</v>
      </c>
      <c r="I26">
        <f t="shared" si="8"/>
        <v>0.45833333333333331</v>
      </c>
      <c r="J26">
        <f t="shared" si="8"/>
        <v>0.46250000000000002</v>
      </c>
      <c r="K26">
        <f t="shared" si="8"/>
        <v>0.50277777777777777</v>
      </c>
      <c r="L26">
        <f t="shared" si="8"/>
        <v>0.53333333333333333</v>
      </c>
      <c r="M26">
        <f t="shared" si="8"/>
        <v>0.4777777777777778</v>
      </c>
      <c r="N26">
        <f t="shared" si="8"/>
        <v>0.46388888888888891</v>
      </c>
      <c r="O26">
        <f t="shared" si="8"/>
        <v>0.49166666666666664</v>
      </c>
      <c r="P26">
        <f t="shared" si="9"/>
        <v>0.49328703703703702</v>
      </c>
      <c r="Q26">
        <f t="shared" si="10"/>
        <v>2.7060391301747019E-2</v>
      </c>
      <c r="R26">
        <f t="shared" si="11"/>
        <v>0.46622664573528999</v>
      </c>
      <c r="S26">
        <f t="shared" si="12"/>
        <v>0.520347428338784</v>
      </c>
      <c r="T26">
        <f t="shared" si="13"/>
        <v>374.6501484039245</v>
      </c>
    </row>
    <row r="27" spans="2:22" x14ac:dyDescent="0.3">
      <c r="C27">
        <v>6</v>
      </c>
      <c r="D27">
        <f t="shared" si="8"/>
        <v>0.56666666666666665</v>
      </c>
      <c r="E27">
        <f t="shared" si="8"/>
        <v>0.5805555555555556</v>
      </c>
      <c r="F27">
        <f t="shared" si="8"/>
        <v>0.56944444444444442</v>
      </c>
      <c r="G27">
        <f t="shared" si="8"/>
        <v>0.53333333333333333</v>
      </c>
      <c r="H27">
        <f t="shared" si="8"/>
        <v>0.52916666666666667</v>
      </c>
      <c r="I27">
        <f t="shared" si="8"/>
        <v>0.51111111111111107</v>
      </c>
      <c r="J27">
        <f t="shared" si="8"/>
        <v>0.51388888888888884</v>
      </c>
      <c r="K27">
        <f t="shared" si="8"/>
        <v>0.55555555555555558</v>
      </c>
      <c r="L27">
        <f t="shared" si="8"/>
        <v>0.58333333333333337</v>
      </c>
      <c r="M27">
        <f t="shared" si="8"/>
        <v>0.53611111111111109</v>
      </c>
      <c r="N27">
        <f t="shared" si="8"/>
        <v>0.51666666666666672</v>
      </c>
      <c r="O27">
        <f t="shared" si="8"/>
        <v>0.54305555555555551</v>
      </c>
      <c r="P27">
        <f t="shared" si="9"/>
        <v>0.5449074074074074</v>
      </c>
      <c r="Q27">
        <f t="shared" si="10"/>
        <v>2.5762320484628572E-2</v>
      </c>
      <c r="R27">
        <f t="shared" si="11"/>
        <v>0.51914508692277883</v>
      </c>
      <c r="S27">
        <f t="shared" si="12"/>
        <v>0.57066972789203596</v>
      </c>
      <c r="T27">
        <f t="shared" si="13"/>
        <v>410.8822040822659</v>
      </c>
    </row>
    <row r="28" spans="2:22" x14ac:dyDescent="0.3">
      <c r="C28">
        <v>7</v>
      </c>
      <c r="D28">
        <f t="shared" si="8"/>
        <v>0.58750000000000002</v>
      </c>
      <c r="E28">
        <f t="shared" si="8"/>
        <v>0.56527777777777777</v>
      </c>
      <c r="F28">
        <f t="shared" si="8"/>
        <v>0.54583333333333328</v>
      </c>
      <c r="G28">
        <f t="shared" si="8"/>
        <v>0.52777777777777779</v>
      </c>
      <c r="H28">
        <f t="shared" si="8"/>
        <v>0.51944444444444449</v>
      </c>
      <c r="I28">
        <f t="shared" si="8"/>
        <v>0.49305555555555558</v>
      </c>
      <c r="J28">
        <f t="shared" si="8"/>
        <v>0.51944444444444449</v>
      </c>
      <c r="K28">
        <f t="shared" si="8"/>
        <v>0.54305555555555551</v>
      </c>
      <c r="L28">
        <f t="shared" si="8"/>
        <v>0.56388888888888888</v>
      </c>
      <c r="M28">
        <f t="shared" si="8"/>
        <v>0.52222222222222225</v>
      </c>
      <c r="N28">
        <f t="shared" si="8"/>
        <v>0.51388888888888884</v>
      </c>
      <c r="O28">
        <f t="shared" si="8"/>
        <v>0.55694444444444446</v>
      </c>
      <c r="P28">
        <f t="shared" si="9"/>
        <v>0.53819444444444442</v>
      </c>
      <c r="Q28">
        <f t="shared" si="10"/>
        <v>2.688919671749666E-2</v>
      </c>
      <c r="R28">
        <f t="shared" si="11"/>
        <v>0.51130524772694774</v>
      </c>
      <c r="S28">
        <f t="shared" si="12"/>
        <v>0.5650836411619411</v>
      </c>
      <c r="T28">
        <f t="shared" si="13"/>
        <v>406.8602216365976</v>
      </c>
    </row>
    <row r="29" spans="2:22" x14ac:dyDescent="0.3">
      <c r="C29">
        <v>8</v>
      </c>
      <c r="D29">
        <f t="shared" si="8"/>
        <v>0.61944444444444446</v>
      </c>
      <c r="E29">
        <f t="shared" si="8"/>
        <v>0.59444444444444444</v>
      </c>
      <c r="F29">
        <f t="shared" si="8"/>
        <v>0.57499999999999996</v>
      </c>
      <c r="G29">
        <f t="shared" si="8"/>
        <v>0.66805555555555551</v>
      </c>
      <c r="H29">
        <f t="shared" si="8"/>
        <v>0.65833333333333333</v>
      </c>
      <c r="I29">
        <f t="shared" si="8"/>
        <v>0.67222222222222228</v>
      </c>
      <c r="J29">
        <f t="shared" si="8"/>
        <v>0.66111111111111109</v>
      </c>
      <c r="K29">
        <f t="shared" si="8"/>
        <v>0.68194444444444446</v>
      </c>
      <c r="L29">
        <f t="shared" si="8"/>
        <v>0.68472222222222223</v>
      </c>
      <c r="M29">
        <f t="shared" si="8"/>
        <v>0.60972222222222228</v>
      </c>
      <c r="N29">
        <f t="shared" si="8"/>
        <v>0.66249999999999998</v>
      </c>
      <c r="O29">
        <f t="shared" si="8"/>
        <v>0.63888888888888884</v>
      </c>
      <c r="P29">
        <f t="shared" si="9"/>
        <v>0.64386574074074077</v>
      </c>
      <c r="Q29">
        <f t="shared" si="10"/>
        <v>3.6098766019846587E-2</v>
      </c>
      <c r="R29">
        <f t="shared" si="11"/>
        <v>0.60776697472089414</v>
      </c>
      <c r="S29">
        <f t="shared" si="12"/>
        <v>0.67996450676058739</v>
      </c>
      <c r="T29">
        <f t="shared" si="13"/>
        <v>489.5744448676229</v>
      </c>
    </row>
    <row r="30" spans="2:22" x14ac:dyDescent="0.3">
      <c r="C30">
        <v>9</v>
      </c>
      <c r="D30">
        <f t="shared" si="8"/>
        <v>0.89722222222222225</v>
      </c>
      <c r="E30">
        <f t="shared" si="8"/>
        <v>0.63749999999999996</v>
      </c>
      <c r="F30">
        <f t="shared" si="8"/>
        <v>0.6</v>
      </c>
      <c r="G30">
        <f t="shared" si="8"/>
        <v>0.53749999999999998</v>
      </c>
      <c r="H30">
        <f t="shared" si="8"/>
        <v>0.54027777777777775</v>
      </c>
      <c r="I30">
        <f t="shared" si="8"/>
        <v>0.52500000000000002</v>
      </c>
      <c r="J30">
        <f t="shared" si="8"/>
        <v>0.54722222222222228</v>
      </c>
      <c r="K30">
        <f t="shared" si="8"/>
        <v>0.59722222222222221</v>
      </c>
      <c r="L30">
        <f t="shared" si="8"/>
        <v>0.60277777777777775</v>
      </c>
      <c r="M30">
        <f t="shared" si="8"/>
        <v>0.54583333333333328</v>
      </c>
      <c r="N30">
        <f t="shared" si="8"/>
        <v>0.51249999999999996</v>
      </c>
      <c r="O30">
        <f t="shared" si="8"/>
        <v>0.57638888888888884</v>
      </c>
      <c r="P30">
        <f t="shared" si="9"/>
        <v>0.59328703703703711</v>
      </c>
      <c r="Q30">
        <f t="shared" si="10"/>
        <v>0.10280308406258769</v>
      </c>
      <c r="R30">
        <f t="shared" si="11"/>
        <v>0.49048395297444941</v>
      </c>
      <c r="S30">
        <f t="shared" si="12"/>
        <v>0.69609012109962476</v>
      </c>
      <c r="T30">
        <f t="shared" si="13"/>
        <v>501.18488719172984</v>
      </c>
    </row>
  </sheetData>
  <phoneticPr fontId="1" type="noConversion"/>
  <conditionalFormatting sqref="D2:O10 R10">
    <cfRule type="cellIs" dxfId="0" priority="1" operator="greaterThan">
      <formula>400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2365-68B5-478C-A0EC-D2761D0915B2}">
  <dimension ref="A1:K101"/>
  <sheetViews>
    <sheetView workbookViewId="0">
      <selection activeCell="J3" sqref="J3"/>
    </sheetView>
  </sheetViews>
  <sheetFormatPr defaultRowHeight="16.5" x14ac:dyDescent="0.3"/>
  <cols>
    <col min="1" max="6" width="9" style="14"/>
    <col min="7" max="7" width="14.125" style="14" bestFit="1" customWidth="1"/>
    <col min="8" max="16384" width="9" style="14"/>
  </cols>
  <sheetData>
    <row r="1" spans="1:11" x14ac:dyDescent="0.3">
      <c r="A1" s="18" t="s">
        <v>133</v>
      </c>
      <c r="B1" s="18" t="s">
        <v>134</v>
      </c>
      <c r="C1" s="18" t="s">
        <v>135</v>
      </c>
      <c r="D1" s="18" t="s">
        <v>136</v>
      </c>
      <c r="H1" s="14" t="s">
        <v>135</v>
      </c>
      <c r="I1" s="14" t="s">
        <v>137</v>
      </c>
      <c r="J1" s="14" t="s">
        <v>138</v>
      </c>
      <c r="K1" s="14" t="s">
        <v>139</v>
      </c>
    </row>
    <row r="2" spans="1:11" x14ac:dyDescent="0.3">
      <c r="A2" s="20" t="s">
        <v>132</v>
      </c>
      <c r="B2" s="18" t="s">
        <v>32</v>
      </c>
      <c r="C2" s="18">
        <v>2</v>
      </c>
      <c r="D2" s="18" t="s">
        <v>140</v>
      </c>
      <c r="E2" s="17" t="s">
        <v>240</v>
      </c>
      <c r="F2" s="17" t="s">
        <v>240</v>
      </c>
      <c r="G2" s="17" t="s">
        <v>241</v>
      </c>
      <c r="H2" s="18">
        <v>1</v>
      </c>
      <c r="I2" s="18">
        <v>58517</v>
      </c>
      <c r="J2" s="19">
        <v>0.14587856955887668</v>
      </c>
      <c r="K2" s="18">
        <v>15</v>
      </c>
    </row>
    <row r="3" spans="1:11" x14ac:dyDescent="0.3">
      <c r="A3" s="20" t="s">
        <v>132</v>
      </c>
      <c r="B3" s="18" t="s">
        <v>33</v>
      </c>
      <c r="C3" s="18">
        <v>4</v>
      </c>
      <c r="D3" s="18" t="s">
        <v>141</v>
      </c>
      <c r="G3" s="17" t="s">
        <v>242</v>
      </c>
      <c r="H3" s="18">
        <v>2</v>
      </c>
      <c r="I3" s="18">
        <v>114171</v>
      </c>
      <c r="J3" s="19">
        <v>0.28461989105911972</v>
      </c>
      <c r="K3" s="18">
        <v>27</v>
      </c>
    </row>
    <row r="4" spans="1:11" x14ac:dyDescent="0.3">
      <c r="A4" s="20" t="s">
        <v>132</v>
      </c>
      <c r="B4" s="18" t="s">
        <v>34</v>
      </c>
      <c r="C4" s="18">
        <v>3</v>
      </c>
      <c r="D4" s="18" t="s">
        <v>142</v>
      </c>
      <c r="G4" s="17" t="s">
        <v>243</v>
      </c>
      <c r="H4" s="18">
        <v>3</v>
      </c>
      <c r="I4" s="18">
        <v>96765</v>
      </c>
      <c r="J4" s="19">
        <v>0.24122801550600173</v>
      </c>
      <c r="K4" s="18">
        <v>24</v>
      </c>
    </row>
    <row r="5" spans="1:11" x14ac:dyDescent="0.3">
      <c r="A5" s="20" t="s">
        <v>132</v>
      </c>
      <c r="B5" s="18" t="s">
        <v>35</v>
      </c>
      <c r="C5" s="18">
        <v>2</v>
      </c>
      <c r="D5" s="18" t="s">
        <v>143</v>
      </c>
      <c r="G5" s="17" t="s">
        <v>244</v>
      </c>
      <c r="H5" s="18">
        <v>4</v>
      </c>
      <c r="I5" s="18">
        <v>101380</v>
      </c>
      <c r="J5" s="19">
        <v>0.25273287048001297</v>
      </c>
      <c r="K5" s="18">
        <v>24</v>
      </c>
    </row>
    <row r="6" spans="1:11" x14ac:dyDescent="0.3">
      <c r="A6" s="20" t="s">
        <v>132</v>
      </c>
      <c r="B6" s="18" t="s">
        <v>36</v>
      </c>
      <c r="C6" s="18">
        <v>5</v>
      </c>
      <c r="D6" s="18" t="s">
        <v>144</v>
      </c>
      <c r="G6" s="17" t="s">
        <v>245</v>
      </c>
      <c r="H6" s="18">
        <v>5</v>
      </c>
      <c r="I6" s="18">
        <v>25666</v>
      </c>
      <c r="J6" s="19">
        <v>6.3983446969224825E-2</v>
      </c>
      <c r="K6" s="18">
        <v>6</v>
      </c>
    </row>
    <row r="7" spans="1:11" x14ac:dyDescent="0.3">
      <c r="A7" s="20" t="s">
        <v>132</v>
      </c>
      <c r="B7" s="18" t="s">
        <v>37</v>
      </c>
      <c r="C7" s="18">
        <v>2</v>
      </c>
      <c r="D7" s="18" t="s">
        <v>145</v>
      </c>
      <c r="G7" s="17" t="s">
        <v>246</v>
      </c>
      <c r="H7" s="18">
        <v>6</v>
      </c>
      <c r="I7" s="18">
        <v>3618</v>
      </c>
      <c r="J7" s="19">
        <v>9.0194074314133652E-3</v>
      </c>
      <c r="K7" s="18">
        <v>1</v>
      </c>
    </row>
    <row r="8" spans="1:11" x14ac:dyDescent="0.3">
      <c r="A8" s="20" t="s">
        <v>132</v>
      </c>
      <c r="B8" s="18" t="s">
        <v>38</v>
      </c>
      <c r="C8" s="18">
        <v>4</v>
      </c>
      <c r="D8" s="18" t="s">
        <v>146</v>
      </c>
      <c r="G8" s="17" t="s">
        <v>247</v>
      </c>
      <c r="H8" s="18">
        <v>7</v>
      </c>
      <c r="I8" s="18">
        <v>871</v>
      </c>
      <c r="J8" s="19">
        <v>2.1713388260809954E-3</v>
      </c>
      <c r="K8" s="18">
        <v>1</v>
      </c>
    </row>
    <row r="9" spans="1:11" x14ac:dyDescent="0.3">
      <c r="A9" s="20" t="s">
        <v>132</v>
      </c>
      <c r="B9" s="18" t="s">
        <v>39</v>
      </c>
      <c r="C9" s="18">
        <v>3</v>
      </c>
      <c r="D9" s="18" t="s">
        <v>147</v>
      </c>
      <c r="G9" s="17" t="s">
        <v>248</v>
      </c>
      <c r="H9" s="18">
        <v>8</v>
      </c>
      <c r="I9" s="18">
        <v>115</v>
      </c>
      <c r="J9" s="19">
        <v>2.866865269796951E-4</v>
      </c>
      <c r="K9" s="18">
        <v>1</v>
      </c>
    </row>
    <row r="10" spans="1:11" x14ac:dyDescent="0.3">
      <c r="A10" s="20" t="s">
        <v>132</v>
      </c>
      <c r="B10" s="18" t="s">
        <v>40</v>
      </c>
      <c r="C10" s="18">
        <v>2</v>
      </c>
      <c r="D10" s="18" t="s">
        <v>148</v>
      </c>
      <c r="G10" s="17" t="s">
        <v>249</v>
      </c>
      <c r="H10" s="18">
        <v>9</v>
      </c>
      <c r="I10" s="18">
        <v>32</v>
      </c>
      <c r="J10" s="19">
        <v>7.9773642290002119E-5</v>
      </c>
      <c r="K10" s="18">
        <v>1</v>
      </c>
    </row>
    <row r="11" spans="1:11" x14ac:dyDescent="0.3">
      <c r="A11" s="20" t="s">
        <v>132</v>
      </c>
      <c r="B11" s="18" t="s">
        <v>41</v>
      </c>
      <c r="C11" s="18">
        <v>2</v>
      </c>
      <c r="D11" s="18" t="s">
        <v>149</v>
      </c>
      <c r="G11" s="17" t="s">
        <v>250</v>
      </c>
    </row>
    <row r="12" spans="1:11" x14ac:dyDescent="0.3">
      <c r="A12" s="20" t="s">
        <v>132</v>
      </c>
      <c r="B12" s="18" t="s">
        <v>42</v>
      </c>
      <c r="C12" s="18">
        <v>1</v>
      </c>
      <c r="D12" s="18" t="s">
        <v>150</v>
      </c>
      <c r="G12" s="17" t="s">
        <v>251</v>
      </c>
    </row>
    <row r="13" spans="1:11" x14ac:dyDescent="0.3">
      <c r="A13" s="20" t="s">
        <v>132</v>
      </c>
      <c r="B13" s="18" t="s">
        <v>43</v>
      </c>
      <c r="C13" s="18">
        <v>2</v>
      </c>
      <c r="D13" s="18" t="s">
        <v>151</v>
      </c>
      <c r="G13" s="17" t="s">
        <v>252</v>
      </c>
    </row>
    <row r="14" spans="1:11" x14ac:dyDescent="0.3">
      <c r="A14" s="20" t="s">
        <v>132</v>
      </c>
      <c r="B14" s="18" t="s">
        <v>44</v>
      </c>
      <c r="C14" s="18">
        <v>4</v>
      </c>
      <c r="D14" s="18" t="s">
        <v>152</v>
      </c>
      <c r="G14" s="17" t="s">
        <v>253</v>
      </c>
    </row>
    <row r="15" spans="1:11" x14ac:dyDescent="0.3">
      <c r="A15" s="20" t="s">
        <v>132</v>
      </c>
      <c r="B15" s="18" t="s">
        <v>45</v>
      </c>
      <c r="C15" s="18">
        <v>2</v>
      </c>
      <c r="D15" s="18" t="s">
        <v>153</v>
      </c>
      <c r="G15" s="17" t="s">
        <v>254</v>
      </c>
    </row>
    <row r="16" spans="1:11" x14ac:dyDescent="0.3">
      <c r="A16" s="20" t="s">
        <v>132</v>
      </c>
      <c r="B16" s="18" t="s">
        <v>46</v>
      </c>
      <c r="C16" s="18">
        <v>3</v>
      </c>
      <c r="D16" s="18" t="s">
        <v>154</v>
      </c>
      <c r="G16" s="17" t="s">
        <v>255</v>
      </c>
    </row>
    <row r="17" spans="1:7" x14ac:dyDescent="0.3">
      <c r="A17" s="20" t="s">
        <v>132</v>
      </c>
      <c r="B17" s="18" t="s">
        <v>47</v>
      </c>
      <c r="C17" s="18">
        <v>4</v>
      </c>
      <c r="D17" s="18" t="s">
        <v>155</v>
      </c>
      <c r="G17" s="17" t="s">
        <v>256</v>
      </c>
    </row>
    <row r="18" spans="1:7" x14ac:dyDescent="0.3">
      <c r="A18" s="20" t="s">
        <v>132</v>
      </c>
      <c r="B18" s="18" t="s">
        <v>48</v>
      </c>
      <c r="C18" s="18">
        <v>3</v>
      </c>
      <c r="D18" s="18" t="s">
        <v>156</v>
      </c>
      <c r="G18" s="17" t="s">
        <v>257</v>
      </c>
    </row>
    <row r="19" spans="1:7" x14ac:dyDescent="0.3">
      <c r="A19" s="20" t="s">
        <v>132</v>
      </c>
      <c r="B19" s="18" t="s">
        <v>49</v>
      </c>
      <c r="C19" s="18">
        <v>4</v>
      </c>
      <c r="D19" s="18" t="s">
        <v>157</v>
      </c>
      <c r="G19" s="17" t="s">
        <v>258</v>
      </c>
    </row>
    <row r="20" spans="1:7" x14ac:dyDescent="0.3">
      <c r="A20" s="20" t="s">
        <v>132</v>
      </c>
      <c r="B20" s="18" t="s">
        <v>50</v>
      </c>
      <c r="C20" s="18">
        <v>3</v>
      </c>
      <c r="D20" s="18" t="s">
        <v>158</v>
      </c>
      <c r="G20" s="17" t="s">
        <v>259</v>
      </c>
    </row>
    <row r="21" spans="1:7" x14ac:dyDescent="0.3">
      <c r="A21" s="20" t="s">
        <v>132</v>
      </c>
      <c r="B21" s="18" t="s">
        <v>51</v>
      </c>
      <c r="C21" s="18">
        <v>3</v>
      </c>
      <c r="D21" s="18" t="s">
        <v>159</v>
      </c>
      <c r="G21" s="17" t="s">
        <v>260</v>
      </c>
    </row>
    <row r="22" spans="1:7" x14ac:dyDescent="0.3">
      <c r="A22" s="20" t="s">
        <v>132</v>
      </c>
      <c r="B22" s="18" t="s">
        <v>52</v>
      </c>
      <c r="C22" s="18">
        <v>1</v>
      </c>
      <c r="D22" s="18" t="s">
        <v>160</v>
      </c>
      <c r="G22" s="17" t="s">
        <v>261</v>
      </c>
    </row>
    <row r="23" spans="1:7" x14ac:dyDescent="0.3">
      <c r="A23" s="20" t="s">
        <v>132</v>
      </c>
      <c r="B23" s="18" t="s">
        <v>53</v>
      </c>
      <c r="C23" s="18">
        <v>4</v>
      </c>
      <c r="D23" s="18" t="s">
        <v>161</v>
      </c>
      <c r="G23" s="17" t="s">
        <v>262</v>
      </c>
    </row>
    <row r="24" spans="1:7" x14ac:dyDescent="0.3">
      <c r="A24" s="20" t="s">
        <v>132</v>
      </c>
      <c r="B24" s="18" t="s">
        <v>54</v>
      </c>
      <c r="C24" s="18">
        <v>2</v>
      </c>
      <c r="D24" s="18" t="s">
        <v>162</v>
      </c>
      <c r="G24" s="17" t="s">
        <v>263</v>
      </c>
    </row>
    <row r="25" spans="1:7" x14ac:dyDescent="0.3">
      <c r="A25" s="20" t="s">
        <v>132</v>
      </c>
      <c r="B25" s="18" t="s">
        <v>55</v>
      </c>
      <c r="C25" s="18">
        <v>5</v>
      </c>
      <c r="D25" s="18" t="s">
        <v>163</v>
      </c>
      <c r="G25" s="17" t="s">
        <v>264</v>
      </c>
    </row>
    <row r="26" spans="1:7" x14ac:dyDescent="0.3">
      <c r="A26" s="20" t="s">
        <v>132</v>
      </c>
      <c r="B26" s="18" t="s">
        <v>56</v>
      </c>
      <c r="C26" s="18">
        <v>2</v>
      </c>
      <c r="D26" s="18" t="s">
        <v>164</v>
      </c>
      <c r="G26" s="17" t="s">
        <v>265</v>
      </c>
    </row>
    <row r="27" spans="1:7" x14ac:dyDescent="0.3">
      <c r="A27" s="20" t="s">
        <v>132</v>
      </c>
      <c r="B27" s="18" t="s">
        <v>57</v>
      </c>
      <c r="C27" s="18">
        <v>3</v>
      </c>
      <c r="D27" s="18" t="s">
        <v>165</v>
      </c>
      <c r="G27" s="17" t="s">
        <v>266</v>
      </c>
    </row>
    <row r="28" spans="1:7" x14ac:dyDescent="0.3">
      <c r="A28" s="20" t="s">
        <v>132</v>
      </c>
      <c r="B28" s="18" t="s">
        <v>58</v>
      </c>
      <c r="C28" s="18">
        <v>4</v>
      </c>
      <c r="D28" s="18" t="s">
        <v>166</v>
      </c>
      <c r="G28" s="17" t="s">
        <v>267</v>
      </c>
    </row>
    <row r="29" spans="1:7" x14ac:dyDescent="0.3">
      <c r="A29" s="20" t="s">
        <v>132</v>
      </c>
      <c r="B29" s="18" t="s">
        <v>59</v>
      </c>
      <c r="C29" s="18">
        <v>4</v>
      </c>
      <c r="D29" s="18" t="s">
        <v>167</v>
      </c>
      <c r="G29" s="17" t="s">
        <v>268</v>
      </c>
    </row>
    <row r="30" spans="1:7" x14ac:dyDescent="0.3">
      <c r="A30" s="20" t="s">
        <v>132</v>
      </c>
      <c r="B30" s="18" t="s">
        <v>60</v>
      </c>
      <c r="C30" s="18">
        <v>2</v>
      </c>
      <c r="D30" s="18" t="s">
        <v>168</v>
      </c>
      <c r="G30" s="17" t="s">
        <v>269</v>
      </c>
    </row>
    <row r="31" spans="1:7" x14ac:dyDescent="0.3">
      <c r="A31" s="20" t="s">
        <v>132</v>
      </c>
      <c r="B31" s="18" t="s">
        <v>61</v>
      </c>
      <c r="C31" s="18">
        <v>3</v>
      </c>
      <c r="D31" s="18" t="s">
        <v>169</v>
      </c>
      <c r="G31" s="17" t="s">
        <v>270</v>
      </c>
    </row>
    <row r="32" spans="1:7" x14ac:dyDescent="0.3">
      <c r="A32" s="20" t="s">
        <v>132</v>
      </c>
      <c r="B32" s="18" t="s">
        <v>62</v>
      </c>
      <c r="C32" s="18">
        <v>9</v>
      </c>
      <c r="D32" s="18" t="s">
        <v>170</v>
      </c>
      <c r="G32" s="17" t="s">
        <v>271</v>
      </c>
    </row>
    <row r="33" spans="1:7" x14ac:dyDescent="0.3">
      <c r="A33" s="20" t="s">
        <v>132</v>
      </c>
      <c r="B33" s="18" t="s">
        <v>63</v>
      </c>
      <c r="C33" s="18">
        <v>1</v>
      </c>
      <c r="D33" s="18" t="s">
        <v>171</v>
      </c>
      <c r="G33" s="17" t="s">
        <v>272</v>
      </c>
    </row>
    <row r="34" spans="1:7" x14ac:dyDescent="0.3">
      <c r="A34" s="20" t="s">
        <v>132</v>
      </c>
      <c r="B34" s="18" t="s">
        <v>64</v>
      </c>
      <c r="C34" s="18">
        <v>4</v>
      </c>
      <c r="D34" s="18" t="s">
        <v>172</v>
      </c>
      <c r="G34" s="17" t="s">
        <v>273</v>
      </c>
    </row>
    <row r="35" spans="1:7" x14ac:dyDescent="0.3">
      <c r="A35" s="20" t="s">
        <v>132</v>
      </c>
      <c r="B35" s="18" t="s">
        <v>65</v>
      </c>
      <c r="C35" s="18">
        <v>3</v>
      </c>
      <c r="D35" s="18" t="s">
        <v>173</v>
      </c>
      <c r="G35" s="17" t="s">
        <v>274</v>
      </c>
    </row>
    <row r="36" spans="1:7" x14ac:dyDescent="0.3">
      <c r="A36" s="20" t="s">
        <v>132</v>
      </c>
      <c r="B36" s="18" t="s">
        <v>66</v>
      </c>
      <c r="C36" s="18">
        <v>3</v>
      </c>
      <c r="D36" s="18" t="s">
        <v>174</v>
      </c>
      <c r="G36" s="17" t="s">
        <v>275</v>
      </c>
    </row>
    <row r="37" spans="1:7" x14ac:dyDescent="0.3">
      <c r="A37" s="20" t="s">
        <v>132</v>
      </c>
      <c r="B37" s="18" t="s">
        <v>67</v>
      </c>
      <c r="C37" s="18">
        <v>3</v>
      </c>
      <c r="D37" s="18" t="s">
        <v>175</v>
      </c>
      <c r="G37" s="17" t="s">
        <v>276</v>
      </c>
    </row>
    <row r="38" spans="1:7" x14ac:dyDescent="0.3">
      <c r="A38" s="20" t="s">
        <v>132</v>
      </c>
      <c r="B38" s="18" t="s">
        <v>68</v>
      </c>
      <c r="C38" s="18">
        <v>4</v>
      </c>
      <c r="D38" s="18" t="s">
        <v>176</v>
      </c>
      <c r="G38" s="17" t="s">
        <v>277</v>
      </c>
    </row>
    <row r="39" spans="1:7" x14ac:dyDescent="0.3">
      <c r="A39" s="20" t="s">
        <v>132</v>
      </c>
      <c r="B39" s="18" t="s">
        <v>69</v>
      </c>
      <c r="C39" s="18">
        <v>3</v>
      </c>
      <c r="D39" s="18" t="s">
        <v>177</v>
      </c>
      <c r="G39" s="17" t="s">
        <v>278</v>
      </c>
    </row>
    <row r="40" spans="1:7" x14ac:dyDescent="0.3">
      <c r="A40" s="20" t="s">
        <v>132</v>
      </c>
      <c r="B40" s="18" t="s">
        <v>70</v>
      </c>
      <c r="C40" s="18">
        <v>2</v>
      </c>
      <c r="D40" s="18" t="s">
        <v>178</v>
      </c>
      <c r="G40" s="17" t="s">
        <v>279</v>
      </c>
    </row>
    <row r="41" spans="1:7" x14ac:dyDescent="0.3">
      <c r="A41" s="20" t="s">
        <v>132</v>
      </c>
      <c r="B41" s="18" t="s">
        <v>71</v>
      </c>
      <c r="C41" s="18">
        <v>2</v>
      </c>
      <c r="D41" s="18" t="s">
        <v>179</v>
      </c>
      <c r="G41" s="17" t="s">
        <v>280</v>
      </c>
    </row>
    <row r="42" spans="1:7" x14ac:dyDescent="0.3">
      <c r="A42" s="20" t="s">
        <v>132</v>
      </c>
      <c r="B42" s="18" t="s">
        <v>72</v>
      </c>
      <c r="C42" s="18">
        <v>4</v>
      </c>
      <c r="D42" s="18" t="s">
        <v>180</v>
      </c>
      <c r="G42" s="17" t="s">
        <v>281</v>
      </c>
    </row>
    <row r="43" spans="1:7" x14ac:dyDescent="0.3">
      <c r="A43" s="20" t="s">
        <v>132</v>
      </c>
      <c r="B43" s="18" t="s">
        <v>73</v>
      </c>
      <c r="C43" s="18">
        <v>1</v>
      </c>
      <c r="D43" s="18" t="s">
        <v>181</v>
      </c>
      <c r="G43" s="17" t="s">
        <v>282</v>
      </c>
    </row>
    <row r="44" spans="1:7" x14ac:dyDescent="0.3">
      <c r="A44" s="20" t="s">
        <v>132</v>
      </c>
      <c r="B44" s="18" t="s">
        <v>74</v>
      </c>
      <c r="C44" s="18">
        <v>3</v>
      </c>
      <c r="D44" s="18" t="s">
        <v>182</v>
      </c>
      <c r="G44" s="17" t="s">
        <v>283</v>
      </c>
    </row>
    <row r="45" spans="1:7" x14ac:dyDescent="0.3">
      <c r="A45" s="20" t="s">
        <v>132</v>
      </c>
      <c r="B45" s="18" t="s">
        <v>75</v>
      </c>
      <c r="C45" s="18">
        <v>1</v>
      </c>
      <c r="D45" s="18" t="s">
        <v>183</v>
      </c>
      <c r="G45" s="17" t="s">
        <v>284</v>
      </c>
    </row>
    <row r="46" spans="1:7" x14ac:dyDescent="0.3">
      <c r="A46" s="20" t="s">
        <v>132</v>
      </c>
      <c r="B46" s="18" t="s">
        <v>76</v>
      </c>
      <c r="C46" s="18">
        <v>2</v>
      </c>
      <c r="D46" s="18" t="s">
        <v>184</v>
      </c>
      <c r="G46" s="17" t="s">
        <v>285</v>
      </c>
    </row>
    <row r="47" spans="1:7" x14ac:dyDescent="0.3">
      <c r="A47" s="20" t="s">
        <v>132</v>
      </c>
      <c r="B47" s="18" t="s">
        <v>77</v>
      </c>
      <c r="C47" s="18">
        <v>4</v>
      </c>
      <c r="D47" s="18" t="s">
        <v>185</v>
      </c>
      <c r="G47" s="17" t="s">
        <v>286</v>
      </c>
    </row>
    <row r="48" spans="1:7" x14ac:dyDescent="0.3">
      <c r="A48" s="20" t="s">
        <v>132</v>
      </c>
      <c r="B48" s="18" t="s">
        <v>78</v>
      </c>
      <c r="C48" s="18">
        <v>5</v>
      </c>
      <c r="D48" s="18" t="s">
        <v>186</v>
      </c>
      <c r="G48" s="17" t="s">
        <v>287</v>
      </c>
    </row>
    <row r="49" spans="1:7" x14ac:dyDescent="0.3">
      <c r="A49" s="20" t="s">
        <v>132</v>
      </c>
      <c r="B49" s="18" t="s">
        <v>79</v>
      </c>
      <c r="C49" s="18">
        <v>2</v>
      </c>
      <c r="D49" s="18" t="s">
        <v>187</v>
      </c>
      <c r="G49" s="17" t="s">
        <v>288</v>
      </c>
    </row>
    <row r="50" spans="1:7" x14ac:dyDescent="0.3">
      <c r="A50" s="20" t="s">
        <v>132</v>
      </c>
      <c r="B50" s="18" t="s">
        <v>80</v>
      </c>
      <c r="C50" s="18">
        <v>3</v>
      </c>
      <c r="D50" s="18" t="s">
        <v>188</v>
      </c>
      <c r="G50" s="17" t="s">
        <v>289</v>
      </c>
    </row>
    <row r="51" spans="1:7" x14ac:dyDescent="0.3">
      <c r="A51" s="20" t="s">
        <v>132</v>
      </c>
      <c r="B51" s="18" t="s">
        <v>81</v>
      </c>
      <c r="C51" s="18">
        <v>2</v>
      </c>
      <c r="D51" s="18" t="s">
        <v>189</v>
      </c>
      <c r="G51" s="17" t="s">
        <v>290</v>
      </c>
    </row>
    <row r="52" spans="1:7" x14ac:dyDescent="0.3">
      <c r="A52" s="20" t="s">
        <v>132</v>
      </c>
      <c r="B52" s="18" t="s">
        <v>82</v>
      </c>
      <c r="C52" s="18">
        <v>3</v>
      </c>
      <c r="D52" s="18" t="s">
        <v>190</v>
      </c>
      <c r="G52" s="17" t="s">
        <v>291</v>
      </c>
    </row>
    <row r="53" spans="1:7" x14ac:dyDescent="0.3">
      <c r="A53" s="20" t="s">
        <v>132</v>
      </c>
      <c r="B53" s="18" t="s">
        <v>83</v>
      </c>
      <c r="C53" s="18">
        <v>1</v>
      </c>
      <c r="D53" s="18" t="s">
        <v>191</v>
      </c>
      <c r="G53" s="17" t="s">
        <v>292</v>
      </c>
    </row>
    <row r="54" spans="1:7" x14ac:dyDescent="0.3">
      <c r="A54" s="20" t="s">
        <v>132</v>
      </c>
      <c r="B54" s="18" t="s">
        <v>84</v>
      </c>
      <c r="C54" s="18">
        <v>3</v>
      </c>
      <c r="D54" s="18" t="s">
        <v>192</v>
      </c>
      <c r="G54" s="17" t="s">
        <v>293</v>
      </c>
    </row>
    <row r="55" spans="1:7" x14ac:dyDescent="0.3">
      <c r="A55" s="20" t="s">
        <v>132</v>
      </c>
      <c r="B55" s="18" t="s">
        <v>85</v>
      </c>
      <c r="C55" s="18">
        <v>4</v>
      </c>
      <c r="D55" s="18" t="s">
        <v>193</v>
      </c>
      <c r="G55" s="17" t="s">
        <v>294</v>
      </c>
    </row>
    <row r="56" spans="1:7" x14ac:dyDescent="0.3">
      <c r="A56" s="20" t="s">
        <v>132</v>
      </c>
      <c r="B56" s="18" t="s">
        <v>86</v>
      </c>
      <c r="C56" s="18">
        <v>4</v>
      </c>
      <c r="D56" s="18" t="s">
        <v>194</v>
      </c>
      <c r="G56" s="17" t="s">
        <v>295</v>
      </c>
    </row>
    <row r="57" spans="1:7" x14ac:dyDescent="0.3">
      <c r="A57" s="20" t="s">
        <v>132</v>
      </c>
      <c r="B57" s="18" t="s">
        <v>87</v>
      </c>
      <c r="C57" s="18">
        <v>2</v>
      </c>
      <c r="D57" s="18" t="s">
        <v>195</v>
      </c>
      <c r="G57" s="17" t="s">
        <v>296</v>
      </c>
    </row>
    <row r="58" spans="1:7" x14ac:dyDescent="0.3">
      <c r="A58" s="20" t="s">
        <v>132</v>
      </c>
      <c r="B58" s="18" t="s">
        <v>88</v>
      </c>
      <c r="C58" s="18">
        <v>2</v>
      </c>
      <c r="D58" s="18" t="s">
        <v>196</v>
      </c>
      <c r="G58" s="17" t="s">
        <v>297</v>
      </c>
    </row>
    <row r="59" spans="1:7" x14ac:dyDescent="0.3">
      <c r="A59" s="20" t="s">
        <v>132</v>
      </c>
      <c r="B59" s="18" t="s">
        <v>89</v>
      </c>
      <c r="C59" s="18">
        <v>8</v>
      </c>
      <c r="D59" s="18" t="s">
        <v>197</v>
      </c>
      <c r="G59" s="17" t="s">
        <v>298</v>
      </c>
    </row>
    <row r="60" spans="1:7" x14ac:dyDescent="0.3">
      <c r="A60" s="20" t="s">
        <v>132</v>
      </c>
      <c r="B60" s="18" t="s">
        <v>90</v>
      </c>
      <c r="C60" s="18">
        <v>4</v>
      </c>
      <c r="D60" s="18" t="s">
        <v>198</v>
      </c>
      <c r="G60" s="17" t="s">
        <v>299</v>
      </c>
    </row>
    <row r="61" spans="1:7" x14ac:dyDescent="0.3">
      <c r="A61" s="20" t="s">
        <v>132</v>
      </c>
      <c r="B61" s="18" t="s">
        <v>91</v>
      </c>
      <c r="C61" s="18">
        <v>5</v>
      </c>
      <c r="D61" s="18" t="s">
        <v>199</v>
      </c>
      <c r="G61" s="17" t="s">
        <v>300</v>
      </c>
    </row>
    <row r="62" spans="1:7" x14ac:dyDescent="0.3">
      <c r="A62" s="20" t="s">
        <v>132</v>
      </c>
      <c r="B62" s="18" t="s">
        <v>92</v>
      </c>
      <c r="C62" s="18">
        <v>4</v>
      </c>
      <c r="D62" s="18" t="s">
        <v>200</v>
      </c>
      <c r="G62" s="17" t="s">
        <v>301</v>
      </c>
    </row>
    <row r="63" spans="1:7" x14ac:dyDescent="0.3">
      <c r="A63" s="20" t="s">
        <v>132</v>
      </c>
      <c r="B63" s="18" t="s">
        <v>93</v>
      </c>
      <c r="C63" s="18">
        <v>1</v>
      </c>
      <c r="D63" s="18" t="s">
        <v>201</v>
      </c>
      <c r="G63" s="17" t="s">
        <v>302</v>
      </c>
    </row>
    <row r="64" spans="1:7" x14ac:dyDescent="0.3">
      <c r="A64" s="20" t="s">
        <v>132</v>
      </c>
      <c r="B64" s="18" t="s">
        <v>94</v>
      </c>
      <c r="C64" s="18">
        <v>1</v>
      </c>
      <c r="D64" s="18" t="s">
        <v>202</v>
      </c>
      <c r="G64" s="17" t="s">
        <v>303</v>
      </c>
    </row>
    <row r="65" spans="1:7" x14ac:dyDescent="0.3">
      <c r="A65" s="20" t="s">
        <v>132</v>
      </c>
      <c r="B65" s="18" t="s">
        <v>95</v>
      </c>
      <c r="C65" s="18">
        <v>3</v>
      </c>
      <c r="D65" s="18" t="s">
        <v>203</v>
      </c>
      <c r="G65" s="17" t="s">
        <v>304</v>
      </c>
    </row>
    <row r="66" spans="1:7" x14ac:dyDescent="0.3">
      <c r="A66" s="20" t="s">
        <v>132</v>
      </c>
      <c r="B66" s="18" t="s">
        <v>96</v>
      </c>
      <c r="C66" s="18">
        <v>2</v>
      </c>
      <c r="D66" s="18" t="s">
        <v>204</v>
      </c>
      <c r="G66" s="17" t="s">
        <v>305</v>
      </c>
    </row>
    <row r="67" spans="1:7" x14ac:dyDescent="0.3">
      <c r="A67" s="20" t="s">
        <v>132</v>
      </c>
      <c r="B67" s="18" t="s">
        <v>97</v>
      </c>
      <c r="C67" s="18">
        <v>2</v>
      </c>
      <c r="D67" s="18" t="s">
        <v>205</v>
      </c>
      <c r="G67" s="17" t="s">
        <v>306</v>
      </c>
    </row>
    <row r="68" spans="1:7" x14ac:dyDescent="0.3">
      <c r="A68" s="20" t="s">
        <v>132</v>
      </c>
      <c r="B68" s="18" t="s">
        <v>98</v>
      </c>
      <c r="C68" s="18">
        <v>4</v>
      </c>
      <c r="D68" s="18" t="s">
        <v>206</v>
      </c>
      <c r="G68" s="17" t="s">
        <v>307</v>
      </c>
    </row>
    <row r="69" spans="1:7" x14ac:dyDescent="0.3">
      <c r="A69" s="20" t="s">
        <v>132</v>
      </c>
      <c r="B69" s="18" t="s">
        <v>99</v>
      </c>
      <c r="C69" s="18">
        <v>7</v>
      </c>
      <c r="D69" s="18" t="s">
        <v>207</v>
      </c>
      <c r="G69" s="17" t="s">
        <v>308</v>
      </c>
    </row>
    <row r="70" spans="1:7" x14ac:dyDescent="0.3">
      <c r="A70" s="20" t="s">
        <v>132</v>
      </c>
      <c r="B70" s="18" t="s">
        <v>100</v>
      </c>
      <c r="C70" s="18">
        <v>2</v>
      </c>
      <c r="D70" s="18" t="s">
        <v>208</v>
      </c>
      <c r="G70" s="17" t="s">
        <v>309</v>
      </c>
    </row>
    <row r="71" spans="1:7" x14ac:dyDescent="0.3">
      <c r="A71" s="20" t="s">
        <v>132</v>
      </c>
      <c r="B71" s="18" t="s">
        <v>101</v>
      </c>
      <c r="C71" s="18">
        <v>4</v>
      </c>
      <c r="D71" s="18" t="s">
        <v>209</v>
      </c>
      <c r="G71" s="17" t="s">
        <v>310</v>
      </c>
    </row>
    <row r="72" spans="1:7" x14ac:dyDescent="0.3">
      <c r="A72" s="20" t="s">
        <v>132</v>
      </c>
      <c r="B72" s="18" t="s">
        <v>102</v>
      </c>
      <c r="C72" s="18">
        <v>3</v>
      </c>
      <c r="D72" s="18" t="s">
        <v>210</v>
      </c>
      <c r="G72" s="17" t="s">
        <v>311</v>
      </c>
    </row>
    <row r="73" spans="1:7" x14ac:dyDescent="0.3">
      <c r="A73" s="20" t="s">
        <v>132</v>
      </c>
      <c r="B73" s="18" t="s">
        <v>103</v>
      </c>
      <c r="C73" s="18">
        <v>2</v>
      </c>
      <c r="D73" s="18" t="s">
        <v>211</v>
      </c>
      <c r="G73" s="17" t="s">
        <v>312</v>
      </c>
    </row>
    <row r="74" spans="1:7" x14ac:dyDescent="0.3">
      <c r="A74" s="20" t="s">
        <v>132</v>
      </c>
      <c r="B74" s="18" t="s">
        <v>104</v>
      </c>
      <c r="C74" s="18">
        <v>1</v>
      </c>
      <c r="D74" s="18" t="s">
        <v>212</v>
      </c>
      <c r="G74" s="17" t="s">
        <v>313</v>
      </c>
    </row>
    <row r="75" spans="1:7" x14ac:dyDescent="0.3">
      <c r="A75" s="20" t="s">
        <v>132</v>
      </c>
      <c r="B75" s="18" t="s">
        <v>105</v>
      </c>
      <c r="C75" s="18">
        <v>5</v>
      </c>
      <c r="D75" s="18" t="s">
        <v>213</v>
      </c>
      <c r="G75" s="17" t="s">
        <v>314</v>
      </c>
    </row>
    <row r="76" spans="1:7" x14ac:dyDescent="0.3">
      <c r="A76" s="20" t="s">
        <v>132</v>
      </c>
      <c r="B76" s="18" t="s">
        <v>106</v>
      </c>
      <c r="C76" s="18">
        <v>4</v>
      </c>
      <c r="D76" s="18" t="s">
        <v>214</v>
      </c>
      <c r="G76" s="17" t="s">
        <v>315</v>
      </c>
    </row>
    <row r="77" spans="1:7" x14ac:dyDescent="0.3">
      <c r="A77" s="20" t="s">
        <v>132</v>
      </c>
      <c r="B77" s="18" t="s">
        <v>107</v>
      </c>
      <c r="C77" s="18">
        <v>6</v>
      </c>
      <c r="D77" s="18" t="s">
        <v>215</v>
      </c>
      <c r="G77" s="17" t="s">
        <v>316</v>
      </c>
    </row>
    <row r="78" spans="1:7" x14ac:dyDescent="0.3">
      <c r="A78" s="20" t="s">
        <v>132</v>
      </c>
      <c r="B78" s="18" t="s">
        <v>108</v>
      </c>
      <c r="C78" s="18">
        <v>2</v>
      </c>
      <c r="D78" s="18" t="s">
        <v>216</v>
      </c>
      <c r="G78" s="17" t="s">
        <v>317</v>
      </c>
    </row>
    <row r="79" spans="1:7" x14ac:dyDescent="0.3">
      <c r="A79" s="20" t="s">
        <v>132</v>
      </c>
      <c r="B79" s="18" t="s">
        <v>109</v>
      </c>
      <c r="C79" s="18">
        <v>1</v>
      </c>
      <c r="D79" s="18" t="s">
        <v>217</v>
      </c>
      <c r="G79" s="17" t="s">
        <v>318</v>
      </c>
    </row>
    <row r="80" spans="1:7" x14ac:dyDescent="0.3">
      <c r="A80" s="20" t="s">
        <v>132</v>
      </c>
      <c r="B80" s="18" t="s">
        <v>110</v>
      </c>
      <c r="C80" s="18">
        <v>3</v>
      </c>
      <c r="D80" s="18" t="s">
        <v>218</v>
      </c>
      <c r="G80" s="17" t="s">
        <v>319</v>
      </c>
    </row>
    <row r="81" spans="1:7" x14ac:dyDescent="0.3">
      <c r="A81" s="20" t="s">
        <v>132</v>
      </c>
      <c r="B81" s="18" t="s">
        <v>111</v>
      </c>
      <c r="C81" s="18">
        <v>2</v>
      </c>
      <c r="D81" s="18" t="s">
        <v>219</v>
      </c>
      <c r="G81" s="17" t="s">
        <v>320</v>
      </c>
    </row>
    <row r="82" spans="1:7" x14ac:dyDescent="0.3">
      <c r="A82" s="20" t="s">
        <v>132</v>
      </c>
      <c r="B82" s="18" t="s">
        <v>112</v>
      </c>
      <c r="C82" s="18">
        <v>1</v>
      </c>
      <c r="D82" s="18" t="s">
        <v>220</v>
      </c>
      <c r="G82" s="17" t="s">
        <v>321</v>
      </c>
    </row>
    <row r="83" spans="1:7" x14ac:dyDescent="0.3">
      <c r="A83" s="20" t="s">
        <v>132</v>
      </c>
      <c r="B83" s="18" t="s">
        <v>113</v>
      </c>
      <c r="C83" s="18">
        <v>3</v>
      </c>
      <c r="D83" s="18" t="s">
        <v>221</v>
      </c>
      <c r="G83" s="17" t="s">
        <v>322</v>
      </c>
    </row>
    <row r="84" spans="1:7" x14ac:dyDescent="0.3">
      <c r="A84" s="20" t="s">
        <v>132</v>
      </c>
      <c r="B84" s="18" t="s">
        <v>114</v>
      </c>
      <c r="C84" s="18">
        <v>1</v>
      </c>
      <c r="D84" s="18" t="s">
        <v>222</v>
      </c>
      <c r="G84" s="17" t="s">
        <v>323</v>
      </c>
    </row>
    <row r="85" spans="1:7" x14ac:dyDescent="0.3">
      <c r="A85" s="20" t="s">
        <v>132</v>
      </c>
      <c r="B85" s="18" t="s">
        <v>115</v>
      </c>
      <c r="C85" s="18">
        <v>4</v>
      </c>
      <c r="D85" s="18" t="s">
        <v>223</v>
      </c>
      <c r="G85" s="17" t="s">
        <v>324</v>
      </c>
    </row>
    <row r="86" spans="1:7" x14ac:dyDescent="0.3">
      <c r="A86" s="20" t="s">
        <v>132</v>
      </c>
      <c r="B86" s="18" t="s">
        <v>116</v>
      </c>
      <c r="C86" s="18">
        <v>2</v>
      </c>
      <c r="D86" s="18" t="s">
        <v>224</v>
      </c>
      <c r="G86" s="17" t="s">
        <v>325</v>
      </c>
    </row>
    <row r="87" spans="1:7" x14ac:dyDescent="0.3">
      <c r="A87" s="20" t="s">
        <v>132</v>
      </c>
      <c r="B87" s="18" t="s">
        <v>117</v>
      </c>
      <c r="C87" s="18">
        <v>3</v>
      </c>
      <c r="D87" s="18" t="s">
        <v>225</v>
      </c>
      <c r="G87" s="17" t="s">
        <v>326</v>
      </c>
    </row>
    <row r="88" spans="1:7" x14ac:dyDescent="0.3">
      <c r="A88" s="20" t="s">
        <v>132</v>
      </c>
      <c r="B88" s="18" t="s">
        <v>118</v>
      </c>
      <c r="C88" s="18">
        <v>4</v>
      </c>
      <c r="D88" s="18" t="s">
        <v>226</v>
      </c>
      <c r="G88" s="17" t="s">
        <v>327</v>
      </c>
    </row>
    <row r="89" spans="1:7" x14ac:dyDescent="0.3">
      <c r="A89" s="20" t="s">
        <v>132</v>
      </c>
      <c r="B89" s="18" t="s">
        <v>119</v>
      </c>
      <c r="C89" s="18">
        <v>1</v>
      </c>
      <c r="D89" s="18" t="s">
        <v>227</v>
      </c>
      <c r="G89" s="17" t="s">
        <v>328</v>
      </c>
    </row>
    <row r="90" spans="1:7" x14ac:dyDescent="0.3">
      <c r="A90" s="20" t="s">
        <v>132</v>
      </c>
      <c r="B90" s="18" t="s">
        <v>120</v>
      </c>
      <c r="C90" s="18">
        <v>4</v>
      </c>
      <c r="D90" s="18" t="s">
        <v>228</v>
      </c>
      <c r="G90" s="17" t="s">
        <v>329</v>
      </c>
    </row>
    <row r="91" spans="1:7" x14ac:dyDescent="0.3">
      <c r="A91" s="20" t="s">
        <v>132</v>
      </c>
      <c r="B91" s="18" t="s">
        <v>121</v>
      </c>
      <c r="C91" s="18">
        <v>1</v>
      </c>
      <c r="D91" s="18" t="s">
        <v>229</v>
      </c>
      <c r="G91" s="17" t="s">
        <v>330</v>
      </c>
    </row>
    <row r="92" spans="1:7" x14ac:dyDescent="0.3">
      <c r="A92" s="20" t="s">
        <v>132</v>
      </c>
      <c r="B92" s="18" t="s">
        <v>122</v>
      </c>
      <c r="C92" s="18">
        <v>5</v>
      </c>
      <c r="D92" s="18" t="s">
        <v>230</v>
      </c>
      <c r="G92" s="17" t="s">
        <v>331</v>
      </c>
    </row>
    <row r="93" spans="1:7" x14ac:dyDescent="0.3">
      <c r="A93" s="20" t="s">
        <v>132</v>
      </c>
      <c r="B93" s="18" t="s">
        <v>123</v>
      </c>
      <c r="C93" s="18">
        <v>4</v>
      </c>
      <c r="D93" s="18" t="s">
        <v>231</v>
      </c>
      <c r="G93" s="17" t="s">
        <v>332</v>
      </c>
    </row>
    <row r="94" spans="1:7" x14ac:dyDescent="0.3">
      <c r="A94" s="20" t="s">
        <v>132</v>
      </c>
      <c r="B94" s="18" t="s">
        <v>124</v>
      </c>
      <c r="C94" s="18">
        <v>2</v>
      </c>
      <c r="D94" s="18" t="s">
        <v>232</v>
      </c>
      <c r="G94" s="17" t="s">
        <v>333</v>
      </c>
    </row>
    <row r="95" spans="1:7" x14ac:dyDescent="0.3">
      <c r="A95" s="20" t="s">
        <v>132</v>
      </c>
      <c r="B95" s="18" t="s">
        <v>125</v>
      </c>
      <c r="C95" s="18">
        <v>1</v>
      </c>
      <c r="D95" s="18" t="s">
        <v>233</v>
      </c>
      <c r="G95" s="17" t="s">
        <v>334</v>
      </c>
    </row>
    <row r="96" spans="1:7" x14ac:dyDescent="0.3">
      <c r="A96" s="20" t="s">
        <v>132</v>
      </c>
      <c r="B96" s="18" t="s">
        <v>126</v>
      </c>
      <c r="C96" s="18">
        <v>3</v>
      </c>
      <c r="D96" s="18" t="s">
        <v>234</v>
      </c>
      <c r="G96" s="17" t="s">
        <v>335</v>
      </c>
    </row>
    <row r="97" spans="1:7" x14ac:dyDescent="0.3">
      <c r="A97" s="20" t="s">
        <v>132</v>
      </c>
      <c r="B97" s="18" t="s">
        <v>127</v>
      </c>
      <c r="C97" s="18">
        <v>4</v>
      </c>
      <c r="D97" s="18" t="s">
        <v>235</v>
      </c>
      <c r="G97" s="17" t="s">
        <v>336</v>
      </c>
    </row>
    <row r="98" spans="1:7" x14ac:dyDescent="0.3">
      <c r="A98" s="20" t="s">
        <v>132</v>
      </c>
      <c r="B98" s="18" t="s">
        <v>128</v>
      </c>
      <c r="C98" s="18">
        <v>3</v>
      </c>
      <c r="D98" s="18" t="s">
        <v>236</v>
      </c>
      <c r="G98" s="17" t="s">
        <v>337</v>
      </c>
    </row>
    <row r="99" spans="1:7" x14ac:dyDescent="0.3">
      <c r="A99" s="20" t="s">
        <v>132</v>
      </c>
      <c r="B99" s="18" t="s">
        <v>129</v>
      </c>
      <c r="C99" s="18">
        <v>2</v>
      </c>
      <c r="D99" s="18" t="s">
        <v>237</v>
      </c>
      <c r="G99" s="17" t="s">
        <v>338</v>
      </c>
    </row>
    <row r="100" spans="1:7" x14ac:dyDescent="0.3">
      <c r="A100" s="20" t="s">
        <v>132</v>
      </c>
      <c r="B100" s="18" t="s">
        <v>130</v>
      </c>
      <c r="C100" s="18">
        <v>3</v>
      </c>
      <c r="D100" s="18" t="s">
        <v>238</v>
      </c>
      <c r="G100" s="17" t="s">
        <v>339</v>
      </c>
    </row>
    <row r="101" spans="1:7" x14ac:dyDescent="0.3">
      <c r="A101" s="20" t="s">
        <v>132</v>
      </c>
      <c r="B101" s="18" t="s">
        <v>131</v>
      </c>
      <c r="C101" s="18">
        <v>2</v>
      </c>
      <c r="D101" s="18" t="s">
        <v>239</v>
      </c>
      <c r="G101" s="17" t="s">
        <v>340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OH</cp:lastModifiedBy>
  <dcterms:created xsi:type="dcterms:W3CDTF">2019-10-18T02:56:00Z</dcterms:created>
  <dcterms:modified xsi:type="dcterms:W3CDTF">2019-10-23T09:48:20Z</dcterms:modified>
</cp:coreProperties>
</file>