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Sheet1!$X$3:$X$102</definedName>
    <definedName name="_xlnm._FilterDatabase" localSheetId="2" hidden="1">Sheet3!$J$1:$J$2600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Q12" i="1"/>
  <c r="U2" i="1" l="1"/>
  <c r="R10" i="1"/>
  <c r="R9" i="1"/>
  <c r="R8" i="1"/>
  <c r="R7" i="1"/>
  <c r="R6" i="1"/>
  <c r="R5" i="1"/>
  <c r="R4" i="1"/>
  <c r="R3" i="1"/>
  <c r="R2" i="1"/>
  <c r="Q10" i="1"/>
  <c r="Q9" i="1"/>
  <c r="Q8" i="1"/>
  <c r="Q7" i="1"/>
  <c r="Q6" i="1"/>
  <c r="Q5" i="1"/>
  <c r="Q4" i="1"/>
  <c r="Q3" i="1"/>
  <c r="Q2" i="1"/>
  <c r="U20" i="1"/>
  <c r="S20" i="1"/>
  <c r="R20" i="1"/>
  <c r="O12" i="1"/>
  <c r="N12" i="1"/>
  <c r="M12" i="1"/>
  <c r="L12" i="1"/>
  <c r="K12" i="1"/>
  <c r="J12" i="1"/>
  <c r="I12" i="1"/>
  <c r="H12" i="1"/>
  <c r="G12" i="1"/>
  <c r="F12" i="1"/>
  <c r="E12" i="1"/>
  <c r="D12" i="1"/>
  <c r="T16" i="1" l="1"/>
  <c r="V17" i="1"/>
  <c r="V16" i="1"/>
  <c r="V20" i="1"/>
  <c r="D22" i="1"/>
  <c r="T30" i="1"/>
  <c r="T29" i="1"/>
  <c r="T28" i="1"/>
  <c r="T27" i="1"/>
  <c r="T26" i="1"/>
  <c r="T25" i="1"/>
  <c r="T24" i="1"/>
  <c r="T23" i="1"/>
  <c r="S30" i="1"/>
  <c r="S29" i="1"/>
  <c r="S28" i="1"/>
  <c r="S27" i="1"/>
  <c r="S26" i="1"/>
  <c r="S25" i="1"/>
  <c r="S24" i="1"/>
  <c r="S23" i="1"/>
  <c r="Q30" i="1"/>
  <c r="Q29" i="1"/>
  <c r="Q28" i="1"/>
  <c r="Q27" i="1"/>
  <c r="Q26" i="1"/>
  <c r="Q25" i="1"/>
  <c r="R25" i="1" s="1"/>
  <c r="Q24" i="1"/>
  <c r="Q23" i="1"/>
  <c r="R23" i="1" s="1"/>
  <c r="Q22" i="1"/>
  <c r="R24" i="1"/>
  <c r="R26" i="1"/>
  <c r="R27" i="1"/>
  <c r="R28" i="1"/>
  <c r="R29" i="1"/>
  <c r="R30" i="1"/>
  <c r="P30" i="1" l="1"/>
  <c r="P29" i="1"/>
  <c r="P28" i="1"/>
  <c r="P27" i="1"/>
  <c r="P26" i="1"/>
  <c r="P25" i="1"/>
  <c r="P24" i="1"/>
  <c r="P23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D30" i="1"/>
  <c r="D29" i="1"/>
  <c r="D28" i="1"/>
  <c r="D27" i="1"/>
  <c r="D26" i="1"/>
  <c r="D25" i="1"/>
  <c r="D24" i="1"/>
  <c r="D23" i="1"/>
  <c r="P22" i="1"/>
  <c r="S22" i="1" s="1"/>
  <c r="T22" i="1" s="1"/>
  <c r="O22" i="1"/>
  <c r="N22" i="1"/>
  <c r="M22" i="1"/>
  <c r="L22" i="1"/>
  <c r="K22" i="1"/>
  <c r="J22" i="1"/>
  <c r="I22" i="1"/>
  <c r="H22" i="1"/>
  <c r="G22" i="1"/>
  <c r="F22" i="1"/>
  <c r="E22" i="1"/>
  <c r="P16" i="1"/>
  <c r="P15" i="1"/>
  <c r="L20" i="1"/>
  <c r="R22" i="1" l="1"/>
  <c r="C11" i="1"/>
  <c r="C10" i="1"/>
  <c r="C9" i="1"/>
  <c r="C8" i="1"/>
  <c r="C7" i="1"/>
  <c r="C6" i="1"/>
  <c r="C5" i="1"/>
  <c r="C4" i="1"/>
  <c r="C3" i="1"/>
  <c r="C2" i="1"/>
  <c r="T12" i="1"/>
  <c r="T10" i="1"/>
  <c r="T9" i="1"/>
  <c r="T8" i="1"/>
  <c r="T7" i="1"/>
  <c r="T6" i="1"/>
  <c r="T5" i="1"/>
  <c r="T4" i="1"/>
  <c r="T3" i="1"/>
  <c r="T2" i="1"/>
  <c r="M16" i="1" l="1"/>
  <c r="L17" i="1"/>
  <c r="K17" i="1"/>
  <c r="J17" i="1"/>
  <c r="I17" i="1"/>
  <c r="H17" i="1"/>
  <c r="G17" i="1"/>
  <c r="F17" i="1"/>
  <c r="E17" i="1"/>
  <c r="D17" i="1"/>
  <c r="B17" i="1"/>
  <c r="L16" i="1"/>
</calcChain>
</file>

<file path=xl/sharedStrings.xml><?xml version="1.0" encoding="utf-8"?>
<sst xmlns="http://schemas.openxmlformats.org/spreadsheetml/2006/main" count="221" uniqueCount="158">
  <si>
    <t>관측수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</si>
  <si>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</si>
  <si>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</si>
  <si>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</si>
  <si>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</si>
  <si>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</si>
  <si>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</si>
  <si>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</si>
  <si>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</si>
  <si>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</si>
  <si>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</si>
  <si>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</si>
  <si>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</si>
  <si>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</si>
  <si>
    <t>소계/평균</t>
  </si>
  <si>
    <t>가구 구성원수</t>
    <phoneticPr fontId="1" type="noConversion"/>
  </si>
  <si>
    <t>최대-최소 차이</t>
    <phoneticPr fontId="1" type="noConversion"/>
  </si>
  <si>
    <t>w</t>
    <phoneticPr fontId="1" type="noConversion"/>
  </si>
  <si>
    <t>h</t>
    <phoneticPr fontId="1" type="noConversion"/>
  </si>
  <si>
    <t>kwh</t>
    <phoneticPr fontId="1" type="noConversion"/>
  </si>
  <si>
    <t>month</t>
    <phoneticPr fontId="1" type="noConversion"/>
  </si>
  <si>
    <t>표준편차</t>
    <phoneticPr fontId="1" type="noConversion"/>
  </si>
  <si>
    <t>최소값</t>
    <phoneticPr fontId="1" type="noConversion"/>
  </si>
  <si>
    <t>최대값</t>
    <phoneticPr fontId="1" type="noConversion"/>
  </si>
  <si>
    <t>최대값 * 30</t>
    <phoneticPr fontId="1" type="noConversion"/>
  </si>
  <si>
    <t>kwh</t>
    <phoneticPr fontId="1" type="noConversion"/>
  </si>
  <si>
    <t>24 30</t>
    <phoneticPr fontId="1" type="noConversion"/>
  </si>
  <si>
    <t>시간당 사용 kwh</t>
    <phoneticPr fontId="1" type="noConversion"/>
  </si>
  <si>
    <t>가중치 최소값</t>
    <phoneticPr fontId="1" type="noConversion"/>
  </si>
  <si>
    <t>가중치 최대값</t>
    <phoneticPr fontId="1" type="noConversion"/>
  </si>
  <si>
    <t>인 비율</t>
    <phoneticPr fontId="1" type="noConversion"/>
  </si>
  <si>
    <t>20191022000000,H004,</t>
  </si>
  <si>
    <t>1명</t>
  </si>
  <si>
    <t>06:5e:3a:85:a5:30,</t>
  </si>
  <si>
    <t>20191022010000,H004,</t>
  </si>
  <si>
    <t>20191022020000,H004,</t>
  </si>
  <si>
    <t>20191022030000,H004,</t>
  </si>
  <si>
    <t>20191022040000,H004,</t>
  </si>
  <si>
    <t>20191022050000,H004,</t>
  </si>
  <si>
    <t>20191022060000,H004,</t>
  </si>
  <si>
    <t>20191022070000,H004,</t>
  </si>
  <si>
    <t>20191022080000,H004,</t>
  </si>
  <si>
    <t>20191022090000,H004,</t>
  </si>
  <si>
    <t>20191022100000,H004,</t>
  </si>
  <si>
    <t>20191022110000,H004,</t>
  </si>
  <si>
    <t>20191022120000,H004,</t>
  </si>
  <si>
    <t>20191022130000,H004,</t>
  </si>
  <si>
    <t>20191022140000,H004,</t>
  </si>
  <si>
    <t>20191022150000,H004,</t>
  </si>
  <si>
    <t>20191022160000,H004,</t>
  </si>
  <si>
    <t>20191022170000,H004,</t>
  </si>
  <si>
    <t>20191022180000,H004,</t>
  </si>
  <si>
    <t>20191022190000,H004,</t>
  </si>
  <si>
    <t>20191022200000,H004,</t>
  </si>
  <si>
    <t>20191022210000,H004,</t>
  </si>
  <si>
    <t>20191022220000,H004,</t>
  </si>
  <si>
    <t>20191022230000,H004,</t>
  </si>
  <si>
    <t>20191022240000,H004,</t>
  </si>
  <si>
    <t>H001</t>
    <phoneticPr fontId="1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</si>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</sst>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9" formatCode="0.0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4" borderId="0" xfId="0" applyNumberFormat="1" applyFont="1" applyFill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10" fontId="0" fillId="5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9" fontId="3" fillId="4" borderId="0" xfId="0" applyNumberFormat="1" applyFont="1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zoomScale="102" workbookViewId="0">
      <selection activeCell="C7" sqref="C7"/>
    </sheetView>
  </sheetViews>
  <sheetFormatPr defaultRowHeight="16.5" x14ac:dyDescent="0.3"/>
  <cols>
    <col min="1" max="1" width="13.75" style="7" bestFit="1" customWidth="1"/>
    <col min="2" max="2" width="9.75" customWidth="1"/>
    <col min="4" max="15" width="9.625" bestFit="1" customWidth="1"/>
    <col min="20" max="20" width="13.125" bestFit="1" customWidth="1"/>
    <col min="21" max="21" width="13.75" bestFit="1" customWidth="1"/>
  </cols>
  <sheetData>
    <row r="1" spans="1:24" x14ac:dyDescent="0.3">
      <c r="A1" s="13" t="s">
        <v>15</v>
      </c>
      <c r="B1" s="10" t="s">
        <v>0</v>
      </c>
      <c r="C1" s="10" t="s">
        <v>30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S1" t="s">
        <v>16</v>
      </c>
      <c r="X1">
        <v>1</v>
      </c>
    </row>
    <row r="2" spans="1:24" x14ac:dyDescent="0.3">
      <c r="A2" s="11">
        <v>1</v>
      </c>
      <c r="B2" s="2">
        <v>58517</v>
      </c>
      <c r="C2" s="12">
        <f>(B2/B$11)</f>
        <v>0.14587856955887668</v>
      </c>
      <c r="D2" s="4">
        <v>221</v>
      </c>
      <c r="E2" s="4">
        <v>228</v>
      </c>
      <c r="F2" s="4">
        <v>218</v>
      </c>
      <c r="G2" s="4">
        <v>206</v>
      </c>
      <c r="H2" s="4">
        <v>201</v>
      </c>
      <c r="I2" s="4">
        <v>193</v>
      </c>
      <c r="J2" s="4">
        <v>193</v>
      </c>
      <c r="K2" s="4">
        <v>204</v>
      </c>
      <c r="L2" s="4">
        <v>211</v>
      </c>
      <c r="M2" s="4">
        <v>198</v>
      </c>
      <c r="N2" s="4">
        <v>198</v>
      </c>
      <c r="O2" s="4">
        <v>207</v>
      </c>
      <c r="P2" s="4">
        <v>206</v>
      </c>
      <c r="Q2" s="8">
        <f>D2/P2</f>
        <v>1.0728155339805825</v>
      </c>
      <c r="R2">
        <f>STDEV(D2:O2)</f>
        <v>11.164065730564454</v>
      </c>
      <c r="S2">
        <v>35</v>
      </c>
      <c r="T2">
        <f t="shared" ref="T2:T10" si="0">SUM(D2:O2)</f>
        <v>2478</v>
      </c>
      <c r="U2">
        <f>STDEV(P2:P10)</f>
        <v>77.055175037112207</v>
      </c>
      <c r="X2">
        <v>2</v>
      </c>
    </row>
    <row r="3" spans="1:24" x14ac:dyDescent="0.3">
      <c r="A3" s="11">
        <v>2</v>
      </c>
      <c r="B3" s="2">
        <v>114171</v>
      </c>
      <c r="C3" s="12">
        <f t="shared" ref="C3:C11" si="1">(B3/B$11)</f>
        <v>0.28461989105911972</v>
      </c>
      <c r="D3" s="4">
        <v>308</v>
      </c>
      <c r="E3" s="4">
        <v>320</v>
      </c>
      <c r="F3" s="4">
        <v>307</v>
      </c>
      <c r="G3" s="4">
        <v>287</v>
      </c>
      <c r="H3" s="4">
        <v>282</v>
      </c>
      <c r="I3" s="4">
        <v>269</v>
      </c>
      <c r="J3" s="4">
        <v>268</v>
      </c>
      <c r="K3" s="4">
        <v>286</v>
      </c>
      <c r="L3" s="4">
        <v>298</v>
      </c>
      <c r="M3" s="4">
        <v>278</v>
      </c>
      <c r="N3" s="4">
        <v>275</v>
      </c>
      <c r="O3" s="4">
        <v>292</v>
      </c>
      <c r="P3" s="4">
        <v>289</v>
      </c>
      <c r="Q3" s="8">
        <f t="shared" ref="Q3:Q10" si="2">D3/P3</f>
        <v>1.0657439446366781</v>
      </c>
      <c r="R3">
        <f t="shared" ref="R3:R10" si="3">STDEV(D3:O3)</f>
        <v>16.391978821880222</v>
      </c>
      <c r="S3">
        <v>52</v>
      </c>
      <c r="T3">
        <f t="shared" si="0"/>
        <v>3470</v>
      </c>
      <c r="X3">
        <v>3</v>
      </c>
    </row>
    <row r="4" spans="1:24" x14ac:dyDescent="0.3">
      <c r="A4" s="11">
        <v>3</v>
      </c>
      <c r="B4" s="2">
        <v>96765</v>
      </c>
      <c r="C4" s="12">
        <f t="shared" si="1"/>
        <v>0.24122801550600173</v>
      </c>
      <c r="D4" s="4">
        <v>338</v>
      </c>
      <c r="E4" s="4">
        <v>348</v>
      </c>
      <c r="F4" s="4">
        <v>335</v>
      </c>
      <c r="G4" s="4">
        <v>317</v>
      </c>
      <c r="H4" s="4">
        <v>312</v>
      </c>
      <c r="I4" s="4">
        <v>299</v>
      </c>
      <c r="J4" s="4">
        <v>301</v>
      </c>
      <c r="K4" s="4">
        <v>326</v>
      </c>
      <c r="L4" s="4">
        <v>344</v>
      </c>
      <c r="M4" s="4">
        <v>311</v>
      </c>
      <c r="N4" s="4">
        <v>304</v>
      </c>
      <c r="O4" s="4">
        <v>322</v>
      </c>
      <c r="P4" s="4">
        <v>321</v>
      </c>
      <c r="Q4" s="8">
        <f t="shared" si="2"/>
        <v>1.0529595015576323</v>
      </c>
      <c r="R4">
        <f t="shared" si="3"/>
        <v>16.88710284282779</v>
      </c>
      <c r="S4">
        <v>49</v>
      </c>
      <c r="T4">
        <f t="shared" si="0"/>
        <v>3857</v>
      </c>
      <c r="X4">
        <v>4</v>
      </c>
    </row>
    <row r="5" spans="1:24" x14ac:dyDescent="0.3">
      <c r="A5" s="11">
        <v>4</v>
      </c>
      <c r="B5" s="2">
        <v>101380</v>
      </c>
      <c r="C5" s="12">
        <f t="shared" si="1"/>
        <v>0.25273287048001297</v>
      </c>
      <c r="D5" s="4">
        <v>353</v>
      </c>
      <c r="E5" s="4">
        <v>365</v>
      </c>
      <c r="F5" s="4">
        <v>350</v>
      </c>
      <c r="G5" s="4">
        <v>330</v>
      </c>
      <c r="H5" s="4">
        <v>327</v>
      </c>
      <c r="I5" s="4">
        <v>315</v>
      </c>
      <c r="J5" s="4">
        <v>320</v>
      </c>
      <c r="K5" s="4">
        <v>346</v>
      </c>
      <c r="L5" s="4">
        <v>368</v>
      </c>
      <c r="M5" s="4">
        <v>330</v>
      </c>
      <c r="N5" s="4">
        <v>319</v>
      </c>
      <c r="O5" s="4">
        <v>336</v>
      </c>
      <c r="P5" s="4">
        <v>338</v>
      </c>
      <c r="Q5" s="8">
        <f t="shared" si="2"/>
        <v>1.044378698224852</v>
      </c>
      <c r="R5">
        <f t="shared" si="3"/>
        <v>17.909494688572316</v>
      </c>
      <c r="S5">
        <v>53</v>
      </c>
      <c r="T5">
        <f t="shared" si="0"/>
        <v>4059</v>
      </c>
      <c r="X5">
        <v>5</v>
      </c>
    </row>
    <row r="6" spans="1:24" x14ac:dyDescent="0.3">
      <c r="A6" s="11">
        <v>5</v>
      </c>
      <c r="B6" s="2">
        <v>25666</v>
      </c>
      <c r="C6" s="12">
        <f t="shared" si="1"/>
        <v>6.3983446969224825E-2</v>
      </c>
      <c r="D6" s="4">
        <v>374</v>
      </c>
      <c r="E6" s="4">
        <v>385</v>
      </c>
      <c r="F6" s="4">
        <v>369</v>
      </c>
      <c r="G6" s="4">
        <v>349</v>
      </c>
      <c r="H6" s="4">
        <v>344</v>
      </c>
      <c r="I6" s="4">
        <v>330</v>
      </c>
      <c r="J6" s="4">
        <v>333</v>
      </c>
      <c r="K6" s="4">
        <v>362</v>
      </c>
      <c r="L6" s="4">
        <v>384</v>
      </c>
      <c r="M6" s="4">
        <v>344</v>
      </c>
      <c r="N6" s="4">
        <v>334</v>
      </c>
      <c r="O6" s="4">
        <v>354</v>
      </c>
      <c r="P6" s="4">
        <v>355</v>
      </c>
      <c r="Q6" s="8">
        <f t="shared" si="2"/>
        <v>1.0535211267605633</v>
      </c>
      <c r="R6">
        <f t="shared" si="3"/>
        <v>19.483481737257861</v>
      </c>
      <c r="S6">
        <v>56</v>
      </c>
      <c r="T6">
        <f t="shared" si="0"/>
        <v>4262</v>
      </c>
      <c r="X6">
        <v>6</v>
      </c>
    </row>
    <row r="7" spans="1:24" x14ac:dyDescent="0.3">
      <c r="A7" s="11">
        <v>6</v>
      </c>
      <c r="B7" s="2">
        <v>3618</v>
      </c>
      <c r="C7" s="12">
        <f t="shared" si="1"/>
        <v>9.0194074314133652E-3</v>
      </c>
      <c r="D7" s="4">
        <v>408</v>
      </c>
      <c r="E7" s="4">
        <v>418</v>
      </c>
      <c r="F7" s="4">
        <v>410</v>
      </c>
      <c r="G7" s="4">
        <v>384</v>
      </c>
      <c r="H7" s="4">
        <v>381</v>
      </c>
      <c r="I7" s="4">
        <v>368</v>
      </c>
      <c r="J7" s="4">
        <v>370</v>
      </c>
      <c r="K7" s="4">
        <v>400</v>
      </c>
      <c r="L7" s="4">
        <v>420</v>
      </c>
      <c r="M7" s="4">
        <v>386</v>
      </c>
      <c r="N7" s="4">
        <v>372</v>
      </c>
      <c r="O7" s="4">
        <v>391</v>
      </c>
      <c r="P7" s="4">
        <v>392</v>
      </c>
      <c r="Q7" s="8">
        <f t="shared" si="2"/>
        <v>1.0408163265306123</v>
      </c>
      <c r="R7">
        <f t="shared" si="3"/>
        <v>18.548870748932565</v>
      </c>
      <c r="S7">
        <v>52</v>
      </c>
      <c r="T7">
        <f t="shared" si="0"/>
        <v>4708</v>
      </c>
      <c r="X7">
        <v>7</v>
      </c>
    </row>
    <row r="8" spans="1:24" x14ac:dyDescent="0.3">
      <c r="A8" s="11">
        <v>7</v>
      </c>
      <c r="B8" s="4">
        <v>871</v>
      </c>
      <c r="C8" s="12">
        <f t="shared" si="1"/>
        <v>2.1713388260809954E-3</v>
      </c>
      <c r="D8" s="4">
        <v>423</v>
      </c>
      <c r="E8" s="4">
        <v>407</v>
      </c>
      <c r="F8" s="4">
        <v>393</v>
      </c>
      <c r="G8" s="4">
        <v>380</v>
      </c>
      <c r="H8" s="4">
        <v>374</v>
      </c>
      <c r="I8" s="4">
        <v>355</v>
      </c>
      <c r="J8" s="4">
        <v>374</v>
      </c>
      <c r="K8" s="4">
        <v>391</v>
      </c>
      <c r="L8" s="4">
        <v>406</v>
      </c>
      <c r="M8" s="4">
        <v>376</v>
      </c>
      <c r="N8" s="4">
        <v>370</v>
      </c>
      <c r="O8" s="4">
        <v>401</v>
      </c>
      <c r="P8" s="4">
        <v>388</v>
      </c>
      <c r="Q8" s="8">
        <f t="shared" si="2"/>
        <v>1.0902061855670102</v>
      </c>
      <c r="R8">
        <f t="shared" si="3"/>
        <v>19.360221636597601</v>
      </c>
      <c r="S8">
        <v>69</v>
      </c>
      <c r="T8">
        <f t="shared" si="0"/>
        <v>4650</v>
      </c>
      <c r="X8">
        <v>8</v>
      </c>
    </row>
    <row r="9" spans="1:24" x14ac:dyDescent="0.3">
      <c r="A9" s="11">
        <v>8</v>
      </c>
      <c r="B9" s="4">
        <v>115</v>
      </c>
      <c r="C9" s="12">
        <f t="shared" si="1"/>
        <v>2.866865269796951E-4</v>
      </c>
      <c r="D9" s="4">
        <v>446</v>
      </c>
      <c r="E9" s="4">
        <v>428</v>
      </c>
      <c r="F9" s="4">
        <v>414</v>
      </c>
      <c r="G9" s="4">
        <v>481</v>
      </c>
      <c r="H9" s="4">
        <v>474</v>
      </c>
      <c r="I9" s="4">
        <v>484</v>
      </c>
      <c r="J9" s="4">
        <v>476</v>
      </c>
      <c r="K9" s="4">
        <v>491</v>
      </c>
      <c r="L9" s="4">
        <v>493</v>
      </c>
      <c r="M9" s="4">
        <v>439</v>
      </c>
      <c r="N9" s="4">
        <v>477</v>
      </c>
      <c r="O9" s="4">
        <v>460</v>
      </c>
      <c r="P9" s="4">
        <v>464</v>
      </c>
      <c r="Q9" s="8">
        <f t="shared" si="2"/>
        <v>0.96120689655172409</v>
      </c>
      <c r="R9">
        <f t="shared" si="3"/>
        <v>25.991111534289541</v>
      </c>
      <c r="S9">
        <v>79</v>
      </c>
      <c r="T9">
        <f t="shared" si="0"/>
        <v>5563</v>
      </c>
      <c r="X9">
        <v>9</v>
      </c>
    </row>
    <row r="10" spans="1:24" x14ac:dyDescent="0.3">
      <c r="A10" s="11">
        <v>9</v>
      </c>
      <c r="B10" s="4">
        <v>32</v>
      </c>
      <c r="C10" s="12">
        <f t="shared" si="1"/>
        <v>7.9773642290002119E-5</v>
      </c>
      <c r="D10" s="4">
        <v>646</v>
      </c>
      <c r="E10" s="4">
        <v>459</v>
      </c>
      <c r="F10" s="4">
        <v>432</v>
      </c>
      <c r="G10" s="4">
        <v>387</v>
      </c>
      <c r="H10" s="4">
        <v>389</v>
      </c>
      <c r="I10" s="4">
        <v>378</v>
      </c>
      <c r="J10" s="4">
        <v>394</v>
      </c>
      <c r="K10" s="4">
        <v>430</v>
      </c>
      <c r="L10" s="4">
        <v>434</v>
      </c>
      <c r="M10" s="4">
        <v>393</v>
      </c>
      <c r="N10" s="4">
        <v>369</v>
      </c>
      <c r="O10" s="4">
        <v>415</v>
      </c>
      <c r="P10" s="4">
        <v>427</v>
      </c>
      <c r="Q10" s="8">
        <f t="shared" si="2"/>
        <v>1.5128805620608898</v>
      </c>
      <c r="R10">
        <f t="shared" si="3"/>
        <v>74.018220525063654</v>
      </c>
      <c r="S10">
        <v>277</v>
      </c>
      <c r="T10">
        <f t="shared" si="0"/>
        <v>5126</v>
      </c>
      <c r="X10">
        <v>10</v>
      </c>
    </row>
    <row r="11" spans="1:24" x14ac:dyDescent="0.3">
      <c r="A11" s="6" t="s">
        <v>14</v>
      </c>
      <c r="B11" s="2">
        <v>401135</v>
      </c>
      <c r="C11" s="3">
        <f t="shared" si="1"/>
        <v>1</v>
      </c>
      <c r="D11" s="5">
        <v>391</v>
      </c>
      <c r="E11" s="5">
        <v>373</v>
      </c>
      <c r="F11" s="5">
        <v>359</v>
      </c>
      <c r="G11" s="4">
        <v>347</v>
      </c>
      <c r="H11" s="4">
        <v>343</v>
      </c>
      <c r="I11" s="4">
        <v>332</v>
      </c>
      <c r="J11" s="4">
        <v>336</v>
      </c>
      <c r="K11" s="5">
        <v>359</v>
      </c>
      <c r="L11" s="5">
        <v>373</v>
      </c>
      <c r="M11" s="4">
        <v>339</v>
      </c>
      <c r="N11" s="4">
        <v>335</v>
      </c>
      <c r="O11" s="4">
        <v>353</v>
      </c>
      <c r="P11" s="4">
        <v>353</v>
      </c>
      <c r="S11">
        <v>80</v>
      </c>
      <c r="X11">
        <v>11</v>
      </c>
    </row>
    <row r="12" spans="1:24" x14ac:dyDescent="0.3">
      <c r="C12" s="15"/>
      <c r="D12" s="17">
        <f>D11/$P11</f>
        <v>1.1076487252124645</v>
      </c>
      <c r="E12" s="17">
        <f t="shared" ref="E12:O12" si="4">E11/$P11</f>
        <v>1.0566572237960339</v>
      </c>
      <c r="F12" s="17">
        <f t="shared" si="4"/>
        <v>1.0169971671388103</v>
      </c>
      <c r="G12" s="17">
        <f t="shared" si="4"/>
        <v>0.98300283286118983</v>
      </c>
      <c r="H12" s="17">
        <f t="shared" si="4"/>
        <v>0.97167138810198306</v>
      </c>
      <c r="I12" s="17">
        <f t="shared" si="4"/>
        <v>0.94050991501416425</v>
      </c>
      <c r="J12" s="17">
        <f t="shared" si="4"/>
        <v>0.95184135977337114</v>
      </c>
      <c r="K12" s="17">
        <f t="shared" si="4"/>
        <v>1.0169971671388103</v>
      </c>
      <c r="L12" s="17">
        <f t="shared" si="4"/>
        <v>1.0566572237960339</v>
      </c>
      <c r="M12" s="17">
        <f t="shared" si="4"/>
        <v>0.96033994334277617</v>
      </c>
      <c r="N12" s="17">
        <f t="shared" si="4"/>
        <v>0.94900849858356939</v>
      </c>
      <c r="O12" s="17">
        <f t="shared" si="4"/>
        <v>1</v>
      </c>
      <c r="Q12" s="8">
        <f>STDEV(D12:O12)</f>
        <v>5.1959975326189532E-2</v>
      </c>
      <c r="T12">
        <f t="shared" ref="T12" si="5">STDEV(T2:T10)</f>
        <v>921.94822402224747</v>
      </c>
      <c r="X12">
        <v>12</v>
      </c>
    </row>
    <row r="13" spans="1:24" x14ac:dyDescent="0.3">
      <c r="C13" s="16"/>
      <c r="X13">
        <v>13</v>
      </c>
    </row>
    <row r="14" spans="1:24" x14ac:dyDescent="0.3">
      <c r="X14">
        <v>14</v>
      </c>
    </row>
    <row r="15" spans="1:24" x14ac:dyDescent="0.3">
      <c r="A15" s="7" t="s">
        <v>15</v>
      </c>
      <c r="B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P15">
        <f>353-77</f>
        <v>276</v>
      </c>
      <c r="X15">
        <v>15</v>
      </c>
    </row>
    <row r="16" spans="1:24" x14ac:dyDescent="0.3">
      <c r="A16" s="7" t="s">
        <v>0</v>
      </c>
      <c r="B16" s="1">
        <v>58517</v>
      </c>
      <c r="C16" s="1"/>
      <c r="D16" s="1">
        <v>114171</v>
      </c>
      <c r="E16" s="1">
        <v>96765</v>
      </c>
      <c r="F16" s="1">
        <v>101380</v>
      </c>
      <c r="G16" s="1">
        <v>25666</v>
      </c>
      <c r="H16" s="1">
        <v>3618</v>
      </c>
      <c r="I16">
        <v>871</v>
      </c>
      <c r="J16">
        <v>115</v>
      </c>
      <c r="K16">
        <v>32</v>
      </c>
      <c r="L16" s="1">
        <f>SUM(B16:K16)</f>
        <v>401135</v>
      </c>
      <c r="M16">
        <f>STDEV(B16:K16)</f>
        <v>48598.38310353316</v>
      </c>
      <c r="P16">
        <f>353+77</f>
        <v>430</v>
      </c>
      <c r="T16">
        <f>(60*60*24)*100</f>
        <v>8640000</v>
      </c>
      <c r="V16">
        <f>1.28*720</f>
        <v>921.6</v>
      </c>
      <c r="X16">
        <v>16</v>
      </c>
    </row>
    <row r="17" spans="2:24" x14ac:dyDescent="0.3">
      <c r="B17">
        <f>(B16/$L16)*100</f>
        <v>14.587856955887668</v>
      </c>
      <c r="D17">
        <f t="shared" ref="D17:L17" si="6">(D16/$L16)*100</f>
        <v>28.461989105911972</v>
      </c>
      <c r="E17">
        <f t="shared" si="6"/>
        <v>24.122801550600173</v>
      </c>
      <c r="F17">
        <f t="shared" si="6"/>
        <v>25.273287048001297</v>
      </c>
      <c r="G17">
        <f t="shared" si="6"/>
        <v>6.3983446969224822</v>
      </c>
      <c r="H17">
        <f t="shared" si="6"/>
        <v>0.90194074314133654</v>
      </c>
      <c r="I17">
        <f t="shared" si="6"/>
        <v>0.21713388260809954</v>
      </c>
      <c r="J17">
        <f t="shared" si="6"/>
        <v>2.8668652697969511E-2</v>
      </c>
      <c r="K17">
        <f t="shared" si="6"/>
        <v>7.9773642290002118E-3</v>
      </c>
      <c r="L17">
        <f t="shared" si="6"/>
        <v>100</v>
      </c>
      <c r="V17">
        <f>1.28*24</f>
        <v>30.72</v>
      </c>
      <c r="X17">
        <v>17</v>
      </c>
    </row>
    <row r="18" spans="2:24" x14ac:dyDescent="0.3">
      <c r="X18">
        <v>18</v>
      </c>
    </row>
    <row r="19" spans="2:24" x14ac:dyDescent="0.3">
      <c r="D19" t="s">
        <v>26</v>
      </c>
      <c r="I19" t="s">
        <v>17</v>
      </c>
      <c r="J19" t="s">
        <v>18</v>
      </c>
      <c r="K19" t="s">
        <v>20</v>
      </c>
      <c r="L19" t="s">
        <v>19</v>
      </c>
      <c r="X19">
        <v>19</v>
      </c>
    </row>
    <row r="20" spans="2:24" x14ac:dyDescent="0.3">
      <c r="D20" t="s">
        <v>25</v>
      </c>
      <c r="I20">
        <v>100</v>
      </c>
      <c r="J20">
        <v>5</v>
      </c>
      <c r="K20">
        <v>30</v>
      </c>
      <c r="L20">
        <f>I20*J20*K20</f>
        <v>15000</v>
      </c>
      <c r="R20">
        <f>R22*D12</f>
        <v>0.300504998030175</v>
      </c>
      <c r="S20">
        <f>S22*D12</f>
        <v>0.33485461795975252</v>
      </c>
      <c r="U20">
        <f>S20*720</f>
        <v>241.09532493102182</v>
      </c>
      <c r="V20">
        <f>2.1*720</f>
        <v>1512</v>
      </c>
      <c r="X20">
        <v>20</v>
      </c>
    </row>
    <row r="21" spans="2:24" x14ac:dyDescent="0.3"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21</v>
      </c>
      <c r="R21" t="s">
        <v>22</v>
      </c>
      <c r="S21" t="s">
        <v>23</v>
      </c>
      <c r="T21" t="s">
        <v>24</v>
      </c>
      <c r="U21" t="s">
        <v>28</v>
      </c>
      <c r="V21" t="s">
        <v>29</v>
      </c>
      <c r="X21">
        <v>21</v>
      </c>
    </row>
    <row r="22" spans="2:24" x14ac:dyDescent="0.3">
      <c r="B22" t="s">
        <v>27</v>
      </c>
      <c r="C22">
        <v>1</v>
      </c>
      <c r="D22">
        <f>D2/720</f>
        <v>0.30694444444444446</v>
      </c>
      <c r="E22">
        <f t="shared" ref="E22:O22" si="7">E2/720</f>
        <v>0.31666666666666665</v>
      </c>
      <c r="F22">
        <f t="shared" si="7"/>
        <v>0.30277777777777776</v>
      </c>
      <c r="G22">
        <f t="shared" si="7"/>
        <v>0.28611111111111109</v>
      </c>
      <c r="H22">
        <f t="shared" si="7"/>
        <v>0.27916666666666667</v>
      </c>
      <c r="I22">
        <f t="shared" si="7"/>
        <v>0.26805555555555555</v>
      </c>
      <c r="J22">
        <f t="shared" si="7"/>
        <v>0.26805555555555555</v>
      </c>
      <c r="K22">
        <f t="shared" si="7"/>
        <v>0.28333333333333333</v>
      </c>
      <c r="L22">
        <f t="shared" si="7"/>
        <v>0.29305555555555557</v>
      </c>
      <c r="M22">
        <f t="shared" si="7"/>
        <v>0.27500000000000002</v>
      </c>
      <c r="N22">
        <f t="shared" si="7"/>
        <v>0.27500000000000002</v>
      </c>
      <c r="O22">
        <f t="shared" si="7"/>
        <v>0.28749999999999998</v>
      </c>
      <c r="P22">
        <f>AVERAGE(D22:O22)</f>
        <v>0.28680555555555554</v>
      </c>
      <c r="Q22">
        <f>STDEV(D22:O22)</f>
        <v>1.5505646848006182E-2</v>
      </c>
      <c r="R22">
        <f>P22-Q22</f>
        <v>0.27129990870754933</v>
      </c>
      <c r="S22">
        <f>P22+Q22</f>
        <v>0.30231120240356174</v>
      </c>
      <c r="T22">
        <f>S22*720</f>
        <v>217.66406573056446</v>
      </c>
      <c r="X22">
        <v>22</v>
      </c>
    </row>
    <row r="23" spans="2:24" x14ac:dyDescent="0.3">
      <c r="C23">
        <v>2</v>
      </c>
      <c r="D23">
        <f t="shared" ref="D23:O30" si="8">D3/720</f>
        <v>0.42777777777777776</v>
      </c>
      <c r="E23">
        <f t="shared" si="8"/>
        <v>0.44444444444444442</v>
      </c>
      <c r="F23">
        <f t="shared" si="8"/>
        <v>0.42638888888888887</v>
      </c>
      <c r="G23">
        <f t="shared" si="8"/>
        <v>0.39861111111111114</v>
      </c>
      <c r="H23">
        <f t="shared" si="8"/>
        <v>0.39166666666666666</v>
      </c>
      <c r="I23">
        <f t="shared" si="8"/>
        <v>0.37361111111111112</v>
      </c>
      <c r="J23">
        <f t="shared" si="8"/>
        <v>0.37222222222222223</v>
      </c>
      <c r="K23">
        <f t="shared" si="8"/>
        <v>0.3972222222222222</v>
      </c>
      <c r="L23">
        <f t="shared" si="8"/>
        <v>0.41388888888888886</v>
      </c>
      <c r="M23">
        <f t="shared" si="8"/>
        <v>0.38611111111111113</v>
      </c>
      <c r="N23">
        <f t="shared" si="8"/>
        <v>0.38194444444444442</v>
      </c>
      <c r="O23">
        <f t="shared" si="8"/>
        <v>0.40555555555555556</v>
      </c>
      <c r="P23">
        <f t="shared" ref="P23:P30" si="9">AVERAGE(D23:O23)</f>
        <v>0.40162037037037046</v>
      </c>
      <c r="Q23">
        <f t="shared" ref="Q23:Q30" si="10">STDEV(D23:O23)</f>
        <v>2.276663725261141E-2</v>
      </c>
      <c r="R23">
        <f t="shared" ref="R23:R30" si="11">P23-Q23</f>
        <v>0.37885373311775905</v>
      </c>
      <c r="S23">
        <f t="shared" ref="S23:S30" si="12">P23+Q23</f>
        <v>0.42438700762298187</v>
      </c>
      <c r="T23">
        <f t="shared" ref="T23:T30" si="13">S23*720</f>
        <v>305.55864548854697</v>
      </c>
      <c r="X23">
        <v>23</v>
      </c>
    </row>
    <row r="24" spans="2:24" x14ac:dyDescent="0.3">
      <c r="C24">
        <v>3</v>
      </c>
      <c r="D24">
        <f t="shared" si="8"/>
        <v>0.46944444444444444</v>
      </c>
      <c r="E24">
        <f t="shared" si="8"/>
        <v>0.48333333333333334</v>
      </c>
      <c r="F24">
        <f t="shared" si="8"/>
        <v>0.46527777777777779</v>
      </c>
      <c r="G24">
        <f t="shared" si="8"/>
        <v>0.44027777777777777</v>
      </c>
      <c r="H24">
        <f t="shared" si="8"/>
        <v>0.43333333333333335</v>
      </c>
      <c r="I24">
        <f t="shared" si="8"/>
        <v>0.4152777777777778</v>
      </c>
      <c r="J24">
        <f t="shared" si="8"/>
        <v>0.41805555555555557</v>
      </c>
      <c r="K24">
        <f t="shared" si="8"/>
        <v>0.45277777777777778</v>
      </c>
      <c r="L24">
        <f t="shared" si="8"/>
        <v>0.4777777777777778</v>
      </c>
      <c r="M24">
        <f t="shared" si="8"/>
        <v>0.43194444444444446</v>
      </c>
      <c r="N24">
        <f t="shared" si="8"/>
        <v>0.42222222222222222</v>
      </c>
      <c r="O24">
        <f t="shared" si="8"/>
        <v>0.44722222222222224</v>
      </c>
      <c r="P24">
        <f t="shared" si="9"/>
        <v>0.44641203703703708</v>
      </c>
      <c r="Q24">
        <f t="shared" si="10"/>
        <v>2.3454309503927483E-2</v>
      </c>
      <c r="R24">
        <f t="shared" si="11"/>
        <v>0.42295772753310962</v>
      </c>
      <c r="S24">
        <f t="shared" si="12"/>
        <v>0.46986634654096454</v>
      </c>
      <c r="T24">
        <f t="shared" si="13"/>
        <v>338.30376950949449</v>
      </c>
      <c r="X24">
        <v>24</v>
      </c>
    </row>
    <row r="25" spans="2:24" x14ac:dyDescent="0.3">
      <c r="C25">
        <v>4</v>
      </c>
      <c r="D25">
        <f t="shared" si="8"/>
        <v>0.49027777777777776</v>
      </c>
      <c r="E25">
        <f t="shared" si="8"/>
        <v>0.50694444444444442</v>
      </c>
      <c r="F25">
        <f t="shared" si="8"/>
        <v>0.4861111111111111</v>
      </c>
      <c r="G25">
        <f t="shared" si="8"/>
        <v>0.45833333333333331</v>
      </c>
      <c r="H25">
        <f t="shared" si="8"/>
        <v>0.45416666666666666</v>
      </c>
      <c r="I25">
        <f t="shared" si="8"/>
        <v>0.4375</v>
      </c>
      <c r="J25">
        <f t="shared" si="8"/>
        <v>0.44444444444444442</v>
      </c>
      <c r="K25">
        <f t="shared" si="8"/>
        <v>0.48055555555555557</v>
      </c>
      <c r="L25">
        <f t="shared" si="8"/>
        <v>0.51111111111111107</v>
      </c>
      <c r="M25">
        <f t="shared" si="8"/>
        <v>0.45833333333333331</v>
      </c>
      <c r="N25">
        <f t="shared" si="8"/>
        <v>0.44305555555555554</v>
      </c>
      <c r="O25">
        <f t="shared" si="8"/>
        <v>0.46666666666666667</v>
      </c>
      <c r="P25">
        <f t="shared" si="9"/>
        <v>0.46979166666666661</v>
      </c>
      <c r="Q25">
        <f t="shared" si="10"/>
        <v>2.4874298178572656E-2</v>
      </c>
      <c r="R25">
        <f t="shared" si="11"/>
        <v>0.44491736848809393</v>
      </c>
      <c r="S25">
        <f t="shared" si="12"/>
        <v>0.49466596484523928</v>
      </c>
      <c r="T25">
        <f t="shared" si="13"/>
        <v>356.15949468857229</v>
      </c>
      <c r="X25">
        <v>25</v>
      </c>
    </row>
    <row r="26" spans="2:24" x14ac:dyDescent="0.3">
      <c r="C26">
        <v>5</v>
      </c>
      <c r="D26">
        <f t="shared" si="8"/>
        <v>0.51944444444444449</v>
      </c>
      <c r="E26">
        <f t="shared" si="8"/>
        <v>0.53472222222222221</v>
      </c>
      <c r="F26">
        <f t="shared" si="8"/>
        <v>0.51249999999999996</v>
      </c>
      <c r="G26">
        <f t="shared" si="8"/>
        <v>0.48472222222222222</v>
      </c>
      <c r="H26">
        <f t="shared" si="8"/>
        <v>0.4777777777777778</v>
      </c>
      <c r="I26">
        <f t="shared" si="8"/>
        <v>0.45833333333333331</v>
      </c>
      <c r="J26">
        <f t="shared" si="8"/>
        <v>0.46250000000000002</v>
      </c>
      <c r="K26">
        <f t="shared" si="8"/>
        <v>0.50277777777777777</v>
      </c>
      <c r="L26">
        <f t="shared" si="8"/>
        <v>0.53333333333333333</v>
      </c>
      <c r="M26">
        <f t="shared" si="8"/>
        <v>0.4777777777777778</v>
      </c>
      <c r="N26">
        <f t="shared" si="8"/>
        <v>0.46388888888888891</v>
      </c>
      <c r="O26">
        <f t="shared" si="8"/>
        <v>0.49166666666666664</v>
      </c>
      <c r="P26">
        <f t="shared" si="9"/>
        <v>0.49328703703703702</v>
      </c>
      <c r="Q26">
        <f t="shared" si="10"/>
        <v>2.7060391301747019E-2</v>
      </c>
      <c r="R26">
        <f t="shared" si="11"/>
        <v>0.46622664573528999</v>
      </c>
      <c r="S26">
        <f t="shared" si="12"/>
        <v>0.520347428338784</v>
      </c>
      <c r="T26">
        <f t="shared" si="13"/>
        <v>374.6501484039245</v>
      </c>
      <c r="X26">
        <v>26</v>
      </c>
    </row>
    <row r="27" spans="2:24" x14ac:dyDescent="0.3">
      <c r="C27">
        <v>6</v>
      </c>
      <c r="D27">
        <f t="shared" si="8"/>
        <v>0.56666666666666665</v>
      </c>
      <c r="E27">
        <f t="shared" si="8"/>
        <v>0.5805555555555556</v>
      </c>
      <c r="F27">
        <f t="shared" si="8"/>
        <v>0.56944444444444442</v>
      </c>
      <c r="G27">
        <f t="shared" si="8"/>
        <v>0.53333333333333333</v>
      </c>
      <c r="H27">
        <f t="shared" si="8"/>
        <v>0.52916666666666667</v>
      </c>
      <c r="I27">
        <f t="shared" si="8"/>
        <v>0.51111111111111107</v>
      </c>
      <c r="J27">
        <f t="shared" si="8"/>
        <v>0.51388888888888884</v>
      </c>
      <c r="K27">
        <f t="shared" si="8"/>
        <v>0.55555555555555558</v>
      </c>
      <c r="L27">
        <f t="shared" si="8"/>
        <v>0.58333333333333337</v>
      </c>
      <c r="M27">
        <f t="shared" si="8"/>
        <v>0.53611111111111109</v>
      </c>
      <c r="N27">
        <f t="shared" si="8"/>
        <v>0.51666666666666672</v>
      </c>
      <c r="O27">
        <f t="shared" si="8"/>
        <v>0.54305555555555551</v>
      </c>
      <c r="P27">
        <f t="shared" si="9"/>
        <v>0.5449074074074074</v>
      </c>
      <c r="Q27">
        <f t="shared" si="10"/>
        <v>2.5762320484628572E-2</v>
      </c>
      <c r="R27">
        <f t="shared" si="11"/>
        <v>0.51914508692277883</v>
      </c>
      <c r="S27">
        <f t="shared" si="12"/>
        <v>0.57066972789203596</v>
      </c>
      <c r="T27">
        <f t="shared" si="13"/>
        <v>410.8822040822659</v>
      </c>
      <c r="X27">
        <v>27</v>
      </c>
    </row>
    <row r="28" spans="2:24" x14ac:dyDescent="0.3">
      <c r="C28">
        <v>7</v>
      </c>
      <c r="D28">
        <f t="shared" si="8"/>
        <v>0.58750000000000002</v>
      </c>
      <c r="E28">
        <f t="shared" si="8"/>
        <v>0.56527777777777777</v>
      </c>
      <c r="F28">
        <f t="shared" si="8"/>
        <v>0.54583333333333328</v>
      </c>
      <c r="G28">
        <f t="shared" si="8"/>
        <v>0.52777777777777779</v>
      </c>
      <c r="H28">
        <f t="shared" si="8"/>
        <v>0.51944444444444449</v>
      </c>
      <c r="I28">
        <f t="shared" si="8"/>
        <v>0.49305555555555558</v>
      </c>
      <c r="J28">
        <f t="shared" si="8"/>
        <v>0.51944444444444449</v>
      </c>
      <c r="K28">
        <f t="shared" si="8"/>
        <v>0.54305555555555551</v>
      </c>
      <c r="L28">
        <f t="shared" si="8"/>
        <v>0.56388888888888888</v>
      </c>
      <c r="M28">
        <f t="shared" si="8"/>
        <v>0.52222222222222225</v>
      </c>
      <c r="N28">
        <f t="shared" si="8"/>
        <v>0.51388888888888884</v>
      </c>
      <c r="O28">
        <f t="shared" si="8"/>
        <v>0.55694444444444446</v>
      </c>
      <c r="P28">
        <f t="shared" si="9"/>
        <v>0.53819444444444442</v>
      </c>
      <c r="Q28">
        <f t="shared" si="10"/>
        <v>2.688919671749666E-2</v>
      </c>
      <c r="R28">
        <f t="shared" si="11"/>
        <v>0.51130524772694774</v>
      </c>
      <c r="S28">
        <f t="shared" si="12"/>
        <v>0.5650836411619411</v>
      </c>
      <c r="T28">
        <f t="shared" si="13"/>
        <v>406.8602216365976</v>
      </c>
      <c r="X28">
        <v>28</v>
      </c>
    </row>
    <row r="29" spans="2:24" x14ac:dyDescent="0.3">
      <c r="C29">
        <v>8</v>
      </c>
      <c r="D29">
        <f t="shared" si="8"/>
        <v>0.61944444444444446</v>
      </c>
      <c r="E29">
        <f t="shared" si="8"/>
        <v>0.59444444444444444</v>
      </c>
      <c r="F29">
        <f t="shared" si="8"/>
        <v>0.57499999999999996</v>
      </c>
      <c r="G29">
        <f t="shared" si="8"/>
        <v>0.66805555555555551</v>
      </c>
      <c r="H29">
        <f t="shared" si="8"/>
        <v>0.65833333333333333</v>
      </c>
      <c r="I29">
        <f t="shared" si="8"/>
        <v>0.67222222222222228</v>
      </c>
      <c r="J29">
        <f t="shared" si="8"/>
        <v>0.66111111111111109</v>
      </c>
      <c r="K29">
        <f t="shared" si="8"/>
        <v>0.68194444444444446</v>
      </c>
      <c r="L29">
        <f t="shared" si="8"/>
        <v>0.68472222222222223</v>
      </c>
      <c r="M29">
        <f t="shared" si="8"/>
        <v>0.60972222222222228</v>
      </c>
      <c r="N29">
        <f t="shared" si="8"/>
        <v>0.66249999999999998</v>
      </c>
      <c r="O29">
        <f t="shared" si="8"/>
        <v>0.63888888888888884</v>
      </c>
      <c r="P29">
        <f t="shared" si="9"/>
        <v>0.64386574074074077</v>
      </c>
      <c r="Q29">
        <f t="shared" si="10"/>
        <v>3.6098766019846587E-2</v>
      </c>
      <c r="R29">
        <f t="shared" si="11"/>
        <v>0.60776697472089414</v>
      </c>
      <c r="S29">
        <f t="shared" si="12"/>
        <v>0.67996450676058739</v>
      </c>
      <c r="T29">
        <f t="shared" si="13"/>
        <v>489.5744448676229</v>
      </c>
      <c r="X29">
        <v>29</v>
      </c>
    </row>
    <row r="30" spans="2:24" x14ac:dyDescent="0.3">
      <c r="C30">
        <v>9</v>
      </c>
      <c r="D30">
        <f t="shared" si="8"/>
        <v>0.89722222222222225</v>
      </c>
      <c r="E30">
        <f t="shared" si="8"/>
        <v>0.63749999999999996</v>
      </c>
      <c r="F30">
        <f t="shared" si="8"/>
        <v>0.6</v>
      </c>
      <c r="G30">
        <f t="shared" si="8"/>
        <v>0.53749999999999998</v>
      </c>
      <c r="H30">
        <f t="shared" si="8"/>
        <v>0.54027777777777775</v>
      </c>
      <c r="I30">
        <f t="shared" si="8"/>
        <v>0.52500000000000002</v>
      </c>
      <c r="J30">
        <f t="shared" si="8"/>
        <v>0.54722222222222228</v>
      </c>
      <c r="K30">
        <f t="shared" si="8"/>
        <v>0.59722222222222221</v>
      </c>
      <c r="L30">
        <f t="shared" si="8"/>
        <v>0.60277777777777775</v>
      </c>
      <c r="M30">
        <f t="shared" si="8"/>
        <v>0.54583333333333328</v>
      </c>
      <c r="N30">
        <f t="shared" si="8"/>
        <v>0.51249999999999996</v>
      </c>
      <c r="O30">
        <f t="shared" si="8"/>
        <v>0.57638888888888884</v>
      </c>
      <c r="P30">
        <f t="shared" si="9"/>
        <v>0.59328703703703711</v>
      </c>
      <c r="Q30">
        <f t="shared" si="10"/>
        <v>0.10280308406258769</v>
      </c>
      <c r="R30">
        <f t="shared" si="11"/>
        <v>0.49048395297444941</v>
      </c>
      <c r="S30">
        <f t="shared" si="12"/>
        <v>0.69609012109962476</v>
      </c>
      <c r="T30">
        <f t="shared" si="13"/>
        <v>501.18488719172984</v>
      </c>
      <c r="X30">
        <v>30</v>
      </c>
    </row>
    <row r="31" spans="2:24" x14ac:dyDescent="0.3">
      <c r="X31">
        <v>31</v>
      </c>
    </row>
    <row r="32" spans="2:24" x14ac:dyDescent="0.3">
      <c r="X32">
        <v>32</v>
      </c>
    </row>
    <row r="33" spans="4:24" x14ac:dyDescent="0.3">
      <c r="X33">
        <v>33</v>
      </c>
    </row>
    <row r="34" spans="4:24" x14ac:dyDescent="0.3">
      <c r="X34">
        <v>34</v>
      </c>
    </row>
    <row r="35" spans="4:24" x14ac:dyDescent="0.3">
      <c r="X35">
        <v>35</v>
      </c>
    </row>
    <row r="36" spans="4:24" x14ac:dyDescent="0.3">
      <c r="D36" t="s">
        <v>31</v>
      </c>
      <c r="E36" t="s">
        <v>32</v>
      </c>
      <c r="F36" t="s">
        <v>33</v>
      </c>
      <c r="G36">
        <v>0.32562726282629401</v>
      </c>
      <c r="I36">
        <f>0.318*720</f>
        <v>228.96</v>
      </c>
      <c r="X36">
        <v>36</v>
      </c>
    </row>
    <row r="37" spans="4:24" x14ac:dyDescent="0.3">
      <c r="D37" t="s">
        <v>34</v>
      </c>
      <c r="E37" t="s">
        <v>32</v>
      </c>
      <c r="F37" t="s">
        <v>33</v>
      </c>
      <c r="G37">
        <v>0.31421736620950003</v>
      </c>
      <c r="X37">
        <v>37</v>
      </c>
    </row>
    <row r="38" spans="4:24" x14ac:dyDescent="0.3">
      <c r="D38" t="s">
        <v>35</v>
      </c>
      <c r="E38" t="s">
        <v>32</v>
      </c>
      <c r="F38" t="s">
        <v>33</v>
      </c>
      <c r="G38">
        <v>0.3086654074138</v>
      </c>
      <c r="X38">
        <v>38</v>
      </c>
    </row>
    <row r="39" spans="4:24" x14ac:dyDescent="0.3">
      <c r="D39" t="s">
        <v>36</v>
      </c>
      <c r="E39" t="s">
        <v>32</v>
      </c>
      <c r="F39" t="s">
        <v>33</v>
      </c>
      <c r="G39">
        <v>0.30884062587412697</v>
      </c>
      <c r="X39">
        <v>39</v>
      </c>
    </row>
    <row r="40" spans="4:24" x14ac:dyDescent="0.3">
      <c r="D40" t="s">
        <v>37</v>
      </c>
      <c r="E40" t="s">
        <v>32</v>
      </c>
      <c r="F40" t="s">
        <v>33</v>
      </c>
      <c r="G40">
        <v>0.319979647474116</v>
      </c>
      <c r="X40">
        <v>40</v>
      </c>
    </row>
    <row r="41" spans="4:24" x14ac:dyDescent="0.3">
      <c r="D41" t="s">
        <v>38</v>
      </c>
      <c r="E41" t="s">
        <v>32</v>
      </c>
      <c r="F41" t="s">
        <v>33</v>
      </c>
      <c r="G41">
        <v>0.29939260601462903</v>
      </c>
      <c r="X41">
        <v>41</v>
      </c>
    </row>
    <row r="42" spans="4:24" x14ac:dyDescent="0.3">
      <c r="D42" t="s">
        <v>39</v>
      </c>
      <c r="E42" t="s">
        <v>32</v>
      </c>
      <c r="F42" t="s">
        <v>33</v>
      </c>
      <c r="G42">
        <v>0.33107650637077302</v>
      </c>
      <c r="X42">
        <v>42</v>
      </c>
    </row>
    <row r="43" spans="4:24" x14ac:dyDescent="0.3">
      <c r="D43" t="s">
        <v>40</v>
      </c>
      <c r="E43" t="s">
        <v>32</v>
      </c>
      <c r="F43" t="s">
        <v>33</v>
      </c>
      <c r="G43">
        <v>0.32126017232603699</v>
      </c>
      <c r="X43">
        <v>43</v>
      </c>
    </row>
    <row r="44" spans="4:24" x14ac:dyDescent="0.3">
      <c r="D44" t="s">
        <v>41</v>
      </c>
      <c r="E44" t="s">
        <v>32</v>
      </c>
      <c r="F44" t="s">
        <v>33</v>
      </c>
      <c r="G44">
        <v>0.31232866247036301</v>
      </c>
      <c r="X44">
        <v>44</v>
      </c>
    </row>
    <row r="45" spans="4:24" x14ac:dyDescent="0.3">
      <c r="D45" t="s">
        <v>42</v>
      </c>
      <c r="E45" t="s">
        <v>32</v>
      </c>
      <c r="F45" t="s">
        <v>33</v>
      </c>
      <c r="G45">
        <v>0.34565571743804402</v>
      </c>
      <c r="X45">
        <v>45</v>
      </c>
    </row>
    <row r="46" spans="4:24" x14ac:dyDescent="0.3">
      <c r="D46" t="s">
        <v>43</v>
      </c>
      <c r="E46" t="s">
        <v>32</v>
      </c>
      <c r="F46" t="s">
        <v>33</v>
      </c>
      <c r="G46">
        <v>0.306507552479725</v>
      </c>
      <c r="X46">
        <v>46</v>
      </c>
    </row>
    <row r="47" spans="4:24" x14ac:dyDescent="0.3">
      <c r="D47" t="s">
        <v>44</v>
      </c>
      <c r="E47" t="s">
        <v>32</v>
      </c>
      <c r="F47" t="s">
        <v>33</v>
      </c>
      <c r="G47">
        <v>0.29398364195401699</v>
      </c>
      <c r="X47">
        <v>47</v>
      </c>
    </row>
    <row r="48" spans="4:24" x14ac:dyDescent="0.3">
      <c r="D48" t="s">
        <v>45</v>
      </c>
      <c r="E48" t="s">
        <v>32</v>
      </c>
      <c r="F48" t="s">
        <v>33</v>
      </c>
      <c r="G48">
        <v>0.32165141599624397</v>
      </c>
      <c r="X48">
        <v>48</v>
      </c>
    </row>
    <row r="49" spans="4:24" x14ac:dyDescent="0.3">
      <c r="D49" t="s">
        <v>46</v>
      </c>
      <c r="E49" t="s">
        <v>32</v>
      </c>
      <c r="F49" t="s">
        <v>33</v>
      </c>
      <c r="G49">
        <v>0.32818550290513498</v>
      </c>
      <c r="X49">
        <v>49</v>
      </c>
    </row>
    <row r="50" spans="4:24" x14ac:dyDescent="0.3">
      <c r="D50" t="s">
        <v>47</v>
      </c>
      <c r="E50" t="s">
        <v>32</v>
      </c>
      <c r="F50" t="s">
        <v>33</v>
      </c>
      <c r="G50">
        <v>0.34828581782551699</v>
      </c>
      <c r="X50">
        <v>50</v>
      </c>
    </row>
    <row r="51" spans="4:24" x14ac:dyDescent="0.3">
      <c r="D51" t="s">
        <v>48</v>
      </c>
      <c r="E51" t="s">
        <v>32</v>
      </c>
      <c r="F51" t="s">
        <v>33</v>
      </c>
      <c r="G51">
        <v>0.31744056566124601</v>
      </c>
      <c r="X51">
        <v>51</v>
      </c>
    </row>
    <row r="52" spans="4:24" x14ac:dyDescent="0.3">
      <c r="D52" t="s">
        <v>49</v>
      </c>
      <c r="E52" t="s">
        <v>32</v>
      </c>
      <c r="F52" t="s">
        <v>33</v>
      </c>
      <c r="G52">
        <v>0.30081700059338101</v>
      </c>
      <c r="X52">
        <v>52</v>
      </c>
    </row>
    <row r="53" spans="4:24" x14ac:dyDescent="0.3">
      <c r="D53" t="s">
        <v>50</v>
      </c>
      <c r="E53" t="s">
        <v>32</v>
      </c>
      <c r="F53" t="s">
        <v>33</v>
      </c>
      <c r="G53">
        <v>0.31241317664415302</v>
      </c>
      <c r="X53">
        <v>53</v>
      </c>
    </row>
    <row r="54" spans="4:24" x14ac:dyDescent="0.3">
      <c r="D54" t="s">
        <v>51</v>
      </c>
      <c r="E54" t="s">
        <v>32</v>
      </c>
      <c r="F54" t="s">
        <v>33</v>
      </c>
      <c r="G54">
        <v>0.33976243313013499</v>
      </c>
      <c r="X54">
        <v>54</v>
      </c>
    </row>
    <row r="55" spans="4:24" x14ac:dyDescent="0.3">
      <c r="D55" t="s">
        <v>52</v>
      </c>
      <c r="E55" t="s">
        <v>32</v>
      </c>
      <c r="F55" t="s">
        <v>33</v>
      </c>
      <c r="G55">
        <v>0.29839988711889198</v>
      </c>
      <c r="X55">
        <v>55</v>
      </c>
    </row>
    <row r="56" spans="4:24" x14ac:dyDescent="0.3">
      <c r="D56" t="s">
        <v>53</v>
      </c>
      <c r="E56" t="s">
        <v>32</v>
      </c>
      <c r="F56" t="s">
        <v>33</v>
      </c>
      <c r="G56">
        <v>0.33601451449263597</v>
      </c>
      <c r="X56">
        <v>56</v>
      </c>
    </row>
    <row r="57" spans="4:24" x14ac:dyDescent="0.3">
      <c r="D57" t="s">
        <v>54</v>
      </c>
      <c r="E57" t="s">
        <v>32</v>
      </c>
      <c r="F57" t="s">
        <v>33</v>
      </c>
      <c r="G57">
        <v>0.30781986954368901</v>
      </c>
      <c r="X57">
        <v>57</v>
      </c>
    </row>
    <row r="58" spans="4:24" x14ac:dyDescent="0.3">
      <c r="D58" t="s">
        <v>55</v>
      </c>
      <c r="E58" t="s">
        <v>32</v>
      </c>
      <c r="F58" t="s">
        <v>33</v>
      </c>
      <c r="G58">
        <v>0.320850471270761</v>
      </c>
      <c r="X58">
        <v>58</v>
      </c>
    </row>
    <row r="59" spans="4:24" x14ac:dyDescent="0.3">
      <c r="D59" t="s">
        <v>56</v>
      </c>
      <c r="E59" t="s">
        <v>32</v>
      </c>
      <c r="F59" t="s">
        <v>33</v>
      </c>
      <c r="G59">
        <v>0.30835934472159698</v>
      </c>
      <c r="X59">
        <v>59</v>
      </c>
    </row>
    <row r="60" spans="4:24" x14ac:dyDescent="0.3">
      <c r="D60" t="s">
        <v>57</v>
      </c>
      <c r="E60" t="s">
        <v>32</v>
      </c>
      <c r="F60" t="s">
        <v>33</v>
      </c>
      <c r="G60">
        <v>0.32620309001783399</v>
      </c>
      <c r="X60">
        <v>60</v>
      </c>
    </row>
    <row r="61" spans="4:24" x14ac:dyDescent="0.3">
      <c r="X61">
        <v>61</v>
      </c>
    </row>
    <row r="62" spans="4:24" x14ac:dyDescent="0.3">
      <c r="X62">
        <v>62</v>
      </c>
    </row>
    <row r="63" spans="4:24" x14ac:dyDescent="0.3">
      <c r="X63">
        <v>63</v>
      </c>
    </row>
    <row r="64" spans="4:24" x14ac:dyDescent="0.3">
      <c r="X64">
        <v>64</v>
      </c>
    </row>
    <row r="65" spans="24:24" x14ac:dyDescent="0.3">
      <c r="X65">
        <v>65</v>
      </c>
    </row>
    <row r="66" spans="24:24" x14ac:dyDescent="0.3">
      <c r="X66">
        <v>66</v>
      </c>
    </row>
    <row r="67" spans="24:24" x14ac:dyDescent="0.3">
      <c r="X67">
        <v>67</v>
      </c>
    </row>
    <row r="68" spans="24:24" x14ac:dyDescent="0.3">
      <c r="X68">
        <v>68</v>
      </c>
    </row>
    <row r="69" spans="24:24" x14ac:dyDescent="0.3">
      <c r="X69">
        <v>69</v>
      </c>
    </row>
    <row r="70" spans="24:24" x14ac:dyDescent="0.3">
      <c r="X70">
        <v>70</v>
      </c>
    </row>
    <row r="71" spans="24:24" x14ac:dyDescent="0.3">
      <c r="X71">
        <v>71</v>
      </c>
    </row>
    <row r="72" spans="24:24" x14ac:dyDescent="0.3">
      <c r="X72">
        <v>72</v>
      </c>
    </row>
    <row r="73" spans="24:24" x14ac:dyDescent="0.3">
      <c r="X73">
        <v>73</v>
      </c>
    </row>
    <row r="74" spans="24:24" x14ac:dyDescent="0.3">
      <c r="X74">
        <v>74</v>
      </c>
    </row>
    <row r="75" spans="24:24" x14ac:dyDescent="0.3">
      <c r="X75">
        <v>75</v>
      </c>
    </row>
    <row r="76" spans="24:24" x14ac:dyDescent="0.3">
      <c r="X76">
        <v>76</v>
      </c>
    </row>
    <row r="77" spans="24:24" x14ac:dyDescent="0.3">
      <c r="X77">
        <v>77</v>
      </c>
    </row>
    <row r="78" spans="24:24" x14ac:dyDescent="0.3">
      <c r="X78">
        <v>78</v>
      </c>
    </row>
    <row r="79" spans="24:24" x14ac:dyDescent="0.3">
      <c r="X79">
        <v>79</v>
      </c>
    </row>
    <row r="80" spans="24:24" x14ac:dyDescent="0.3">
      <c r="X80">
        <v>80</v>
      </c>
    </row>
    <row r="81" spans="24:24" x14ac:dyDescent="0.3">
      <c r="X81">
        <v>81</v>
      </c>
    </row>
    <row r="82" spans="24:24" x14ac:dyDescent="0.3">
      <c r="X82">
        <v>82</v>
      </c>
    </row>
    <row r="83" spans="24:24" x14ac:dyDescent="0.3">
      <c r="X83">
        <v>83</v>
      </c>
    </row>
    <row r="84" spans="24:24" x14ac:dyDescent="0.3">
      <c r="X84">
        <v>84</v>
      </c>
    </row>
    <row r="85" spans="24:24" x14ac:dyDescent="0.3">
      <c r="X85">
        <v>85</v>
      </c>
    </row>
    <row r="86" spans="24:24" x14ac:dyDescent="0.3">
      <c r="X86">
        <v>86</v>
      </c>
    </row>
    <row r="87" spans="24:24" x14ac:dyDescent="0.3">
      <c r="X87">
        <v>87</v>
      </c>
    </row>
    <row r="88" spans="24:24" x14ac:dyDescent="0.3">
      <c r="X88">
        <v>88</v>
      </c>
    </row>
    <row r="89" spans="24:24" x14ac:dyDescent="0.3">
      <c r="X89">
        <v>89</v>
      </c>
    </row>
    <row r="90" spans="24:24" x14ac:dyDescent="0.3">
      <c r="X90">
        <v>90</v>
      </c>
    </row>
    <row r="91" spans="24:24" x14ac:dyDescent="0.3">
      <c r="X91">
        <v>91</v>
      </c>
    </row>
    <row r="92" spans="24:24" x14ac:dyDescent="0.3">
      <c r="X92">
        <v>92</v>
      </c>
    </row>
    <row r="93" spans="24:24" x14ac:dyDescent="0.3">
      <c r="X93">
        <v>93</v>
      </c>
    </row>
    <row r="94" spans="24:24" x14ac:dyDescent="0.3">
      <c r="X94">
        <v>94</v>
      </c>
    </row>
    <row r="95" spans="24:24" x14ac:dyDescent="0.3">
      <c r="X95">
        <v>95</v>
      </c>
    </row>
    <row r="96" spans="24:24" x14ac:dyDescent="0.3">
      <c r="X96">
        <v>96</v>
      </c>
    </row>
    <row r="97" spans="24:24" x14ac:dyDescent="0.3">
      <c r="X97">
        <v>97</v>
      </c>
    </row>
    <row r="98" spans="24:24" x14ac:dyDescent="0.3">
      <c r="X98">
        <v>98</v>
      </c>
    </row>
    <row r="99" spans="24:24" x14ac:dyDescent="0.3">
      <c r="X99">
        <v>99</v>
      </c>
    </row>
    <row r="100" spans="24:24" x14ac:dyDescent="0.3">
      <c r="X100">
        <v>100</v>
      </c>
    </row>
  </sheetData>
  <sortState ref="X1:X102">
    <sortCondition ref="X1:X102"/>
  </sortState>
  <phoneticPr fontId="1" type="noConversion"/>
  <conditionalFormatting sqref="D2:O10 R10">
    <cfRule type="cellIs" dxfId="0" priority="1" operator="greaterThan">
      <formula>400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I30" sqref="I30"/>
    </sheetView>
  </sheetViews>
  <sheetFormatPr defaultRowHeight="16.5" x14ac:dyDescent="0.3"/>
  <cols>
    <col min="1" max="16384" width="9" style="14"/>
  </cols>
  <sheetData>
    <row r="1" spans="1:1" x14ac:dyDescent="0.3">
      <c r="A1" s="14" t="s">
        <v>58</v>
      </c>
    </row>
    <row r="2" spans="1:1" x14ac:dyDescent="0.3">
      <c r="A2" s="14" t="s">
        <v>59</v>
      </c>
    </row>
    <row r="3" spans="1:1" x14ac:dyDescent="0.3">
      <c r="A3" s="14" t="s">
        <v>60</v>
      </c>
    </row>
    <row r="4" spans="1:1" x14ac:dyDescent="0.3">
      <c r="A4" s="14" t="s">
        <v>61</v>
      </c>
    </row>
    <row r="5" spans="1:1" x14ac:dyDescent="0.3">
      <c r="A5" s="14" t="s">
        <v>62</v>
      </c>
    </row>
    <row r="6" spans="1:1" x14ac:dyDescent="0.3">
      <c r="A6" s="14" t="s">
        <v>63</v>
      </c>
    </row>
    <row r="7" spans="1:1" x14ac:dyDescent="0.3">
      <c r="A7" s="14" t="s">
        <v>64</v>
      </c>
    </row>
    <row r="8" spans="1:1" x14ac:dyDescent="0.3">
      <c r="A8" s="14" t="s">
        <v>65</v>
      </c>
    </row>
    <row r="9" spans="1:1" x14ac:dyDescent="0.3">
      <c r="A9" s="14" t="s">
        <v>66</v>
      </c>
    </row>
    <row r="10" spans="1:1" x14ac:dyDescent="0.3">
      <c r="A10" s="14" t="s">
        <v>67</v>
      </c>
    </row>
    <row r="11" spans="1:1" x14ac:dyDescent="0.3">
      <c r="A11" s="14" t="s">
        <v>68</v>
      </c>
    </row>
    <row r="12" spans="1:1" x14ac:dyDescent="0.3">
      <c r="A12" s="14" t="s">
        <v>69</v>
      </c>
    </row>
    <row r="13" spans="1:1" x14ac:dyDescent="0.3">
      <c r="A13" s="14" t="s">
        <v>70</v>
      </c>
    </row>
    <row r="14" spans="1:1" x14ac:dyDescent="0.3">
      <c r="A14" s="14" t="s">
        <v>71</v>
      </c>
    </row>
    <row r="15" spans="1:1" x14ac:dyDescent="0.3">
      <c r="A15" s="14" t="s">
        <v>72</v>
      </c>
    </row>
    <row r="16" spans="1:1" x14ac:dyDescent="0.3">
      <c r="A16" s="14" t="s">
        <v>73</v>
      </c>
    </row>
    <row r="17" spans="1:1" x14ac:dyDescent="0.3">
      <c r="A17" s="14" t="s">
        <v>74</v>
      </c>
    </row>
    <row r="18" spans="1:1" x14ac:dyDescent="0.3">
      <c r="A18" s="14" t="s">
        <v>75</v>
      </c>
    </row>
    <row r="19" spans="1:1" x14ac:dyDescent="0.3">
      <c r="A19" s="14" t="s">
        <v>76</v>
      </c>
    </row>
    <row r="20" spans="1:1" x14ac:dyDescent="0.3">
      <c r="A20" s="14" t="s">
        <v>77</v>
      </c>
    </row>
    <row r="21" spans="1:1" x14ac:dyDescent="0.3">
      <c r="A21" s="14" t="s">
        <v>78</v>
      </c>
    </row>
    <row r="22" spans="1:1" x14ac:dyDescent="0.3">
      <c r="A22" s="14" t="s">
        <v>79</v>
      </c>
    </row>
    <row r="23" spans="1:1" x14ac:dyDescent="0.3">
      <c r="A23" s="14" t="s">
        <v>80</v>
      </c>
    </row>
    <row r="24" spans="1:1" x14ac:dyDescent="0.3">
      <c r="A24" s="14" t="s">
        <v>81</v>
      </c>
    </row>
    <row r="25" spans="1:1" x14ac:dyDescent="0.3">
      <c r="A25" s="14" t="s">
        <v>82</v>
      </c>
    </row>
    <row r="26" spans="1:1" x14ac:dyDescent="0.3">
      <c r="A26" s="14" t="s">
        <v>83</v>
      </c>
    </row>
    <row r="27" spans="1:1" x14ac:dyDescent="0.3">
      <c r="A27" s="14" t="s">
        <v>84</v>
      </c>
    </row>
    <row r="28" spans="1:1" x14ac:dyDescent="0.3">
      <c r="A28" s="14" t="s">
        <v>85</v>
      </c>
    </row>
    <row r="29" spans="1:1" x14ac:dyDescent="0.3">
      <c r="A29" s="14" t="s">
        <v>86</v>
      </c>
    </row>
    <row r="30" spans="1:1" x14ac:dyDescent="0.3">
      <c r="A30" s="14" t="s">
        <v>87</v>
      </c>
    </row>
    <row r="31" spans="1:1" x14ac:dyDescent="0.3">
      <c r="A31" s="14" t="s">
        <v>88</v>
      </c>
    </row>
    <row r="32" spans="1:1" x14ac:dyDescent="0.3">
      <c r="A32" s="14" t="s">
        <v>89</v>
      </c>
    </row>
    <row r="33" spans="1:1" x14ac:dyDescent="0.3">
      <c r="A33" s="14" t="s">
        <v>90</v>
      </c>
    </row>
    <row r="34" spans="1:1" x14ac:dyDescent="0.3">
      <c r="A34" s="14" t="s">
        <v>91</v>
      </c>
    </row>
    <row r="35" spans="1:1" x14ac:dyDescent="0.3">
      <c r="A35" s="14" t="s">
        <v>92</v>
      </c>
    </row>
    <row r="36" spans="1:1" x14ac:dyDescent="0.3">
      <c r="A36" s="14" t="s">
        <v>93</v>
      </c>
    </row>
    <row r="37" spans="1:1" x14ac:dyDescent="0.3">
      <c r="A37" s="14" t="s">
        <v>94</v>
      </c>
    </row>
    <row r="38" spans="1:1" x14ac:dyDescent="0.3">
      <c r="A38" s="14" t="s">
        <v>95</v>
      </c>
    </row>
    <row r="39" spans="1:1" x14ac:dyDescent="0.3">
      <c r="A39" s="14" t="s">
        <v>96</v>
      </c>
    </row>
    <row r="40" spans="1:1" x14ac:dyDescent="0.3">
      <c r="A40" s="14" t="s">
        <v>97</v>
      </c>
    </row>
    <row r="41" spans="1:1" x14ac:dyDescent="0.3">
      <c r="A41" s="14" t="s">
        <v>98</v>
      </c>
    </row>
    <row r="42" spans="1:1" x14ac:dyDescent="0.3">
      <c r="A42" s="14" t="s">
        <v>99</v>
      </c>
    </row>
    <row r="43" spans="1:1" x14ac:dyDescent="0.3">
      <c r="A43" s="14" t="s">
        <v>100</v>
      </c>
    </row>
    <row r="44" spans="1:1" x14ac:dyDescent="0.3">
      <c r="A44" s="14" t="s">
        <v>101</v>
      </c>
    </row>
    <row r="45" spans="1:1" x14ac:dyDescent="0.3">
      <c r="A45" s="14" t="s">
        <v>102</v>
      </c>
    </row>
    <row r="46" spans="1:1" x14ac:dyDescent="0.3">
      <c r="A46" s="14" t="s">
        <v>103</v>
      </c>
    </row>
    <row r="47" spans="1:1" x14ac:dyDescent="0.3">
      <c r="A47" s="14" t="s">
        <v>104</v>
      </c>
    </row>
    <row r="48" spans="1:1" x14ac:dyDescent="0.3">
      <c r="A48" s="14" t="s">
        <v>105</v>
      </c>
    </row>
    <row r="49" spans="1:1" x14ac:dyDescent="0.3">
      <c r="A49" s="14" t="s">
        <v>106</v>
      </c>
    </row>
    <row r="50" spans="1:1" x14ac:dyDescent="0.3">
      <c r="A50" s="14" t="s">
        <v>107</v>
      </c>
    </row>
    <row r="51" spans="1:1" x14ac:dyDescent="0.3">
      <c r="A51" s="14" t="s">
        <v>108</v>
      </c>
    </row>
    <row r="52" spans="1:1" x14ac:dyDescent="0.3">
      <c r="A52" s="14" t="s">
        <v>109</v>
      </c>
    </row>
    <row r="53" spans="1:1" x14ac:dyDescent="0.3">
      <c r="A53" s="14" t="s">
        <v>110</v>
      </c>
    </row>
    <row r="54" spans="1:1" x14ac:dyDescent="0.3">
      <c r="A54" s="14" t="s">
        <v>111</v>
      </c>
    </row>
    <row r="55" spans="1:1" x14ac:dyDescent="0.3">
      <c r="A55" s="14" t="s">
        <v>112</v>
      </c>
    </row>
    <row r="56" spans="1:1" x14ac:dyDescent="0.3">
      <c r="A56" s="14" t="s">
        <v>113</v>
      </c>
    </row>
    <row r="57" spans="1:1" x14ac:dyDescent="0.3">
      <c r="A57" s="14" t="s">
        <v>114</v>
      </c>
    </row>
    <row r="58" spans="1:1" x14ac:dyDescent="0.3">
      <c r="A58" s="14" t="s">
        <v>115</v>
      </c>
    </row>
    <row r="59" spans="1:1" x14ac:dyDescent="0.3">
      <c r="A59" s="14" t="s">
        <v>116</v>
      </c>
    </row>
    <row r="60" spans="1:1" x14ac:dyDescent="0.3">
      <c r="A60" s="14" t="s">
        <v>117</v>
      </c>
    </row>
    <row r="61" spans="1:1" x14ac:dyDescent="0.3">
      <c r="A61" s="14" t="s">
        <v>118</v>
      </c>
    </row>
    <row r="62" spans="1:1" x14ac:dyDescent="0.3">
      <c r="A62" s="14" t="s">
        <v>119</v>
      </c>
    </row>
    <row r="63" spans="1:1" x14ac:dyDescent="0.3">
      <c r="A63" s="14" t="s">
        <v>120</v>
      </c>
    </row>
    <row r="64" spans="1:1" x14ac:dyDescent="0.3">
      <c r="A64" s="14" t="s">
        <v>121</v>
      </c>
    </row>
    <row r="65" spans="1:1" x14ac:dyDescent="0.3">
      <c r="A65" s="14" t="s">
        <v>122</v>
      </c>
    </row>
    <row r="66" spans="1:1" x14ac:dyDescent="0.3">
      <c r="A66" s="14" t="s">
        <v>123</v>
      </c>
    </row>
    <row r="67" spans="1:1" x14ac:dyDescent="0.3">
      <c r="A67" s="14" t="s">
        <v>124</v>
      </c>
    </row>
    <row r="68" spans="1:1" x14ac:dyDescent="0.3">
      <c r="A68" s="14" t="s">
        <v>125</v>
      </c>
    </row>
    <row r="69" spans="1:1" x14ac:dyDescent="0.3">
      <c r="A69" s="14" t="s">
        <v>126</v>
      </c>
    </row>
    <row r="70" spans="1:1" x14ac:dyDescent="0.3">
      <c r="A70" s="14" t="s">
        <v>127</v>
      </c>
    </row>
    <row r="71" spans="1:1" x14ac:dyDescent="0.3">
      <c r="A71" s="14" t="s">
        <v>128</v>
      </c>
    </row>
    <row r="72" spans="1:1" x14ac:dyDescent="0.3">
      <c r="A72" s="14" t="s">
        <v>129</v>
      </c>
    </row>
    <row r="73" spans="1:1" x14ac:dyDescent="0.3">
      <c r="A73" s="14" t="s">
        <v>130</v>
      </c>
    </row>
    <row r="74" spans="1:1" x14ac:dyDescent="0.3">
      <c r="A74" s="14" t="s">
        <v>131</v>
      </c>
    </row>
    <row r="75" spans="1:1" x14ac:dyDescent="0.3">
      <c r="A75" s="14" t="s">
        <v>132</v>
      </c>
    </row>
    <row r="76" spans="1:1" x14ac:dyDescent="0.3">
      <c r="A76" s="14" t="s">
        <v>133</v>
      </c>
    </row>
    <row r="77" spans="1:1" x14ac:dyDescent="0.3">
      <c r="A77" s="14" t="s">
        <v>134</v>
      </c>
    </row>
    <row r="78" spans="1:1" x14ac:dyDescent="0.3">
      <c r="A78" s="14" t="s">
        <v>135</v>
      </c>
    </row>
    <row r="79" spans="1:1" x14ac:dyDescent="0.3">
      <c r="A79" s="14" t="s">
        <v>136</v>
      </c>
    </row>
    <row r="80" spans="1:1" x14ac:dyDescent="0.3">
      <c r="A80" s="14" t="s">
        <v>137</v>
      </c>
    </row>
    <row r="81" spans="1:1" x14ac:dyDescent="0.3">
      <c r="A81" s="14" t="s">
        <v>138</v>
      </c>
    </row>
    <row r="82" spans="1:1" x14ac:dyDescent="0.3">
      <c r="A82" s="14" t="s">
        <v>139</v>
      </c>
    </row>
    <row r="83" spans="1:1" x14ac:dyDescent="0.3">
      <c r="A83" s="14" t="s">
        <v>140</v>
      </c>
    </row>
    <row r="84" spans="1:1" x14ac:dyDescent="0.3">
      <c r="A84" s="14" t="s">
        <v>141</v>
      </c>
    </row>
    <row r="85" spans="1:1" x14ac:dyDescent="0.3">
      <c r="A85" s="14" t="s">
        <v>142</v>
      </c>
    </row>
    <row r="86" spans="1:1" x14ac:dyDescent="0.3">
      <c r="A86" s="14" t="s">
        <v>143</v>
      </c>
    </row>
    <row r="87" spans="1:1" x14ac:dyDescent="0.3">
      <c r="A87" s="14" t="s">
        <v>144</v>
      </c>
    </row>
    <row r="88" spans="1:1" x14ac:dyDescent="0.3">
      <c r="A88" s="14" t="s">
        <v>145</v>
      </c>
    </row>
    <row r="89" spans="1:1" x14ac:dyDescent="0.3">
      <c r="A89" s="14" t="s">
        <v>146</v>
      </c>
    </row>
    <row r="90" spans="1:1" x14ac:dyDescent="0.3">
      <c r="A90" s="14" t="s">
        <v>147</v>
      </c>
    </row>
    <row r="91" spans="1:1" x14ac:dyDescent="0.3">
      <c r="A91" s="14" t="s">
        <v>148</v>
      </c>
    </row>
    <row r="92" spans="1:1" x14ac:dyDescent="0.3">
      <c r="A92" s="14" t="s">
        <v>149</v>
      </c>
    </row>
    <row r="93" spans="1:1" x14ac:dyDescent="0.3">
      <c r="A93" s="14" t="s">
        <v>150</v>
      </c>
    </row>
    <row r="94" spans="1:1" x14ac:dyDescent="0.3">
      <c r="A94" s="14" t="s">
        <v>151</v>
      </c>
    </row>
    <row r="95" spans="1:1" x14ac:dyDescent="0.3">
      <c r="A95" s="14" t="s">
        <v>152</v>
      </c>
    </row>
    <row r="96" spans="1:1" x14ac:dyDescent="0.3">
      <c r="A96" s="14" t="s">
        <v>153</v>
      </c>
    </row>
    <row r="97" spans="1:1" x14ac:dyDescent="0.3">
      <c r="A97" s="14" t="s">
        <v>154</v>
      </c>
    </row>
    <row r="98" spans="1:1" x14ac:dyDescent="0.3">
      <c r="A98" s="14" t="s">
        <v>155</v>
      </c>
    </row>
    <row r="99" spans="1:1" x14ac:dyDescent="0.3">
      <c r="A99" s="14" t="s">
        <v>156</v>
      </c>
    </row>
    <row r="100" spans="1:1" x14ac:dyDescent="0.3">
      <c r="A100" s="14" t="s">
        <v>157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6.5" x14ac:dyDescent="0.3"/>
  <cols>
    <col min="1" max="1" width="38.5" bestFit="1" customWidth="1"/>
    <col min="2" max="2" width="6.25" bestFit="1" customWidth="1"/>
    <col min="10" max="10" width="6.25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709-000</cp:lastModifiedBy>
  <dcterms:created xsi:type="dcterms:W3CDTF">2019-10-18T02:56:00Z</dcterms:created>
  <dcterms:modified xsi:type="dcterms:W3CDTF">2019-10-22T10:46:42Z</dcterms:modified>
</cp:coreProperties>
</file>