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E:\Jadir Epiroc materiais\Jadir - Epiroc 2018\Pasta de Trabalho 2021\Mestrado\2021 - Disertação\Dados\"/>
    </mc:Choice>
  </mc:AlternateContent>
  <xr:revisionPtr revIDLastSave="0" documentId="13_ncr:1_{A763FCCC-B056-4461-B676-31FE88FC85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F" sheetId="1" r:id="rId1"/>
    <sheet name="Planilha2" sheetId="35" r:id="rId2"/>
    <sheet name="Planilha3" sheetId="36" r:id="rId3"/>
    <sheet name="Performance" sheetId="31" r:id="rId4"/>
    <sheet name="Horimetros" sheetId="37" r:id="rId5"/>
    <sheet name="Sheet2" sheetId="38" r:id="rId6"/>
    <sheet name="Sheet1" sheetId="39" r:id="rId7"/>
    <sheet name="Planilha1" sheetId="40" r:id="rId8"/>
    <sheet name="Planilha4" sheetId="4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0" l="1"/>
  <c r="K26" i="38"/>
  <c r="L26" i="38" s="1"/>
  <c r="K25" i="38"/>
  <c r="L25" i="38" s="1"/>
  <c r="K24" i="38"/>
  <c r="L24" i="38" s="1"/>
  <c r="K23" i="38"/>
  <c r="L23" i="38" s="1"/>
  <c r="C43" i="1" l="1"/>
  <c r="D43" i="1"/>
  <c r="E43" i="1"/>
  <c r="F43" i="1"/>
  <c r="G43" i="1"/>
  <c r="H43" i="1"/>
  <c r="I43" i="1"/>
  <c r="J43" i="1"/>
  <c r="K43" i="1"/>
  <c r="L43" i="1"/>
  <c r="M43" i="1"/>
  <c r="B43" i="1"/>
  <c r="G44" i="1"/>
  <c r="H44" i="1"/>
  <c r="I44" i="1"/>
  <c r="I48" i="1" s="1"/>
  <c r="J44" i="1"/>
  <c r="J48" i="1" s="1"/>
  <c r="K44" i="1"/>
  <c r="F44" i="1"/>
  <c r="M48" i="1"/>
  <c r="L48" i="1"/>
  <c r="K48" i="1"/>
  <c r="H48" i="1"/>
  <c r="G48" i="1"/>
  <c r="F48" i="1"/>
  <c r="E48" i="1"/>
  <c r="D48" i="1"/>
  <c r="C48" i="1"/>
  <c r="B48" i="1"/>
  <c r="M37" i="1"/>
  <c r="L37" i="1"/>
  <c r="K37" i="1"/>
  <c r="J37" i="1"/>
  <c r="I37" i="1"/>
  <c r="H37" i="1"/>
  <c r="G37" i="1"/>
  <c r="F37" i="1"/>
  <c r="E37" i="1"/>
  <c r="D37" i="1"/>
  <c r="C37" i="1"/>
  <c r="B37" i="1"/>
  <c r="P23" i="39" l="1"/>
  <c r="N23" i="39"/>
  <c r="N21" i="39"/>
  <c r="R13" i="39" l="1"/>
  <c r="P22" i="39"/>
  <c r="P21" i="39"/>
  <c r="P20" i="39"/>
  <c r="P19" i="39"/>
  <c r="O23" i="39"/>
  <c r="O22" i="39"/>
  <c r="O21" i="39"/>
  <c r="O20" i="39"/>
  <c r="O19" i="39"/>
  <c r="N22" i="39"/>
  <c r="N20" i="39"/>
  <c r="N19" i="39"/>
  <c r="M23" i="39"/>
  <c r="M22" i="39"/>
  <c r="M21" i="39"/>
  <c r="M20" i="39"/>
  <c r="M19" i="39"/>
  <c r="O18" i="39"/>
  <c r="N18" i="39"/>
  <c r="M18" i="39"/>
  <c r="O8" i="39" l="1"/>
  <c r="O9" i="39"/>
  <c r="O10" i="39"/>
  <c r="N8" i="39"/>
  <c r="N9" i="39"/>
  <c r="N10" i="39"/>
  <c r="O7" i="39"/>
  <c r="N7" i="39"/>
  <c r="M8" i="39"/>
  <c r="M9" i="39"/>
  <c r="M10" i="39"/>
  <c r="M7" i="39"/>
  <c r="O6" i="39"/>
  <c r="P6" i="39"/>
  <c r="N6" i="39"/>
  <c r="Q6" i="39" s="1"/>
  <c r="J22" i="39"/>
  <c r="J21" i="39"/>
  <c r="J20" i="39"/>
  <c r="J19" i="39"/>
  <c r="J18" i="39"/>
  <c r="J14" i="39"/>
  <c r="J15" i="39"/>
  <c r="J16" i="39"/>
  <c r="J13" i="39"/>
  <c r="J12" i="39"/>
  <c r="J8" i="39"/>
  <c r="P8" i="39" s="1"/>
  <c r="J9" i="39"/>
  <c r="J10" i="39"/>
  <c r="J7" i="39"/>
  <c r="J6" i="39"/>
  <c r="J17" i="37"/>
  <c r="J18" i="37"/>
  <c r="J19" i="37"/>
  <c r="J16" i="37"/>
  <c r="BL15" i="37"/>
  <c r="AG15" i="37"/>
  <c r="E17" i="37"/>
  <c r="E16" i="37"/>
  <c r="P7" i="39" l="1"/>
  <c r="Q8" i="39"/>
  <c r="P9" i="39"/>
  <c r="P10" i="39"/>
  <c r="Q9" i="39"/>
  <c r="Q10" i="39"/>
  <c r="Q7" i="39"/>
  <c r="K18" i="37"/>
  <c r="K19" i="37"/>
  <c r="K17" i="37"/>
  <c r="K42" i="31"/>
  <c r="K40" i="31"/>
  <c r="K39" i="31"/>
  <c r="J42" i="31"/>
  <c r="J40" i="31"/>
  <c r="J39" i="31"/>
  <c r="I40" i="31" l="1"/>
  <c r="I39" i="31"/>
  <c r="I42" i="31"/>
  <c r="G40" i="31" l="1"/>
  <c r="G41" i="31"/>
  <c r="G42" i="31"/>
  <c r="G39" i="31"/>
  <c r="C43" i="31"/>
  <c r="D43" i="31"/>
  <c r="E43" i="31"/>
  <c r="I43" i="31"/>
  <c r="J43" i="31"/>
  <c r="K43" i="31"/>
  <c r="L43" i="31"/>
  <c r="M43" i="31"/>
  <c r="B43" i="31"/>
  <c r="F40" i="31"/>
  <c r="F41" i="31"/>
  <c r="F42" i="31"/>
  <c r="F39" i="31"/>
  <c r="H40" i="31"/>
  <c r="H42" i="31"/>
  <c r="H39" i="31"/>
  <c r="F43" i="31" l="1"/>
  <c r="G43" i="31"/>
  <c r="H43" i="31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C26" i="31"/>
  <c r="D26" i="31"/>
  <c r="E26" i="31"/>
  <c r="F26" i="31"/>
  <c r="G26" i="31"/>
  <c r="H26" i="31"/>
  <c r="I26" i="31"/>
  <c r="J26" i="31"/>
  <c r="K26" i="31"/>
  <c r="L26" i="31"/>
  <c r="M26" i="31"/>
  <c r="B26" i="31"/>
  <c r="C35" i="31"/>
  <c r="D35" i="31"/>
  <c r="E35" i="31"/>
  <c r="F35" i="31"/>
  <c r="M17" i="39" s="1"/>
  <c r="G35" i="31"/>
  <c r="N17" i="39" s="1"/>
  <c r="H35" i="31"/>
  <c r="O17" i="39" s="1"/>
  <c r="I35" i="31"/>
  <c r="P17" i="39" s="1"/>
  <c r="J35" i="31"/>
  <c r="K35" i="31"/>
  <c r="L35" i="31"/>
  <c r="M35" i="31"/>
  <c r="B35" i="31"/>
  <c r="Q17" i="39" l="1"/>
  <c r="R17" i="39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K11" i="38" l="1"/>
  <c r="C11" i="37"/>
  <c r="D11" i="37"/>
  <c r="E11" i="37"/>
  <c r="F11" i="37"/>
  <c r="G11" i="37"/>
  <c r="H11" i="37"/>
  <c r="I11" i="37"/>
  <c r="B11" i="37"/>
  <c r="E10" i="37" l="1"/>
  <c r="C10" i="37"/>
  <c r="D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B10" i="37"/>
  <c r="K12" i="38"/>
  <c r="L12" i="38" s="1"/>
  <c r="K13" i="38"/>
  <c r="L13" i="38" s="1"/>
  <c r="K14" i="38"/>
  <c r="L14" i="38" s="1"/>
  <c r="L11" i="38"/>
  <c r="B12" i="38"/>
  <c r="C12" i="38"/>
  <c r="D12" i="38"/>
  <c r="E12" i="38"/>
  <c r="F12" i="38"/>
  <c r="B13" i="38"/>
  <c r="C13" i="38"/>
  <c r="D13" i="38"/>
  <c r="E13" i="38"/>
  <c r="F13" i="38"/>
  <c r="B14" i="38"/>
  <c r="C14" i="38"/>
  <c r="D14" i="38"/>
  <c r="E14" i="38"/>
  <c r="F14" i="38"/>
  <c r="C11" i="38"/>
  <c r="D11" i="38"/>
  <c r="E11" i="38"/>
  <c r="F11" i="38"/>
  <c r="B11" i="38"/>
  <c r="N16" i="31" l="1"/>
  <c r="N15" i="31"/>
  <c r="S6" i="31" l="1"/>
  <c r="M8" i="31" l="1"/>
  <c r="M17" i="31"/>
  <c r="M28" i="1" l="1"/>
  <c r="M19" i="1"/>
  <c r="M10" i="1" l="1"/>
  <c r="S5" i="31"/>
  <c r="R5" i="31"/>
  <c r="L8" i="31"/>
  <c r="L17" i="31"/>
  <c r="L28" i="1"/>
  <c r="L19" i="1"/>
  <c r="L10" i="1"/>
  <c r="K8" i="31"/>
  <c r="K17" i="31"/>
  <c r="K28" i="1"/>
  <c r="K19" i="1"/>
  <c r="K10" i="1"/>
  <c r="J8" i="31"/>
  <c r="J17" i="31"/>
  <c r="J28" i="1"/>
  <c r="J19" i="1"/>
  <c r="I17" i="31"/>
  <c r="I8" i="31"/>
  <c r="J10" i="1"/>
  <c r="I10" i="1"/>
  <c r="C8" i="31"/>
  <c r="D8" i="31"/>
  <c r="E8" i="31"/>
  <c r="F8" i="31"/>
  <c r="G8" i="31"/>
  <c r="H8" i="31"/>
  <c r="B8" i="31"/>
  <c r="C17" i="31"/>
  <c r="D17" i="31"/>
  <c r="E17" i="31"/>
  <c r="F17" i="31"/>
  <c r="G17" i="31"/>
  <c r="H17" i="31"/>
  <c r="B17" i="31"/>
  <c r="I19" i="1"/>
  <c r="I28" i="1"/>
  <c r="C19" i="1"/>
  <c r="D19" i="1"/>
  <c r="E19" i="1"/>
  <c r="F19" i="1"/>
  <c r="G19" i="1"/>
  <c r="H19" i="1"/>
  <c r="C28" i="1"/>
  <c r="D28" i="1"/>
  <c r="E28" i="1"/>
  <c r="F28" i="1"/>
  <c r="G28" i="1"/>
  <c r="H28" i="1"/>
  <c r="H10" i="1"/>
  <c r="G10" i="1"/>
  <c r="F10" i="1"/>
  <c r="E10" i="1"/>
  <c r="D10" i="1"/>
  <c r="B28" i="1"/>
  <c r="B19" i="1"/>
  <c r="C10" i="1"/>
  <c r="B10" i="1"/>
  <c r="N17" i="31" l="1"/>
</calcChain>
</file>

<file path=xl/sharedStrings.xml><?xml version="1.0" encoding="utf-8"?>
<sst xmlns="http://schemas.openxmlformats.org/spreadsheetml/2006/main" count="412" uniqueCount="139">
  <si>
    <t>JAN</t>
  </si>
  <si>
    <t>MAR</t>
  </si>
  <si>
    <t>MAI</t>
  </si>
  <si>
    <t>JUN</t>
  </si>
  <si>
    <t>JUL</t>
  </si>
  <si>
    <t>AGO</t>
  </si>
  <si>
    <t>OUT</t>
  </si>
  <si>
    <t>NOV</t>
  </si>
  <si>
    <t>FEB</t>
  </si>
  <si>
    <t>APR</t>
  </si>
  <si>
    <t>SEP</t>
  </si>
  <si>
    <t>DEC</t>
  </si>
  <si>
    <t>Target</t>
  </si>
  <si>
    <t xml:space="preserve"> PV351D FLEET</t>
  </si>
  <si>
    <t>MTTR</t>
  </si>
  <si>
    <t>MTBF</t>
  </si>
  <si>
    <t>Equipamento</t>
  </si>
  <si>
    <t>GPS</t>
  </si>
  <si>
    <t>METROS PERFURADOS</t>
  </si>
  <si>
    <t>FUROS PERFURADOS</t>
  </si>
  <si>
    <t>TAXA DE PERFURAÇÃO (M/H)</t>
  </si>
  <si>
    <t>CONSUMO DE COMBUSTÍVEL (L/H)</t>
  </si>
  <si>
    <t>TOTAL  DE COMBUSTÍVEL (L)</t>
  </si>
  <si>
    <t>Disponibilidade Física</t>
  </si>
  <si>
    <t>mm</t>
  </si>
  <si>
    <t xml:space="preserve">diária </t>
  </si>
  <si>
    <t>horas</t>
  </si>
  <si>
    <t>Disponibilidade</t>
  </si>
  <si>
    <t>% horas</t>
  </si>
  <si>
    <t>Utilização</t>
  </si>
  <si>
    <t>Taxa de Perfuração</t>
  </si>
  <si>
    <t>mensal</t>
  </si>
  <si>
    <t>m/h</t>
  </si>
  <si>
    <t>Produção</t>
  </si>
  <si>
    <t>metros linear</t>
  </si>
  <si>
    <t>l/h</t>
  </si>
  <si>
    <t>Consumo  de combustível</t>
  </si>
  <si>
    <t>Consumo total de combustível</t>
  </si>
  <si>
    <t>litros</t>
  </si>
  <si>
    <t>Emissão CO2</t>
  </si>
  <si>
    <t>Tempo Médio de Reparos</t>
  </si>
  <si>
    <t xml:space="preserve">Tempo Médio entre Falhas (MTBF) </t>
  </si>
  <si>
    <t>Número Total de Furos</t>
  </si>
  <si>
    <t>Horimetro</t>
  </si>
  <si>
    <t>Geração de energia específica</t>
  </si>
  <si>
    <t>pressão em psi</t>
  </si>
  <si>
    <t>Rock chip</t>
  </si>
  <si>
    <t>ppm</t>
  </si>
  <si>
    <t>adimensional</t>
  </si>
  <si>
    <t>A infraestrutura (normalmente fornecida pela Mina)</t>
  </si>
  <si>
    <t>A tecnologia equipamentos operações unitárias</t>
  </si>
  <si>
    <t xml:space="preserve">A tecnologia de escritório </t>
  </si>
  <si>
    <t>Essas camadas de integração incluem conexões físicas de rede e camadas de dados, fornecendo uma solução flexível para as necessidades e infraestrutura de cada mina</t>
  </si>
  <si>
    <t>Hardware</t>
  </si>
  <si>
    <t>Dispositivos de Segurança</t>
  </si>
  <si>
    <t>Obstacle Detection</t>
  </si>
  <si>
    <t>Proximity Detection</t>
  </si>
  <si>
    <t>Teleremote Office</t>
  </si>
  <si>
    <t>Onsite Rack</t>
  </si>
  <si>
    <t>Network</t>
  </si>
  <si>
    <t>PF6750</t>
  </si>
  <si>
    <t>PF6751</t>
  </si>
  <si>
    <t>PF6752</t>
  </si>
  <si>
    <t>PF6753</t>
  </si>
  <si>
    <t xml:space="preserve">MATRIZ DE MONITORAMENTO E COLETA DE DADOS - HORÍMETRO </t>
  </si>
  <si>
    <t>Máquina</t>
  </si>
  <si>
    <t>Motor</t>
  </si>
  <si>
    <t>Locomoção</t>
  </si>
  <si>
    <t>Rotação</t>
  </si>
  <si>
    <t>Compressor</t>
  </si>
  <si>
    <t>HORÍMETROS INICIAIS</t>
  </si>
  <si>
    <t>HORÍMETROS CORRENTES</t>
  </si>
  <si>
    <t>Metros Perfurados</t>
  </si>
  <si>
    <t>Inicial</t>
  </si>
  <si>
    <t>Final</t>
  </si>
  <si>
    <t>Obs:</t>
  </si>
  <si>
    <t>Inicio operação 30 de abril de 2021</t>
  </si>
  <si>
    <t>Atualização</t>
  </si>
  <si>
    <t>MATRIZ DE MONITORAMENTO E COLETA DE DADOS - HORAS TRABALHADAS</t>
  </si>
  <si>
    <t>HORAS EM OPERAÇÃO</t>
  </si>
  <si>
    <t>Σ Furos</t>
  </si>
  <si>
    <t>OK</t>
  </si>
  <si>
    <t>Horas Trabalhadas</t>
  </si>
  <si>
    <t>Compressor de ar</t>
  </si>
  <si>
    <t>Motor Ligado</t>
  </si>
  <si>
    <t>Maio</t>
  </si>
  <si>
    <t>Junho</t>
  </si>
  <si>
    <t>Julho</t>
  </si>
  <si>
    <t>Agosto</t>
  </si>
  <si>
    <t>Média</t>
  </si>
  <si>
    <t>P50</t>
  </si>
  <si>
    <t>P51</t>
  </si>
  <si>
    <t>P53</t>
  </si>
  <si>
    <t>Frota</t>
  </si>
  <si>
    <t>Perfurando</t>
  </si>
  <si>
    <t>Locomovendo</t>
  </si>
  <si>
    <t>Funcionando</t>
  </si>
  <si>
    <t>Acumulado</t>
  </si>
  <si>
    <t>Frota PV275</t>
  </si>
  <si>
    <t>Meta</t>
  </si>
  <si>
    <t>Metros Perfurados x 10</t>
  </si>
  <si>
    <t>P52</t>
  </si>
  <si>
    <t>UF</t>
  </si>
  <si>
    <t>REND</t>
  </si>
  <si>
    <t>Minério de Ferro ✔️</t>
  </si>
  <si>
    <t>Soja ✔️</t>
  </si>
  <si>
    <t>Óleos brutos de petróleo ✔️</t>
  </si>
  <si>
    <t>Açúcares e melaços ✔️</t>
  </si>
  <si>
    <t>Carne Bovina ✔️</t>
  </si>
  <si>
    <t>Farelos de Soja ✔️</t>
  </si>
  <si>
    <t>Óleos combustíveis de petróleo ✔️</t>
  </si>
  <si>
    <t>Demais produtos – Indústria de Transformação ✔️</t>
  </si>
  <si>
    <t>Carnes de aves✔️</t>
  </si>
  <si>
    <t>Celulose ✔️</t>
  </si>
  <si>
    <t>Outros</t>
  </si>
  <si>
    <t>Posição</t>
  </si>
  <si>
    <t>Principais Produtos Exportados pelo Brasil em 2021</t>
  </si>
  <si>
    <t>Percentual</t>
  </si>
  <si>
    <t>1º</t>
  </si>
  <si>
    <t>Minério de Ferro</t>
  </si>
  <si>
    <t>2º</t>
  </si>
  <si>
    <t>Soja</t>
  </si>
  <si>
    <t>3º</t>
  </si>
  <si>
    <t>Óleos brutos de petróleo</t>
  </si>
  <si>
    <t>4º</t>
  </si>
  <si>
    <t>Açúcares e melaços </t>
  </si>
  <si>
    <t>5º</t>
  </si>
  <si>
    <t>Carne Bovina </t>
  </si>
  <si>
    <t>6º</t>
  </si>
  <si>
    <t>Farelos de Soja </t>
  </si>
  <si>
    <t>7º</t>
  </si>
  <si>
    <t>Óleos combustíveis de petróleo </t>
  </si>
  <si>
    <t>8º</t>
  </si>
  <si>
    <t>Demais produtos – Indústria de Transformação </t>
  </si>
  <si>
    <t>9º</t>
  </si>
  <si>
    <t>Carnes de aves</t>
  </si>
  <si>
    <t>10º</t>
  </si>
  <si>
    <t>Celulose </t>
  </si>
  <si>
    <t>Valor FOB Bilhões de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</si>
</sst>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9"/>
      <color rgb="FF354656"/>
      <name val="Roboto"/>
    </font>
    <font>
      <b/>
      <sz val="10"/>
      <color rgb="FF354656"/>
      <name val="Times New Roman"/>
      <family val="1"/>
    </font>
    <font>
      <sz val="10"/>
      <color rgb="FF354656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0"/>
      </patternFill>
    </fill>
    <fill>
      <patternFill patternType="solid">
        <fgColor indexed="16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 applyProtection="1">
      <alignment horizontal="center" wrapText="1" readingOrder="1"/>
      <protection locked="0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 readingOrder="1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5" xfId="0" applyFont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5" xfId="0" applyFont="1" applyBorder="1"/>
    <xf numFmtId="0" fontId="0" fillId="0" borderId="1" xfId="0" applyBorder="1" applyAlignment="1">
      <alignment horizontal="center"/>
    </xf>
    <xf numFmtId="16" fontId="7" fillId="5" borderId="1" xfId="0" applyNumberFormat="1" applyFont="1" applyFill="1" applyBorder="1" applyAlignment="1">
      <alignment horizontal="center"/>
    </xf>
    <xf numFmtId="16" fontId="7" fillId="5" borderId="2" xfId="0" applyNumberFormat="1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center"/>
    </xf>
    <xf numFmtId="16" fontId="7" fillId="5" borderId="0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1" fillId="6" borderId="0" xfId="0" applyNumberFormat="1" applyFont="1" applyFill="1" applyBorder="1" applyAlignment="1" applyProtection="1">
      <alignment horizontal="center" vertical="center" wrapText="1" readingOrder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0" fontId="0" fillId="0" borderId="0" xfId="0" applyNumberFormat="1" applyAlignment="1">
      <alignment horizontal="center"/>
    </xf>
    <xf numFmtId="0" fontId="9" fillId="0" borderId="0" xfId="0" applyFont="1" applyAlignment="1">
      <alignment horizontal="left" vertical="center" wrapText="1" indent="1"/>
    </xf>
    <xf numFmtId="0" fontId="9" fillId="7" borderId="0" xfId="0" applyFont="1" applyFill="1" applyAlignment="1">
      <alignment horizontal="left" vertical="center" wrapText="1" indent="1"/>
    </xf>
    <xf numFmtId="10" fontId="0" fillId="0" borderId="0" xfId="0" applyNumberFormat="1"/>
    <xf numFmtId="0" fontId="10" fillId="7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 indent="1"/>
    </xf>
    <xf numFmtId="10" fontId="12" fillId="0" borderId="0" xfId="0" applyNumberFormat="1" applyFont="1" applyAlignment="1">
      <alignment horizontal="center"/>
    </xf>
    <xf numFmtId="0" fontId="11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left" vertical="center" wrapText="1" indent="1"/>
    </xf>
    <xf numFmtId="0" fontId="11" fillId="5" borderId="0" xfId="0" applyFont="1" applyFill="1" applyAlignment="1">
      <alignment horizontal="center" vertical="center" wrapText="1"/>
    </xf>
    <xf numFmtId="10" fontId="12" fillId="5" borderId="0" xfId="0" applyNumberFormat="1" applyFont="1" applyFill="1" applyAlignment="1">
      <alignment horizontal="center"/>
    </xf>
    <xf numFmtId="10" fontId="12" fillId="5" borderId="0" xfId="0" applyNumberFormat="1" applyFont="1" applyFill="1" applyAlignment="1">
      <alignment horizontal="center" vertical="center"/>
    </xf>
    <xf numFmtId="0" fontId="11" fillId="7" borderId="8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left" vertical="center" wrapText="1" indent="1"/>
    </xf>
    <xf numFmtId="10" fontId="12" fillId="5" borderId="8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66FF33"/>
      <color rgb="FF75BB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DF</a:t>
            </a:r>
            <a:r>
              <a:rPr lang="pt-BR" baseline="0"/>
              <a:t> -</a:t>
            </a:r>
            <a:r>
              <a:rPr lang="pt-BR"/>
              <a:t> PV275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452050007485261E-2"/>
          <c:y val="0.17132049434441465"/>
          <c:w val="0.81966293876117235"/>
          <c:h val="0.7034260678230072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DF!$A$10</c:f>
              <c:strCache>
                <c:ptCount val="1"/>
                <c:pt idx="0">
                  <c:v>Frota PV275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DF!$B$4:$M$4</c15:sqref>
                  </c15:fullRef>
                </c:ext>
              </c:extLst>
              <c:f>DF!$F$4:$I$4</c:f>
              <c:strCache>
                <c:ptCount val="4"/>
                <c:pt idx="0">
                  <c:v>MAI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DF!$B$10:$M$10</c15:sqref>
                  </c15:fullRef>
                </c:ext>
              </c:extLst>
              <c:f>DF!$F$10:$I$10</c:f>
              <c:numCache>
                <c:formatCode>0</c:formatCode>
                <c:ptCount val="4"/>
                <c:pt idx="0">
                  <c:v>44</c:v>
                </c:pt>
                <c:pt idx="1">
                  <c:v>58</c:v>
                </c:pt>
                <c:pt idx="2">
                  <c:v>67.666666666666671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E-4DE8-8BC0-265FD4BA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7047944"/>
        <c:axId val="227046768"/>
      </c:barChart>
      <c:lineChart>
        <c:grouping val="standard"/>
        <c:varyColors val="0"/>
        <c:ser>
          <c:idx val="1"/>
          <c:order val="1"/>
          <c:tx>
            <c:strRef>
              <c:f>DF!$A$6</c:f>
              <c:strCache>
                <c:ptCount val="1"/>
                <c:pt idx="0">
                  <c:v>P50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DF!$B$4:$M$4</c15:sqref>
                  </c15:fullRef>
                </c:ext>
              </c:extLst>
              <c:f>DF!$F$4:$I$4</c:f>
              <c:strCache>
                <c:ptCount val="4"/>
                <c:pt idx="0">
                  <c:v>MAI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DF!$B$6:$M$6</c15:sqref>
                  </c15:fullRef>
                </c:ext>
              </c:extLst>
              <c:f>DF!$F$6:$I$6</c:f>
              <c:numCache>
                <c:formatCode>General</c:formatCode>
                <c:ptCount val="4"/>
                <c:pt idx="0">
                  <c:v>44</c:v>
                </c:pt>
                <c:pt idx="1">
                  <c:v>56</c:v>
                </c:pt>
                <c:pt idx="2">
                  <c:v>57</c:v>
                </c:pt>
                <c:pt idx="3" formatCode="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8-4763-B706-31EF993090EA}"/>
            </c:ext>
          </c:extLst>
        </c:ser>
        <c:ser>
          <c:idx val="2"/>
          <c:order val="2"/>
          <c:tx>
            <c:strRef>
              <c:f>DF!$A$7</c:f>
              <c:strCache>
                <c:ptCount val="1"/>
                <c:pt idx="0">
                  <c:v>P51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DF!$B$4:$M$4</c15:sqref>
                  </c15:fullRef>
                </c:ext>
              </c:extLst>
              <c:f>DF!$F$4:$I$4</c:f>
              <c:strCache>
                <c:ptCount val="4"/>
                <c:pt idx="0">
                  <c:v>MAI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DF!$B$7:$M$7</c15:sqref>
                  </c15:fullRef>
                </c:ext>
              </c:extLst>
              <c:f>DF!$F$7:$I$7</c:f>
              <c:numCache>
                <c:formatCode>General</c:formatCode>
                <c:ptCount val="4"/>
                <c:pt idx="1">
                  <c:v>76</c:v>
                </c:pt>
                <c:pt idx="2">
                  <c:v>74</c:v>
                </c:pt>
                <c:pt idx="3" formatCode="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4D4-87D3-C39C9730BD6C}"/>
            </c:ext>
          </c:extLst>
        </c:ser>
        <c:ser>
          <c:idx val="0"/>
          <c:order val="4"/>
          <c:tx>
            <c:strRef>
              <c:f>DF!$A$9</c:f>
              <c:strCache>
                <c:ptCount val="1"/>
                <c:pt idx="0">
                  <c:v>P53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DF!$B$4:$M$4</c15:sqref>
                  </c15:fullRef>
                </c:ext>
              </c:extLst>
              <c:f>DF!$F$4:$I$4</c:f>
              <c:strCache>
                <c:ptCount val="4"/>
                <c:pt idx="0">
                  <c:v>MAI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DF!$B$9:$M$9</c15:sqref>
                  </c15:fullRef>
                </c:ext>
              </c:extLst>
              <c:f>DF!$F$9:$I$9</c:f>
              <c:numCache>
                <c:formatCode>General</c:formatCode>
                <c:ptCount val="4"/>
                <c:pt idx="1">
                  <c:v>42</c:v>
                </c:pt>
                <c:pt idx="2">
                  <c:v>72</c:v>
                </c:pt>
                <c:pt idx="3" formatCode="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E-4DE8-8BC0-265FD4BAA61A}"/>
            </c:ext>
          </c:extLst>
        </c:ser>
        <c:ser>
          <c:idx val="4"/>
          <c:order val="5"/>
          <c:tx>
            <c:strRef>
              <c:f>DF!$A$5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MAI</c:v>
              </c:pt>
              <c:pt idx="1">
                <c:v>JUN</c:v>
              </c:pt>
              <c:pt idx="2">
                <c:v>JUL</c:v>
              </c:pt>
              <c:pt idx="3">
                <c:v>AGO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DF!$B$5:$M$5</c15:sqref>
                  </c15:fullRef>
                </c:ext>
              </c:extLst>
              <c:f>DF!$F$5:$I$5</c:f>
              <c:numCache>
                <c:formatCode>General</c:formatCode>
                <c:ptCount val="4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DF!$M$5</c15:sqref>
                  <c15:bubble3D val="0"/>
                  <c15:marker>
                    <c:symbol val="none"/>
                  </c15:marke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5942-4CDA-8568-DE71D491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48336"/>
        <c:axId val="2270475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DF!$A$8</c15:sqref>
                        </c15:formulaRef>
                      </c:ext>
                    </c:extLst>
                    <c:strCache>
                      <c:ptCount val="1"/>
                      <c:pt idx="0">
                        <c:v>P52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DF!$B$4:$M$4</c15:sqref>
                        </c15:fullRef>
                        <c15:formulaRef>
                          <c15:sqref>DF!$F$4:$I$4</c15:sqref>
                        </c15:formulaRef>
                      </c:ext>
                    </c:extLst>
                    <c:strCache>
                      <c:ptCount val="4"/>
                      <c:pt idx="0">
                        <c:v>MAI</c:v>
                      </c:pt>
                      <c:pt idx="1">
                        <c:v>JUN</c:v>
                      </c:pt>
                      <c:pt idx="2">
                        <c:v>JUL</c:v>
                      </c:pt>
                      <c:pt idx="3">
                        <c:v>AGO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DF!$B$8:$M$8</c15:sqref>
                        </c15:fullRef>
                        <c15:formulaRef>
                          <c15:sqref>DF!$F$8:$I$8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4B-44D4-87D3-C39C9730BD6C}"/>
                  </c:ext>
                </c:extLst>
              </c15:ser>
            </c15:filteredLineSeries>
          </c:ext>
        </c:extLst>
      </c:lineChart>
      <c:catAx>
        <c:axId val="2270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27047552"/>
        <c:crosses val="autoZero"/>
        <c:auto val="1"/>
        <c:lblAlgn val="ctr"/>
        <c:lblOffset val="100"/>
        <c:noMultiLvlLbl val="0"/>
      </c:catAx>
      <c:valAx>
        <c:axId val="227047552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Porcentagem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227048336"/>
        <c:crosses val="autoZero"/>
        <c:crossBetween val="between"/>
      </c:valAx>
      <c:valAx>
        <c:axId val="2270467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27047944"/>
        <c:crosses val="max"/>
        <c:crossBetween val="between"/>
      </c:valAx>
      <c:catAx>
        <c:axId val="227047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4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Sheet1!$L$19</c:f>
              <c:strCache>
                <c:ptCount val="1"/>
                <c:pt idx="0">
                  <c:v>Maio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3E-4857-AA7D-F60FE0DED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3E-4857-AA7D-F60FE0DED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3E-4857-AA7D-F60FE0DEDA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Sheet1!$M$18:$P$18</c15:sqref>
                  </c15:fullRef>
                </c:ext>
              </c:extLst>
              <c:f>Sheet1!$N$18:$P$18</c:f>
              <c:strCache>
                <c:ptCount val="3"/>
                <c:pt idx="0">
                  <c:v>Perfurando</c:v>
                </c:pt>
                <c:pt idx="1">
                  <c:v>Locomovendo</c:v>
                </c:pt>
                <c:pt idx="2">
                  <c:v>Funcionando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Sheet1!$M$19:$P$19</c15:sqref>
                  </c15:fullRef>
                </c:ext>
              </c:extLst>
              <c:f>Sheet1!$N$19:$P$19</c:f>
              <c:numCache>
                <c:formatCode>0.0%</c:formatCode>
                <c:ptCount val="3"/>
                <c:pt idx="0">
                  <c:v>0.61199999999999999</c:v>
                </c:pt>
                <c:pt idx="1">
                  <c:v>3.2000000000000001E-2</c:v>
                </c:pt>
                <c:pt idx="2">
                  <c:v>0.35566666666666663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243E-4857-AA7D-F60FE0DE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Sheet1!$L$20</c15:sqref>
                        </c15:formulaRef>
                      </c:ext>
                    </c:extLst>
                    <c:strCache>
                      <c:ptCount val="1"/>
                      <c:pt idx="0">
                        <c:v>Junho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243E-4857-AA7D-F60FE0DEDA2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243E-4857-AA7D-F60FE0DEDA2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43E-4857-AA7D-F60FE0DEDA2B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Sheet1!$M$20:$P$20</c15:sqref>
                        </c15:fullRef>
                        <c15:formulaRef>
                          <c15:sqref>Sheet1!$N$20:$P$20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0.55500000000000005</c:v>
                      </c:pt>
                      <c:pt idx="1">
                        <c:v>6.2333333333333331E-2</c:v>
                      </c:pt>
                      <c:pt idx="2">
                        <c:v>0.38300000000000001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243E-4857-AA7D-F60FE0DEDA2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Sheet1!$L$21</c15:sqref>
                        </c15:formulaRef>
                      </c:ext>
                    </c:extLst>
                    <c:strCache>
                      <c:ptCount val="1"/>
                      <c:pt idx="0">
                        <c:v>Julho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243E-4857-AA7D-F60FE0DEDA2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243E-4857-AA7D-F60FE0DEDA2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43E-4857-AA7D-F60FE0DEDA2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Sheet1!$M$21:$P$21</c15:sqref>
                        </c15:fullRef>
                        <c15:formulaRef>
                          <c15:sqref>Sheet1!$N$21:$P$21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0.45600000000000002</c:v>
                      </c:pt>
                      <c:pt idx="1">
                        <c:v>0.04</c:v>
                      </c:pt>
                      <c:pt idx="2">
                        <c:v>0.504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4-243E-4857-AA7D-F60FE0DEDA2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Sheet1!$L$22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6-243E-4857-AA7D-F60FE0DEDA2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243E-4857-AA7D-F60FE0DEDA2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243E-4857-AA7D-F60FE0DEDA2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Sheet1!$M$22:$P$22</c15:sqref>
                        </c15:fullRef>
                        <c15:formulaRef>
                          <c15:sqref>Sheet1!$N$22:$P$22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0.54174999999999995</c:v>
                      </c:pt>
                      <c:pt idx="1">
                        <c:v>4.2861111111111107E-2</c:v>
                      </c:pt>
                      <c:pt idx="2">
                        <c:v>0.41499999999999998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B-243E-4857-AA7D-F60FE0DEDA2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243E-4857-AA7D-F60FE0DEDA2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243E-4857-AA7D-F60FE0DEDA2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243E-4857-AA7D-F60FE0DEDA2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Sheet1!$M$23:$P$23</c15:sqref>
                        </c15:fullRef>
                        <c15:formulaRef>
                          <c15:sqref>Sheet1!$N$23:$P$23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0.53500000000000003</c:v>
                      </c:pt>
                      <c:pt idx="1">
                        <c:v>4.4298611111111108E-2</c:v>
                      </c:pt>
                      <c:pt idx="2">
                        <c:v>0.42099999999999999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2-243E-4857-AA7D-F60FE0DEDA2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Sheet1!$L$20</c:f>
              <c:strCache>
                <c:ptCount val="1"/>
                <c:pt idx="0">
                  <c:v>Junho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7-439E-B01A-A18B72AF1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7-439E-B01A-A18B72AF18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7-439E-B01A-A18B72AF1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Sheet1!$M$18:$P$18</c15:sqref>
                  </c15:fullRef>
                </c:ext>
              </c:extLst>
              <c:f>Sheet1!$N$18:$P$18</c:f>
              <c:strCache>
                <c:ptCount val="3"/>
                <c:pt idx="0">
                  <c:v>Perfurando</c:v>
                </c:pt>
                <c:pt idx="1">
                  <c:v>Locomovendo</c:v>
                </c:pt>
                <c:pt idx="2">
                  <c:v>Funcionando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Sheet1!$M$20:$P$20</c15:sqref>
                  </c15:fullRef>
                </c:ext>
              </c:extLst>
              <c:f>Sheet1!$N$20:$P$20</c:f>
              <c:numCache>
                <c:formatCode>0.0%</c:formatCode>
                <c:ptCount val="3"/>
                <c:pt idx="0">
                  <c:v>0.55500000000000005</c:v>
                </c:pt>
                <c:pt idx="1">
                  <c:v>6.2333333333333331E-2</c:v>
                </c:pt>
                <c:pt idx="2">
                  <c:v>0.38300000000000001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2CD7-439E-B01A-A18B72AF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Sheet1!$L$19</c15:sqref>
                        </c15:formulaRef>
                      </c:ext>
                    </c:extLst>
                    <c:strCache>
                      <c:ptCount val="1"/>
                      <c:pt idx="0">
                        <c:v>Maio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2CD7-439E-B01A-A18B72AF184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2CD7-439E-B01A-A18B72AF184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CD7-439E-B01A-A18B72AF184D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Sheet1!$M$19:$P$19</c15:sqref>
                        </c15:fullRef>
                        <c15:formulaRef>
                          <c15:sqref>Sheet1!$N$19:$P$19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0.61199999999999999</c:v>
                      </c:pt>
                      <c:pt idx="1">
                        <c:v>3.2000000000000001E-2</c:v>
                      </c:pt>
                      <c:pt idx="2">
                        <c:v>0.35566666666666663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2CD7-439E-B01A-A18B72AF184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Sheet1!$L$21</c15:sqref>
                        </c15:formulaRef>
                      </c:ext>
                    </c:extLst>
                    <c:strCache>
                      <c:ptCount val="1"/>
                      <c:pt idx="0">
                        <c:v>Julho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2CD7-439E-B01A-A18B72AF184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2CD7-439E-B01A-A18B72AF184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CD7-439E-B01A-A18B72AF184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Sheet1!$M$21:$P$21</c15:sqref>
                        </c15:fullRef>
                        <c15:formulaRef>
                          <c15:sqref>Sheet1!$N$21:$P$21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0.45600000000000002</c:v>
                      </c:pt>
                      <c:pt idx="1">
                        <c:v>0.04</c:v>
                      </c:pt>
                      <c:pt idx="2">
                        <c:v>0.504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4-2CD7-439E-B01A-A18B72AF184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Sheet1!$L$22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6-2CD7-439E-B01A-A18B72AF184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2CD7-439E-B01A-A18B72AF184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2CD7-439E-B01A-A18B72AF184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Sheet1!$M$22:$P$22</c15:sqref>
                        </c15:fullRef>
                        <c15:formulaRef>
                          <c15:sqref>Sheet1!$N$22:$P$22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0.54174999999999995</c:v>
                      </c:pt>
                      <c:pt idx="1">
                        <c:v>4.2861111111111107E-2</c:v>
                      </c:pt>
                      <c:pt idx="2">
                        <c:v>0.41499999999999998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B-2CD7-439E-B01A-A18B72AF184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2CD7-439E-B01A-A18B72AF184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2CD7-439E-B01A-A18B72AF184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2CD7-439E-B01A-A18B72AF184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Sheet1!$M$23:$P$23</c15:sqref>
                        </c15:fullRef>
                        <c15:formulaRef>
                          <c15:sqref>Sheet1!$N$23:$P$23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0.53500000000000003</c:v>
                      </c:pt>
                      <c:pt idx="1">
                        <c:v>4.4298611111111108E-2</c:v>
                      </c:pt>
                      <c:pt idx="2">
                        <c:v>0.42099999999999999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2-2CD7-439E-B01A-A18B72AF184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Sheet1!$L$21</c:f>
              <c:strCache>
                <c:ptCount val="1"/>
                <c:pt idx="0">
                  <c:v>Julho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90-4175-AB1E-B34705CF30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90-4175-AB1E-B34705CF30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90-4175-AB1E-B34705CF30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Sheet1!$M$18:$P$18</c15:sqref>
                  </c15:fullRef>
                </c:ext>
              </c:extLst>
              <c:f>Sheet1!$N$18:$P$18</c:f>
              <c:strCache>
                <c:ptCount val="3"/>
                <c:pt idx="0">
                  <c:v>Perfurando</c:v>
                </c:pt>
                <c:pt idx="1">
                  <c:v>Locomovendo</c:v>
                </c:pt>
                <c:pt idx="2">
                  <c:v>Funcionando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Sheet1!$M$21:$P$21</c15:sqref>
                  </c15:fullRef>
                </c:ext>
              </c:extLst>
              <c:f>Sheet1!$N$21:$P$21</c:f>
              <c:numCache>
                <c:formatCode>0.0%</c:formatCode>
                <c:ptCount val="3"/>
                <c:pt idx="0">
                  <c:v>0.45600000000000002</c:v>
                </c:pt>
                <c:pt idx="1">
                  <c:v>0.04</c:v>
                </c:pt>
                <c:pt idx="2">
                  <c:v>0.504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7A90-4175-AB1E-B34705CF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Sheet1!$L$19</c15:sqref>
                        </c15:formulaRef>
                      </c:ext>
                    </c:extLst>
                    <c:strCache>
                      <c:ptCount val="1"/>
                      <c:pt idx="0">
                        <c:v>Maio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7A90-4175-AB1E-B34705CF30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7A90-4175-AB1E-B34705CF30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7A90-4175-AB1E-B34705CF302E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Sheet1!$M$19:$P$19</c15:sqref>
                        </c15:fullRef>
                        <c15:formulaRef>
                          <c15:sqref>Sheet1!$N$19:$P$19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0.61199999999999999</c:v>
                      </c:pt>
                      <c:pt idx="1">
                        <c:v>3.2000000000000001E-2</c:v>
                      </c:pt>
                      <c:pt idx="2">
                        <c:v>0.35566666666666663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7A90-4175-AB1E-B34705CF302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</c15:sqref>
                        </c15:formulaRef>
                      </c:ext>
                    </c:extLst>
                    <c:strCache>
                      <c:ptCount val="1"/>
                      <c:pt idx="0">
                        <c:v>Junho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7A90-4175-AB1E-B34705CF30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A90-4175-AB1E-B34705CF30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7A90-4175-AB1E-B34705CF30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Sheet1!$M$20:$P$20</c15:sqref>
                        </c15:fullRef>
                        <c15:formulaRef>
                          <c15:sqref>Sheet1!$N$20:$P$20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0.55500000000000005</c:v>
                      </c:pt>
                      <c:pt idx="1">
                        <c:v>6.2333333333333331E-2</c:v>
                      </c:pt>
                      <c:pt idx="2">
                        <c:v>0.38300000000000001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4-7A90-4175-AB1E-B34705CF302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Sheet1!$L$22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6-7A90-4175-AB1E-B34705CF30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7A90-4175-AB1E-B34705CF30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7A90-4175-AB1E-B34705CF30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Sheet1!$M$22:$P$22</c15:sqref>
                        </c15:fullRef>
                        <c15:formulaRef>
                          <c15:sqref>Sheet1!$N$22:$P$22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0.54174999999999995</c:v>
                      </c:pt>
                      <c:pt idx="1">
                        <c:v>4.2861111111111107E-2</c:v>
                      </c:pt>
                      <c:pt idx="2">
                        <c:v>0.41499999999999998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B-7A90-4175-AB1E-B34705CF302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A90-4175-AB1E-B34705CF302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A90-4175-AB1E-B34705CF302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7A90-4175-AB1E-B34705CF302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Sheet1!$M$23:$P$23</c15:sqref>
                        </c15:fullRef>
                        <c15:formulaRef>
                          <c15:sqref>Sheet1!$N$23:$P$23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0.53500000000000003</c:v>
                      </c:pt>
                      <c:pt idx="1">
                        <c:v>4.4298611111111108E-2</c:v>
                      </c:pt>
                      <c:pt idx="2">
                        <c:v>0.42099999999999999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2-7A90-4175-AB1E-B34705CF302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Sheet1!$L$22</c:f>
              <c:strCache>
                <c:ptCount val="1"/>
                <c:pt idx="0">
                  <c:v>Agosto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C3-47E7-A21C-3655F94D82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C3-47E7-A21C-3655F94D82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C3-47E7-A21C-3655F94D82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Sheet1!$M$18:$P$18</c15:sqref>
                  </c15:fullRef>
                </c:ext>
              </c:extLst>
              <c:f>Sheet1!$N$18:$P$18</c:f>
              <c:strCache>
                <c:ptCount val="3"/>
                <c:pt idx="0">
                  <c:v>Perfurando</c:v>
                </c:pt>
                <c:pt idx="1">
                  <c:v>Locomovendo</c:v>
                </c:pt>
                <c:pt idx="2">
                  <c:v>Funcionando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Sheet1!$M$22:$P$22</c15:sqref>
                  </c15:fullRef>
                </c:ext>
              </c:extLst>
              <c:f>Sheet1!$N$22:$P$22</c:f>
              <c:numCache>
                <c:formatCode>0.0%</c:formatCode>
                <c:ptCount val="3"/>
                <c:pt idx="0">
                  <c:v>0.54174999999999995</c:v>
                </c:pt>
                <c:pt idx="1">
                  <c:v>4.2861111111111107E-2</c:v>
                </c:pt>
                <c:pt idx="2">
                  <c:v>0.41499999999999998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B3C3-47E7-A21C-3655F94D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Sheet1!$L$19</c15:sqref>
                        </c15:formulaRef>
                      </c:ext>
                    </c:extLst>
                    <c:strCache>
                      <c:ptCount val="1"/>
                      <c:pt idx="0">
                        <c:v>Maio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B3C3-47E7-A21C-3655F94D82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B3C3-47E7-A21C-3655F94D822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B3C3-47E7-A21C-3655F94D822D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Sheet1!$M$19:$P$19</c15:sqref>
                        </c15:fullRef>
                        <c15:formulaRef>
                          <c15:sqref>Sheet1!$N$19:$P$19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0.61199999999999999</c:v>
                      </c:pt>
                      <c:pt idx="1">
                        <c:v>3.2000000000000001E-2</c:v>
                      </c:pt>
                      <c:pt idx="2">
                        <c:v>0.35566666666666663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B3C3-47E7-A21C-3655F94D822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</c15:sqref>
                        </c15:formulaRef>
                      </c:ext>
                    </c:extLst>
                    <c:strCache>
                      <c:ptCount val="1"/>
                      <c:pt idx="0">
                        <c:v>Junho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B3C3-47E7-A21C-3655F94D82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B3C3-47E7-A21C-3655F94D822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B3C3-47E7-A21C-3655F94D822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Sheet1!$M$20:$P$20</c15:sqref>
                        </c15:fullRef>
                        <c15:formulaRef>
                          <c15:sqref>Sheet1!$N$20:$P$20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0.55500000000000005</c:v>
                      </c:pt>
                      <c:pt idx="1">
                        <c:v>6.2333333333333331E-2</c:v>
                      </c:pt>
                      <c:pt idx="2">
                        <c:v>0.38300000000000001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4-B3C3-47E7-A21C-3655F94D822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Sheet1!$L$21</c15:sqref>
                        </c15:formulaRef>
                      </c:ext>
                    </c:extLst>
                    <c:strCache>
                      <c:ptCount val="1"/>
                      <c:pt idx="0">
                        <c:v>Julho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6-B3C3-47E7-A21C-3655F94D82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B3C3-47E7-A21C-3655F94D822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B3C3-47E7-A21C-3655F94D822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Sheet1!$M$21:$P$21</c15:sqref>
                        </c15:fullRef>
                        <c15:formulaRef>
                          <c15:sqref>Sheet1!$N$21:$P$21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0.45600000000000002</c:v>
                      </c:pt>
                      <c:pt idx="1">
                        <c:v>0.04</c:v>
                      </c:pt>
                      <c:pt idx="2">
                        <c:v>0.504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B-B3C3-47E7-A21C-3655F94D822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B3C3-47E7-A21C-3655F94D82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B3C3-47E7-A21C-3655F94D822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B3C3-47E7-A21C-3655F94D822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Sheet1!$M$18:$P$18</c15:sqref>
                        </c15:fullRef>
                        <c15:formulaRef>
                          <c15:sqref>Sheet1!$N$18:$P$18</c15:sqref>
                        </c15:formulaRef>
                      </c:ext>
                    </c:extLst>
                    <c:strCache>
                      <c:ptCount val="3"/>
                      <c:pt idx="0">
                        <c:v>Perfurando</c:v>
                      </c:pt>
                      <c:pt idx="1">
                        <c:v>Locomovendo</c:v>
                      </c:pt>
                      <c:pt idx="2">
                        <c:v>Funcionando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Sheet1!$M$23:$P$23</c15:sqref>
                        </c15:fullRef>
                        <c15:formulaRef>
                          <c15:sqref>Sheet1!$N$23:$P$23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0.53500000000000003</c:v>
                      </c:pt>
                      <c:pt idx="1">
                        <c:v>4.4298611111111108E-2</c:v>
                      </c:pt>
                      <c:pt idx="2">
                        <c:v>0.42099999999999999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2-B3C3-47E7-A21C-3655F94D822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i="1"/>
              <a:t>Status</a:t>
            </a:r>
            <a:r>
              <a:rPr lang="pt-BR"/>
              <a:t> Operacional frota Perfuratriz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Sheet1!$L$14</c:f>
              <c:strCache>
                <c:ptCount val="1"/>
                <c:pt idx="0">
                  <c:v>Perfurando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Sheet1!$M$12:$Q$12</c:f>
              <c:strCache>
                <c:ptCount val="5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  <c:pt idx="4">
                  <c:v>Média</c:v>
                </c:pt>
              </c:strCache>
            </c:strRef>
          </c:cat>
          <c:val>
            <c:numRef>
              <c:f>Sheet1!$M$14:$Q$14</c:f>
              <c:numCache>
                <c:formatCode>0.0%</c:formatCode>
                <c:ptCount val="5"/>
                <c:pt idx="0">
                  <c:v>0.61199999999999999</c:v>
                </c:pt>
                <c:pt idx="1">
                  <c:v>0.55500000000000005</c:v>
                </c:pt>
                <c:pt idx="2">
                  <c:v>0.45600000000000002</c:v>
                </c:pt>
                <c:pt idx="3">
                  <c:v>0.54174999999999995</c:v>
                </c:pt>
                <c:pt idx="4">
                  <c:v>0.53500000000000003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B-4474-BD41-6BEDE245A566}"/>
            </c:ext>
          </c:extLst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Locomovendo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Sheet1!$M$12:$Q$12</c:f>
              <c:strCache>
                <c:ptCount val="5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  <c:pt idx="4">
                  <c:v>Média</c:v>
                </c:pt>
              </c:strCache>
            </c:strRef>
          </c:cat>
          <c:val>
            <c:numRef>
              <c:f>Sheet1!$M$15:$Q$15</c:f>
              <c:numCache>
                <c:formatCode>0.0%</c:formatCode>
                <c:ptCount val="5"/>
                <c:pt idx="0">
                  <c:v>3.2000000000000001E-2</c:v>
                </c:pt>
                <c:pt idx="1">
                  <c:v>6.2333333333333331E-2</c:v>
                </c:pt>
                <c:pt idx="2">
                  <c:v>0.04</c:v>
                </c:pt>
                <c:pt idx="3">
                  <c:v>4.2861111111111107E-2</c:v>
                </c:pt>
                <c:pt idx="4">
                  <c:v>4.4298611111111108E-2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B-4474-BD41-6BEDE245A566}"/>
            </c:ext>
          </c:extLst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Motor Ligado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Sheet1!$M$12:$Q$12</c:f>
              <c:strCache>
                <c:ptCount val="5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  <c:pt idx="4">
                  <c:v>Média</c:v>
                </c:pt>
              </c:strCache>
            </c:strRef>
          </c:cat>
          <c:val>
            <c:numRef>
              <c:f>Sheet1!$M$16:$Q$16</c:f>
              <c:numCache>
                <c:formatCode>0.0%</c:formatCode>
                <c:ptCount val="5"/>
                <c:pt idx="0">
                  <c:v>0.35566666666666663</c:v>
                </c:pt>
                <c:pt idx="1">
                  <c:v>0.38300000000000001</c:v>
                </c:pt>
                <c:pt idx="2">
                  <c:v>0.504</c:v>
                </c:pt>
                <c:pt idx="3">
                  <c:v>0.41499999999999998</c:v>
                </c:pt>
                <c:pt idx="4">
                  <c:v>0.42099999999999999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B-4474-BD41-6BEDE24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7045200"/>
        <c:axId val="227043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Sheet1!$L$13</c15:sqref>
                        </c15:formulaRef>
                      </c:ext>
                    </c:extLst>
                    <c:strCache>
                      <c:ptCount val="1"/>
                      <c:pt idx="0">
                        <c:v>Horas Trabalhadas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Sheet1!$M$12:$Q$12</c15:sqref>
                        </c15:formulaRef>
                      </c:ext>
                    </c:extLst>
                    <c:strCache>
                      <c:ptCount val="5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  <c:pt idx="4">
                        <c:v>Média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Sheet1!$M$13:$Q$13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192</c:v>
                      </c:pt>
                      <c:pt idx="1">
                        <c:v>571</c:v>
                      </c:pt>
                      <c:pt idx="2">
                        <c:v>1283</c:v>
                      </c:pt>
                      <c:pt idx="3">
                        <c:v>1372</c:v>
                      </c:pt>
                      <c:pt idx="4">
                        <c:v>854.5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EB-4474-BD41-6BEDE245A566}"/>
                  </c:ext>
                </c:extLst>
              </c15:ser>
            </c15:filteredBarSeries>
          </c:ext>
        </c:extLst>
      </c:barChart>
      <c:catAx>
        <c:axId val="2270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27043240"/>
        <c:crosses val="autoZero"/>
        <c:auto val="1"/>
        <c:lblAlgn val="ctr"/>
        <c:lblOffset val="100"/>
        <c:noMultiLvlLbl val="0"/>
      </c:catAx>
      <c:valAx>
        <c:axId val="227043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270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Horas Trabalhadas versus metros perfurados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Sheet1!$L$13</c:f>
              <c:strCache>
                <c:ptCount val="1"/>
                <c:pt idx="0">
                  <c:v>Horas Trabalhadas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Sheet1!$M$13:$S$13</c15:sqref>
                  </c15:fullRef>
                </c:ext>
              </c:extLst>
              <c:f>Sheet1!$M$13:$P$13</c:f>
              <c:numCache>
                <c:formatCode>General</c:formatCode>
                <c:ptCount val="4"/>
                <c:pt idx="0">
                  <c:v>192</c:v>
                </c:pt>
                <c:pt idx="1">
                  <c:v>571</c:v>
                </c:pt>
                <c:pt idx="2">
                  <c:v>1283</c:v>
                </c:pt>
                <c:pt idx="3">
                  <c:v>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4-4C5F-A4DF-A833358920CE}"/>
            </c:ext>
          </c:extLst>
        </c:ser>
        <c:ser>
          <c:idx val="5"/>
          <c:order val="5"/>
          <c:tx>
            <c:strRef>
              <c:f>Sheet1!$L$17</c:f>
              <c:strCache>
                <c:ptCount val="1"/>
                <c:pt idx="0">
                  <c:v>Metros Perfurados x 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Sheet1!$M$17:$S$17</c15:sqref>
                  </c15:fullRef>
                </c:ext>
              </c:extLst>
              <c:f>Sheet1!$M$17:$P$17</c:f>
              <c:numCache>
                <c:formatCode>0.0</c:formatCode>
                <c:ptCount val="4"/>
                <c:pt idx="0">
                  <c:v>153.19999999999999</c:v>
                </c:pt>
                <c:pt idx="1">
                  <c:v>661</c:v>
                </c:pt>
                <c:pt idx="2">
                  <c:v>2333.9</c:v>
                </c:pt>
                <c:pt idx="3">
                  <c:v>2653.2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4-4C5F-A4DF-A8333589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7044024"/>
        <c:axId val="121281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Sheet1!$L$12</c15:sqref>
                        </c15:formulaRef>
                      </c:ext>
                    </c:extLst>
                    <c:strCache>
                      <c:ptCount val="1"/>
                      <c:pt idx="0">
                        <c:v>Frota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Sheet1!$M$12:$S$12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74-4C5F-A4DF-A833358920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</c15:sqref>
                        </c15:formulaRef>
                      </c:ext>
                    </c:extLst>
                    <c:strCache>
                      <c:ptCount val="1"/>
                      <c:pt idx="0">
                        <c:v>Perfurando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Sheet1!$M$14:$S$14</c15:sqref>
                        </c15:fullRef>
                        <c15:formulaRef>
                          <c15:sqref>Sheet1!$M$14:$P$14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0.61199999999999999</c:v>
                      </c:pt>
                      <c:pt idx="1">
                        <c:v>0.55500000000000005</c:v>
                      </c:pt>
                      <c:pt idx="2">
                        <c:v>0.45600000000000002</c:v>
                      </c:pt>
                      <c:pt idx="3">
                        <c:v>0.54174999999999995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74-4C5F-A4DF-A833358920C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</c15:sqref>
                        </c15:formulaRef>
                      </c:ext>
                    </c:extLst>
                    <c:strCache>
                      <c:ptCount val="1"/>
                      <c:pt idx="0">
                        <c:v>Locomovendo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Sheet1!$M$15:$S$15</c15:sqref>
                        </c15:fullRef>
                        <c15:formulaRef>
                          <c15:sqref>Sheet1!$M$15:$P$15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3.2000000000000001E-2</c:v>
                      </c:pt>
                      <c:pt idx="1">
                        <c:v>6.2333333333333331E-2</c:v>
                      </c:pt>
                      <c:pt idx="2">
                        <c:v>0.04</c:v>
                      </c:pt>
                      <c:pt idx="3">
                        <c:v>4.2861111111111107E-2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4-4C5F-A4DF-A833358920C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</c15:sqref>
                        </c15:formulaRef>
                      </c:ext>
                    </c:extLst>
                    <c:strCache>
                      <c:ptCount val="1"/>
                      <c:pt idx="0">
                        <c:v>Motor Ligado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Sheet1!$M$16:$S$16</c15:sqref>
                        </c15:fullRef>
                        <c15:formulaRef>
                          <c15:sqref>Sheet1!$M$16:$P$16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0.35566666666666663</c:v>
                      </c:pt>
                      <c:pt idx="1">
                        <c:v>0.38300000000000001</c:v>
                      </c:pt>
                      <c:pt idx="2">
                        <c:v>0.504</c:v>
                      </c:pt>
                      <c:pt idx="3">
                        <c:v>0.41499999999999998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74-4C5F-A4DF-A833358920CE}"/>
                  </c:ext>
                </c:extLst>
              </c15:ser>
            </c15:filteredBarSeries>
          </c:ext>
        </c:extLst>
      </c:barChart>
      <c:catAx>
        <c:axId val="22704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21281472"/>
        <c:crosses val="autoZero"/>
        <c:auto val="1"/>
        <c:lblAlgn val="ctr"/>
        <c:lblOffset val="100"/>
        <c:noMultiLvlLbl val="0"/>
      </c:catAx>
      <c:valAx>
        <c:axId val="121281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0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6708333333333336"/>
          <c:w val="0.93888888888888888"/>
          <c:h val="0.6714577865266842"/>
        </c:manualLayout>
      </c:layout>
      <c:pieChart>
        <c:varyColors val="1"/>
        <c:ser>
          <c:idx val="1"/>
          <c:order val="1"/>
          <c:tx>
            <c:strRef>
              <c:f>Sheet1!$L$14</c:f>
              <c:strCache>
                <c:ptCount val="1"/>
                <c:pt idx="0">
                  <c:v>Perfurando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F-4098-824D-0F5C80475B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DF-4098-824D-0F5C80475B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DF-4098-824D-0F5C80475B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DF-4098-824D-0F5C80475B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Sheet1!$M$12:$Q$12</c15:sqref>
                  </c15:fullRef>
                </c:ext>
              </c:extLst>
              <c:f>Sheet1!$M$12:$P$12</c:f>
              <c:strCache>
                <c:ptCount val="4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Sheet1!$M$14:$Q$14</c15:sqref>
                  </c15:fullRef>
                </c:ext>
              </c:extLst>
              <c:f>Sheet1!$M$14:$P$14</c:f>
              <c:numCache>
                <c:formatCode>0.0%</c:formatCode>
                <c:ptCount val="4"/>
                <c:pt idx="0">
                  <c:v>0.61199999999999999</c:v>
                </c:pt>
                <c:pt idx="1">
                  <c:v>0.55500000000000005</c:v>
                </c:pt>
                <c:pt idx="2">
                  <c:v>0.45600000000000002</c:v>
                </c:pt>
                <c:pt idx="3">
                  <c:v>0.54174999999999995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F4DF-4098-824D-0F5C80475B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Sheet1!$L$13</c15:sqref>
                        </c15:formulaRef>
                      </c:ext>
                    </c:extLst>
                    <c:strCache>
                      <c:ptCount val="1"/>
                      <c:pt idx="0">
                        <c:v>Horas Trabalhadas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F4DF-4098-824D-0F5C80475B3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F4DF-4098-824D-0F5C80475B3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4DF-4098-824D-0F5C80475B3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4DF-4098-824D-0F5C80475B3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Sheet1!$M$13:$Q$13</c15:sqref>
                        </c15:fullRef>
                        <c15:formulaRef>
                          <c15:sqref>Sheet1!$M$13:$P$13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192</c:v>
                      </c:pt>
                      <c:pt idx="1">
                        <c:v>571</c:v>
                      </c:pt>
                      <c:pt idx="2">
                        <c:v>1283</c:v>
                      </c:pt>
                      <c:pt idx="3">
                        <c:v>1372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F4DF-4098-824D-0F5C80475B3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</c15:sqref>
                        </c15:formulaRef>
                      </c:ext>
                    </c:extLst>
                    <c:strCache>
                      <c:ptCount val="1"/>
                      <c:pt idx="0">
                        <c:v>Locomovendo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F4DF-4098-824D-0F5C80475B3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F4DF-4098-824D-0F5C80475B3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F4DF-4098-824D-0F5C80475B3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F4DF-4098-824D-0F5C80475B3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Sheet1!$M$15:$Q$15</c15:sqref>
                        </c15:fullRef>
                        <c15:formulaRef>
                          <c15:sqref>Sheet1!$M$15:$P$15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3.2000000000000001E-2</c:v>
                      </c:pt>
                      <c:pt idx="1">
                        <c:v>6.2333333333333331E-2</c:v>
                      </c:pt>
                      <c:pt idx="2">
                        <c:v>0.04</c:v>
                      </c:pt>
                      <c:pt idx="3">
                        <c:v>4.2861111111111107E-2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A-F4DF-4098-824D-0F5C80475B3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</c15:sqref>
                        </c15:formulaRef>
                      </c:ext>
                    </c:extLst>
                    <c:strCache>
                      <c:ptCount val="1"/>
                      <c:pt idx="0">
                        <c:v>Motor Ligado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F4DF-4098-824D-0F5C80475B3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F4DF-4098-824D-0F5C80475B3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F4DF-4098-824D-0F5C80475B3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F4DF-4098-824D-0F5C80475B3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Sheet1!$M$16:$Q$16</c15:sqref>
                        </c15:fullRef>
                        <c15:formulaRef>
                          <c15:sqref>Sheet1!$M$16:$P$16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0.35566666666666663</c:v>
                      </c:pt>
                      <c:pt idx="1">
                        <c:v>0.38300000000000001</c:v>
                      </c:pt>
                      <c:pt idx="2">
                        <c:v>0.504</c:v>
                      </c:pt>
                      <c:pt idx="3">
                        <c:v>0.41499999999999998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3-F4DF-4098-824D-0F5C80475B3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MTBF</a:t>
            </a:r>
            <a:r>
              <a:rPr lang="pt-BR" baseline="0"/>
              <a:t> - </a:t>
            </a:r>
            <a:r>
              <a:rPr lang="pt-BR"/>
              <a:t>PV275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452050007485261E-2"/>
          <c:y val="0.17132049434441465"/>
          <c:w val="0.81966293876117235"/>
          <c:h val="0.7034260678230072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DF!$A$10</c:f>
              <c:strCache>
                <c:ptCount val="1"/>
                <c:pt idx="0">
                  <c:v>Frota PV275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DF!$B$28:$M$28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18.399999999999999</c:v>
                </c:pt>
                <c:pt idx="5" formatCode="General">
                  <c:v>9.5333333333333332</c:v>
                </c:pt>
                <c:pt idx="6" formatCode="General">
                  <c:v>15.4</c:v>
                </c:pt>
                <c:pt idx="7" formatCode="General">
                  <c:v>35.199999999999996</c:v>
                </c:pt>
                <c:pt idx="8" formatCode="General">
                  <c:v>27.3</c:v>
                </c:pt>
                <c:pt idx="9" formatCode="General">
                  <c:v>19.900000000000002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E-4DE8-8BC0-265FD4BA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733456"/>
        <c:axId val="225732280"/>
      </c:barChart>
      <c:lineChart>
        <c:grouping val="standard"/>
        <c:varyColors val="0"/>
        <c:ser>
          <c:idx val="1"/>
          <c:order val="1"/>
          <c:tx>
            <c:strRef>
              <c:f>DF!$A$6</c:f>
              <c:strCache>
                <c:ptCount val="1"/>
                <c:pt idx="0">
                  <c:v>P50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DF!$B$24:$M$24</c:f>
              <c:numCache>
                <c:formatCode>General</c:formatCode>
                <c:ptCount val="12"/>
                <c:pt idx="4">
                  <c:v>18.399999999999999</c:v>
                </c:pt>
                <c:pt idx="5">
                  <c:v>13.7</c:v>
                </c:pt>
                <c:pt idx="6">
                  <c:v>9.5</c:v>
                </c:pt>
                <c:pt idx="7">
                  <c:v>35.5</c:v>
                </c:pt>
                <c:pt idx="8">
                  <c:v>19.100000000000001</c:v>
                </c:pt>
                <c:pt idx="9">
                  <c:v>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8-4763-B706-31EF993090EA}"/>
            </c:ext>
          </c:extLst>
        </c:ser>
        <c:ser>
          <c:idx val="2"/>
          <c:order val="2"/>
          <c:tx>
            <c:strRef>
              <c:f>DF!$A$7</c:f>
              <c:strCache>
                <c:ptCount val="1"/>
                <c:pt idx="0">
                  <c:v>P51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DF!$B$25:$M$25</c:f>
              <c:numCache>
                <c:formatCode>General</c:formatCode>
                <c:ptCount val="12"/>
                <c:pt idx="5">
                  <c:v>9.4</c:v>
                </c:pt>
                <c:pt idx="6">
                  <c:v>16.899999999999999</c:v>
                </c:pt>
                <c:pt idx="7">
                  <c:v>46.5</c:v>
                </c:pt>
                <c:pt idx="8">
                  <c:v>23.9</c:v>
                </c:pt>
                <c:pt idx="9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4D4-87D3-C39C9730BD6C}"/>
            </c:ext>
          </c:extLst>
        </c:ser>
        <c:ser>
          <c:idx val="0"/>
          <c:order val="4"/>
          <c:tx>
            <c:strRef>
              <c:f>DF!$A$9</c:f>
              <c:strCache>
                <c:ptCount val="1"/>
                <c:pt idx="0">
                  <c:v>P53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DF!$B$27:$M$27</c:f>
              <c:numCache>
                <c:formatCode>General</c:formatCode>
                <c:ptCount val="12"/>
                <c:pt idx="5">
                  <c:v>5.5</c:v>
                </c:pt>
                <c:pt idx="6">
                  <c:v>19.8</c:v>
                </c:pt>
                <c:pt idx="7">
                  <c:v>23.6</c:v>
                </c:pt>
                <c:pt idx="8">
                  <c:v>38.9</c:v>
                </c:pt>
                <c:pt idx="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E-4DE8-8BC0-265FD4BAA61A}"/>
            </c:ext>
          </c:extLst>
        </c:ser>
        <c:ser>
          <c:idx val="4"/>
          <c:order val="5"/>
          <c:tx>
            <c:strRef>
              <c:f>DF!$A$5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DF!$B$23:$M$23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D-4352-90DC-5A82020E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78496"/>
        <c:axId val="2304804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DF!$A$8</c15:sqref>
                        </c15:formulaRef>
                      </c:ext>
                    </c:extLst>
                    <c:strCache>
                      <c:ptCount val="1"/>
                      <c:pt idx="0">
                        <c:v>P52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DF!$B$4:$M$4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SEP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DF!$B$8:$M$8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0" formatCode="0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4B-44D4-87D3-C39C9730BD6C}"/>
                  </c:ext>
                </c:extLst>
              </c15:ser>
            </c15:filteredLineSeries>
          </c:ext>
        </c:extLst>
      </c:lineChart>
      <c:catAx>
        <c:axId val="230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30480456"/>
        <c:crosses val="autoZero"/>
        <c:auto val="1"/>
        <c:lblAlgn val="ctr"/>
        <c:lblOffset val="100"/>
        <c:noMultiLvlLbl val="0"/>
      </c:catAx>
      <c:valAx>
        <c:axId val="230480456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230478496"/>
        <c:crosses val="autoZero"/>
        <c:crossBetween val="between"/>
      </c:valAx>
      <c:valAx>
        <c:axId val="225732280"/>
        <c:scaling>
          <c:orientation val="minMax"/>
          <c:max val="5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25733456"/>
        <c:crosses val="max"/>
        <c:crossBetween val="between"/>
      </c:valAx>
      <c:catAx>
        <c:axId val="22573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732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MTTR - PV275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452050007485261E-2"/>
          <c:y val="0.17132049434441465"/>
          <c:w val="0.81966293876117235"/>
          <c:h val="0.7034260678230072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DF!$A$10</c:f>
              <c:strCache>
                <c:ptCount val="1"/>
                <c:pt idx="0">
                  <c:v>Frota PV275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DF!$B$28:$M$28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18.399999999999999</c:v>
                </c:pt>
                <c:pt idx="5" formatCode="General">
                  <c:v>9.5333333333333332</c:v>
                </c:pt>
                <c:pt idx="6" formatCode="General">
                  <c:v>15.4</c:v>
                </c:pt>
                <c:pt idx="7" formatCode="General">
                  <c:v>35.199999999999996</c:v>
                </c:pt>
                <c:pt idx="8" formatCode="General">
                  <c:v>27.3</c:v>
                </c:pt>
                <c:pt idx="9" formatCode="General">
                  <c:v>19.900000000000002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E-4DE8-8BC0-265FD4BA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77712"/>
        <c:axId val="223278888"/>
      </c:barChart>
      <c:lineChart>
        <c:grouping val="standard"/>
        <c:varyColors val="0"/>
        <c:ser>
          <c:idx val="1"/>
          <c:order val="1"/>
          <c:tx>
            <c:strRef>
              <c:f>DF!$A$6</c:f>
              <c:strCache>
                <c:ptCount val="1"/>
                <c:pt idx="0">
                  <c:v>P50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DF!$B$24:$M$24</c:f>
              <c:numCache>
                <c:formatCode>General</c:formatCode>
                <c:ptCount val="12"/>
                <c:pt idx="4">
                  <c:v>18.399999999999999</c:v>
                </c:pt>
                <c:pt idx="5">
                  <c:v>13.7</c:v>
                </c:pt>
                <c:pt idx="6">
                  <c:v>9.5</c:v>
                </c:pt>
                <c:pt idx="7">
                  <c:v>35.5</c:v>
                </c:pt>
                <c:pt idx="8">
                  <c:v>19.100000000000001</c:v>
                </c:pt>
                <c:pt idx="9">
                  <c:v>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8-4763-B706-31EF993090EA}"/>
            </c:ext>
          </c:extLst>
        </c:ser>
        <c:ser>
          <c:idx val="2"/>
          <c:order val="2"/>
          <c:tx>
            <c:strRef>
              <c:f>DF!$A$7</c:f>
              <c:strCache>
                <c:ptCount val="1"/>
                <c:pt idx="0">
                  <c:v>P51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DF!$B$25:$M$25</c:f>
              <c:numCache>
                <c:formatCode>General</c:formatCode>
                <c:ptCount val="12"/>
                <c:pt idx="5">
                  <c:v>9.4</c:v>
                </c:pt>
                <c:pt idx="6">
                  <c:v>16.899999999999999</c:v>
                </c:pt>
                <c:pt idx="7">
                  <c:v>46.5</c:v>
                </c:pt>
                <c:pt idx="8">
                  <c:v>23.9</c:v>
                </c:pt>
                <c:pt idx="9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4D4-87D3-C39C9730BD6C}"/>
            </c:ext>
          </c:extLst>
        </c:ser>
        <c:ser>
          <c:idx val="0"/>
          <c:order val="4"/>
          <c:tx>
            <c:strRef>
              <c:f>DF!$A$9</c:f>
              <c:strCache>
                <c:ptCount val="1"/>
                <c:pt idx="0">
                  <c:v>P53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DF!$B$27:$M$27</c:f>
              <c:numCache>
                <c:formatCode>General</c:formatCode>
                <c:ptCount val="12"/>
                <c:pt idx="5">
                  <c:v>5.5</c:v>
                </c:pt>
                <c:pt idx="6">
                  <c:v>19.8</c:v>
                </c:pt>
                <c:pt idx="7">
                  <c:v>23.6</c:v>
                </c:pt>
                <c:pt idx="8">
                  <c:v>38.9</c:v>
                </c:pt>
                <c:pt idx="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E-4DE8-8BC0-265FD4BAA61A}"/>
            </c:ext>
          </c:extLst>
        </c:ser>
        <c:ser>
          <c:idx val="4"/>
          <c:order val="5"/>
          <c:tx>
            <c:strRef>
              <c:f>DF!$A$5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DF!$B$23:$M$23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7-40C0-AF43-61B09CB7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971600"/>
        <c:axId val="516968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DF!$A$8</c15:sqref>
                        </c15:formulaRef>
                      </c:ext>
                    </c:extLst>
                    <c:strCache>
                      <c:ptCount val="1"/>
                      <c:pt idx="0">
                        <c:v>P52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DF!$B$4:$M$4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SEP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DF!$B$8:$M$8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0" formatCode="0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4B-44D4-87D3-C39C9730BD6C}"/>
                  </c:ext>
                </c:extLst>
              </c15:ser>
            </c15:filteredLineSeries>
          </c:ext>
        </c:extLst>
      </c:lineChart>
      <c:catAx>
        <c:axId val="5169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16968856"/>
        <c:crosses val="autoZero"/>
        <c:auto val="1"/>
        <c:lblAlgn val="ctr"/>
        <c:lblOffset val="100"/>
        <c:noMultiLvlLbl val="0"/>
      </c:catAx>
      <c:valAx>
        <c:axId val="516968856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16971600"/>
        <c:crosses val="autoZero"/>
        <c:crossBetween val="between"/>
      </c:valAx>
      <c:valAx>
        <c:axId val="223278888"/>
        <c:scaling>
          <c:orientation val="minMax"/>
          <c:max val="5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23277712"/>
        <c:crosses val="max"/>
        <c:crossBetween val="between"/>
      </c:valAx>
      <c:catAx>
        <c:axId val="22327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278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UF</a:t>
            </a:r>
            <a:r>
              <a:rPr lang="pt-BR" baseline="0"/>
              <a:t> -</a:t>
            </a:r>
            <a:r>
              <a:rPr lang="pt-BR"/>
              <a:t> PV275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452050007485261E-2"/>
          <c:y val="0.17132049434441465"/>
          <c:w val="0.81966293876117235"/>
          <c:h val="0.7034260678230072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DF!$A$10</c:f>
              <c:strCache>
                <c:ptCount val="1"/>
                <c:pt idx="0">
                  <c:v>Frota PV275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DF!$B$37:$M$37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55.8</c:v>
                </c:pt>
                <c:pt idx="5" formatCode="General">
                  <c:v>52.800000000000004</c:v>
                </c:pt>
                <c:pt idx="6" formatCode="General">
                  <c:v>74.36666666666666</c:v>
                </c:pt>
                <c:pt idx="7" formatCode="General">
                  <c:v>68.899999999999991</c:v>
                </c:pt>
                <c:pt idx="8" formatCode="General">
                  <c:v>65.666666666666671</c:v>
                </c:pt>
                <c:pt idx="9" formatCode="General">
                  <c:v>55.966666666666669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E-4DE8-8BC0-265FD4BA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309096"/>
        <c:axId val="516313016"/>
      </c:barChart>
      <c:lineChart>
        <c:grouping val="standard"/>
        <c:varyColors val="0"/>
        <c:ser>
          <c:idx val="1"/>
          <c:order val="1"/>
          <c:tx>
            <c:strRef>
              <c:f>DF!$A$6</c:f>
              <c:strCache>
                <c:ptCount val="1"/>
                <c:pt idx="0">
                  <c:v>P50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DF!$B$33:$M$33</c:f>
              <c:numCache>
                <c:formatCode>General</c:formatCode>
                <c:ptCount val="12"/>
                <c:pt idx="4">
                  <c:v>55.8</c:v>
                </c:pt>
                <c:pt idx="5">
                  <c:v>61.8</c:v>
                </c:pt>
                <c:pt idx="6">
                  <c:v>74</c:v>
                </c:pt>
                <c:pt idx="7">
                  <c:v>65</c:v>
                </c:pt>
                <c:pt idx="8">
                  <c:v>65.2</c:v>
                </c:pt>
                <c:pt idx="9">
                  <c:v>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8-4763-B706-31EF993090EA}"/>
            </c:ext>
          </c:extLst>
        </c:ser>
        <c:ser>
          <c:idx val="2"/>
          <c:order val="2"/>
          <c:tx>
            <c:strRef>
              <c:f>DF!$A$7</c:f>
              <c:strCache>
                <c:ptCount val="1"/>
                <c:pt idx="0">
                  <c:v>P51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DF!$B$34:$M$34</c:f>
              <c:numCache>
                <c:formatCode>General</c:formatCode>
                <c:ptCount val="12"/>
                <c:pt idx="5">
                  <c:v>64.2</c:v>
                </c:pt>
                <c:pt idx="6">
                  <c:v>73</c:v>
                </c:pt>
                <c:pt idx="7">
                  <c:v>71.2</c:v>
                </c:pt>
                <c:pt idx="8">
                  <c:v>67.400000000000006</c:v>
                </c:pt>
                <c:pt idx="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4D4-87D3-C39C9730BD6C}"/>
            </c:ext>
          </c:extLst>
        </c:ser>
        <c:ser>
          <c:idx val="0"/>
          <c:order val="4"/>
          <c:tx>
            <c:strRef>
              <c:f>DF!$A$9</c:f>
              <c:strCache>
                <c:ptCount val="1"/>
                <c:pt idx="0">
                  <c:v>P53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DF!$B$36:$M$36</c:f>
              <c:numCache>
                <c:formatCode>General</c:formatCode>
                <c:ptCount val="12"/>
                <c:pt idx="5">
                  <c:v>32.4</c:v>
                </c:pt>
                <c:pt idx="6">
                  <c:v>76.099999999999994</c:v>
                </c:pt>
                <c:pt idx="7">
                  <c:v>70.5</c:v>
                </c:pt>
                <c:pt idx="8">
                  <c:v>64.400000000000006</c:v>
                </c:pt>
                <c:pt idx="9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E-4DE8-8BC0-265FD4BAA61A}"/>
            </c:ext>
          </c:extLst>
        </c:ser>
        <c:ser>
          <c:idx val="4"/>
          <c:order val="5"/>
          <c:tx>
            <c:strRef>
              <c:f>DF!$A$5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DF!$B$32:$M$32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E-4E1C-B94F-59D7DC3E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12624"/>
        <c:axId val="5163098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DF!$A$8</c15:sqref>
                        </c15:formulaRef>
                      </c:ext>
                    </c:extLst>
                    <c:strCache>
                      <c:ptCount val="1"/>
                      <c:pt idx="0">
                        <c:v>P52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DF!$B$4:$M$4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SEP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DF!$B$8:$M$8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0" formatCode="0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4B-44D4-87D3-C39C9730BD6C}"/>
                  </c:ext>
                </c:extLst>
              </c15:ser>
            </c15:filteredLineSeries>
          </c:ext>
        </c:extLst>
      </c:lineChart>
      <c:catAx>
        <c:axId val="5163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16309880"/>
        <c:crosses val="autoZero"/>
        <c:auto val="1"/>
        <c:lblAlgn val="ctr"/>
        <c:lblOffset val="100"/>
        <c:noMultiLvlLbl val="0"/>
      </c:catAx>
      <c:valAx>
        <c:axId val="516309880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Porcentagem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16312624"/>
        <c:crosses val="autoZero"/>
        <c:crossBetween val="between"/>
      </c:valAx>
      <c:valAx>
        <c:axId val="516313016"/>
        <c:scaling>
          <c:orientation val="minMax"/>
          <c:max val="1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516309096"/>
        <c:crosses val="max"/>
        <c:crossBetween val="between"/>
      </c:valAx>
      <c:catAx>
        <c:axId val="516309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313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aseline="0"/>
              <a:t>RE -</a:t>
            </a:r>
            <a:r>
              <a:rPr lang="pt-BR"/>
              <a:t> PV275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452050007485261E-2"/>
          <c:y val="0.17132049434441465"/>
          <c:w val="0.81966293876117235"/>
          <c:h val="0.7034260678230072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DF!$A$10</c:f>
              <c:strCache>
                <c:ptCount val="1"/>
                <c:pt idx="0">
                  <c:v>Frota PV275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DF!$B$48:$M$48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24.552</c:v>
                </c:pt>
                <c:pt idx="5" formatCode="General">
                  <c:v>34.607999999999997</c:v>
                </c:pt>
                <c:pt idx="6" formatCode="General">
                  <c:v>42.18</c:v>
                </c:pt>
                <c:pt idx="7" formatCode="General">
                  <c:v>37.700000000000003</c:v>
                </c:pt>
                <c:pt idx="8" formatCode="General">
                  <c:v>56.071999999999996</c:v>
                </c:pt>
                <c:pt idx="9" formatCode="General">
                  <c:v>44.85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E-4DE8-8BC0-265FD4BA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71536"/>
        <c:axId val="231671144"/>
      </c:barChart>
      <c:lineChart>
        <c:grouping val="standard"/>
        <c:varyColors val="0"/>
        <c:ser>
          <c:idx val="1"/>
          <c:order val="1"/>
          <c:tx>
            <c:strRef>
              <c:f>DF!$A$6</c:f>
              <c:strCache>
                <c:ptCount val="1"/>
                <c:pt idx="0">
                  <c:v>P50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DF!$B$44:$M$44</c:f>
              <c:numCache>
                <c:formatCode>General</c:formatCode>
                <c:ptCount val="12"/>
                <c:pt idx="4" formatCode="0.0">
                  <c:v>24.552</c:v>
                </c:pt>
                <c:pt idx="5" formatCode="0.0">
                  <c:v>34.607999999999997</c:v>
                </c:pt>
                <c:pt idx="6" formatCode="0.0">
                  <c:v>42.18</c:v>
                </c:pt>
                <c:pt idx="7" formatCode="0.0">
                  <c:v>37.700000000000003</c:v>
                </c:pt>
                <c:pt idx="8" formatCode="0.0">
                  <c:v>56.071999999999996</c:v>
                </c:pt>
                <c:pt idx="9" formatCode="0.0">
                  <c:v>44.85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8-4763-B706-31EF993090EA}"/>
            </c:ext>
          </c:extLst>
        </c:ser>
        <c:ser>
          <c:idx val="2"/>
          <c:order val="2"/>
          <c:tx>
            <c:strRef>
              <c:f>DF!$A$7</c:f>
              <c:strCache>
                <c:ptCount val="1"/>
                <c:pt idx="0">
                  <c:v>P51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DF!$B$45:$M$45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4D4-87D3-C39C9730BD6C}"/>
            </c:ext>
          </c:extLst>
        </c:ser>
        <c:ser>
          <c:idx val="0"/>
          <c:order val="4"/>
          <c:tx>
            <c:strRef>
              <c:f>DF!$A$9</c:f>
              <c:strCache>
                <c:ptCount val="1"/>
                <c:pt idx="0">
                  <c:v>P53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OUT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DF!$B$47:$M$47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E-4DE8-8BC0-265FD4BAA61A}"/>
            </c:ext>
          </c:extLst>
        </c:ser>
        <c:ser>
          <c:idx val="4"/>
          <c:order val="5"/>
          <c:tx>
            <c:strRef>
              <c:f>DF!$A$5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DF!$B$43:$M$43</c:f>
              <c:numCache>
                <c:formatCode>General</c:formatCode>
                <c:ptCount val="1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2-4000-979A-2A5819A5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459224"/>
        <c:axId val="231672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DF!$A$8</c15:sqref>
                        </c15:formulaRef>
                      </c:ext>
                    </c:extLst>
                    <c:strCache>
                      <c:ptCount val="1"/>
                      <c:pt idx="0">
                        <c:v>P52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DF!$B$4:$M$4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SEP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DF!$B$8:$M$8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0" formatCode="0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4B-44D4-87D3-C39C9730BD6C}"/>
                  </c:ext>
                </c:extLst>
              </c15:ser>
            </c15:filteredLineSeries>
          </c:ext>
        </c:extLst>
      </c:lineChart>
      <c:catAx>
        <c:axId val="51345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31672712"/>
        <c:crosses val="autoZero"/>
        <c:auto val="1"/>
        <c:lblAlgn val="ctr"/>
        <c:lblOffset val="100"/>
        <c:noMultiLvlLbl val="0"/>
      </c:catAx>
      <c:valAx>
        <c:axId val="231672712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Porcentagem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13459224"/>
        <c:crosses val="autoZero"/>
        <c:crossBetween val="between"/>
      </c:valAx>
      <c:valAx>
        <c:axId val="231671144"/>
        <c:scaling>
          <c:orientation val="minMax"/>
          <c:max val="1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31671536"/>
        <c:crosses val="max"/>
        <c:crossBetween val="between"/>
      </c:valAx>
      <c:catAx>
        <c:axId val="23167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671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6708333333333336"/>
          <c:w val="0.93888888888888888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Sheet1!$L$13</c:f>
              <c:strCache>
                <c:ptCount val="1"/>
                <c:pt idx="0">
                  <c:v>Horas Trabalhadas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8-424B-8F44-6516036639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8-424B-8F44-6516036639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8-424B-8F44-6516036639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B8-424B-8F44-6516036639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Sheet1!$M$12:$Q$12</c15:sqref>
                  </c15:fullRef>
                </c:ext>
              </c:extLst>
              <c:f>Sheet1!$M$12:$P$12</c:f>
              <c:strCache>
                <c:ptCount val="4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Sheet1!$M$13:$Q$13</c15:sqref>
                  </c15:fullRef>
                </c:ext>
              </c:extLst>
              <c:f>Sheet1!$M$13:$P$13</c:f>
              <c:numCache>
                <c:formatCode>General</c:formatCode>
                <c:ptCount val="4"/>
                <c:pt idx="0">
                  <c:v>192</c:v>
                </c:pt>
                <c:pt idx="1">
                  <c:v>571</c:v>
                </c:pt>
                <c:pt idx="2">
                  <c:v>1283</c:v>
                </c:pt>
                <c:pt idx="3">
                  <c:v>1372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35B8-424B-8F44-6516036639B8}"/>
            </c:ext>
          </c:extLst>
        </c:ser>
        <c:ser>
          <c:idx val="1"/>
          <c:order val="1"/>
          <c:tx>
            <c:strRef>
              <c:f>Sheet1!$L$14</c:f>
              <c:strCache>
                <c:ptCount val="1"/>
                <c:pt idx="0">
                  <c:v>Perfurando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5B8-424B-8F44-6516036639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5B8-424B-8F44-6516036639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B8-424B-8F44-6516036639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5B8-424B-8F44-6516036639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Sheet1!$M$12:$Q$12</c15:sqref>
                  </c15:fullRef>
                </c:ext>
              </c:extLst>
              <c:f>Sheet1!$M$12:$P$12</c:f>
              <c:strCache>
                <c:ptCount val="4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Sheet1!$M$14:$Q$14</c15:sqref>
                  </c15:fullRef>
                </c:ext>
              </c:extLst>
              <c:f>Sheet1!$M$14:$P$14</c:f>
              <c:numCache>
                <c:formatCode>0.0%</c:formatCode>
                <c:ptCount val="4"/>
                <c:pt idx="0">
                  <c:v>0.61199999999999999</c:v>
                </c:pt>
                <c:pt idx="1">
                  <c:v>0.55500000000000005</c:v>
                </c:pt>
                <c:pt idx="2">
                  <c:v>0.45600000000000002</c:v>
                </c:pt>
                <c:pt idx="3">
                  <c:v>0.54174999999999995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1-35B8-424B-8F44-6516036639B8}"/>
            </c:ext>
          </c:extLst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Locomovendo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B8-424B-8F44-6516036639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5B8-424B-8F44-6516036639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5B8-424B-8F44-6516036639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5B8-424B-8F44-6516036639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Sheet1!$M$12:$Q$12</c15:sqref>
                  </c15:fullRef>
                </c:ext>
              </c:extLst>
              <c:f>Sheet1!$M$12:$P$12</c:f>
              <c:strCache>
                <c:ptCount val="4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Sheet1!$M$15:$Q$15</c15:sqref>
                  </c15:fullRef>
                </c:ext>
              </c:extLst>
              <c:f>Sheet1!$M$15:$P$15</c:f>
              <c:numCache>
                <c:formatCode>0.0%</c:formatCode>
                <c:ptCount val="4"/>
                <c:pt idx="0">
                  <c:v>3.2000000000000001E-2</c:v>
                </c:pt>
                <c:pt idx="1">
                  <c:v>6.2333333333333331E-2</c:v>
                </c:pt>
                <c:pt idx="2">
                  <c:v>0.04</c:v>
                </c:pt>
                <c:pt idx="3">
                  <c:v>4.2861111111111107E-2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A-35B8-424B-8F44-6516036639B8}"/>
            </c:ext>
          </c:extLst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Motor Ligado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5B8-424B-8F44-6516036639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5B8-424B-8F44-6516036639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5B8-424B-8F44-6516036639B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5B8-424B-8F44-6516036639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Sheet1!$M$12:$Q$12</c15:sqref>
                  </c15:fullRef>
                </c:ext>
              </c:extLst>
              <c:f>Sheet1!$M$12:$P$12</c:f>
              <c:strCache>
                <c:ptCount val="4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Sheet1!$M$16:$Q$16</c15:sqref>
                  </c15:fullRef>
                </c:ext>
              </c:extLst>
              <c:f>Sheet1!$M$16:$P$16</c:f>
              <c:numCache>
                <c:formatCode>0.0%</c:formatCode>
                <c:ptCount val="4"/>
                <c:pt idx="0">
                  <c:v>0.35566666666666663</c:v>
                </c:pt>
                <c:pt idx="1">
                  <c:v>0.38300000000000001</c:v>
                </c:pt>
                <c:pt idx="2">
                  <c:v>0.504</c:v>
                </c:pt>
                <c:pt idx="3">
                  <c:v>0.41499999999999998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3-35B8-424B-8F44-6516036639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6708333333333336"/>
          <c:w val="0.93888888888888888"/>
          <c:h val="0.6714577865266842"/>
        </c:manualLayout>
      </c:layout>
      <c:pieChart>
        <c:varyColors val="1"/>
        <c:ser>
          <c:idx val="1"/>
          <c:order val="1"/>
          <c:tx>
            <c:strRef>
              <c:f>Sheet1!$L$14</c:f>
              <c:strCache>
                <c:ptCount val="1"/>
                <c:pt idx="0">
                  <c:v>Perfurando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6E-49CB-B770-622AD83DFB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6E-49CB-B770-622AD83DFB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6E-49CB-B770-622AD83DFB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6E-49CB-B770-622AD83DFB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Sheet1!$M$12:$Q$12</c15:sqref>
                  </c15:fullRef>
                </c:ext>
              </c:extLst>
              <c:f>Sheet1!$M$12:$P$12</c:f>
              <c:strCache>
                <c:ptCount val="4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Sheet1!$M$14:$Q$14</c15:sqref>
                  </c15:fullRef>
                </c:ext>
              </c:extLst>
              <c:f>Sheet1!$M$14:$P$14</c:f>
              <c:numCache>
                <c:formatCode>0.0%</c:formatCode>
                <c:ptCount val="4"/>
                <c:pt idx="0">
                  <c:v>0.61199999999999999</c:v>
                </c:pt>
                <c:pt idx="1">
                  <c:v>0.55500000000000005</c:v>
                </c:pt>
                <c:pt idx="2">
                  <c:v>0.45600000000000002</c:v>
                </c:pt>
                <c:pt idx="3">
                  <c:v>0.54174999999999995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46E-49CB-B770-622AD83DFB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Sheet1!$L$13</c15:sqref>
                        </c15:formulaRef>
                      </c:ext>
                    </c:extLst>
                    <c:strCache>
                      <c:ptCount val="1"/>
                      <c:pt idx="0">
                        <c:v>Horas Trabalhadas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D46E-49CB-B770-622AD83DFBE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D46E-49CB-B770-622AD83DFBE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D46E-49CB-B770-622AD83DFBE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46E-49CB-B770-622AD83DFBE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Sheet1!$M$13:$Q$13</c15:sqref>
                        </c15:fullRef>
                        <c15:formulaRef>
                          <c15:sqref>Sheet1!$M$13:$P$13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192</c:v>
                      </c:pt>
                      <c:pt idx="1">
                        <c:v>571</c:v>
                      </c:pt>
                      <c:pt idx="2">
                        <c:v>1283</c:v>
                      </c:pt>
                      <c:pt idx="3">
                        <c:v>1372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D46E-49CB-B770-622AD83DFBE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</c15:sqref>
                        </c15:formulaRef>
                      </c:ext>
                    </c:extLst>
                    <c:strCache>
                      <c:ptCount val="1"/>
                      <c:pt idx="0">
                        <c:v>Locomovendo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D46E-49CB-B770-622AD83DFBE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D46E-49CB-B770-622AD83DFBE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D46E-49CB-B770-622AD83DFBE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46E-49CB-B770-622AD83DFBE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Sheet1!$M$15:$Q$15</c15:sqref>
                        </c15:fullRef>
                        <c15:formulaRef>
                          <c15:sqref>Sheet1!$M$15:$P$15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3.2000000000000001E-2</c:v>
                      </c:pt>
                      <c:pt idx="1">
                        <c:v>6.2333333333333331E-2</c:v>
                      </c:pt>
                      <c:pt idx="2">
                        <c:v>0.04</c:v>
                      </c:pt>
                      <c:pt idx="3">
                        <c:v>4.2861111111111107E-2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A-D46E-49CB-B770-622AD83DFBE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</c15:sqref>
                        </c15:formulaRef>
                      </c:ext>
                    </c:extLst>
                    <c:strCache>
                      <c:ptCount val="1"/>
                      <c:pt idx="0">
                        <c:v>Motor Ligado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D46E-49CB-B770-622AD83DFBE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D46E-49CB-B770-622AD83DFBE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D46E-49CB-B770-622AD83DFBE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D46E-49CB-B770-622AD83DFBE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Sheet1!$M$16:$Q$16</c15:sqref>
                        </c15:fullRef>
                        <c15:formulaRef>
                          <c15:sqref>Sheet1!$M$16:$P$16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0.35566666666666663</c:v>
                      </c:pt>
                      <c:pt idx="1">
                        <c:v>0.38300000000000001</c:v>
                      </c:pt>
                      <c:pt idx="2">
                        <c:v>0.504</c:v>
                      </c:pt>
                      <c:pt idx="3">
                        <c:v>0.41499999999999998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3-D46E-49CB-B770-622AD83DFBE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6708333333333336"/>
          <c:w val="0.93888888888888888"/>
          <c:h val="0.6714577865266842"/>
        </c:manualLayout>
      </c:layout>
      <c:pieChart>
        <c:varyColors val="1"/>
        <c:ser>
          <c:idx val="2"/>
          <c:order val="2"/>
          <c:tx>
            <c:strRef>
              <c:f>Sheet1!$L$15</c:f>
              <c:strCache>
                <c:ptCount val="1"/>
                <c:pt idx="0">
                  <c:v>Locomovendo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6-4108-ADB1-27BDB7202B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6-4108-ADB1-27BDB7202B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E6-4108-ADB1-27BDB7202B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E6-4108-ADB1-27BDB7202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Sheet1!$M$12:$Q$12</c15:sqref>
                  </c15:fullRef>
                </c:ext>
              </c:extLst>
              <c:f>Sheet1!$M$12:$P$12</c:f>
              <c:strCache>
                <c:ptCount val="4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Sheet1!$M$15:$Q$15</c15:sqref>
                  </c15:fullRef>
                </c:ext>
              </c:extLst>
              <c:f>Sheet1!$M$15:$P$15</c:f>
              <c:numCache>
                <c:formatCode>0.0%</c:formatCode>
                <c:ptCount val="4"/>
                <c:pt idx="0">
                  <c:v>3.2000000000000001E-2</c:v>
                </c:pt>
                <c:pt idx="1">
                  <c:v>6.2333333333333331E-2</c:v>
                </c:pt>
                <c:pt idx="2">
                  <c:v>0.04</c:v>
                </c:pt>
                <c:pt idx="3">
                  <c:v>4.2861111111111107E-2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43E6-4108-ADB1-27BDB7202B4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Sheet1!$L$13</c15:sqref>
                        </c15:formulaRef>
                      </c:ext>
                    </c:extLst>
                    <c:strCache>
                      <c:ptCount val="1"/>
                      <c:pt idx="0">
                        <c:v>Horas Trabalhadas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43E6-4108-ADB1-27BDB7202B4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43E6-4108-ADB1-27BDB7202B4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43E6-4108-ADB1-27BDB7202B4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43E6-4108-ADB1-27BDB7202B4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Sheet1!$M$13:$Q$13</c15:sqref>
                        </c15:fullRef>
                        <c15:formulaRef>
                          <c15:sqref>Sheet1!$M$13:$P$13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192</c:v>
                      </c:pt>
                      <c:pt idx="1">
                        <c:v>571</c:v>
                      </c:pt>
                      <c:pt idx="2">
                        <c:v>1283</c:v>
                      </c:pt>
                      <c:pt idx="3">
                        <c:v>1372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43E6-4108-ADB1-27BDB7202B4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</c15:sqref>
                        </c15:formulaRef>
                      </c:ext>
                    </c:extLst>
                    <c:strCache>
                      <c:ptCount val="1"/>
                      <c:pt idx="0">
                        <c:v>Perfurando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3E6-4108-ADB1-27BDB7202B4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3E6-4108-ADB1-27BDB7202B4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3E6-4108-ADB1-27BDB7202B4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3E6-4108-ADB1-27BDB7202B4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Sheet1!$M$14:$Q$14</c15:sqref>
                        </c15:fullRef>
                        <c15:formulaRef>
                          <c15:sqref>Sheet1!$M$14:$P$14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0.61199999999999999</c:v>
                      </c:pt>
                      <c:pt idx="1">
                        <c:v>0.55500000000000005</c:v>
                      </c:pt>
                      <c:pt idx="2">
                        <c:v>0.45600000000000002</c:v>
                      </c:pt>
                      <c:pt idx="3">
                        <c:v>0.54174999999999995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A-43E6-4108-ADB1-27BDB7202B4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</c15:sqref>
                        </c15:formulaRef>
                      </c:ext>
                    </c:extLst>
                    <c:strCache>
                      <c:ptCount val="1"/>
                      <c:pt idx="0">
                        <c:v>Motor Ligado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43E6-4108-ADB1-27BDB7202B4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43E6-4108-ADB1-27BDB7202B46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43E6-4108-ADB1-27BDB7202B46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43E6-4108-ADB1-27BDB7202B4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Sheet1!$M$16:$Q$16</c15:sqref>
                        </c15:fullRef>
                        <c15:formulaRef>
                          <c15:sqref>Sheet1!$M$16:$P$16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0.35566666666666663</c:v>
                      </c:pt>
                      <c:pt idx="1">
                        <c:v>0.38300000000000001</c:v>
                      </c:pt>
                      <c:pt idx="2">
                        <c:v>0.504</c:v>
                      </c:pt>
                      <c:pt idx="3">
                        <c:v>0.41499999999999998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3-43E6-4108-ADB1-27BDB7202B4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6708333333333336"/>
          <c:w val="0.93888888888888888"/>
          <c:h val="0.6714577865266842"/>
        </c:manualLayout>
      </c:layout>
      <c:pieChart>
        <c:varyColors val="1"/>
        <c:ser>
          <c:idx val="3"/>
          <c:order val="3"/>
          <c:tx>
            <c:strRef>
              <c:f>Sheet1!$L$16</c:f>
              <c:strCache>
                <c:ptCount val="1"/>
                <c:pt idx="0">
                  <c:v>Motor Ligado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11-4B9D-92F5-D62D34520E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1-4B9D-92F5-D62D34520E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11-4B9D-92F5-D62D34520E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11-4B9D-92F5-D62D34520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Sheet1!$M$12:$Q$12</c15:sqref>
                  </c15:fullRef>
                </c:ext>
              </c:extLst>
              <c:f>Sheet1!$M$12:$P$12</c:f>
              <c:strCache>
                <c:ptCount val="4"/>
                <c:pt idx="0">
                  <c:v>Maio</c:v>
                </c:pt>
                <c:pt idx="1">
                  <c:v>Junho</c:v>
                </c:pt>
                <c:pt idx="2">
                  <c:v>Julho</c:v>
                </c:pt>
                <c:pt idx="3">
                  <c:v>Agosto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Sheet1!$M$16:$Q$16</c15:sqref>
                  </c15:fullRef>
                </c:ext>
              </c:extLst>
              <c:f>Sheet1!$M$16:$P$16</c:f>
              <c:numCache>
                <c:formatCode>0.0%</c:formatCode>
                <c:ptCount val="4"/>
                <c:pt idx="0">
                  <c:v>0.35566666666666663</c:v>
                </c:pt>
                <c:pt idx="1">
                  <c:v>0.38300000000000001</c:v>
                </c:pt>
                <c:pt idx="2">
                  <c:v>0.504</c:v>
                </c:pt>
                <c:pt idx="3">
                  <c:v>0.41499999999999998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C011-4B9D-92F5-D62D34520E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Sheet1!$L$13</c15:sqref>
                        </c15:formulaRef>
                      </c:ext>
                    </c:extLst>
                    <c:strCache>
                      <c:ptCount val="1"/>
                      <c:pt idx="0">
                        <c:v>Horas Trabalhadas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C011-4B9D-92F5-D62D34520E5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011-4B9D-92F5-D62D34520E5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011-4B9D-92F5-D62D34520E5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011-4B9D-92F5-D62D34520E5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Sheet1!$M$13:$Q$13</c15:sqref>
                        </c15:fullRef>
                        <c15:formulaRef>
                          <c15:sqref>Sheet1!$M$13:$P$13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192</c:v>
                      </c:pt>
                      <c:pt idx="1">
                        <c:v>571</c:v>
                      </c:pt>
                      <c:pt idx="2">
                        <c:v>1283</c:v>
                      </c:pt>
                      <c:pt idx="3">
                        <c:v>1372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C011-4B9D-92F5-D62D34520E5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Sheet1!$L$14</c15:sqref>
                        </c15:formulaRef>
                      </c:ext>
                    </c:extLst>
                    <c:strCache>
                      <c:ptCount val="1"/>
                      <c:pt idx="0">
                        <c:v>Perfurando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011-4B9D-92F5-D62D34520E5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011-4B9D-92F5-D62D34520E5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011-4B9D-92F5-D62D34520E5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C011-4B9D-92F5-D62D34520E5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Sheet1!$M$14:$Q$14</c15:sqref>
                        </c15:fullRef>
                        <c15:formulaRef>
                          <c15:sqref>Sheet1!$M$14:$P$14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0.61199999999999999</c:v>
                      </c:pt>
                      <c:pt idx="1">
                        <c:v>0.55500000000000005</c:v>
                      </c:pt>
                      <c:pt idx="2">
                        <c:v>0.45600000000000002</c:v>
                      </c:pt>
                      <c:pt idx="3">
                        <c:v>0.54174999999999995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A-C011-4B9D-92F5-D62D34520E5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</c15:sqref>
                        </c15:formulaRef>
                      </c:ext>
                    </c:extLst>
                    <c:strCache>
                      <c:ptCount val="1"/>
                      <c:pt idx="0">
                        <c:v>Locomovendo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C011-4B9D-92F5-D62D34520E5C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C011-4B9D-92F5-D62D34520E5C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C011-4B9D-92F5-D62D34520E5C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C011-4B9D-92F5-D62D34520E5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Sheet1!$M$12:$Q$12</c15:sqref>
                        </c15:fullRef>
                        <c15:formulaRef>
                          <c15:sqref>Sheet1!$M$12:$P$12</c15:sqref>
                        </c15:formulaRef>
                      </c:ext>
                    </c:extLst>
                    <c:strCache>
                      <c:ptCount val="4"/>
                      <c:pt idx="0">
                        <c:v>Maio</c:v>
                      </c:pt>
                      <c:pt idx="1">
                        <c:v>Junho</c:v>
                      </c:pt>
                      <c:pt idx="2">
                        <c:v>Julho</c:v>
                      </c:pt>
                      <c:pt idx="3">
                        <c:v>Agosto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Sheet1!$M$15:$Q$15</c15:sqref>
                        </c15:fullRef>
                        <c15:formulaRef>
                          <c15:sqref>Sheet1!$M$15:$P$15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3.2000000000000001E-2</c:v>
                      </c:pt>
                      <c:pt idx="1">
                        <c:v>6.2333333333333331E-2</c:v>
                      </c:pt>
                      <c:pt idx="2">
                        <c:v>0.04</c:v>
                      </c:pt>
                      <c:pt idx="3">
                        <c:v>4.2861111111111107E-2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3-C011-4B9D-92F5-D62D34520E5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8465</xdr:colOff>
      <xdr:row>3</xdr:row>
      <xdr:rowOff>-1</xdr:rowOff>
    </xdr:from>
    <xdr:to>
      <xdr:col>29</xdr:col>
      <xdr:colOff>309563</xdr:colOff>
      <xdr:row>30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29</xdr:col>
      <xdr:colOff>301098</xdr:colOff>
      <xdr:row>59</xdr:row>
      <xdr:rowOff>127000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21167</xdr:colOff>
      <xdr:row>62</xdr:row>
      <xdr:rowOff>169333</xdr:rowOff>
    </xdr:from>
    <xdr:to>
      <xdr:col>29</xdr:col>
      <xdr:colOff>322265</xdr:colOff>
      <xdr:row>89</xdr:row>
      <xdr:rowOff>23813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92</xdr:row>
      <xdr:rowOff>0</xdr:rowOff>
    </xdr:from>
    <xdr:to>
      <xdr:col>29</xdr:col>
      <xdr:colOff>301098</xdr:colOff>
      <xdr:row>118</xdr:row>
      <xdr:rowOff>44980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121</xdr:row>
      <xdr:rowOff>0</xdr:rowOff>
    </xdr:from>
    <xdr:to>
      <xdr:col>29</xdr:col>
      <xdr:colOff>301098</xdr:colOff>
      <xdr:row>147</xdr:row>
      <xdr:rowOff>44980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419100</xdr:colOff>
      <xdr:row>2</xdr:row>
      <xdr:rowOff>147637</xdr:rowOff>
    </xdr:from>
    <xdr:to>
      <xdr:col>26</xdr:col>
      <xdr:colOff>114300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114300</xdr:colOff>
      <xdr:row>2</xdr:row>
      <xdr:rowOff>142875</xdr:rowOff>
    </xdr:from>
    <xdr:to>
      <xdr:col>33</xdr:col>
      <xdr:colOff>419100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17</xdr:row>
      <xdr:rowOff>0</xdr:rowOff>
    </xdr:from>
    <xdr:to>
      <xdr:col>26</xdr:col>
      <xdr:colOff>114300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114300</xdr:colOff>
      <xdr:row>17</xdr:row>
      <xdr:rowOff>0</xdr:rowOff>
    </xdr:from>
    <xdr:to>
      <xdr:col>33</xdr:col>
      <xdr:colOff>419100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465666</xdr:colOff>
      <xdr:row>32</xdr:row>
      <xdr:rowOff>62440</xdr:rowOff>
    </xdr:from>
    <xdr:to>
      <xdr:col>26</xdr:col>
      <xdr:colOff>127000</xdr:colOff>
      <xdr:row>46</xdr:row>
      <xdr:rowOff>138640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116417</xdr:colOff>
      <xdr:row>32</xdr:row>
      <xdr:rowOff>63500</xdr:rowOff>
    </xdr:from>
    <xdr:to>
      <xdr:col>33</xdr:col>
      <xdr:colOff>391583</xdr:colOff>
      <xdr:row>46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486833</xdr:colOff>
      <xdr:row>46</xdr:row>
      <xdr:rowOff>137583</xdr:rowOff>
    </xdr:from>
    <xdr:to>
      <xdr:col>26</xdr:col>
      <xdr:colOff>148167</xdr:colOff>
      <xdr:row>61</xdr:row>
      <xdr:rowOff>23283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116417</xdr:colOff>
      <xdr:row>46</xdr:row>
      <xdr:rowOff>137584</xdr:rowOff>
    </xdr:from>
    <xdr:to>
      <xdr:col>33</xdr:col>
      <xdr:colOff>391583</xdr:colOff>
      <xdr:row>61</xdr:row>
      <xdr:rowOff>23284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190499</xdr:colOff>
      <xdr:row>24</xdr:row>
      <xdr:rowOff>115358</xdr:rowOff>
    </xdr:from>
    <xdr:to>
      <xdr:col>15</xdr:col>
      <xdr:colOff>761999</xdr:colOff>
      <xdr:row>39</xdr:row>
      <xdr:rowOff>1058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179917</xdr:colOff>
      <xdr:row>39</xdr:row>
      <xdr:rowOff>148167</xdr:rowOff>
    </xdr:from>
    <xdr:to>
      <xdr:col>15</xdr:col>
      <xdr:colOff>751417</xdr:colOff>
      <xdr:row>54</xdr:row>
      <xdr:rowOff>33867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19050</xdr:rowOff>
    </xdr:from>
    <xdr:to>
      <xdr:col>12</xdr:col>
      <xdr:colOff>317500</xdr:colOff>
      <xdr:row>15</xdr:row>
      <xdr:rowOff>98425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E212C37-6FAE-42DC-8550-6DF98C344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showGridLines="0" tabSelected="1" zoomScale="50" zoomScaleNormal="50" zoomScaleSheetLayoutView="90" workbookViewId="0">
      <selection activeCell="AI16" sqref="AI16"/>
    </sheetView>
  </sheetViews>
  <sheetFormatPr defaultRowHeight="15" x14ac:dyDescent="0.25"/>
  <cols>
    <col min="1" max="1" width="27.7109375" customWidth="1"/>
    <col min="2" max="13" width="7.28515625" bestFit="1" customWidth="1"/>
  </cols>
  <sheetData>
    <row r="1" spans="1:13" ht="12.75" customHeight="1" x14ac:dyDescent="0.25"/>
    <row r="4" spans="1:13" ht="24" customHeight="1" x14ac:dyDescent="0.25">
      <c r="A4" s="6" t="s">
        <v>23</v>
      </c>
      <c r="B4" s="4" t="s">
        <v>0</v>
      </c>
      <c r="C4" s="4" t="s">
        <v>8</v>
      </c>
      <c r="D4" s="4" t="s">
        <v>1</v>
      </c>
      <c r="E4" s="4" t="s">
        <v>9</v>
      </c>
      <c r="F4" s="4" t="s">
        <v>2</v>
      </c>
      <c r="G4" s="4" t="s">
        <v>3</v>
      </c>
      <c r="H4" s="5" t="s">
        <v>4</v>
      </c>
      <c r="I4" s="5" t="s">
        <v>5</v>
      </c>
      <c r="J4" s="5" t="s">
        <v>10</v>
      </c>
      <c r="K4" s="5" t="s">
        <v>6</v>
      </c>
      <c r="L4" s="5" t="s">
        <v>7</v>
      </c>
      <c r="M4" s="5" t="s">
        <v>11</v>
      </c>
    </row>
    <row r="5" spans="1:13" x14ac:dyDescent="0.25">
      <c r="A5" s="1" t="s">
        <v>99</v>
      </c>
      <c r="B5" s="7">
        <v>85</v>
      </c>
      <c r="C5" s="7">
        <v>85</v>
      </c>
      <c r="D5" s="7">
        <v>85</v>
      </c>
      <c r="E5" s="7">
        <v>85</v>
      </c>
      <c r="F5" s="7">
        <v>85</v>
      </c>
      <c r="G5" s="7">
        <v>85</v>
      </c>
      <c r="H5" s="7">
        <v>85</v>
      </c>
      <c r="I5" s="7">
        <v>85</v>
      </c>
      <c r="J5" s="7">
        <v>85</v>
      </c>
      <c r="K5" s="7">
        <v>85</v>
      </c>
      <c r="L5" s="7">
        <v>85</v>
      </c>
      <c r="M5" s="7">
        <v>85</v>
      </c>
    </row>
    <row r="6" spans="1:13" x14ac:dyDescent="0.25">
      <c r="A6" s="8" t="s">
        <v>90</v>
      </c>
      <c r="B6" s="2"/>
      <c r="C6" s="2"/>
      <c r="D6" s="2"/>
      <c r="E6" s="2"/>
      <c r="F6" s="2">
        <v>44</v>
      </c>
      <c r="G6" s="2">
        <v>56</v>
      </c>
      <c r="H6" s="2">
        <v>57</v>
      </c>
      <c r="I6" s="3">
        <v>58</v>
      </c>
      <c r="J6" s="3">
        <v>86</v>
      </c>
      <c r="K6" s="3">
        <v>75</v>
      </c>
      <c r="L6" s="3">
        <v>77.400000000000006</v>
      </c>
      <c r="M6" s="3"/>
    </row>
    <row r="7" spans="1:13" x14ac:dyDescent="0.25">
      <c r="A7" s="8" t="s">
        <v>91</v>
      </c>
      <c r="B7" s="2"/>
      <c r="C7" s="2"/>
      <c r="D7" s="2"/>
      <c r="E7" s="2"/>
      <c r="F7" s="2"/>
      <c r="G7" s="2">
        <v>76</v>
      </c>
      <c r="H7" s="2">
        <v>74</v>
      </c>
      <c r="I7" s="3">
        <v>87</v>
      </c>
      <c r="J7" s="3">
        <v>80</v>
      </c>
      <c r="K7" s="3">
        <v>81</v>
      </c>
      <c r="L7" s="3">
        <v>84.5</v>
      </c>
      <c r="M7" s="3"/>
    </row>
    <row r="8" spans="1:13" x14ac:dyDescent="0.25">
      <c r="A8" s="8" t="s">
        <v>101</v>
      </c>
      <c r="B8" s="2"/>
      <c r="C8" s="2"/>
      <c r="D8" s="2"/>
      <c r="E8" s="2"/>
      <c r="F8" s="2"/>
      <c r="G8" s="2"/>
      <c r="H8" s="2"/>
      <c r="I8" s="3"/>
      <c r="J8" s="3"/>
      <c r="K8" s="3"/>
      <c r="L8" s="3">
        <v>65</v>
      </c>
      <c r="M8" s="3"/>
    </row>
    <row r="9" spans="1:13" x14ac:dyDescent="0.25">
      <c r="A9" s="8" t="s">
        <v>92</v>
      </c>
      <c r="B9" s="2"/>
      <c r="C9" s="2"/>
      <c r="D9" s="2"/>
      <c r="E9" s="2"/>
      <c r="F9" s="2"/>
      <c r="G9" s="2">
        <v>42</v>
      </c>
      <c r="H9" s="2">
        <v>72</v>
      </c>
      <c r="I9" s="3">
        <v>80</v>
      </c>
      <c r="J9" s="3">
        <v>89</v>
      </c>
      <c r="K9" s="3">
        <v>70</v>
      </c>
      <c r="L9" s="3">
        <v>67</v>
      </c>
      <c r="M9" s="3"/>
    </row>
    <row r="10" spans="1:13" x14ac:dyDescent="0.25">
      <c r="A10" s="8" t="s">
        <v>98</v>
      </c>
      <c r="B10" s="3" t="e">
        <f>AVERAGE(B6:B9)</f>
        <v>#DIV/0!</v>
      </c>
      <c r="C10" s="3" t="e">
        <f t="shared" ref="C10:M10" si="0">AVERAGE(C6:C9)</f>
        <v>#DIV/0!</v>
      </c>
      <c r="D10" s="3" t="e">
        <f t="shared" si="0"/>
        <v>#DIV/0!</v>
      </c>
      <c r="E10" s="3" t="e">
        <f t="shared" si="0"/>
        <v>#DIV/0!</v>
      </c>
      <c r="F10" s="3">
        <f t="shared" si="0"/>
        <v>44</v>
      </c>
      <c r="G10" s="3">
        <f t="shared" si="0"/>
        <v>58</v>
      </c>
      <c r="H10" s="3">
        <f t="shared" si="0"/>
        <v>67.666666666666671</v>
      </c>
      <c r="I10" s="3">
        <f t="shared" si="0"/>
        <v>75</v>
      </c>
      <c r="J10" s="3">
        <f t="shared" si="0"/>
        <v>85</v>
      </c>
      <c r="K10" s="3">
        <f t="shared" si="0"/>
        <v>75.333333333333329</v>
      </c>
      <c r="L10" s="3">
        <f t="shared" si="0"/>
        <v>73.474999999999994</v>
      </c>
      <c r="M10" s="3" t="e">
        <f t="shared" si="0"/>
        <v>#DIV/0!</v>
      </c>
    </row>
    <row r="13" spans="1:13" x14ac:dyDescent="0.25">
      <c r="A13" s="7" t="s">
        <v>14</v>
      </c>
      <c r="B13" s="4" t="s">
        <v>0</v>
      </c>
      <c r="C13" s="4" t="s">
        <v>8</v>
      </c>
      <c r="D13" s="4" t="s">
        <v>1</v>
      </c>
      <c r="E13" s="4" t="s">
        <v>9</v>
      </c>
      <c r="F13" s="4" t="s">
        <v>2</v>
      </c>
      <c r="G13" s="4" t="s">
        <v>3</v>
      </c>
      <c r="H13" s="5" t="s">
        <v>4</v>
      </c>
      <c r="I13" s="5" t="s">
        <v>5</v>
      </c>
      <c r="J13" s="5" t="s">
        <v>10</v>
      </c>
      <c r="K13" s="5" t="s">
        <v>6</v>
      </c>
      <c r="L13" s="5" t="s">
        <v>7</v>
      </c>
      <c r="M13" s="5" t="s">
        <v>11</v>
      </c>
    </row>
    <row r="14" spans="1:13" x14ac:dyDescent="0.25">
      <c r="A14" s="7" t="s">
        <v>99</v>
      </c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</row>
    <row r="15" spans="1:13" x14ac:dyDescent="0.25">
      <c r="A15" s="8" t="s">
        <v>90</v>
      </c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</row>
    <row r="16" spans="1:13" x14ac:dyDescent="0.25">
      <c r="A16" s="8" t="s">
        <v>91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</row>
    <row r="17" spans="1:13" x14ac:dyDescent="0.25">
      <c r="A17" s="8" t="s">
        <v>101</v>
      </c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</row>
    <row r="18" spans="1:13" x14ac:dyDescent="0.25">
      <c r="A18" s="8" t="s">
        <v>92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</row>
    <row r="19" spans="1:13" x14ac:dyDescent="0.25">
      <c r="A19" s="8" t="s">
        <v>98</v>
      </c>
      <c r="B19" s="3" t="e">
        <f>AVERAGE(B15:B18)</f>
        <v>#DIV/0!</v>
      </c>
      <c r="C19" s="3" t="e">
        <f t="shared" ref="C19:M19" si="1">AVERAGE(C15:C18)</f>
        <v>#DIV/0!</v>
      </c>
      <c r="D19" s="3" t="e">
        <f t="shared" si="1"/>
        <v>#DIV/0!</v>
      </c>
      <c r="E19" s="3" t="e">
        <f t="shared" si="1"/>
        <v>#DIV/0!</v>
      </c>
      <c r="F19" s="3" t="e">
        <f t="shared" si="1"/>
        <v>#DIV/0!</v>
      </c>
      <c r="G19" s="3" t="e">
        <f t="shared" si="1"/>
        <v>#DIV/0!</v>
      </c>
      <c r="H19" s="3" t="e">
        <f t="shared" si="1"/>
        <v>#DIV/0!</v>
      </c>
      <c r="I19" s="3" t="e">
        <f t="shared" si="1"/>
        <v>#DIV/0!</v>
      </c>
      <c r="J19" s="3" t="e">
        <f t="shared" si="1"/>
        <v>#DIV/0!</v>
      </c>
      <c r="K19" s="3" t="e">
        <f t="shared" si="1"/>
        <v>#DIV/0!</v>
      </c>
      <c r="L19" s="3" t="e">
        <f t="shared" si="1"/>
        <v>#DIV/0!</v>
      </c>
      <c r="M19" s="3" t="e">
        <f t="shared" si="1"/>
        <v>#DIV/0!</v>
      </c>
    </row>
    <row r="22" spans="1:13" x14ac:dyDescent="0.25">
      <c r="A22" s="7" t="s">
        <v>15</v>
      </c>
      <c r="B22" s="5" t="s">
        <v>0</v>
      </c>
      <c r="C22" s="5" t="s">
        <v>8</v>
      </c>
      <c r="D22" s="5" t="s">
        <v>1</v>
      </c>
      <c r="E22" s="5" t="s">
        <v>9</v>
      </c>
      <c r="F22" s="5" t="s">
        <v>2</v>
      </c>
      <c r="G22" s="5" t="s">
        <v>3</v>
      </c>
      <c r="H22" s="5" t="s">
        <v>4</v>
      </c>
      <c r="I22" s="5" t="s">
        <v>5</v>
      </c>
      <c r="J22" s="5" t="s">
        <v>10</v>
      </c>
      <c r="K22" s="5" t="s">
        <v>6</v>
      </c>
      <c r="L22" s="5" t="s">
        <v>7</v>
      </c>
      <c r="M22" s="5" t="s">
        <v>11</v>
      </c>
    </row>
    <row r="23" spans="1:13" x14ac:dyDescent="0.25">
      <c r="A23" s="1" t="s">
        <v>99</v>
      </c>
      <c r="B23" s="5">
        <v>30</v>
      </c>
      <c r="C23" s="5">
        <v>30</v>
      </c>
      <c r="D23" s="5">
        <v>30</v>
      </c>
      <c r="E23" s="5">
        <v>30</v>
      </c>
      <c r="F23" s="5">
        <v>30</v>
      </c>
      <c r="G23" s="5">
        <v>30</v>
      </c>
      <c r="H23" s="5">
        <v>30</v>
      </c>
      <c r="I23" s="5">
        <v>30</v>
      </c>
      <c r="J23" s="5">
        <v>30</v>
      </c>
      <c r="K23" s="5">
        <v>30</v>
      </c>
      <c r="L23" s="5">
        <v>30</v>
      </c>
      <c r="M23" s="5">
        <v>30</v>
      </c>
    </row>
    <row r="24" spans="1:13" x14ac:dyDescent="0.25">
      <c r="A24" s="8" t="s">
        <v>90</v>
      </c>
      <c r="B24" s="2"/>
      <c r="C24" s="2"/>
      <c r="D24" s="2"/>
      <c r="E24" s="2"/>
      <c r="F24" s="2">
        <v>18.399999999999999</v>
      </c>
      <c r="G24" s="2">
        <v>13.7</v>
      </c>
      <c r="H24" s="2">
        <v>9.5</v>
      </c>
      <c r="I24" s="2">
        <v>35.5</v>
      </c>
      <c r="J24" s="2">
        <v>19.100000000000001</v>
      </c>
      <c r="K24" s="2">
        <v>23.7</v>
      </c>
      <c r="L24" s="3"/>
      <c r="M24" s="3"/>
    </row>
    <row r="25" spans="1:13" x14ac:dyDescent="0.25">
      <c r="A25" s="8" t="s">
        <v>91</v>
      </c>
      <c r="B25" s="2"/>
      <c r="C25" s="2"/>
      <c r="D25" s="2"/>
      <c r="E25" s="2"/>
      <c r="F25" s="2"/>
      <c r="G25" s="2">
        <v>9.4</v>
      </c>
      <c r="H25" s="2">
        <v>16.899999999999999</v>
      </c>
      <c r="I25" s="2">
        <v>46.5</v>
      </c>
      <c r="J25" s="2">
        <v>23.9</v>
      </c>
      <c r="K25" s="2">
        <v>23.8</v>
      </c>
      <c r="L25" s="3"/>
      <c r="M25" s="3"/>
    </row>
    <row r="26" spans="1:13" x14ac:dyDescent="0.25">
      <c r="A26" s="8" t="s">
        <v>101</v>
      </c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3"/>
    </row>
    <row r="27" spans="1:13" x14ac:dyDescent="0.25">
      <c r="A27" s="8" t="s">
        <v>92</v>
      </c>
      <c r="B27" s="2"/>
      <c r="C27" s="2"/>
      <c r="D27" s="2"/>
      <c r="E27" s="2"/>
      <c r="F27" s="2"/>
      <c r="G27" s="2">
        <v>5.5</v>
      </c>
      <c r="H27" s="2">
        <v>19.8</v>
      </c>
      <c r="I27" s="2">
        <v>23.6</v>
      </c>
      <c r="J27" s="2">
        <v>38.9</v>
      </c>
      <c r="K27" s="2">
        <v>12.2</v>
      </c>
      <c r="L27" s="3"/>
      <c r="M27" s="3"/>
    </row>
    <row r="28" spans="1:13" x14ac:dyDescent="0.25">
      <c r="A28" s="8" t="s">
        <v>98</v>
      </c>
      <c r="B28" s="3" t="e">
        <f>AVERAGE(B24:B27)</f>
        <v>#DIV/0!</v>
      </c>
      <c r="C28" s="3" t="e">
        <f t="shared" ref="C28:M28" si="2">AVERAGE(C24:C27)</f>
        <v>#DIV/0!</v>
      </c>
      <c r="D28" s="3" t="e">
        <f t="shared" si="2"/>
        <v>#DIV/0!</v>
      </c>
      <c r="E28" s="2" t="e">
        <f t="shared" si="2"/>
        <v>#DIV/0!</v>
      </c>
      <c r="F28" s="2">
        <f t="shared" si="2"/>
        <v>18.399999999999999</v>
      </c>
      <c r="G28" s="2">
        <f t="shared" si="2"/>
        <v>9.5333333333333332</v>
      </c>
      <c r="H28" s="2">
        <f t="shared" si="2"/>
        <v>15.4</v>
      </c>
      <c r="I28" s="2">
        <f t="shared" si="2"/>
        <v>35.199999999999996</v>
      </c>
      <c r="J28" s="2">
        <f t="shared" si="2"/>
        <v>27.3</v>
      </c>
      <c r="K28" s="2">
        <f t="shared" si="2"/>
        <v>19.900000000000002</v>
      </c>
      <c r="L28" s="3" t="e">
        <f t="shared" si="2"/>
        <v>#DIV/0!</v>
      </c>
      <c r="M28" s="3" t="e">
        <f t="shared" si="2"/>
        <v>#DIV/0!</v>
      </c>
    </row>
    <row r="31" spans="1:13" x14ac:dyDescent="0.25">
      <c r="A31" s="7" t="s">
        <v>102</v>
      </c>
      <c r="B31" s="5" t="s">
        <v>0</v>
      </c>
      <c r="C31" s="5" t="s">
        <v>8</v>
      </c>
      <c r="D31" s="5" t="s">
        <v>1</v>
      </c>
      <c r="E31" s="5" t="s">
        <v>9</v>
      </c>
      <c r="F31" s="5" t="s">
        <v>2</v>
      </c>
      <c r="G31" s="5" t="s">
        <v>3</v>
      </c>
      <c r="H31" s="5" t="s">
        <v>4</v>
      </c>
      <c r="I31" s="5" t="s">
        <v>5</v>
      </c>
      <c r="J31" s="5" t="s">
        <v>10</v>
      </c>
      <c r="K31" s="5" t="s">
        <v>6</v>
      </c>
      <c r="L31" s="5" t="s">
        <v>7</v>
      </c>
      <c r="M31" s="5" t="s">
        <v>11</v>
      </c>
    </row>
    <row r="32" spans="1:13" x14ac:dyDescent="0.25">
      <c r="A32" s="1" t="s">
        <v>99</v>
      </c>
      <c r="B32" s="5">
        <v>80</v>
      </c>
      <c r="C32" s="5">
        <v>80</v>
      </c>
      <c r="D32" s="5">
        <v>80</v>
      </c>
      <c r="E32" s="5">
        <v>80</v>
      </c>
      <c r="F32" s="5">
        <v>80</v>
      </c>
      <c r="G32" s="5">
        <v>80</v>
      </c>
      <c r="H32" s="5">
        <v>80</v>
      </c>
      <c r="I32" s="5">
        <v>80</v>
      </c>
      <c r="J32" s="5">
        <v>80</v>
      </c>
      <c r="K32" s="5">
        <v>80</v>
      </c>
      <c r="L32" s="5">
        <v>80</v>
      </c>
      <c r="M32" s="5">
        <v>80</v>
      </c>
    </row>
    <row r="33" spans="1:13" x14ac:dyDescent="0.25">
      <c r="A33" s="8" t="s">
        <v>90</v>
      </c>
      <c r="B33" s="2"/>
      <c r="C33" s="2"/>
      <c r="D33" s="2"/>
      <c r="E33" s="2"/>
      <c r="F33" s="2">
        <v>55.8</v>
      </c>
      <c r="G33" s="2">
        <v>61.8</v>
      </c>
      <c r="H33" s="2">
        <v>74</v>
      </c>
      <c r="I33" s="2">
        <v>65</v>
      </c>
      <c r="J33" s="2">
        <v>65.2</v>
      </c>
      <c r="K33" s="2">
        <v>59.8</v>
      </c>
      <c r="L33" s="3"/>
      <c r="M33" s="3"/>
    </row>
    <row r="34" spans="1:13" x14ac:dyDescent="0.25">
      <c r="A34" s="8" t="s">
        <v>91</v>
      </c>
      <c r="B34" s="2"/>
      <c r="C34" s="2"/>
      <c r="D34" s="2"/>
      <c r="E34" s="2"/>
      <c r="F34" s="2"/>
      <c r="G34" s="2">
        <v>64.2</v>
      </c>
      <c r="H34" s="2">
        <v>73</v>
      </c>
      <c r="I34" s="2">
        <v>71.2</v>
      </c>
      <c r="J34" s="2">
        <v>67.400000000000006</v>
      </c>
      <c r="K34" s="2">
        <v>51.5</v>
      </c>
      <c r="L34" s="3"/>
      <c r="M34" s="3"/>
    </row>
    <row r="35" spans="1:13" x14ac:dyDescent="0.25">
      <c r="A35" s="8" t="s">
        <v>101</v>
      </c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3"/>
    </row>
    <row r="36" spans="1:13" x14ac:dyDescent="0.25">
      <c r="A36" s="8" t="s">
        <v>92</v>
      </c>
      <c r="B36" s="2"/>
      <c r="C36" s="2"/>
      <c r="D36" s="2"/>
      <c r="E36" s="2"/>
      <c r="F36" s="2"/>
      <c r="G36" s="2">
        <v>32.4</v>
      </c>
      <c r="H36" s="2">
        <v>76.099999999999994</v>
      </c>
      <c r="I36" s="2">
        <v>70.5</v>
      </c>
      <c r="J36" s="2">
        <v>64.400000000000006</v>
      </c>
      <c r="K36" s="2">
        <v>56.6</v>
      </c>
      <c r="L36" s="3"/>
      <c r="M36" s="3"/>
    </row>
    <row r="37" spans="1:13" x14ac:dyDescent="0.25">
      <c r="A37" s="8" t="s">
        <v>98</v>
      </c>
      <c r="B37" s="3" t="e">
        <f>AVERAGE(B33:B36)</f>
        <v>#DIV/0!</v>
      </c>
      <c r="C37" s="3" t="e">
        <f t="shared" ref="C37:M37" si="3">AVERAGE(C33:C36)</f>
        <v>#DIV/0!</v>
      </c>
      <c r="D37" s="3" t="e">
        <f t="shared" si="3"/>
        <v>#DIV/0!</v>
      </c>
      <c r="E37" s="2" t="e">
        <f t="shared" si="3"/>
        <v>#DIV/0!</v>
      </c>
      <c r="F37" s="2">
        <f t="shared" si="3"/>
        <v>55.8</v>
      </c>
      <c r="G37" s="2">
        <f t="shared" si="3"/>
        <v>52.800000000000004</v>
      </c>
      <c r="H37" s="2">
        <f t="shared" si="3"/>
        <v>74.36666666666666</v>
      </c>
      <c r="I37" s="2">
        <f t="shared" si="3"/>
        <v>68.899999999999991</v>
      </c>
      <c r="J37" s="2">
        <f t="shared" si="3"/>
        <v>65.666666666666671</v>
      </c>
      <c r="K37" s="2">
        <f t="shared" si="3"/>
        <v>55.966666666666669</v>
      </c>
      <c r="L37" s="3" t="e">
        <f t="shared" si="3"/>
        <v>#DIV/0!</v>
      </c>
      <c r="M37" s="3" t="e">
        <f t="shared" si="3"/>
        <v>#DIV/0!</v>
      </c>
    </row>
    <row r="42" spans="1:13" x14ac:dyDescent="0.25">
      <c r="A42" s="7" t="s">
        <v>103</v>
      </c>
      <c r="B42" s="5" t="s">
        <v>0</v>
      </c>
      <c r="C42" s="5" t="s">
        <v>8</v>
      </c>
      <c r="D42" s="5" t="s">
        <v>1</v>
      </c>
      <c r="E42" s="5" t="s">
        <v>9</v>
      </c>
      <c r="F42" s="5" t="s">
        <v>2</v>
      </c>
      <c r="G42" s="5" t="s">
        <v>3</v>
      </c>
      <c r="H42" s="5" t="s">
        <v>4</v>
      </c>
      <c r="I42" s="5" t="s">
        <v>5</v>
      </c>
      <c r="J42" s="5" t="s">
        <v>10</v>
      </c>
      <c r="K42" s="5" t="s">
        <v>6</v>
      </c>
      <c r="L42" s="5" t="s">
        <v>7</v>
      </c>
      <c r="M42" s="5" t="s">
        <v>11</v>
      </c>
    </row>
    <row r="43" spans="1:13" x14ac:dyDescent="0.25">
      <c r="A43" s="1" t="s">
        <v>99</v>
      </c>
      <c r="B43" s="5">
        <f>(B5*B32)/100</f>
        <v>68</v>
      </c>
      <c r="C43" s="5">
        <f t="shared" ref="C43:M43" si="4">(C5*C32)/100</f>
        <v>68</v>
      </c>
      <c r="D43" s="5">
        <f t="shared" si="4"/>
        <v>68</v>
      </c>
      <c r="E43" s="5">
        <f t="shared" si="4"/>
        <v>68</v>
      </c>
      <c r="F43" s="5">
        <f t="shared" si="4"/>
        <v>68</v>
      </c>
      <c r="G43" s="5">
        <f t="shared" si="4"/>
        <v>68</v>
      </c>
      <c r="H43" s="5">
        <f t="shared" si="4"/>
        <v>68</v>
      </c>
      <c r="I43" s="5">
        <f t="shared" si="4"/>
        <v>68</v>
      </c>
      <c r="J43" s="5">
        <f t="shared" si="4"/>
        <v>68</v>
      </c>
      <c r="K43" s="5">
        <f t="shared" si="4"/>
        <v>68</v>
      </c>
      <c r="L43" s="5">
        <f t="shared" si="4"/>
        <v>68</v>
      </c>
      <c r="M43" s="5">
        <f t="shared" si="4"/>
        <v>68</v>
      </c>
    </row>
    <row r="44" spans="1:13" x14ac:dyDescent="0.25">
      <c r="A44" s="8" t="s">
        <v>90</v>
      </c>
      <c r="B44" s="2"/>
      <c r="C44" s="2"/>
      <c r="D44" s="2"/>
      <c r="E44" s="2"/>
      <c r="F44" s="33">
        <f>(F6*F33)/100</f>
        <v>24.552</v>
      </c>
      <c r="G44" s="33">
        <f t="shared" ref="G44:K44" si="5">(G6*G33)/100</f>
        <v>34.607999999999997</v>
      </c>
      <c r="H44" s="33">
        <f t="shared" si="5"/>
        <v>42.18</v>
      </c>
      <c r="I44" s="33">
        <f t="shared" si="5"/>
        <v>37.700000000000003</v>
      </c>
      <c r="J44" s="33">
        <f t="shared" si="5"/>
        <v>56.071999999999996</v>
      </c>
      <c r="K44" s="33">
        <f t="shared" si="5"/>
        <v>44.85</v>
      </c>
      <c r="L44" s="33"/>
      <c r="M44" s="3"/>
    </row>
    <row r="45" spans="1:13" x14ac:dyDescent="0.25">
      <c r="A45" s="8" t="s">
        <v>91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3"/>
    </row>
    <row r="46" spans="1:13" x14ac:dyDescent="0.25">
      <c r="A46" s="8" t="s">
        <v>101</v>
      </c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3"/>
    </row>
    <row r="47" spans="1:13" x14ac:dyDescent="0.25">
      <c r="A47" s="8" t="s">
        <v>92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3"/>
    </row>
    <row r="48" spans="1:13" x14ac:dyDescent="0.25">
      <c r="A48" s="8" t="s">
        <v>98</v>
      </c>
      <c r="B48" s="3" t="e">
        <f>AVERAGE(B44:B47)</f>
        <v>#DIV/0!</v>
      </c>
      <c r="C48" s="3" t="e">
        <f t="shared" ref="C48:M48" si="6">AVERAGE(C44:C47)</f>
        <v>#DIV/0!</v>
      </c>
      <c r="D48" s="3" t="e">
        <f t="shared" si="6"/>
        <v>#DIV/0!</v>
      </c>
      <c r="E48" s="2" t="e">
        <f t="shared" si="6"/>
        <v>#DIV/0!</v>
      </c>
      <c r="F48" s="2">
        <f t="shared" si="6"/>
        <v>24.552</v>
      </c>
      <c r="G48" s="2">
        <f t="shared" si="6"/>
        <v>34.607999999999997</v>
      </c>
      <c r="H48" s="2">
        <f t="shared" si="6"/>
        <v>42.18</v>
      </c>
      <c r="I48" s="2">
        <f t="shared" si="6"/>
        <v>37.700000000000003</v>
      </c>
      <c r="J48" s="2">
        <f t="shared" si="6"/>
        <v>56.071999999999996</v>
      </c>
      <c r="K48" s="2">
        <f t="shared" si="6"/>
        <v>44.85</v>
      </c>
      <c r="L48" s="3" t="e">
        <f t="shared" si="6"/>
        <v>#DIV/0!</v>
      </c>
      <c r="M48" s="3" t="e">
        <f t="shared" si="6"/>
        <v>#DIV/0!</v>
      </c>
    </row>
  </sheetData>
  <pageMargins left="0.511811024" right="0.511811024" top="0.78740157499999996" bottom="0.78740157499999996" header="0.31496062000000002" footer="0.31496062000000002"/>
  <pageSetup paperSize="9" scale="59" orientation="portrait" r:id="rId1"/>
  <colBreaks count="1" manualBreakCount="1">
    <brk id="13" max="5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3:M16"/>
  <sheetViews>
    <sheetView showGridLines="0" topLeftCell="D1" workbookViewId="0">
      <selection activeCell="I13" sqref="I13"/>
    </sheetView>
  </sheetViews>
  <sheetFormatPr defaultRowHeight="15" x14ac:dyDescent="0.25"/>
  <cols>
    <col min="7" max="7" width="32.42578125" bestFit="1" customWidth="1"/>
    <col min="8" max="8" width="17.42578125" bestFit="1" customWidth="1"/>
    <col min="9" max="12" width="17.42578125" customWidth="1"/>
    <col min="13" max="13" width="33" bestFit="1" customWidth="1"/>
  </cols>
  <sheetData>
    <row r="3" spans="7:13" x14ac:dyDescent="0.25">
      <c r="I3" s="9" t="s">
        <v>60</v>
      </c>
      <c r="J3" s="9" t="s">
        <v>61</v>
      </c>
      <c r="K3" s="9" t="s">
        <v>62</v>
      </c>
      <c r="L3" s="9" t="s">
        <v>63</v>
      </c>
    </row>
    <row r="4" spans="7:13" ht="15.75" x14ac:dyDescent="0.25">
      <c r="G4" s="14" t="s">
        <v>43</v>
      </c>
      <c r="H4" s="15" t="s">
        <v>25</v>
      </c>
      <c r="I4" s="16" t="s">
        <v>81</v>
      </c>
      <c r="J4" s="16"/>
      <c r="K4" s="16"/>
      <c r="L4" s="16"/>
      <c r="M4" s="16" t="s">
        <v>26</v>
      </c>
    </row>
    <row r="5" spans="7:13" ht="15.75" x14ac:dyDescent="0.25">
      <c r="G5" s="14" t="s">
        <v>27</v>
      </c>
      <c r="H5" s="15" t="s">
        <v>25</v>
      </c>
      <c r="I5" s="16">
        <v>80</v>
      </c>
      <c r="J5" s="16"/>
      <c r="K5" s="16"/>
      <c r="L5" s="16"/>
      <c r="M5" s="16" t="s">
        <v>28</v>
      </c>
    </row>
    <row r="6" spans="7:13" ht="15.75" x14ac:dyDescent="0.25">
      <c r="G6" s="14" t="s">
        <v>29</v>
      </c>
      <c r="H6" s="15" t="s">
        <v>25</v>
      </c>
      <c r="I6" s="16"/>
      <c r="J6" s="16"/>
      <c r="K6" s="16"/>
      <c r="L6" s="16"/>
      <c r="M6" s="16" t="s">
        <v>28</v>
      </c>
    </row>
    <row r="7" spans="7:13" ht="15.75" x14ac:dyDescent="0.25">
      <c r="G7" s="14" t="s">
        <v>30</v>
      </c>
      <c r="H7" s="15" t="s">
        <v>31</v>
      </c>
      <c r="I7" s="16">
        <v>17</v>
      </c>
      <c r="J7" s="16"/>
      <c r="K7" s="16"/>
      <c r="L7" s="16"/>
      <c r="M7" s="16" t="s">
        <v>32</v>
      </c>
    </row>
    <row r="8" spans="7:13" ht="15.75" x14ac:dyDescent="0.25">
      <c r="G8" s="14" t="s">
        <v>41</v>
      </c>
      <c r="H8" s="15" t="s">
        <v>31</v>
      </c>
      <c r="I8" s="16">
        <v>15</v>
      </c>
      <c r="J8" s="16"/>
      <c r="K8" s="16"/>
      <c r="L8" s="16"/>
      <c r="M8" s="16" t="s">
        <v>26</v>
      </c>
    </row>
    <row r="9" spans="7:13" ht="15.75" x14ac:dyDescent="0.25">
      <c r="G9" s="14" t="s">
        <v>40</v>
      </c>
      <c r="H9" s="15" t="s">
        <v>31</v>
      </c>
      <c r="I9" s="16">
        <v>2</v>
      </c>
      <c r="J9" s="16"/>
      <c r="K9" s="16"/>
      <c r="L9" s="16"/>
      <c r="M9" s="16" t="s">
        <v>26</v>
      </c>
    </row>
    <row r="10" spans="7:13" ht="15.75" x14ac:dyDescent="0.25">
      <c r="G10" s="14" t="s">
        <v>44</v>
      </c>
      <c r="H10" s="15" t="s">
        <v>25</v>
      </c>
      <c r="I10" s="16"/>
      <c r="J10" s="16"/>
      <c r="K10" s="16"/>
      <c r="L10" s="16"/>
      <c r="M10" s="16" t="s">
        <v>45</v>
      </c>
    </row>
    <row r="11" spans="7:13" ht="15.75" x14ac:dyDescent="0.25">
      <c r="G11" s="14" t="s">
        <v>42</v>
      </c>
      <c r="H11" s="15" t="s">
        <v>31</v>
      </c>
      <c r="I11" s="16"/>
      <c r="J11" s="16"/>
      <c r="K11" s="16"/>
      <c r="L11" s="16"/>
      <c r="M11" s="16" t="s">
        <v>48</v>
      </c>
    </row>
    <row r="12" spans="7:13" ht="15.75" x14ac:dyDescent="0.25">
      <c r="G12" s="14" t="s">
        <v>33</v>
      </c>
      <c r="H12" s="15" t="s">
        <v>31</v>
      </c>
      <c r="I12" s="16"/>
      <c r="J12" s="16"/>
      <c r="K12" s="16"/>
      <c r="L12" s="16"/>
      <c r="M12" s="16" t="s">
        <v>34</v>
      </c>
    </row>
    <row r="13" spans="7:13" ht="15.75" x14ac:dyDescent="0.25">
      <c r="G13" s="14" t="s">
        <v>36</v>
      </c>
      <c r="H13" s="15" t="s">
        <v>31</v>
      </c>
      <c r="I13" s="16"/>
      <c r="J13" s="16"/>
      <c r="K13" s="16"/>
      <c r="L13" s="16"/>
      <c r="M13" s="16" t="s">
        <v>35</v>
      </c>
    </row>
    <row r="14" spans="7:13" ht="15.75" x14ac:dyDescent="0.25">
      <c r="G14" s="14" t="s">
        <v>37</v>
      </c>
      <c r="H14" s="15" t="s">
        <v>31</v>
      </c>
      <c r="I14" s="16"/>
      <c r="J14" s="16"/>
      <c r="K14" s="16"/>
      <c r="L14" s="16"/>
      <c r="M14" s="16" t="s">
        <v>38</v>
      </c>
    </row>
    <row r="15" spans="7:13" ht="15.75" x14ac:dyDescent="0.25">
      <c r="G15" s="14" t="s">
        <v>39</v>
      </c>
      <c r="H15" s="15" t="s">
        <v>31</v>
      </c>
      <c r="I15" s="16"/>
      <c r="J15" s="16"/>
      <c r="K15" s="16"/>
      <c r="L15" s="16"/>
      <c r="M15" s="16" t="s">
        <v>47</v>
      </c>
    </row>
    <row r="16" spans="7:13" ht="15.75" x14ac:dyDescent="0.25">
      <c r="G16" s="17" t="s">
        <v>46</v>
      </c>
      <c r="H16" s="15" t="s">
        <v>25</v>
      </c>
      <c r="I16" s="16"/>
      <c r="J16" s="16"/>
      <c r="K16" s="16"/>
      <c r="L16" s="16"/>
      <c r="M16" s="16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20"/>
  <sheetViews>
    <sheetView workbookViewId="0">
      <selection activeCell="C14" sqref="C14"/>
    </sheetView>
  </sheetViews>
  <sheetFormatPr defaultRowHeight="15" x14ac:dyDescent="0.25"/>
  <cols>
    <col min="3" max="3" width="48.28515625" bestFit="1" customWidth="1"/>
  </cols>
  <sheetData>
    <row r="3" spans="3:3" x14ac:dyDescent="0.25">
      <c r="C3" t="s">
        <v>49</v>
      </c>
    </row>
    <row r="4" spans="3:3" x14ac:dyDescent="0.25">
      <c r="C4" t="s">
        <v>50</v>
      </c>
    </row>
    <row r="5" spans="3:3" x14ac:dyDescent="0.25">
      <c r="C5" t="s">
        <v>51</v>
      </c>
    </row>
    <row r="6" spans="3:3" x14ac:dyDescent="0.25">
      <c r="C6" t="s">
        <v>53</v>
      </c>
    </row>
    <row r="7" spans="3:3" x14ac:dyDescent="0.25">
      <c r="C7" t="s">
        <v>54</v>
      </c>
    </row>
    <row r="8" spans="3:3" x14ac:dyDescent="0.25">
      <c r="C8" t="s">
        <v>55</v>
      </c>
    </row>
    <row r="9" spans="3:3" x14ac:dyDescent="0.25">
      <c r="C9" t="s">
        <v>56</v>
      </c>
    </row>
    <row r="10" spans="3:3" x14ac:dyDescent="0.25">
      <c r="C10" t="s">
        <v>57</v>
      </c>
    </row>
    <row r="11" spans="3:3" x14ac:dyDescent="0.25">
      <c r="C11" t="s">
        <v>58</v>
      </c>
    </row>
    <row r="12" spans="3:3" x14ac:dyDescent="0.25">
      <c r="C12" t="s">
        <v>17</v>
      </c>
    </row>
    <row r="13" spans="3:3" x14ac:dyDescent="0.25">
      <c r="C13" t="s">
        <v>59</v>
      </c>
    </row>
    <row r="20" spans="3:3" x14ac:dyDescent="0.25">
      <c r="C20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showGridLines="0" zoomScale="90" zoomScaleNormal="90" workbookViewId="0">
      <selection activeCell="G47" sqref="G47"/>
    </sheetView>
  </sheetViews>
  <sheetFormatPr defaultRowHeight="15" x14ac:dyDescent="0.25"/>
  <cols>
    <col min="1" max="1" width="19.5703125" customWidth="1"/>
    <col min="2" max="2" width="9.140625" customWidth="1"/>
    <col min="3" max="3" width="7.5703125" bestFit="1" customWidth="1"/>
    <col min="8" max="8" width="12.7109375" bestFit="1" customWidth="1"/>
  </cols>
  <sheetData>
    <row r="1" spans="1:19" x14ac:dyDescent="0.25">
      <c r="A1" s="50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9" x14ac:dyDescent="0.25">
      <c r="A2" s="6"/>
      <c r="B2" s="5" t="s">
        <v>0</v>
      </c>
      <c r="C2" s="5" t="s">
        <v>8</v>
      </c>
      <c r="D2" s="5" t="s">
        <v>1</v>
      </c>
      <c r="E2" s="5" t="s">
        <v>9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10</v>
      </c>
      <c r="K2" s="5" t="s">
        <v>6</v>
      </c>
      <c r="L2" s="5" t="s">
        <v>7</v>
      </c>
      <c r="M2" s="5" t="s">
        <v>11</v>
      </c>
    </row>
    <row r="3" spans="1:19" x14ac:dyDescent="0.25">
      <c r="A3" s="1" t="s">
        <v>12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9" x14ac:dyDescent="0.25">
      <c r="A4" s="8" t="s">
        <v>60</v>
      </c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R4">
        <v>1640000</v>
      </c>
    </row>
    <row r="5" spans="1:19" x14ac:dyDescent="0.25">
      <c r="A5" s="8" t="s">
        <v>61</v>
      </c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P5" s="11"/>
      <c r="R5" s="11">
        <f>L6</f>
        <v>0</v>
      </c>
      <c r="S5" s="11">
        <f>L7</f>
        <v>0</v>
      </c>
    </row>
    <row r="6" spans="1:19" x14ac:dyDescent="0.25">
      <c r="A6" s="8" t="s">
        <v>62</v>
      </c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P6" s="11"/>
      <c r="R6">
        <v>177</v>
      </c>
      <c r="S6">
        <f>R4/R6</f>
        <v>9265.5367231638411</v>
      </c>
    </row>
    <row r="7" spans="1:19" x14ac:dyDescent="0.25">
      <c r="A7" s="8" t="s">
        <v>63</v>
      </c>
      <c r="B7" s="2"/>
      <c r="C7" s="2"/>
      <c r="D7" s="2"/>
      <c r="E7" s="2"/>
      <c r="F7" s="2"/>
      <c r="G7" s="2"/>
      <c r="H7" s="2"/>
      <c r="I7" s="3"/>
      <c r="J7" s="3"/>
      <c r="K7" s="3"/>
      <c r="L7" s="3"/>
      <c r="M7" s="3"/>
    </row>
    <row r="8" spans="1:19" x14ac:dyDescent="0.25">
      <c r="A8" s="8" t="s">
        <v>13</v>
      </c>
      <c r="B8" s="3" t="e">
        <f>AVERAGE(B6:B7)</f>
        <v>#DIV/0!</v>
      </c>
      <c r="C8" s="3" t="e">
        <f t="shared" ref="C8:M8" si="0">AVERAGE(C6:C7)</f>
        <v>#DIV/0!</v>
      </c>
      <c r="D8" s="3" t="e">
        <f t="shared" si="0"/>
        <v>#DIV/0!</v>
      </c>
      <c r="E8" s="3" t="e">
        <f t="shared" si="0"/>
        <v>#DIV/0!</v>
      </c>
      <c r="F8" s="3" t="e">
        <f t="shared" si="0"/>
        <v>#DIV/0!</v>
      </c>
      <c r="G8" s="3" t="e">
        <f t="shared" si="0"/>
        <v>#DIV/0!</v>
      </c>
      <c r="H8" s="3" t="e">
        <f t="shared" si="0"/>
        <v>#DIV/0!</v>
      </c>
      <c r="I8" s="3" t="e">
        <f t="shared" si="0"/>
        <v>#DIV/0!</v>
      </c>
      <c r="J8" s="3" t="e">
        <f t="shared" si="0"/>
        <v>#DIV/0!</v>
      </c>
      <c r="K8" s="3" t="e">
        <f t="shared" si="0"/>
        <v>#DIV/0!</v>
      </c>
      <c r="L8" s="3" t="e">
        <f t="shared" si="0"/>
        <v>#DIV/0!</v>
      </c>
      <c r="M8" s="3" t="e">
        <f t="shared" si="0"/>
        <v>#DIV/0!</v>
      </c>
    </row>
    <row r="10" spans="1:19" x14ac:dyDescent="0.25">
      <c r="A10" s="50" t="s">
        <v>22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9" x14ac:dyDescent="0.25">
      <c r="A11" s="6"/>
      <c r="B11" s="5" t="s">
        <v>0</v>
      </c>
      <c r="C11" s="5" t="s">
        <v>8</v>
      </c>
      <c r="D11" s="5" t="s">
        <v>1</v>
      </c>
      <c r="E11" s="5" t="s">
        <v>9</v>
      </c>
      <c r="F11" s="5" t="s">
        <v>2</v>
      </c>
      <c r="G11" s="5" t="s">
        <v>3</v>
      </c>
      <c r="H11" s="5" t="s">
        <v>4</v>
      </c>
      <c r="I11" s="5" t="s">
        <v>5</v>
      </c>
      <c r="J11" s="5" t="s">
        <v>10</v>
      </c>
      <c r="K11" s="5" t="s">
        <v>6</v>
      </c>
      <c r="L11" s="5" t="s">
        <v>7</v>
      </c>
      <c r="M11" s="5" t="s">
        <v>11</v>
      </c>
    </row>
    <row r="12" spans="1:19" x14ac:dyDescent="0.25">
      <c r="A12" s="1" t="s">
        <v>12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9" x14ac:dyDescent="0.25">
      <c r="A13" s="8" t="s">
        <v>60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</row>
    <row r="14" spans="1:19" x14ac:dyDescent="0.25">
      <c r="A14" s="8" t="s">
        <v>61</v>
      </c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</row>
    <row r="15" spans="1:19" x14ac:dyDescent="0.25">
      <c r="A15" s="8" t="s">
        <v>62</v>
      </c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>
        <f>SUM(B15:M15)</f>
        <v>0</v>
      </c>
    </row>
    <row r="16" spans="1:19" x14ac:dyDescent="0.25">
      <c r="A16" s="8" t="s">
        <v>63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>
        <f t="shared" ref="N16:N17" si="1">SUM(B16:M16)</f>
        <v>0</v>
      </c>
    </row>
    <row r="17" spans="1:14" x14ac:dyDescent="0.25">
      <c r="A17" s="8" t="s">
        <v>13</v>
      </c>
      <c r="B17" s="3">
        <f>SUM(B15:B16)</f>
        <v>0</v>
      </c>
      <c r="C17" s="3">
        <f t="shared" ref="C17:M17" si="2">SUM(C15:C16)</f>
        <v>0</v>
      </c>
      <c r="D17" s="3">
        <f t="shared" si="2"/>
        <v>0</v>
      </c>
      <c r="E17" s="3">
        <f t="shared" si="2"/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>
        <f t="shared" si="1"/>
        <v>0</v>
      </c>
    </row>
    <row r="19" spans="1:14" x14ac:dyDescent="0.25">
      <c r="A19" s="50" t="s">
        <v>20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4" x14ac:dyDescent="0.25">
      <c r="A20" s="6"/>
      <c r="B20" s="5" t="s">
        <v>0</v>
      </c>
      <c r="C20" s="5" t="s">
        <v>8</v>
      </c>
      <c r="D20" s="5" t="s">
        <v>1</v>
      </c>
      <c r="E20" s="5" t="s">
        <v>9</v>
      </c>
      <c r="F20" s="5" t="s">
        <v>2</v>
      </c>
      <c r="G20" s="5" t="s">
        <v>3</v>
      </c>
      <c r="H20" s="5" t="s">
        <v>4</v>
      </c>
      <c r="I20" s="5" t="s">
        <v>5</v>
      </c>
      <c r="J20" s="5" t="s">
        <v>10</v>
      </c>
      <c r="K20" s="5" t="s">
        <v>6</v>
      </c>
      <c r="L20" s="5" t="s">
        <v>7</v>
      </c>
      <c r="M20" s="5" t="s">
        <v>11</v>
      </c>
    </row>
    <row r="21" spans="1:14" x14ac:dyDescent="0.25">
      <c r="A21" s="1" t="s">
        <v>12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4" x14ac:dyDescent="0.25">
      <c r="A22" s="8" t="s">
        <v>60</v>
      </c>
      <c r="B22" s="2"/>
      <c r="C22" s="2"/>
      <c r="D22" s="2"/>
      <c r="E22" s="2"/>
      <c r="F22" s="2">
        <v>9</v>
      </c>
      <c r="G22" s="2">
        <v>23.7</v>
      </c>
      <c r="H22" s="2">
        <v>17</v>
      </c>
      <c r="I22" s="3">
        <v>22</v>
      </c>
      <c r="J22" s="3">
        <v>21</v>
      </c>
      <c r="K22" s="3"/>
      <c r="L22" s="3"/>
      <c r="M22" s="3"/>
    </row>
    <row r="23" spans="1:14" x14ac:dyDescent="0.25">
      <c r="A23" s="8" t="s">
        <v>61</v>
      </c>
      <c r="B23" s="2"/>
      <c r="C23" s="2"/>
      <c r="D23" s="2"/>
      <c r="E23" s="2"/>
      <c r="F23" s="2"/>
      <c r="G23" s="2">
        <v>16</v>
      </c>
      <c r="H23" s="2">
        <v>21</v>
      </c>
      <c r="I23" s="3">
        <v>27</v>
      </c>
      <c r="J23" s="3">
        <v>22</v>
      </c>
      <c r="K23" s="3"/>
      <c r="L23" s="3"/>
      <c r="M23" s="3"/>
    </row>
    <row r="24" spans="1:14" x14ac:dyDescent="0.25">
      <c r="A24" s="8" t="s">
        <v>62</v>
      </c>
      <c r="B24" s="2"/>
      <c r="C24" s="2"/>
      <c r="D24" s="2"/>
      <c r="E24" s="2"/>
      <c r="F24" s="2"/>
      <c r="G24" s="2"/>
      <c r="H24" s="2"/>
      <c r="I24" s="3"/>
      <c r="J24" s="3"/>
      <c r="K24" s="3"/>
      <c r="L24" s="3"/>
      <c r="M24" s="3"/>
    </row>
    <row r="25" spans="1:14" x14ac:dyDescent="0.25">
      <c r="A25" s="8" t="s">
        <v>63</v>
      </c>
      <c r="B25" s="2"/>
      <c r="C25" s="2"/>
      <c r="D25" s="2"/>
      <c r="E25" s="2"/>
      <c r="F25" s="2"/>
      <c r="G25" s="2">
        <v>7</v>
      </c>
      <c r="H25" s="2">
        <v>25</v>
      </c>
      <c r="I25" s="3">
        <v>21</v>
      </c>
      <c r="J25" s="3">
        <v>33</v>
      </c>
      <c r="K25" s="3"/>
      <c r="L25" s="3"/>
      <c r="M25" s="3"/>
    </row>
    <row r="26" spans="1:14" x14ac:dyDescent="0.25">
      <c r="A26" s="8" t="s">
        <v>13</v>
      </c>
      <c r="B26" s="3" t="e">
        <f>AVERAGE(B22:B25)</f>
        <v>#DIV/0!</v>
      </c>
      <c r="C26" s="3" t="e">
        <f t="shared" ref="C26:M26" si="3">AVERAGE(C22:C25)</f>
        <v>#DIV/0!</v>
      </c>
      <c r="D26" s="3" t="e">
        <f t="shared" si="3"/>
        <v>#DIV/0!</v>
      </c>
      <c r="E26" s="3" t="e">
        <f t="shared" si="3"/>
        <v>#DIV/0!</v>
      </c>
      <c r="F26" s="3">
        <f t="shared" si="3"/>
        <v>9</v>
      </c>
      <c r="G26" s="3">
        <f t="shared" si="3"/>
        <v>15.566666666666668</v>
      </c>
      <c r="H26" s="3">
        <f t="shared" si="3"/>
        <v>21</v>
      </c>
      <c r="I26" s="3">
        <f t="shared" si="3"/>
        <v>23.333333333333332</v>
      </c>
      <c r="J26" s="3">
        <f t="shared" si="3"/>
        <v>25.333333333333332</v>
      </c>
      <c r="K26" s="3" t="e">
        <f t="shared" si="3"/>
        <v>#DIV/0!</v>
      </c>
      <c r="L26" s="3" t="e">
        <f t="shared" si="3"/>
        <v>#DIV/0!</v>
      </c>
      <c r="M26" s="3" t="e">
        <f t="shared" si="3"/>
        <v>#DIV/0!</v>
      </c>
    </row>
    <row r="28" spans="1:14" x14ac:dyDescent="0.25">
      <c r="A28" s="50" t="s">
        <v>18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</row>
    <row r="29" spans="1:14" x14ac:dyDescent="0.25">
      <c r="A29" s="6"/>
      <c r="B29" s="5" t="s">
        <v>0</v>
      </c>
      <c r="C29" s="5" t="s">
        <v>8</v>
      </c>
      <c r="D29" s="5" t="s">
        <v>1</v>
      </c>
      <c r="E29" s="5" t="s">
        <v>9</v>
      </c>
      <c r="F29" s="5" t="s">
        <v>2</v>
      </c>
      <c r="G29" s="5" t="s">
        <v>3</v>
      </c>
      <c r="H29" s="5" t="s">
        <v>4</v>
      </c>
      <c r="I29" s="5" t="s">
        <v>5</v>
      </c>
      <c r="J29" s="5" t="s">
        <v>10</v>
      </c>
      <c r="K29" s="5" t="s">
        <v>6</v>
      </c>
      <c r="L29" s="5" t="s">
        <v>7</v>
      </c>
      <c r="M29" s="5" t="s">
        <v>11</v>
      </c>
    </row>
    <row r="30" spans="1:14" x14ac:dyDescent="0.25">
      <c r="A30" s="1" t="s">
        <v>12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4" x14ac:dyDescent="0.25">
      <c r="A31" s="8" t="s">
        <v>60</v>
      </c>
      <c r="B31" s="2"/>
      <c r="C31" s="2"/>
      <c r="D31" s="2"/>
      <c r="E31" s="2"/>
      <c r="F31" s="2">
        <v>1532</v>
      </c>
      <c r="G31" s="2">
        <v>5014</v>
      </c>
      <c r="H31" s="2">
        <v>5475</v>
      </c>
      <c r="I31" s="3">
        <v>6799</v>
      </c>
      <c r="J31" s="3">
        <v>7463</v>
      </c>
      <c r="K31" s="3"/>
      <c r="L31" s="3"/>
      <c r="M31" s="3"/>
    </row>
    <row r="32" spans="1:14" x14ac:dyDescent="0.25">
      <c r="A32" s="8" t="s">
        <v>61</v>
      </c>
      <c r="B32" s="2"/>
      <c r="C32" s="2"/>
      <c r="D32" s="2"/>
      <c r="E32" s="2"/>
      <c r="F32" s="2"/>
      <c r="G32" s="2">
        <v>1394</v>
      </c>
      <c r="H32" s="2">
        <v>8066</v>
      </c>
      <c r="I32" s="3">
        <v>11568</v>
      </c>
      <c r="J32" s="3">
        <v>7749</v>
      </c>
      <c r="K32" s="3"/>
      <c r="L32" s="3"/>
      <c r="M32" s="3"/>
    </row>
    <row r="33" spans="1:14" x14ac:dyDescent="0.25">
      <c r="A33" s="8" t="s">
        <v>62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4" x14ac:dyDescent="0.25">
      <c r="A34" s="8" t="s">
        <v>63</v>
      </c>
      <c r="B34" s="3"/>
      <c r="C34" s="3"/>
      <c r="D34" s="3"/>
      <c r="E34" s="3"/>
      <c r="F34" s="3"/>
      <c r="G34" s="3">
        <v>202</v>
      </c>
      <c r="H34" s="3">
        <v>9798</v>
      </c>
      <c r="I34" s="3">
        <v>8165</v>
      </c>
      <c r="J34" s="3">
        <v>12331</v>
      </c>
      <c r="K34" s="3"/>
      <c r="L34" s="3"/>
      <c r="M34" s="3"/>
    </row>
    <row r="35" spans="1:14" x14ac:dyDescent="0.25">
      <c r="A35" s="8" t="s">
        <v>13</v>
      </c>
      <c r="B35" s="3">
        <f>SUM(B31:B34)</f>
        <v>0</v>
      </c>
      <c r="C35" s="3">
        <f t="shared" ref="C35:M35" si="4">SUM(C31:C34)</f>
        <v>0</v>
      </c>
      <c r="D35" s="3">
        <f t="shared" si="4"/>
        <v>0</v>
      </c>
      <c r="E35" s="3">
        <f t="shared" si="4"/>
        <v>0</v>
      </c>
      <c r="F35" s="3">
        <f t="shared" si="4"/>
        <v>1532</v>
      </c>
      <c r="G35" s="3">
        <f t="shared" si="4"/>
        <v>6610</v>
      </c>
      <c r="H35" s="3">
        <f t="shared" si="4"/>
        <v>23339</v>
      </c>
      <c r="I35" s="3">
        <f t="shared" si="4"/>
        <v>26532</v>
      </c>
      <c r="J35" s="3">
        <f t="shared" si="4"/>
        <v>27543</v>
      </c>
      <c r="K35" s="3">
        <f t="shared" si="4"/>
        <v>0</v>
      </c>
      <c r="L35" s="3">
        <f t="shared" si="4"/>
        <v>0</v>
      </c>
      <c r="M35" s="3">
        <f t="shared" si="4"/>
        <v>0</v>
      </c>
    </row>
    <row r="37" spans="1:14" x14ac:dyDescent="0.25">
      <c r="A37" s="50" t="s">
        <v>19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</row>
    <row r="38" spans="1:14" x14ac:dyDescent="0.25">
      <c r="A38" s="6"/>
      <c r="B38" s="5" t="s">
        <v>0</v>
      </c>
      <c r="C38" s="5" t="s">
        <v>8</v>
      </c>
      <c r="D38" s="5" t="s">
        <v>1</v>
      </c>
      <c r="E38" s="5" t="s">
        <v>9</v>
      </c>
      <c r="F38" s="5" t="s">
        <v>2</v>
      </c>
      <c r="G38" s="5" t="s">
        <v>3</v>
      </c>
      <c r="H38" s="5" t="s">
        <v>4</v>
      </c>
      <c r="I38" s="5" t="s">
        <v>5</v>
      </c>
      <c r="J38" s="5" t="s">
        <v>10</v>
      </c>
      <c r="K38" s="5" t="s">
        <v>6</v>
      </c>
      <c r="L38" s="5" t="s">
        <v>7</v>
      </c>
      <c r="M38" s="5" t="s">
        <v>11</v>
      </c>
    </row>
    <row r="39" spans="1:14" x14ac:dyDescent="0.25">
      <c r="A39" s="8" t="s">
        <v>60</v>
      </c>
      <c r="B39" s="2"/>
      <c r="C39" s="2"/>
      <c r="D39" s="2"/>
      <c r="E39" s="2"/>
      <c r="F39" s="3">
        <f>F31/N39</f>
        <v>90.117647058823536</v>
      </c>
      <c r="G39" s="3">
        <f>G31/N39</f>
        <v>294.94117647058823</v>
      </c>
      <c r="H39" s="3">
        <f>H31/N39</f>
        <v>322.05882352941177</v>
      </c>
      <c r="I39" s="3">
        <f>I31/N39</f>
        <v>399.94117647058823</v>
      </c>
      <c r="J39" s="3">
        <f>J31/N39</f>
        <v>439</v>
      </c>
      <c r="K39" s="3">
        <f>K31/N39</f>
        <v>0</v>
      </c>
      <c r="L39" s="3"/>
      <c r="M39" s="3"/>
      <c r="N39">
        <v>17</v>
      </c>
    </row>
    <row r="40" spans="1:14" x14ac:dyDescent="0.25">
      <c r="A40" s="8" t="s">
        <v>61</v>
      </c>
      <c r="B40" s="2"/>
      <c r="C40" s="2"/>
      <c r="D40" s="2"/>
      <c r="E40" s="2"/>
      <c r="F40" s="3">
        <f t="shared" ref="F40:F42" si="5">F32/N40</f>
        <v>0</v>
      </c>
      <c r="G40" s="3">
        <f t="shared" ref="G40:G42" si="6">G32/N40</f>
        <v>82</v>
      </c>
      <c r="H40" s="3">
        <f t="shared" ref="H40:H42" si="7">H32/N40</f>
        <v>474.47058823529414</v>
      </c>
      <c r="I40" s="3">
        <f>I32/N40</f>
        <v>680.47058823529414</v>
      </c>
      <c r="J40" s="3">
        <f>J32/N40</f>
        <v>455.8235294117647</v>
      </c>
      <c r="K40" s="3">
        <f>K32/N40</f>
        <v>0</v>
      </c>
      <c r="L40" s="3"/>
      <c r="M40" s="3"/>
      <c r="N40">
        <v>17</v>
      </c>
    </row>
    <row r="41" spans="1:14" x14ac:dyDescent="0.25">
      <c r="A41" s="8" t="s">
        <v>62</v>
      </c>
      <c r="B41" s="2"/>
      <c r="C41" s="2"/>
      <c r="D41" s="2"/>
      <c r="E41" s="2"/>
      <c r="F41" s="3">
        <f t="shared" si="5"/>
        <v>0</v>
      </c>
      <c r="G41" s="3">
        <f t="shared" si="6"/>
        <v>0</v>
      </c>
      <c r="H41" s="3"/>
      <c r="I41" s="3"/>
      <c r="J41" s="3"/>
      <c r="K41" s="3"/>
      <c r="L41" s="3"/>
      <c r="M41" s="3"/>
      <c r="N41">
        <v>17</v>
      </c>
    </row>
    <row r="42" spans="1:14" x14ac:dyDescent="0.25">
      <c r="A42" s="8" t="s">
        <v>63</v>
      </c>
      <c r="B42" s="2"/>
      <c r="C42" s="2"/>
      <c r="D42" s="2"/>
      <c r="E42" s="2"/>
      <c r="F42" s="3">
        <f t="shared" si="5"/>
        <v>0</v>
      </c>
      <c r="G42" s="3">
        <f t="shared" si="6"/>
        <v>11.882352941176471</v>
      </c>
      <c r="H42" s="3">
        <f t="shared" si="7"/>
        <v>576.35294117647061</v>
      </c>
      <c r="I42" s="3">
        <f>I34/N42</f>
        <v>480.29411764705884</v>
      </c>
      <c r="J42" s="3">
        <f>J34/N42</f>
        <v>725.35294117647061</v>
      </c>
      <c r="K42" s="3">
        <f>K34/N42</f>
        <v>0</v>
      </c>
      <c r="L42" s="3"/>
      <c r="M42" s="3"/>
      <c r="N42">
        <v>17</v>
      </c>
    </row>
    <row r="43" spans="1:14" x14ac:dyDescent="0.25">
      <c r="A43" s="8" t="s">
        <v>13</v>
      </c>
      <c r="B43" s="3">
        <f>SUM(B39:B42)</f>
        <v>0</v>
      </c>
      <c r="C43" s="3">
        <f t="shared" ref="C43:M43" si="8">SUM(C39:C42)</f>
        <v>0</v>
      </c>
      <c r="D43" s="3">
        <f t="shared" si="8"/>
        <v>0</v>
      </c>
      <c r="E43" s="3">
        <f t="shared" si="8"/>
        <v>0</v>
      </c>
      <c r="F43" s="3">
        <f t="shared" si="8"/>
        <v>90.117647058823536</v>
      </c>
      <c r="G43" s="3">
        <f t="shared" si="8"/>
        <v>388.8235294117647</v>
      </c>
      <c r="H43" s="3">
        <f t="shared" si="8"/>
        <v>1372.8823529411766</v>
      </c>
      <c r="I43" s="3">
        <f t="shared" si="8"/>
        <v>1560.7058823529412</v>
      </c>
      <c r="J43" s="3">
        <f t="shared" si="8"/>
        <v>1620.1764705882351</v>
      </c>
      <c r="K43" s="3">
        <f t="shared" si="8"/>
        <v>0</v>
      </c>
      <c r="L43" s="3">
        <f t="shared" si="8"/>
        <v>0</v>
      </c>
      <c r="M43" s="3">
        <f t="shared" si="8"/>
        <v>0</v>
      </c>
    </row>
  </sheetData>
  <mergeCells count="5">
    <mergeCell ref="A1:M1"/>
    <mergeCell ref="A19:M19"/>
    <mergeCell ref="A28:M28"/>
    <mergeCell ref="A37:M37"/>
    <mergeCell ref="A10:M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19"/>
  <sheetViews>
    <sheetView workbookViewId="0">
      <selection activeCell="O11" sqref="O11"/>
    </sheetView>
  </sheetViews>
  <sheetFormatPr defaultRowHeight="15" x14ac:dyDescent="0.25"/>
  <cols>
    <col min="1" max="1" width="13.28515625" bestFit="1" customWidth="1"/>
    <col min="2" max="2" width="6.85546875" bestFit="1" customWidth="1"/>
    <col min="7" max="7" width="6.85546875" bestFit="1" customWidth="1"/>
  </cols>
  <sheetData>
    <row r="1" spans="1:73" ht="18.75" x14ac:dyDescent="0.3">
      <c r="A1" s="51" t="s">
        <v>64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</row>
    <row r="2" spans="1:73" ht="15.75" x14ac:dyDescent="0.25">
      <c r="A2" s="13" t="s">
        <v>16</v>
      </c>
      <c r="B2" s="19">
        <v>44317</v>
      </c>
      <c r="C2" s="19">
        <v>44318</v>
      </c>
      <c r="D2" s="19">
        <v>44319</v>
      </c>
      <c r="E2" s="19">
        <v>44320</v>
      </c>
      <c r="F2" s="19">
        <v>44321</v>
      </c>
      <c r="G2" s="19">
        <v>44322</v>
      </c>
      <c r="H2" s="19">
        <v>44323</v>
      </c>
      <c r="I2" s="19">
        <v>44324</v>
      </c>
      <c r="J2" s="19">
        <v>44325</v>
      </c>
      <c r="K2" s="19">
        <v>44326</v>
      </c>
      <c r="L2" s="19">
        <v>44327</v>
      </c>
      <c r="M2" s="19">
        <v>44328</v>
      </c>
      <c r="N2" s="19">
        <v>44329</v>
      </c>
      <c r="O2" s="19">
        <v>44330</v>
      </c>
      <c r="P2" s="19">
        <v>44331</v>
      </c>
      <c r="Q2" s="19">
        <v>44332</v>
      </c>
      <c r="R2" s="19">
        <v>44333</v>
      </c>
      <c r="S2" s="19">
        <v>44334</v>
      </c>
      <c r="T2" s="19">
        <v>44335</v>
      </c>
      <c r="U2" s="19">
        <v>44336</v>
      </c>
      <c r="V2" s="19">
        <v>44337</v>
      </c>
      <c r="W2" s="19">
        <v>44338</v>
      </c>
      <c r="X2" s="19">
        <v>44339</v>
      </c>
      <c r="Y2" s="19">
        <v>44340</v>
      </c>
      <c r="Z2" s="19">
        <v>44341</v>
      </c>
      <c r="AA2" s="19">
        <v>44342</v>
      </c>
      <c r="AB2" s="19">
        <v>44343</v>
      </c>
      <c r="AC2" s="19">
        <v>44344</v>
      </c>
      <c r="AD2" s="19">
        <v>44345</v>
      </c>
      <c r="AE2" s="19">
        <v>44346</v>
      </c>
      <c r="AF2" s="19">
        <v>44347</v>
      </c>
      <c r="AG2" s="19">
        <v>44348</v>
      </c>
      <c r="AH2" s="19">
        <v>44349</v>
      </c>
      <c r="AI2" s="19">
        <v>44350</v>
      </c>
      <c r="AJ2" s="19">
        <v>44351</v>
      </c>
      <c r="AK2" s="19">
        <v>44352</v>
      </c>
      <c r="AL2" s="19">
        <v>44353</v>
      </c>
      <c r="AM2" s="19">
        <v>44354</v>
      </c>
      <c r="AN2" s="19">
        <v>44355</v>
      </c>
      <c r="AO2" s="19">
        <v>44356</v>
      </c>
      <c r="AP2" s="19">
        <v>44357</v>
      </c>
      <c r="AQ2" s="19">
        <v>44358</v>
      </c>
      <c r="AR2" s="19">
        <v>44359</v>
      </c>
      <c r="AS2" s="19">
        <v>44360</v>
      </c>
      <c r="AT2" s="19">
        <v>44361</v>
      </c>
      <c r="AU2" s="19">
        <v>44362</v>
      </c>
      <c r="AV2" s="19">
        <v>44363</v>
      </c>
      <c r="AW2" s="19">
        <v>44364</v>
      </c>
      <c r="AX2" s="19">
        <v>44365</v>
      </c>
      <c r="AY2" s="19">
        <v>44366</v>
      </c>
      <c r="AZ2" s="19">
        <v>44367</v>
      </c>
      <c r="BA2" s="19">
        <v>44368</v>
      </c>
      <c r="BB2" s="19">
        <v>44369</v>
      </c>
      <c r="BC2" s="19">
        <v>44370</v>
      </c>
      <c r="BD2" s="19">
        <v>44371</v>
      </c>
      <c r="BE2" s="19">
        <v>44372</v>
      </c>
      <c r="BF2" s="19">
        <v>44373</v>
      </c>
      <c r="BG2" s="19">
        <v>44374</v>
      </c>
      <c r="BH2" s="19">
        <v>44375</v>
      </c>
      <c r="BI2" s="19">
        <v>44376</v>
      </c>
      <c r="BJ2" s="19">
        <v>44377</v>
      </c>
      <c r="BK2" s="19">
        <v>44378</v>
      </c>
      <c r="BL2" s="19">
        <v>44379</v>
      </c>
      <c r="BM2" s="19">
        <v>44380</v>
      </c>
      <c r="BN2" s="19">
        <v>44381</v>
      </c>
      <c r="BO2" s="19">
        <v>44382</v>
      </c>
      <c r="BP2" s="19">
        <v>44383</v>
      </c>
      <c r="BQ2" s="19">
        <v>44384</v>
      </c>
      <c r="BR2" s="19">
        <v>44385</v>
      </c>
      <c r="BS2" s="19">
        <v>44386</v>
      </c>
      <c r="BT2" s="19">
        <v>44387</v>
      </c>
      <c r="BU2" s="19">
        <v>44388</v>
      </c>
    </row>
    <row r="3" spans="1:73" x14ac:dyDescent="0.25">
      <c r="A3" s="18" t="s">
        <v>60</v>
      </c>
      <c r="B3" s="18">
        <v>167</v>
      </c>
      <c r="C3" s="18">
        <v>175.8</v>
      </c>
      <c r="D3" s="18">
        <v>198.3</v>
      </c>
      <c r="E3" s="18">
        <v>209</v>
      </c>
      <c r="F3" s="18">
        <v>231</v>
      </c>
      <c r="G3" s="18">
        <v>241</v>
      </c>
      <c r="H3" s="18">
        <v>258</v>
      </c>
      <c r="I3" s="18">
        <v>264</v>
      </c>
      <c r="J3" s="18">
        <v>278</v>
      </c>
      <c r="K3" s="18">
        <v>285</v>
      </c>
      <c r="L3" s="18">
        <v>297</v>
      </c>
      <c r="M3" s="18">
        <v>305</v>
      </c>
      <c r="N3" s="18">
        <v>320</v>
      </c>
      <c r="O3" s="18">
        <v>328</v>
      </c>
      <c r="P3" s="18">
        <v>335</v>
      </c>
      <c r="Q3" s="18">
        <v>345</v>
      </c>
      <c r="R3" s="18">
        <v>346</v>
      </c>
      <c r="S3" s="18">
        <v>346</v>
      </c>
      <c r="T3" s="18">
        <v>346</v>
      </c>
      <c r="U3" s="18">
        <v>346</v>
      </c>
      <c r="V3" s="18">
        <v>346</v>
      </c>
      <c r="W3" s="18">
        <v>346</v>
      </c>
      <c r="X3" s="18">
        <v>346</v>
      </c>
      <c r="Y3" s="18">
        <v>346</v>
      </c>
      <c r="Z3" s="18">
        <v>346</v>
      </c>
      <c r="AA3" s="18">
        <v>346</v>
      </c>
      <c r="AB3" s="18">
        <v>346</v>
      </c>
      <c r="AC3" s="18">
        <v>346</v>
      </c>
      <c r="AD3" s="18">
        <v>350</v>
      </c>
      <c r="AE3" s="18">
        <v>356</v>
      </c>
      <c r="AF3" s="18">
        <v>359</v>
      </c>
      <c r="AG3" s="18">
        <v>365</v>
      </c>
      <c r="AH3" s="18">
        <v>376</v>
      </c>
      <c r="AI3" s="18">
        <v>389</v>
      </c>
      <c r="AJ3" s="18">
        <v>405</v>
      </c>
      <c r="AK3" s="18">
        <v>422</v>
      </c>
      <c r="AL3" s="18">
        <v>434</v>
      </c>
      <c r="AM3" s="18">
        <v>446</v>
      </c>
      <c r="AN3" s="18">
        <v>459</v>
      </c>
      <c r="AO3" s="18">
        <v>479</v>
      </c>
      <c r="AP3" s="18">
        <v>479</v>
      </c>
      <c r="AQ3" s="18">
        <v>479</v>
      </c>
      <c r="AR3" s="18">
        <v>479</v>
      </c>
      <c r="AS3" s="18">
        <v>483</v>
      </c>
      <c r="AT3" s="18">
        <v>495</v>
      </c>
      <c r="AU3" s="18">
        <v>507</v>
      </c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>
        <v>749</v>
      </c>
      <c r="BL3" s="18">
        <v>765</v>
      </c>
      <c r="BM3" s="18"/>
      <c r="BN3" s="18"/>
      <c r="BO3" s="18"/>
      <c r="BP3" s="18">
        <v>806</v>
      </c>
      <c r="BQ3" s="18"/>
      <c r="BR3" s="18"/>
      <c r="BS3" s="18"/>
      <c r="BT3" s="18"/>
    </row>
    <row r="4" spans="1:73" x14ac:dyDescent="0.25">
      <c r="A4" s="18" t="s">
        <v>61</v>
      </c>
      <c r="B4" s="18">
        <v>81</v>
      </c>
      <c r="C4" s="18">
        <v>81</v>
      </c>
      <c r="D4" s="18">
        <v>81</v>
      </c>
      <c r="E4" s="18">
        <v>81</v>
      </c>
      <c r="F4" s="18">
        <v>81</v>
      </c>
      <c r="G4" s="18">
        <v>86</v>
      </c>
      <c r="H4" s="18">
        <v>86</v>
      </c>
      <c r="I4" s="18">
        <v>86</v>
      </c>
      <c r="J4" s="18">
        <v>86</v>
      </c>
      <c r="K4" s="18">
        <v>86</v>
      </c>
      <c r="L4" s="18">
        <v>86</v>
      </c>
      <c r="M4" s="18">
        <v>86</v>
      </c>
      <c r="N4" s="18">
        <v>86</v>
      </c>
      <c r="O4" s="18">
        <v>86</v>
      </c>
      <c r="P4" s="18">
        <v>86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>
        <v>285</v>
      </c>
      <c r="BM4" s="18"/>
      <c r="BN4" s="18"/>
      <c r="BO4" s="18"/>
      <c r="BP4" s="18"/>
      <c r="BQ4" s="18"/>
      <c r="BR4" s="18"/>
      <c r="BS4" s="18"/>
      <c r="BT4" s="18"/>
    </row>
    <row r="5" spans="1:73" x14ac:dyDescent="0.25">
      <c r="A5" s="18" t="s">
        <v>62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  <row r="6" spans="1:73" x14ac:dyDescent="0.25">
      <c r="A6" s="18" t="s">
        <v>63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>
        <v>159</v>
      </c>
      <c r="BM6" s="18"/>
      <c r="BN6" s="18"/>
      <c r="BO6" s="18"/>
      <c r="BP6" s="18"/>
      <c r="BQ6" s="18"/>
      <c r="BR6" s="18"/>
      <c r="BS6" s="18"/>
      <c r="BT6" s="18"/>
    </row>
    <row r="8" spans="1:73" ht="18.75" x14ac:dyDescent="0.3">
      <c r="A8" s="51" t="s">
        <v>78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</row>
    <row r="9" spans="1:73" ht="15.75" x14ac:dyDescent="0.25">
      <c r="A9" s="13" t="s">
        <v>16</v>
      </c>
      <c r="B9" s="19">
        <v>44317</v>
      </c>
      <c r="C9" s="19">
        <v>44318</v>
      </c>
      <c r="D9" s="19">
        <v>44319</v>
      </c>
      <c r="E9" s="19">
        <v>44320</v>
      </c>
      <c r="F9" s="19">
        <v>44321</v>
      </c>
      <c r="G9" s="19">
        <v>44322</v>
      </c>
      <c r="H9" s="19">
        <v>44323</v>
      </c>
      <c r="I9" s="19">
        <v>44324</v>
      </c>
      <c r="J9" s="19">
        <v>44325</v>
      </c>
      <c r="K9" s="19">
        <v>44326</v>
      </c>
      <c r="L9" s="19">
        <v>44327</v>
      </c>
      <c r="M9" s="19">
        <v>44328</v>
      </c>
      <c r="N9" s="19">
        <v>44329</v>
      </c>
      <c r="O9" s="19">
        <v>44330</v>
      </c>
      <c r="P9" s="19">
        <v>44331</v>
      </c>
      <c r="Q9" s="19">
        <v>44332</v>
      </c>
      <c r="R9" s="19">
        <v>44333</v>
      </c>
      <c r="S9" s="19">
        <v>44334</v>
      </c>
      <c r="T9" s="19">
        <v>44335</v>
      </c>
      <c r="U9" s="19">
        <v>44336</v>
      </c>
      <c r="V9" s="19">
        <v>44337</v>
      </c>
      <c r="W9" s="19">
        <v>44338</v>
      </c>
      <c r="X9" s="19">
        <v>44339</v>
      </c>
      <c r="Y9" s="19">
        <v>44340</v>
      </c>
      <c r="Z9" s="19">
        <v>44341</v>
      </c>
      <c r="AA9" s="19">
        <v>44342</v>
      </c>
      <c r="AB9" s="19">
        <v>44343</v>
      </c>
      <c r="AC9" s="19">
        <v>44344</v>
      </c>
      <c r="AD9" s="19">
        <v>44345</v>
      </c>
      <c r="AE9" s="19">
        <v>44346</v>
      </c>
      <c r="AF9" s="19">
        <v>44347</v>
      </c>
      <c r="AG9" s="19">
        <v>44348</v>
      </c>
      <c r="AH9" s="19">
        <v>44349</v>
      </c>
      <c r="AI9" s="19">
        <v>44350</v>
      </c>
      <c r="AJ9" s="19">
        <v>44351</v>
      </c>
      <c r="AK9" s="19">
        <v>44352</v>
      </c>
      <c r="AL9" s="19">
        <v>44353</v>
      </c>
      <c r="AM9" s="19">
        <v>44354</v>
      </c>
      <c r="AN9" s="19">
        <v>44355</v>
      </c>
      <c r="AO9" s="19">
        <v>44356</v>
      </c>
      <c r="AP9" s="19">
        <v>44357</v>
      </c>
      <c r="AQ9" s="19">
        <v>44358</v>
      </c>
      <c r="AR9" s="19">
        <v>44359</v>
      </c>
      <c r="AS9" s="19">
        <v>44360</v>
      </c>
      <c r="AT9" s="19">
        <v>44361</v>
      </c>
      <c r="AU9" s="19">
        <v>44362</v>
      </c>
      <c r="AV9" s="19">
        <v>44363</v>
      </c>
      <c r="AW9" s="19">
        <v>44364</v>
      </c>
      <c r="AX9" s="19">
        <v>44365</v>
      </c>
      <c r="AY9" s="19">
        <v>44366</v>
      </c>
      <c r="AZ9" s="19">
        <v>44367</v>
      </c>
      <c r="BA9" s="19">
        <v>44368</v>
      </c>
      <c r="BB9" s="19">
        <v>44369</v>
      </c>
      <c r="BC9" s="19">
        <v>44370</v>
      </c>
      <c r="BD9" s="19">
        <v>44371</v>
      </c>
      <c r="BE9" s="19">
        <v>44372</v>
      </c>
      <c r="BF9" s="19">
        <v>44373</v>
      </c>
      <c r="BG9" s="19">
        <v>44374</v>
      </c>
      <c r="BH9" s="19">
        <v>44375</v>
      </c>
      <c r="BI9" s="19">
        <v>44376</v>
      </c>
      <c r="BJ9" s="19">
        <v>44377</v>
      </c>
      <c r="BK9" s="19">
        <v>44378</v>
      </c>
      <c r="BL9" s="19">
        <v>44379</v>
      </c>
      <c r="BM9" s="19">
        <v>44380</v>
      </c>
      <c r="BN9" s="19">
        <v>44381</v>
      </c>
      <c r="BO9" s="19">
        <v>44382</v>
      </c>
      <c r="BP9" s="19">
        <v>44383</v>
      </c>
      <c r="BQ9" s="19">
        <v>44384</v>
      </c>
      <c r="BR9" s="19">
        <v>44385</v>
      </c>
      <c r="BS9" s="19">
        <v>44386</v>
      </c>
      <c r="BT9" s="19">
        <v>44387</v>
      </c>
      <c r="BU9" s="19">
        <v>44388</v>
      </c>
    </row>
    <row r="10" spans="1:73" x14ac:dyDescent="0.25">
      <c r="A10" s="18" t="s">
        <v>60</v>
      </c>
      <c r="B10" s="18">
        <f>C3-B3</f>
        <v>8.8000000000000114</v>
      </c>
      <c r="C10" s="18">
        <f t="shared" ref="C10:AE10" si="0">D3-C3</f>
        <v>22.5</v>
      </c>
      <c r="D10" s="18">
        <f t="shared" si="0"/>
        <v>10.699999999999989</v>
      </c>
      <c r="E10" s="18">
        <f t="shared" si="0"/>
        <v>22</v>
      </c>
      <c r="F10" s="18">
        <f t="shared" si="0"/>
        <v>10</v>
      </c>
      <c r="G10" s="18">
        <f t="shared" si="0"/>
        <v>17</v>
      </c>
      <c r="H10" s="18">
        <f t="shared" si="0"/>
        <v>6</v>
      </c>
      <c r="I10" s="18">
        <f t="shared" si="0"/>
        <v>14</v>
      </c>
      <c r="J10" s="18">
        <f t="shared" si="0"/>
        <v>7</v>
      </c>
      <c r="K10" s="18">
        <f t="shared" si="0"/>
        <v>12</v>
      </c>
      <c r="L10" s="18">
        <f t="shared" si="0"/>
        <v>8</v>
      </c>
      <c r="M10" s="18">
        <f t="shared" si="0"/>
        <v>15</v>
      </c>
      <c r="N10" s="18">
        <f t="shared" si="0"/>
        <v>8</v>
      </c>
      <c r="O10" s="18">
        <f t="shared" si="0"/>
        <v>7</v>
      </c>
      <c r="P10" s="18">
        <f t="shared" si="0"/>
        <v>10</v>
      </c>
      <c r="Q10" s="18">
        <f t="shared" si="0"/>
        <v>1</v>
      </c>
      <c r="R10" s="18">
        <f t="shared" si="0"/>
        <v>0</v>
      </c>
      <c r="S10" s="18">
        <f t="shared" si="0"/>
        <v>0</v>
      </c>
      <c r="T10" s="18">
        <f t="shared" si="0"/>
        <v>0</v>
      </c>
      <c r="U10" s="18">
        <f t="shared" si="0"/>
        <v>0</v>
      </c>
      <c r="V10" s="18">
        <f t="shared" si="0"/>
        <v>0</v>
      </c>
      <c r="W10" s="18">
        <f t="shared" si="0"/>
        <v>0</v>
      </c>
      <c r="X10" s="18">
        <f t="shared" si="0"/>
        <v>0</v>
      </c>
      <c r="Y10" s="18">
        <f t="shared" si="0"/>
        <v>0</v>
      </c>
      <c r="Z10" s="18">
        <f t="shared" si="0"/>
        <v>0</v>
      </c>
      <c r="AA10" s="18">
        <f t="shared" si="0"/>
        <v>0</v>
      </c>
      <c r="AB10" s="18">
        <f t="shared" si="0"/>
        <v>0</v>
      </c>
      <c r="AC10" s="18">
        <f t="shared" si="0"/>
        <v>4</v>
      </c>
      <c r="AD10" s="18">
        <f t="shared" si="0"/>
        <v>6</v>
      </c>
      <c r="AE10" s="18">
        <f t="shared" si="0"/>
        <v>3</v>
      </c>
      <c r="AF10" s="18">
        <f t="shared" ref="AF10" si="1">AG3-AF3</f>
        <v>6</v>
      </c>
      <c r="AG10" s="18">
        <f t="shared" ref="AG10" si="2">AH3-AG3</f>
        <v>11</v>
      </c>
      <c r="AH10" s="18">
        <f t="shared" ref="AH10" si="3">AI3-AH3</f>
        <v>13</v>
      </c>
      <c r="AI10" s="18">
        <f t="shared" ref="AI10" si="4">AJ3-AI3</f>
        <v>16</v>
      </c>
      <c r="AJ10" s="18">
        <f t="shared" ref="AJ10" si="5">AK3-AJ3</f>
        <v>17</v>
      </c>
      <c r="AK10" s="18">
        <f t="shared" ref="AK10" si="6">AL3-AK3</f>
        <v>12</v>
      </c>
      <c r="AL10" s="18">
        <f t="shared" ref="AL10" si="7">AM3-AL3</f>
        <v>12</v>
      </c>
      <c r="AM10" s="18">
        <f t="shared" ref="AM10" si="8">AN3-AM3</f>
        <v>13</v>
      </c>
      <c r="AN10" s="18">
        <f t="shared" ref="AN10" si="9">AO3-AN3</f>
        <v>20</v>
      </c>
      <c r="AO10" s="18">
        <f t="shared" ref="AO10" si="10">AP3-AO3</f>
        <v>0</v>
      </c>
      <c r="AP10" s="18">
        <f t="shared" ref="AP10" si="11">AQ3-AP3</f>
        <v>0</v>
      </c>
      <c r="AQ10" s="18">
        <f t="shared" ref="AQ10" si="12">AR3-AQ3</f>
        <v>0</v>
      </c>
      <c r="AR10" s="18">
        <f t="shared" ref="AR10" si="13">AS3-AR3</f>
        <v>4</v>
      </c>
      <c r="AS10" s="18">
        <f t="shared" ref="AS10" si="14">AT3-AS3</f>
        <v>12</v>
      </c>
      <c r="AT10" s="18">
        <f t="shared" ref="AT10" si="15">AU3-AT3</f>
        <v>12</v>
      </c>
      <c r="AU10" s="18">
        <f t="shared" ref="AU10" si="16">AV3-AU3</f>
        <v>-507</v>
      </c>
      <c r="AV10" s="18">
        <f t="shared" ref="AV10" si="17">AW3-AV3</f>
        <v>0</v>
      </c>
      <c r="AW10" s="18">
        <f t="shared" ref="AW10" si="18">AX3-AW3</f>
        <v>0</v>
      </c>
      <c r="AX10" s="18">
        <f t="shared" ref="AX10" si="19">AY3-AX3</f>
        <v>0</v>
      </c>
      <c r="AY10" s="18">
        <f t="shared" ref="AY10" si="20">AZ3-AY3</f>
        <v>0</v>
      </c>
      <c r="AZ10" s="18">
        <f t="shared" ref="AZ10" si="21">BA3-AZ3</f>
        <v>0</v>
      </c>
      <c r="BA10" s="18">
        <f t="shared" ref="BA10" si="22">BB3-BA3</f>
        <v>0</v>
      </c>
      <c r="BB10" s="18">
        <f t="shared" ref="BB10" si="23">BC3-BB3</f>
        <v>0</v>
      </c>
      <c r="BC10" s="18">
        <f t="shared" ref="BC10" si="24">BD3-BC3</f>
        <v>0</v>
      </c>
      <c r="BD10" s="18">
        <f t="shared" ref="BD10" si="25">BE3-BD3</f>
        <v>0</v>
      </c>
      <c r="BE10" s="18">
        <f t="shared" ref="BE10" si="26">BF3-BE3</f>
        <v>0</v>
      </c>
      <c r="BF10" s="18">
        <f t="shared" ref="BF10" si="27">BG3-BF3</f>
        <v>0</v>
      </c>
      <c r="BG10" s="18">
        <f t="shared" ref="BG10" si="28">BH3-BG3</f>
        <v>0</v>
      </c>
      <c r="BH10" s="18">
        <f t="shared" ref="BH10" si="29">BI3-BH3</f>
        <v>0</v>
      </c>
      <c r="BI10" s="18">
        <f t="shared" ref="BI10" si="30">BJ3-BI3</f>
        <v>0</v>
      </c>
      <c r="BJ10" s="18">
        <f t="shared" ref="BJ10" si="31">BK3-BJ3</f>
        <v>749</v>
      </c>
      <c r="BK10" s="18">
        <f t="shared" ref="BK10" si="32">BL3-BK3</f>
        <v>16</v>
      </c>
      <c r="BL10" s="18">
        <f t="shared" ref="BL10" si="33">BM3-BL3</f>
        <v>-765</v>
      </c>
      <c r="BM10" s="18">
        <f t="shared" ref="BM10" si="34">BN3-BM3</f>
        <v>0</v>
      </c>
      <c r="BN10" s="18">
        <f t="shared" ref="BN10" si="35">BO3-BN3</f>
        <v>0</v>
      </c>
      <c r="BO10" s="18">
        <f t="shared" ref="BO10" si="36">BP3-BO3</f>
        <v>806</v>
      </c>
      <c r="BP10" s="18">
        <f t="shared" ref="BP10" si="37">BQ3-BP3</f>
        <v>-806</v>
      </c>
      <c r="BQ10" s="18">
        <f t="shared" ref="BQ10" si="38">BR3-BQ3</f>
        <v>0</v>
      </c>
      <c r="BR10" s="18">
        <f t="shared" ref="BR10" si="39">BS3-BR3</f>
        <v>0</v>
      </c>
      <c r="BS10" s="18">
        <f t="shared" ref="BS10" si="40">BT3-BS3</f>
        <v>0</v>
      </c>
      <c r="BT10" s="18">
        <f t="shared" ref="BT10" si="41">BU3-BT3</f>
        <v>0</v>
      </c>
    </row>
    <row r="11" spans="1:73" x14ac:dyDescent="0.25">
      <c r="A11" s="18" t="s">
        <v>61</v>
      </c>
      <c r="B11" s="18">
        <f>C4-B4</f>
        <v>0</v>
      </c>
      <c r="C11" s="18">
        <f t="shared" ref="C11:I11" si="42">D4-C4</f>
        <v>0</v>
      </c>
      <c r="D11" s="18">
        <f t="shared" si="42"/>
        <v>0</v>
      </c>
      <c r="E11" s="18">
        <f t="shared" si="42"/>
        <v>0</v>
      </c>
      <c r="F11" s="18">
        <f t="shared" si="42"/>
        <v>5</v>
      </c>
      <c r="G11" s="18">
        <f t="shared" si="42"/>
        <v>0</v>
      </c>
      <c r="H11" s="18">
        <f t="shared" si="42"/>
        <v>0</v>
      </c>
      <c r="I11" s="18">
        <f t="shared" si="42"/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</row>
    <row r="12" spans="1:73" x14ac:dyDescent="0.25">
      <c r="A12" s="18" t="s">
        <v>62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</row>
    <row r="13" spans="1:73" x14ac:dyDescent="0.25">
      <c r="A13" s="18" t="s">
        <v>63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5" spans="1:73" x14ac:dyDescent="0.25">
      <c r="AG15">
        <f>BK3-AG3</f>
        <v>384</v>
      </c>
      <c r="BL15">
        <f>1540-1148</f>
        <v>392</v>
      </c>
    </row>
    <row r="16" spans="1:73" x14ac:dyDescent="0.25">
      <c r="E16">
        <f>AF3-B3</f>
        <v>192</v>
      </c>
      <c r="H16">
        <v>159</v>
      </c>
      <c r="I16">
        <v>600</v>
      </c>
      <c r="J16">
        <f>I16-H16</f>
        <v>441</v>
      </c>
    </row>
    <row r="17" spans="5:11" x14ac:dyDescent="0.25">
      <c r="E17">
        <f>AF4-B4</f>
        <v>-81</v>
      </c>
      <c r="H17">
        <v>38</v>
      </c>
      <c r="I17">
        <v>102</v>
      </c>
      <c r="J17">
        <f t="shared" ref="J17:J19" si="43">I17-H17</f>
        <v>64</v>
      </c>
      <c r="K17" s="22">
        <f>J17/$J$16</f>
        <v>0.14512471655328799</v>
      </c>
    </row>
    <row r="18" spans="5:11" x14ac:dyDescent="0.25">
      <c r="H18">
        <v>36</v>
      </c>
      <c r="I18">
        <v>96</v>
      </c>
      <c r="J18">
        <f t="shared" si="43"/>
        <v>60</v>
      </c>
      <c r="K18" s="22">
        <f t="shared" ref="K18:K19" si="44">J18/$J$16</f>
        <v>0.1360544217687075</v>
      </c>
    </row>
    <row r="19" spans="5:11" x14ac:dyDescent="0.25">
      <c r="H19">
        <v>3</v>
      </c>
      <c r="I19">
        <v>9</v>
      </c>
      <c r="J19">
        <f t="shared" si="43"/>
        <v>6</v>
      </c>
      <c r="K19" s="22">
        <f t="shared" si="44"/>
        <v>1.3605442176870748E-2</v>
      </c>
    </row>
  </sheetData>
  <mergeCells count="2">
    <mergeCell ref="A1:AE1"/>
    <mergeCell ref="A8:A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6"/>
  <sheetViews>
    <sheetView showGridLines="0" workbookViewId="0">
      <selection activeCell="H21" sqref="H21:L26"/>
    </sheetView>
  </sheetViews>
  <sheetFormatPr defaultRowHeight="15" x14ac:dyDescent="0.25"/>
  <cols>
    <col min="1" max="1" width="12.28515625" bestFit="1" customWidth="1"/>
    <col min="4" max="4" width="11.42578125" bestFit="1" customWidth="1"/>
    <col min="6" max="6" width="11.7109375" bestFit="1" customWidth="1"/>
    <col min="8" max="8" width="17.7109375" bestFit="1" customWidth="1"/>
    <col min="11" max="11" width="11.42578125" bestFit="1" customWidth="1"/>
    <col min="13" max="13" width="11.7109375" bestFit="1" customWidth="1"/>
    <col min="15" max="15" width="11" bestFit="1" customWidth="1"/>
  </cols>
  <sheetData>
    <row r="1" spans="1:15" x14ac:dyDescent="0.25">
      <c r="A1" s="52" t="s">
        <v>70</v>
      </c>
      <c r="B1" s="52"/>
      <c r="C1" s="52"/>
      <c r="D1" s="52"/>
      <c r="E1" s="52"/>
      <c r="F1" s="52"/>
      <c r="H1" s="52" t="s">
        <v>71</v>
      </c>
      <c r="I1" s="52"/>
      <c r="J1" s="52"/>
      <c r="K1" s="52"/>
      <c r="L1" s="52"/>
      <c r="M1" s="52"/>
    </row>
    <row r="2" spans="1:15" ht="15.75" x14ac:dyDescent="0.25">
      <c r="A2" s="13" t="s">
        <v>16</v>
      </c>
      <c r="B2" s="19" t="s">
        <v>65</v>
      </c>
      <c r="C2" s="19" t="s">
        <v>66</v>
      </c>
      <c r="D2" s="19" t="s">
        <v>67</v>
      </c>
      <c r="E2" s="19" t="s">
        <v>68</v>
      </c>
      <c r="F2" s="19" t="s">
        <v>69</v>
      </c>
      <c r="H2" s="13" t="s">
        <v>16</v>
      </c>
      <c r="I2" s="19" t="s">
        <v>65</v>
      </c>
      <c r="J2" s="19" t="s">
        <v>66</v>
      </c>
      <c r="K2" s="19" t="s">
        <v>67</v>
      </c>
      <c r="L2" s="19" t="s">
        <v>68</v>
      </c>
      <c r="M2" s="19" t="s">
        <v>69</v>
      </c>
      <c r="O2" s="20" t="s">
        <v>77</v>
      </c>
    </row>
    <row r="3" spans="1:15" x14ac:dyDescent="0.25">
      <c r="A3" s="18" t="s">
        <v>60</v>
      </c>
      <c r="B3" s="18">
        <v>106</v>
      </c>
      <c r="C3" s="18">
        <v>99.9</v>
      </c>
      <c r="D3" s="18">
        <v>3.55</v>
      </c>
      <c r="E3" s="18">
        <v>8.52</v>
      </c>
      <c r="F3" s="18">
        <v>10.02</v>
      </c>
      <c r="H3" s="18" t="s">
        <v>60</v>
      </c>
      <c r="I3" s="18">
        <v>1541</v>
      </c>
      <c r="J3" s="18">
        <v>842</v>
      </c>
      <c r="K3" s="18">
        <v>43</v>
      </c>
      <c r="L3" s="18">
        <v>385</v>
      </c>
      <c r="M3" s="18">
        <v>355</v>
      </c>
      <c r="O3" s="21">
        <v>44385</v>
      </c>
    </row>
    <row r="4" spans="1:15" x14ac:dyDescent="0.25">
      <c r="A4" s="18" t="s">
        <v>61</v>
      </c>
      <c r="B4" s="18">
        <v>81</v>
      </c>
      <c r="C4" s="18">
        <v>0</v>
      </c>
      <c r="D4" s="18">
        <v>0</v>
      </c>
      <c r="E4" s="18">
        <v>0</v>
      </c>
      <c r="F4" s="18">
        <v>0</v>
      </c>
      <c r="H4" s="18" t="s">
        <v>61</v>
      </c>
      <c r="I4" s="18">
        <v>216</v>
      </c>
      <c r="J4" s="18">
        <v>350</v>
      </c>
      <c r="K4" s="18">
        <v>9</v>
      </c>
      <c r="L4" s="18">
        <v>127</v>
      </c>
      <c r="M4" s="18">
        <v>119</v>
      </c>
    </row>
    <row r="5" spans="1:15" x14ac:dyDescent="0.25">
      <c r="A5" s="18" t="s">
        <v>62</v>
      </c>
      <c r="B5" s="18"/>
      <c r="C5" s="18"/>
      <c r="D5" s="18"/>
      <c r="E5" s="18"/>
      <c r="F5" s="18"/>
      <c r="H5" s="18" t="s">
        <v>62</v>
      </c>
      <c r="I5" s="18"/>
      <c r="J5" s="18"/>
      <c r="K5" s="18"/>
      <c r="L5" s="18"/>
      <c r="M5" s="18"/>
    </row>
    <row r="6" spans="1:15" x14ac:dyDescent="0.25">
      <c r="A6" s="18" t="s">
        <v>63</v>
      </c>
      <c r="B6" s="18">
        <v>24</v>
      </c>
      <c r="C6" s="18">
        <v>113</v>
      </c>
      <c r="D6" s="18">
        <v>2</v>
      </c>
      <c r="E6" s="18">
        <v>6</v>
      </c>
      <c r="F6" s="18">
        <v>4</v>
      </c>
      <c r="H6" s="18" t="s">
        <v>63</v>
      </c>
      <c r="I6" s="18">
        <v>171</v>
      </c>
      <c r="J6" s="18">
        <v>261</v>
      </c>
      <c r="K6" s="18">
        <v>9</v>
      </c>
      <c r="L6" s="18">
        <v>102</v>
      </c>
      <c r="M6" s="18">
        <v>96</v>
      </c>
    </row>
    <row r="9" spans="1:15" x14ac:dyDescent="0.25">
      <c r="A9" s="52" t="s">
        <v>79</v>
      </c>
      <c r="B9" s="52"/>
      <c r="C9" s="52"/>
      <c r="D9" s="52"/>
      <c r="E9" s="52"/>
      <c r="F9" s="52"/>
      <c r="H9" s="53" t="s">
        <v>72</v>
      </c>
      <c r="I9" s="54"/>
      <c r="J9" s="54"/>
      <c r="K9" s="54"/>
      <c r="L9" s="55"/>
    </row>
    <row r="10" spans="1:15" ht="15.75" x14ac:dyDescent="0.25">
      <c r="A10" s="13" t="s">
        <v>16</v>
      </c>
      <c r="B10" s="19" t="s">
        <v>65</v>
      </c>
      <c r="C10" s="19" t="s">
        <v>66</v>
      </c>
      <c r="D10" s="19" t="s">
        <v>67</v>
      </c>
      <c r="E10" s="19" t="s">
        <v>68</v>
      </c>
      <c r="F10" s="19" t="s">
        <v>69</v>
      </c>
      <c r="H10" s="13" t="s">
        <v>16</v>
      </c>
      <c r="I10" s="19" t="s">
        <v>73</v>
      </c>
      <c r="J10" s="19" t="s">
        <v>74</v>
      </c>
      <c r="K10" s="19" t="s">
        <v>33</v>
      </c>
      <c r="L10" s="19" t="s">
        <v>80</v>
      </c>
    </row>
    <row r="11" spans="1:15" x14ac:dyDescent="0.25">
      <c r="A11" s="18" t="s">
        <v>60</v>
      </c>
      <c r="B11" s="18">
        <f>I3-B3</f>
        <v>1435</v>
      </c>
      <c r="C11" s="18">
        <f t="shared" ref="C11:F11" si="0">J3-C3</f>
        <v>742.1</v>
      </c>
      <c r="D11" s="18">
        <f t="shared" si="0"/>
        <v>39.450000000000003</v>
      </c>
      <c r="E11" s="18">
        <f t="shared" si="0"/>
        <v>376.48</v>
      </c>
      <c r="F11" s="18">
        <f t="shared" si="0"/>
        <v>344.98</v>
      </c>
      <c r="H11" s="18" t="s">
        <v>60</v>
      </c>
      <c r="I11" s="18">
        <v>192</v>
      </c>
      <c r="J11" s="18">
        <v>6357</v>
      </c>
      <c r="K11" s="18">
        <f>J11-I11</f>
        <v>6165</v>
      </c>
      <c r="L11" s="12">
        <f>K11/17</f>
        <v>362.64705882352939</v>
      </c>
    </row>
    <row r="12" spans="1:15" x14ac:dyDescent="0.25">
      <c r="A12" s="18" t="s">
        <v>61</v>
      </c>
      <c r="B12" s="18">
        <f t="shared" ref="B12:B14" si="1">I4-B4</f>
        <v>135</v>
      </c>
      <c r="C12" s="18">
        <f t="shared" ref="C12:C14" si="2">J4-C4</f>
        <v>350</v>
      </c>
      <c r="D12" s="18">
        <f t="shared" ref="D12:D14" si="3">K4-D4</f>
        <v>9</v>
      </c>
      <c r="E12" s="18">
        <f t="shared" ref="E12:E14" si="4">L4-E4</f>
        <v>127</v>
      </c>
      <c r="F12" s="18">
        <f t="shared" ref="F12:F14" si="5">M4-F4</f>
        <v>119</v>
      </c>
      <c r="H12" s="18" t="s">
        <v>61</v>
      </c>
      <c r="I12" s="18">
        <v>2881</v>
      </c>
      <c r="J12" s="18">
        <v>3481</v>
      </c>
      <c r="K12" s="18">
        <f t="shared" ref="K12:K14" si="6">J12-I12</f>
        <v>600</v>
      </c>
      <c r="L12" s="12">
        <f t="shared" ref="L12:L14" si="7">K12/17</f>
        <v>35.294117647058826</v>
      </c>
    </row>
    <row r="13" spans="1:15" x14ac:dyDescent="0.25">
      <c r="A13" s="18" t="s">
        <v>62</v>
      </c>
      <c r="B13" s="18">
        <f t="shared" si="1"/>
        <v>0</v>
      </c>
      <c r="C13" s="18">
        <f t="shared" si="2"/>
        <v>0</v>
      </c>
      <c r="D13" s="18">
        <f t="shared" si="3"/>
        <v>0</v>
      </c>
      <c r="E13" s="18">
        <f t="shared" si="4"/>
        <v>0</v>
      </c>
      <c r="F13" s="18">
        <f t="shared" si="5"/>
        <v>0</v>
      </c>
      <c r="H13" s="18" t="s">
        <v>62</v>
      </c>
      <c r="I13" s="18"/>
      <c r="J13" s="18"/>
      <c r="K13" s="18">
        <f t="shared" si="6"/>
        <v>0</v>
      </c>
      <c r="L13" s="12">
        <f t="shared" si="7"/>
        <v>0</v>
      </c>
    </row>
    <row r="14" spans="1:15" x14ac:dyDescent="0.25">
      <c r="A14" s="18" t="s">
        <v>63</v>
      </c>
      <c r="B14" s="18">
        <f t="shared" si="1"/>
        <v>147</v>
      </c>
      <c r="C14" s="18">
        <f t="shared" si="2"/>
        <v>148</v>
      </c>
      <c r="D14" s="18">
        <f t="shared" si="3"/>
        <v>7</v>
      </c>
      <c r="E14" s="18">
        <f t="shared" si="4"/>
        <v>96</v>
      </c>
      <c r="F14" s="18">
        <f t="shared" si="5"/>
        <v>92</v>
      </c>
      <c r="H14" s="18" t="s">
        <v>63</v>
      </c>
      <c r="I14" s="18">
        <v>1636</v>
      </c>
      <c r="J14" s="18">
        <v>2759</v>
      </c>
      <c r="K14" s="18">
        <f t="shared" si="6"/>
        <v>1123</v>
      </c>
      <c r="L14" s="12">
        <f t="shared" si="7"/>
        <v>66.058823529411768</v>
      </c>
    </row>
    <row r="18" spans="1:12" x14ac:dyDescent="0.25">
      <c r="A18" t="s">
        <v>75</v>
      </c>
    </row>
    <row r="19" spans="1:12" x14ac:dyDescent="0.25">
      <c r="A19" t="s">
        <v>76</v>
      </c>
    </row>
    <row r="21" spans="1:12" x14ac:dyDescent="0.25">
      <c r="H21" s="53" t="s">
        <v>72</v>
      </c>
      <c r="I21" s="54"/>
      <c r="J21" s="54"/>
      <c r="K21" s="54"/>
      <c r="L21" s="55"/>
    </row>
    <row r="22" spans="1:12" ht="15.75" x14ac:dyDescent="0.25">
      <c r="H22" s="13" t="s">
        <v>16</v>
      </c>
      <c r="I22" s="19" t="s">
        <v>73</v>
      </c>
      <c r="J22" s="19" t="s">
        <v>74</v>
      </c>
      <c r="K22" s="19" t="s">
        <v>33</v>
      </c>
      <c r="L22" s="19" t="s">
        <v>80</v>
      </c>
    </row>
    <row r="23" spans="1:12" x14ac:dyDescent="0.25">
      <c r="H23" s="18" t="s">
        <v>60</v>
      </c>
      <c r="I23" s="18">
        <v>192</v>
      </c>
      <c r="J23" s="18">
        <v>6357</v>
      </c>
      <c r="K23" s="18">
        <f>J23-I23</f>
        <v>6165</v>
      </c>
      <c r="L23" s="12">
        <f>K23/17</f>
        <v>362.64705882352939</v>
      </c>
    </row>
    <row r="24" spans="1:12" x14ac:dyDescent="0.25">
      <c r="H24" s="18" t="s">
        <v>61</v>
      </c>
      <c r="I24" s="18">
        <v>2881</v>
      </c>
      <c r="J24" s="18">
        <v>3481</v>
      </c>
      <c r="K24" s="18">
        <f t="shared" ref="K24:K26" si="8">J24-I24</f>
        <v>600</v>
      </c>
      <c r="L24" s="12">
        <f t="shared" ref="L24:L26" si="9">K24/17</f>
        <v>35.294117647058826</v>
      </c>
    </row>
    <row r="25" spans="1:12" x14ac:dyDescent="0.25">
      <c r="H25" s="18" t="s">
        <v>62</v>
      </c>
      <c r="I25" s="18"/>
      <c r="J25" s="18"/>
      <c r="K25" s="18">
        <f t="shared" si="8"/>
        <v>0</v>
      </c>
      <c r="L25" s="12">
        <f t="shared" si="9"/>
        <v>0</v>
      </c>
    </row>
    <row r="26" spans="1:12" x14ac:dyDescent="0.25">
      <c r="H26" s="18" t="s">
        <v>63</v>
      </c>
      <c r="I26" s="18">
        <v>1636</v>
      </c>
      <c r="J26" s="18">
        <v>2759</v>
      </c>
      <c r="K26" s="18">
        <f t="shared" si="8"/>
        <v>1123</v>
      </c>
      <c r="L26" s="12">
        <f t="shared" si="9"/>
        <v>66.058823529411768</v>
      </c>
    </row>
  </sheetData>
  <mergeCells count="5">
    <mergeCell ref="A1:F1"/>
    <mergeCell ref="H1:M1"/>
    <mergeCell ref="A9:F9"/>
    <mergeCell ref="H9:L9"/>
    <mergeCell ref="H21:L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4:R23"/>
  <sheetViews>
    <sheetView showGridLines="0" topLeftCell="E4" zoomScale="40" zoomScaleNormal="40" workbookViewId="0">
      <selection activeCell="AP30" sqref="AP30"/>
    </sheetView>
  </sheetViews>
  <sheetFormatPr defaultRowHeight="15" x14ac:dyDescent="0.25"/>
  <cols>
    <col min="5" max="5" width="17.28515625" bestFit="1" customWidth="1"/>
    <col min="6" max="6" width="8.5703125" bestFit="1" customWidth="1"/>
    <col min="10" max="10" width="11.7109375" bestFit="1" customWidth="1"/>
    <col min="12" max="12" width="26.140625" bestFit="1" customWidth="1"/>
    <col min="13" max="13" width="18.140625" bestFit="1" customWidth="1"/>
    <col min="14" max="14" width="11" bestFit="1" customWidth="1"/>
    <col min="15" max="15" width="13.5703125" bestFit="1" customWidth="1"/>
    <col min="16" max="16" width="12.7109375" bestFit="1" customWidth="1"/>
  </cols>
  <sheetData>
    <row r="4" spans="5:18" x14ac:dyDescent="0.25">
      <c r="E4" s="52" t="s">
        <v>71</v>
      </c>
      <c r="F4" s="52"/>
      <c r="G4" s="52"/>
      <c r="H4" s="52"/>
      <c r="I4" s="52"/>
      <c r="J4" s="52"/>
    </row>
    <row r="5" spans="5:18" ht="15.75" x14ac:dyDescent="0.25">
      <c r="E5" s="13" t="s">
        <v>90</v>
      </c>
      <c r="F5" s="19" t="s">
        <v>85</v>
      </c>
      <c r="G5" s="19" t="s">
        <v>86</v>
      </c>
      <c r="H5" s="19" t="s">
        <v>87</v>
      </c>
      <c r="I5" s="19" t="s">
        <v>88</v>
      </c>
      <c r="J5" s="19" t="s">
        <v>89</v>
      </c>
      <c r="L5" s="13" t="s">
        <v>93</v>
      </c>
      <c r="M5" s="19" t="s">
        <v>85</v>
      </c>
      <c r="N5" s="19" t="s">
        <v>86</v>
      </c>
      <c r="O5" s="19" t="s">
        <v>87</v>
      </c>
      <c r="P5" s="19" t="s">
        <v>88</v>
      </c>
      <c r="Q5" s="19" t="s">
        <v>89</v>
      </c>
      <c r="R5" s="29"/>
    </row>
    <row r="6" spans="5:18" x14ac:dyDescent="0.25">
      <c r="E6" s="23" t="s">
        <v>82</v>
      </c>
      <c r="F6" s="18">
        <v>192</v>
      </c>
      <c r="G6" s="18">
        <v>384</v>
      </c>
      <c r="H6" s="18">
        <v>399</v>
      </c>
      <c r="I6" s="18">
        <v>392</v>
      </c>
      <c r="J6" s="24">
        <f>AVERAGE(F6:I6)</f>
        <v>341.75</v>
      </c>
      <c r="L6" s="23" t="s">
        <v>82</v>
      </c>
      <c r="M6" s="18">
        <v>192</v>
      </c>
      <c r="N6" s="18">
        <f>G6+G12+G18</f>
        <v>571</v>
      </c>
      <c r="O6" s="18">
        <f t="shared" ref="O6:P6" si="0">H6+H12+H18</f>
        <v>1283</v>
      </c>
      <c r="P6" s="18">
        <f t="shared" si="0"/>
        <v>1372</v>
      </c>
      <c r="Q6" s="24">
        <f>AVERAGE(M6:P6)</f>
        <v>854.5</v>
      </c>
      <c r="R6" s="30"/>
    </row>
    <row r="7" spans="5:18" x14ac:dyDescent="0.25">
      <c r="E7" s="23" t="s">
        <v>68</v>
      </c>
      <c r="F7" s="25">
        <v>0.503</v>
      </c>
      <c r="G7" s="25">
        <v>0.55200000000000005</v>
      </c>
      <c r="H7" s="25">
        <v>0.55700000000000005</v>
      </c>
      <c r="I7" s="25">
        <v>0.628</v>
      </c>
      <c r="J7" s="25">
        <f>AVERAGE(F7:I7)</f>
        <v>0.56000000000000005</v>
      </c>
      <c r="L7" s="23" t="s">
        <v>68</v>
      </c>
      <c r="M7" s="25">
        <f>AVERAGE(G7,G13,G19)</f>
        <v>0.64433333333333331</v>
      </c>
      <c r="N7" s="25">
        <f>AVERAGE(H7,H13,H19)</f>
        <v>0.59266666666666667</v>
      </c>
      <c r="O7" s="25">
        <f>AVERAGE(I7,I13,I19)</f>
        <v>0.50266666666666671</v>
      </c>
      <c r="P7" s="25">
        <f>AVERAGE(J7,J13,J19)</f>
        <v>0.5735555555555556</v>
      </c>
      <c r="Q7" s="25">
        <f>AVERAGE(M7:P7)</f>
        <v>0.57830555555555563</v>
      </c>
      <c r="R7" s="31"/>
    </row>
    <row r="8" spans="5:18" x14ac:dyDescent="0.25">
      <c r="E8" s="23" t="s">
        <v>83</v>
      </c>
      <c r="F8" s="25">
        <v>0.47899999999999998</v>
      </c>
      <c r="G8" s="25">
        <v>0.498</v>
      </c>
      <c r="H8" s="25">
        <v>0.52800000000000002</v>
      </c>
      <c r="I8" s="25">
        <v>0.56399999999999995</v>
      </c>
      <c r="J8" s="25">
        <f t="shared" ref="J8:J10" si="1">AVERAGE(F8:I8)</f>
        <v>0.51724999999999999</v>
      </c>
      <c r="L8" s="23" t="s">
        <v>83</v>
      </c>
      <c r="M8" s="25">
        <f t="shared" ref="M8:M10" si="2">AVERAGE(G8,G14,G20)</f>
        <v>0.6263333333333333</v>
      </c>
      <c r="N8" s="25">
        <f t="shared" ref="N8:N10" si="3">AVERAGE(H8,H14,H20)</f>
        <v>0.55500000000000005</v>
      </c>
      <c r="O8" s="25">
        <f t="shared" ref="O8:O10" si="4">AVERAGE(I8,I14,I20)</f>
        <v>0.45666666666666672</v>
      </c>
      <c r="P8" s="25">
        <f t="shared" ref="P8:P10" si="5">AVERAGE(J8,J14,J20)</f>
        <v>0.54174999999999995</v>
      </c>
      <c r="Q8" s="25">
        <f t="shared" ref="Q8:Q10" si="6">AVERAGE(M8:P8)</f>
        <v>0.54493750000000007</v>
      </c>
      <c r="R8" s="31"/>
    </row>
    <row r="9" spans="5:18" x14ac:dyDescent="0.25">
      <c r="E9" s="27" t="s">
        <v>67</v>
      </c>
      <c r="F9" s="25">
        <v>3.6999999999999998E-2</v>
      </c>
      <c r="G9" s="25">
        <v>5.5E-2</v>
      </c>
      <c r="H9" s="25">
        <v>7.3999999999999996E-2</v>
      </c>
      <c r="I9" s="25">
        <v>5.0999999999999997E-2</v>
      </c>
      <c r="J9" s="25">
        <f t="shared" si="1"/>
        <v>5.4249999999999993E-2</v>
      </c>
      <c r="L9" s="27" t="s">
        <v>67</v>
      </c>
      <c r="M9" s="25">
        <f t="shared" si="2"/>
        <v>3.2000000000000001E-2</v>
      </c>
      <c r="N9" s="25">
        <f t="shared" si="3"/>
        <v>6.2333333333333331E-2</v>
      </c>
      <c r="O9" s="25">
        <f t="shared" si="4"/>
        <v>0.04</v>
      </c>
      <c r="P9" s="25">
        <f t="shared" si="5"/>
        <v>4.2861111111111107E-2</v>
      </c>
      <c r="Q9" s="25">
        <f t="shared" si="6"/>
        <v>4.4298611111111108E-2</v>
      </c>
      <c r="R9" s="31"/>
    </row>
    <row r="10" spans="5:18" x14ac:dyDescent="0.25">
      <c r="E10" s="27" t="s">
        <v>84</v>
      </c>
      <c r="F10" s="25">
        <v>0.497</v>
      </c>
      <c r="G10" s="25">
        <v>0.44800000000000001</v>
      </c>
      <c r="H10" s="25">
        <v>0.443</v>
      </c>
      <c r="I10" s="25">
        <v>0.372</v>
      </c>
      <c r="J10" s="25">
        <f t="shared" si="1"/>
        <v>0.44000000000000006</v>
      </c>
      <c r="L10" s="27" t="s">
        <v>84</v>
      </c>
      <c r="M10" s="25">
        <f t="shared" si="2"/>
        <v>0.35566666666666663</v>
      </c>
      <c r="N10" s="25">
        <f t="shared" si="3"/>
        <v>0.40899999999999997</v>
      </c>
      <c r="O10" s="25">
        <f t="shared" si="4"/>
        <v>0.504</v>
      </c>
      <c r="P10" s="25">
        <f t="shared" si="5"/>
        <v>0.42922222222222223</v>
      </c>
      <c r="Q10" s="25">
        <f t="shared" si="6"/>
        <v>0.4244722222222222</v>
      </c>
      <c r="R10" s="31"/>
    </row>
    <row r="11" spans="5:18" ht="15.75" x14ac:dyDescent="0.25">
      <c r="E11" s="13" t="s">
        <v>91</v>
      </c>
      <c r="F11" s="19" t="s">
        <v>85</v>
      </c>
      <c r="G11" s="19" t="s">
        <v>86</v>
      </c>
      <c r="H11" s="19" t="s">
        <v>87</v>
      </c>
      <c r="I11" s="19" t="s">
        <v>88</v>
      </c>
      <c r="J11" s="19" t="s">
        <v>89</v>
      </c>
    </row>
    <row r="12" spans="5:18" x14ac:dyDescent="0.25">
      <c r="E12" s="23" t="s">
        <v>82</v>
      </c>
      <c r="F12" s="18"/>
      <c r="G12" s="18">
        <v>141</v>
      </c>
      <c r="H12" s="18">
        <v>443</v>
      </c>
      <c r="I12" s="18">
        <v>493</v>
      </c>
      <c r="J12" s="24">
        <f>AVERAGE(G12:I12)</f>
        <v>359</v>
      </c>
      <c r="L12" t="s">
        <v>93</v>
      </c>
      <c r="M12" t="s">
        <v>85</v>
      </c>
      <c r="N12" t="s">
        <v>86</v>
      </c>
      <c r="O12" t="s">
        <v>87</v>
      </c>
      <c r="P12" t="s">
        <v>88</v>
      </c>
      <c r="Q12" t="s">
        <v>89</v>
      </c>
      <c r="R12" t="s">
        <v>97</v>
      </c>
    </row>
    <row r="13" spans="5:18" x14ac:dyDescent="0.25">
      <c r="E13" s="23" t="s">
        <v>68</v>
      </c>
      <c r="F13" s="25"/>
      <c r="G13" s="25">
        <v>0.68500000000000005</v>
      </c>
      <c r="H13" s="25">
        <v>0.59399999999999997</v>
      </c>
      <c r="I13" s="25">
        <v>0.61899999999999999</v>
      </c>
      <c r="J13" s="25">
        <f>AVERAGE(G13:I13)</f>
        <v>0.6326666666666666</v>
      </c>
      <c r="L13" t="s">
        <v>82</v>
      </c>
      <c r="M13" s="28">
        <v>192</v>
      </c>
      <c r="N13" s="28">
        <v>571</v>
      </c>
      <c r="O13" s="28">
        <v>1283</v>
      </c>
      <c r="P13" s="28">
        <v>1372</v>
      </c>
      <c r="Q13" s="28">
        <v>854.5</v>
      </c>
      <c r="R13" s="28">
        <f>SUM(M13:P13)</f>
        <v>3418</v>
      </c>
    </row>
    <row r="14" spans="5:18" x14ac:dyDescent="0.25">
      <c r="E14" s="23" t="s">
        <v>83</v>
      </c>
      <c r="F14" s="25"/>
      <c r="G14" s="25">
        <v>0.68500000000000005</v>
      </c>
      <c r="H14" s="25">
        <v>0.54900000000000004</v>
      </c>
      <c r="I14" s="25">
        <v>0.56000000000000005</v>
      </c>
      <c r="J14" s="25">
        <f t="shared" ref="J14:J16" si="7">AVERAGE(G14:I14)</f>
        <v>0.59799999999999998</v>
      </c>
      <c r="L14" t="s">
        <v>94</v>
      </c>
      <c r="M14" s="26">
        <v>0.61199999999999999</v>
      </c>
      <c r="N14" s="26">
        <v>0.55500000000000005</v>
      </c>
      <c r="O14" s="26">
        <v>0.45600000000000002</v>
      </c>
      <c r="P14" s="26">
        <v>0.54174999999999995</v>
      </c>
      <c r="Q14" s="26">
        <v>0.53500000000000003</v>
      </c>
      <c r="R14" s="28"/>
    </row>
    <row r="15" spans="5:18" x14ac:dyDescent="0.25">
      <c r="E15" s="27" t="s">
        <v>67</v>
      </c>
      <c r="F15" s="25"/>
      <c r="G15" s="25">
        <v>1.9E-2</v>
      </c>
      <c r="H15" s="25">
        <v>5.3999999999999999E-2</v>
      </c>
      <c r="I15" s="25">
        <v>5.0999999999999997E-2</v>
      </c>
      <c r="J15" s="25">
        <f t="shared" si="7"/>
        <v>4.1333333333333333E-2</v>
      </c>
      <c r="L15" t="s">
        <v>95</v>
      </c>
      <c r="M15" s="26">
        <v>3.2000000000000001E-2</v>
      </c>
      <c r="N15" s="26">
        <v>6.2333333333333331E-2</v>
      </c>
      <c r="O15" s="26">
        <v>0.04</v>
      </c>
      <c r="P15" s="26">
        <v>4.2861111111111107E-2</v>
      </c>
      <c r="Q15" s="26">
        <v>4.4298611111111108E-2</v>
      </c>
      <c r="R15" s="28"/>
    </row>
    <row r="16" spans="5:18" x14ac:dyDescent="0.25">
      <c r="E16" s="27" t="s">
        <v>84</v>
      </c>
      <c r="F16" s="25"/>
      <c r="G16" s="25">
        <v>0.315</v>
      </c>
      <c r="H16" s="25">
        <v>0.40600000000000003</v>
      </c>
      <c r="I16" s="25">
        <v>0.38100000000000001</v>
      </c>
      <c r="J16" s="25">
        <f t="shared" si="7"/>
        <v>0.36733333333333335</v>
      </c>
      <c r="L16" t="s">
        <v>84</v>
      </c>
      <c r="M16" s="26">
        <v>0.35566666666666663</v>
      </c>
      <c r="N16" s="26">
        <v>0.38300000000000001</v>
      </c>
      <c r="O16" s="26">
        <v>0.504</v>
      </c>
      <c r="P16" s="26">
        <v>0.41499999999999998</v>
      </c>
      <c r="Q16" s="26">
        <v>0.42099999999999999</v>
      </c>
      <c r="R16" s="28"/>
    </row>
    <row r="17" spans="5:18" ht="15.75" x14ac:dyDescent="0.25">
      <c r="E17" s="13" t="s">
        <v>92</v>
      </c>
      <c r="F17" s="19" t="s">
        <v>85</v>
      </c>
      <c r="G17" s="19" t="s">
        <v>86</v>
      </c>
      <c r="H17" s="19" t="s">
        <v>87</v>
      </c>
      <c r="I17" s="19" t="s">
        <v>88</v>
      </c>
      <c r="J17" s="19" t="s">
        <v>89</v>
      </c>
      <c r="L17" t="s">
        <v>100</v>
      </c>
      <c r="M17" s="32">
        <f>Performance!F35/10</f>
        <v>153.19999999999999</v>
      </c>
      <c r="N17" s="32">
        <f>Performance!G35/10</f>
        <v>661</v>
      </c>
      <c r="O17" s="32">
        <f>Performance!H35/10</f>
        <v>2333.9</v>
      </c>
      <c r="P17" s="32">
        <f>Performance!I35/10</f>
        <v>2653.2</v>
      </c>
      <c r="Q17" s="32">
        <f>AVERAGE(M17:P17)</f>
        <v>1450.325</v>
      </c>
      <c r="R17" s="28">
        <f t="shared" ref="R17" si="8">SUM(M17:P17)</f>
        <v>5801.3</v>
      </c>
    </row>
    <row r="18" spans="5:18" x14ac:dyDescent="0.25">
      <c r="E18" s="23" t="s">
        <v>82</v>
      </c>
      <c r="F18" s="18"/>
      <c r="G18" s="18">
        <v>46</v>
      </c>
      <c r="H18" s="18">
        <v>441</v>
      </c>
      <c r="I18" s="18">
        <v>487</v>
      </c>
      <c r="J18" s="24">
        <f>AVERAGE(G18:I18)</f>
        <v>324.66666666666669</v>
      </c>
      <c r="L18" t="s">
        <v>93</v>
      </c>
      <c r="M18" t="str">
        <f>L13</f>
        <v>Horas Trabalhadas</v>
      </c>
      <c r="N18" t="str">
        <f>L14</f>
        <v>Perfurando</v>
      </c>
      <c r="O18" t="str">
        <f>L15</f>
        <v>Locomovendo</v>
      </c>
      <c r="P18" t="s">
        <v>96</v>
      </c>
    </row>
    <row r="19" spans="5:18" x14ac:dyDescent="0.25">
      <c r="E19" s="23" t="s">
        <v>68</v>
      </c>
      <c r="F19" s="25"/>
      <c r="G19" s="25">
        <v>0.69599999999999995</v>
      </c>
      <c r="H19" s="25">
        <v>0.627</v>
      </c>
      <c r="I19" s="25">
        <v>0.26100000000000001</v>
      </c>
      <c r="J19" s="25">
        <f>AVERAGE(G19:I19)</f>
        <v>0.52800000000000002</v>
      </c>
      <c r="L19" t="s">
        <v>85</v>
      </c>
      <c r="M19" s="28">
        <f>M13</f>
        <v>192</v>
      </c>
      <c r="N19" s="26">
        <f>M14</f>
        <v>0.61199999999999999</v>
      </c>
      <c r="O19" s="26">
        <f>M15</f>
        <v>3.2000000000000001E-2</v>
      </c>
      <c r="P19" s="26">
        <f>M16</f>
        <v>0.35566666666666663</v>
      </c>
      <c r="Q19" s="28"/>
      <c r="R19" s="28"/>
    </row>
    <row r="20" spans="5:18" x14ac:dyDescent="0.25">
      <c r="E20" s="23" t="s">
        <v>83</v>
      </c>
      <c r="F20" s="25"/>
      <c r="G20" s="25">
        <v>0.69599999999999995</v>
      </c>
      <c r="H20" s="25">
        <v>0.58799999999999997</v>
      </c>
      <c r="I20" s="25">
        <v>0.246</v>
      </c>
      <c r="J20" s="25">
        <f t="shared" ref="J20:J22" si="9">AVERAGE(G20:I20)</f>
        <v>0.5099999999999999</v>
      </c>
      <c r="L20" t="s">
        <v>86</v>
      </c>
      <c r="M20" s="28">
        <f>N13</f>
        <v>571</v>
      </c>
      <c r="N20" s="26">
        <f>N14</f>
        <v>0.55500000000000005</v>
      </c>
      <c r="O20" s="26">
        <f>N15</f>
        <v>6.2333333333333331E-2</v>
      </c>
      <c r="P20" s="26">
        <f>N16</f>
        <v>0.38300000000000001</v>
      </c>
      <c r="Q20" s="26"/>
      <c r="R20" s="26"/>
    </row>
    <row r="21" spans="5:18" x14ac:dyDescent="0.25">
      <c r="E21" s="27" t="s">
        <v>67</v>
      </c>
      <c r="F21" s="25"/>
      <c r="G21" s="25">
        <v>2.1999999999999999E-2</v>
      </c>
      <c r="H21" s="25">
        <v>5.8999999999999997E-2</v>
      </c>
      <c r="I21" s="25">
        <v>1.7999999999999999E-2</v>
      </c>
      <c r="J21" s="25">
        <f t="shared" si="9"/>
        <v>3.2999999999999995E-2</v>
      </c>
      <c r="L21" t="s">
        <v>87</v>
      </c>
      <c r="M21" s="28">
        <f>O13</f>
        <v>1283</v>
      </c>
      <c r="N21" s="26">
        <f>O14</f>
        <v>0.45600000000000002</v>
      </c>
      <c r="O21" s="26">
        <f>O15</f>
        <v>0.04</v>
      </c>
      <c r="P21" s="26">
        <f>O16</f>
        <v>0.504</v>
      </c>
      <c r="Q21" s="26"/>
      <c r="R21" s="26"/>
    </row>
    <row r="22" spans="5:18" x14ac:dyDescent="0.25">
      <c r="E22" s="27" t="s">
        <v>84</v>
      </c>
      <c r="F22" s="25"/>
      <c r="G22" s="25">
        <v>0.30399999999999999</v>
      </c>
      <c r="H22" s="25">
        <v>0.378</v>
      </c>
      <c r="I22" s="25">
        <v>0.75900000000000001</v>
      </c>
      <c r="J22" s="25">
        <f t="shared" si="9"/>
        <v>0.48033333333333328</v>
      </c>
      <c r="L22" t="s">
        <v>88</v>
      </c>
      <c r="M22" s="28">
        <f>P13</f>
        <v>1372</v>
      </c>
      <c r="N22" s="26">
        <f>P14</f>
        <v>0.54174999999999995</v>
      </c>
      <c r="O22" s="26">
        <f>P15</f>
        <v>4.2861111111111107E-2</v>
      </c>
      <c r="P22" s="26">
        <f>P16</f>
        <v>0.41499999999999998</v>
      </c>
      <c r="Q22" s="26"/>
      <c r="R22" s="26"/>
    </row>
    <row r="23" spans="5:18" x14ac:dyDescent="0.25">
      <c r="L23" t="s">
        <v>89</v>
      </c>
      <c r="M23" s="28">
        <f>Q13</f>
        <v>854.5</v>
      </c>
      <c r="N23" s="26">
        <f>Q14</f>
        <v>0.53500000000000003</v>
      </c>
      <c r="O23" s="26">
        <f>Q15</f>
        <v>4.4298611111111108E-2</v>
      </c>
      <c r="P23" s="26">
        <f>Q16</f>
        <v>0.42099999999999999</v>
      </c>
    </row>
  </sheetData>
  <mergeCells count="1">
    <mergeCell ref="E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9705-39C5-4EF2-8C62-F0DE52E58E6B}">
  <dimension ref="C2:D13"/>
  <sheetViews>
    <sheetView topLeftCell="A3" zoomScale="175" zoomScaleNormal="175" workbookViewId="0">
      <selection activeCell="D17" sqref="D17"/>
    </sheetView>
  </sheetViews>
  <sheetFormatPr defaultRowHeight="15" x14ac:dyDescent="0.25"/>
  <cols>
    <col min="3" max="3" width="27.85546875" customWidth="1"/>
    <col min="4" max="4" width="26.7109375" customWidth="1"/>
  </cols>
  <sheetData>
    <row r="2" spans="3:4" x14ac:dyDescent="0.25">
      <c r="C2" s="34">
        <v>0.15049928673323826</v>
      </c>
      <c r="D2" s="35" t="s">
        <v>104</v>
      </c>
    </row>
    <row r="3" spans="3:4" x14ac:dyDescent="0.25">
      <c r="C3" s="34">
        <v>0.13302425106990015</v>
      </c>
      <c r="D3" s="36" t="s">
        <v>105</v>
      </c>
    </row>
    <row r="4" spans="3:4" x14ac:dyDescent="0.25">
      <c r="C4" s="34">
        <v>9.7717546362339522E-2</v>
      </c>
      <c r="D4" s="35" t="s">
        <v>106</v>
      </c>
    </row>
    <row r="5" spans="3:4" x14ac:dyDescent="0.25">
      <c r="C5" s="34">
        <v>3.0313837375178319E-2</v>
      </c>
      <c r="D5" s="36" t="s">
        <v>107</v>
      </c>
    </row>
    <row r="6" spans="3:4" x14ac:dyDescent="0.25">
      <c r="C6" s="34">
        <v>2.6390870185449361E-2</v>
      </c>
      <c r="D6" s="35" t="s">
        <v>108</v>
      </c>
    </row>
    <row r="7" spans="3:4" x14ac:dyDescent="0.25">
      <c r="C7" s="34">
        <v>2.5677603423680459E-2</v>
      </c>
      <c r="D7" s="36" t="s">
        <v>109</v>
      </c>
    </row>
    <row r="8" spans="3:4" ht="24" x14ac:dyDescent="0.25">
      <c r="C8" s="34">
        <v>2.3537803138373753E-2</v>
      </c>
      <c r="D8" s="35" t="s">
        <v>110</v>
      </c>
    </row>
    <row r="9" spans="3:4" ht="24" x14ac:dyDescent="0.25">
      <c r="C9" s="34">
        <v>2.2824536376604854E-2</v>
      </c>
      <c r="D9" s="36" t="s">
        <v>111</v>
      </c>
    </row>
    <row r="10" spans="3:4" x14ac:dyDescent="0.25">
      <c r="C10" s="34">
        <v>2.24679029957204E-2</v>
      </c>
      <c r="D10" s="35" t="s">
        <v>112</v>
      </c>
    </row>
    <row r="11" spans="3:4" x14ac:dyDescent="0.25">
      <c r="C11" s="34">
        <v>2.1754636233951498E-2</v>
      </c>
      <c r="D11" s="36" t="s">
        <v>113</v>
      </c>
    </row>
    <row r="12" spans="3:4" x14ac:dyDescent="0.25">
      <c r="C12" s="34">
        <v>0.44579999999999997</v>
      </c>
      <c r="D12" s="35" t="s">
        <v>114</v>
      </c>
    </row>
    <row r="13" spans="3:4" x14ac:dyDescent="0.25">
      <c r="C13" s="37">
        <f>SUM(C2:C12)</f>
        <v>1.0000082738944367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20A3-2F27-4BE5-84CC-485B56D1697F}">
  <dimension ref="D2:G14"/>
  <sheetViews>
    <sheetView workbookViewId="0">
      <selection activeCell="K6" sqref="K6"/>
    </sheetView>
  </sheetViews>
  <sheetFormatPr defaultRowHeight="15" x14ac:dyDescent="0.25"/>
  <cols>
    <col min="5" max="5" width="28.85546875" customWidth="1"/>
    <col min="6" max="6" width="17.140625" customWidth="1"/>
    <col min="7" max="7" width="11" customWidth="1"/>
  </cols>
  <sheetData>
    <row r="2" spans="4:7" ht="15.75" thickBot="1" x14ac:dyDescent="0.3"/>
    <row r="3" spans="4:7" ht="26.25" thickBot="1" x14ac:dyDescent="0.3">
      <c r="D3" s="38" t="s">
        <v>115</v>
      </c>
      <c r="E3" s="38" t="s">
        <v>116</v>
      </c>
      <c r="F3" s="38" t="s">
        <v>138</v>
      </c>
      <c r="G3" s="38" t="s">
        <v>117</v>
      </c>
    </row>
    <row r="4" spans="4:7" x14ac:dyDescent="0.25">
      <c r="D4" s="39" t="s">
        <v>118</v>
      </c>
      <c r="E4" s="40" t="s">
        <v>119</v>
      </c>
      <c r="F4" s="39">
        <v>42.2</v>
      </c>
      <c r="G4" s="41">
        <v>0.15049928673323826</v>
      </c>
    </row>
    <row r="5" spans="4:7" x14ac:dyDescent="0.25">
      <c r="D5" s="42" t="s">
        <v>120</v>
      </c>
      <c r="E5" s="43" t="s">
        <v>121</v>
      </c>
      <c r="F5" s="44">
        <v>37.299999999999997</v>
      </c>
      <c r="G5" s="45">
        <v>0.13302425106990015</v>
      </c>
    </row>
    <row r="6" spans="4:7" x14ac:dyDescent="0.25">
      <c r="D6" s="39" t="s">
        <v>122</v>
      </c>
      <c r="E6" s="40" t="s">
        <v>123</v>
      </c>
      <c r="F6" s="39">
        <v>27.4</v>
      </c>
      <c r="G6" s="41">
        <v>9.7717546362339522E-2</v>
      </c>
    </row>
    <row r="7" spans="4:7" x14ac:dyDescent="0.25">
      <c r="D7" s="42" t="s">
        <v>124</v>
      </c>
      <c r="E7" s="43" t="s">
        <v>125</v>
      </c>
      <c r="F7" s="42">
        <v>8.5</v>
      </c>
      <c r="G7" s="45">
        <v>3.0313837375178319E-2</v>
      </c>
    </row>
    <row r="8" spans="4:7" x14ac:dyDescent="0.25">
      <c r="D8" s="39" t="s">
        <v>126</v>
      </c>
      <c r="E8" s="40" t="s">
        <v>127</v>
      </c>
      <c r="F8" s="39">
        <v>7.4</v>
      </c>
      <c r="G8" s="41">
        <v>2.6390870185449361E-2</v>
      </c>
    </row>
    <row r="9" spans="4:7" x14ac:dyDescent="0.25">
      <c r="D9" s="42" t="s">
        <v>128</v>
      </c>
      <c r="E9" s="43" t="s">
        <v>129</v>
      </c>
      <c r="F9" s="42">
        <v>7.2</v>
      </c>
      <c r="G9" s="45">
        <v>2.5677603423680459E-2</v>
      </c>
    </row>
    <row r="10" spans="4:7" x14ac:dyDescent="0.25">
      <c r="D10" s="39" t="s">
        <v>130</v>
      </c>
      <c r="E10" s="40" t="s">
        <v>131</v>
      </c>
      <c r="F10" s="39">
        <v>6.6</v>
      </c>
      <c r="G10" s="41">
        <v>2.3537803138373753E-2</v>
      </c>
    </row>
    <row r="11" spans="4:7" ht="25.5" x14ac:dyDescent="0.25">
      <c r="D11" s="42" t="s">
        <v>132</v>
      </c>
      <c r="E11" s="43" t="s">
        <v>133</v>
      </c>
      <c r="F11" s="42">
        <v>6.4</v>
      </c>
      <c r="G11" s="46">
        <v>2.2824536376604854E-2</v>
      </c>
    </row>
    <row r="12" spans="4:7" x14ac:dyDescent="0.25">
      <c r="D12" s="39" t="s">
        <v>134</v>
      </c>
      <c r="E12" s="40" t="s">
        <v>135</v>
      </c>
      <c r="F12" s="39">
        <v>6.3</v>
      </c>
      <c r="G12" s="41">
        <v>2.24679029957204E-2</v>
      </c>
    </row>
    <row r="13" spans="4:7" ht="15.75" thickBot="1" x14ac:dyDescent="0.3">
      <c r="D13" s="47" t="s">
        <v>136</v>
      </c>
      <c r="E13" s="48" t="s">
        <v>137</v>
      </c>
      <c r="F13" s="47">
        <v>6.1</v>
      </c>
      <c r="G13" s="49">
        <v>2.1754636233951498E-2</v>
      </c>
    </row>
    <row r="14" spans="4:7" x14ac:dyDescent="0.25">
      <c r="D14" s="28"/>
      <c r="F14" s="28"/>
      <c r="G14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DF</vt:lpstr>
      <vt:lpstr>Planilha2</vt:lpstr>
      <vt:lpstr>Planilha3</vt:lpstr>
      <vt:lpstr>Performance</vt:lpstr>
      <vt:lpstr>Horimetros</vt:lpstr>
      <vt:lpstr>Sheet2</vt:lpstr>
      <vt:lpstr>Sheet1</vt:lpstr>
      <vt:lpstr>Planilha1</vt:lpstr>
      <vt:lpstr>Planilha4</vt:lpstr>
    </vt:vector>
  </TitlesOfParts>
  <Company>Atlas Copco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Jadir Alves</dc:creator>
  <cp:lastModifiedBy>brcjaa</cp:lastModifiedBy>
  <dcterms:created xsi:type="dcterms:W3CDTF">2017-04-05T11:47:00Z</dcterms:created>
  <dcterms:modified xsi:type="dcterms:W3CDTF">2022-06-28T19:22:25Z</dcterms:modified>
</cp:coreProperties>
</file>