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adir - Epiroc 2018\Pasta de Trabalho 2021\Mestrado\2021 - Disertação\Dados\"/>
    </mc:Choice>
  </mc:AlternateContent>
  <bookViews>
    <workbookView xWindow="240" yWindow="375" windowWidth="15120" windowHeight="7695" tabRatio="457" activeTab="1"/>
  </bookViews>
  <sheets>
    <sheet name="RESUMO BROCAS 12.25" sheetId="10" r:id="rId1"/>
    <sheet name="PF6753" sheetId="135" r:id="rId2"/>
    <sheet name="Sheet1" sheetId="137" r:id="rId3"/>
    <sheet name="Planilha1" sheetId="133" r:id="rId4"/>
  </sheets>
  <definedNames>
    <definedName name="_xlnm._FilterDatabase" localSheetId="1" hidden="1">'PF6753'!$A$4:$Y$288</definedName>
    <definedName name="_xlnm._FilterDatabase" localSheetId="0" hidden="1">'RESUMO BROCAS 12.25'!$A$1:$X$2</definedName>
  </definedNames>
  <calcPr calcId="152511"/>
</workbook>
</file>

<file path=xl/calcChain.xml><?xml version="1.0" encoding="utf-8"?>
<calcChain xmlns="http://schemas.openxmlformats.org/spreadsheetml/2006/main">
  <c r="U1" i="135" l="1"/>
  <c r="T233" i="135"/>
  <c r="T6" i="135" l="1"/>
  <c r="O6" i="135"/>
  <c r="P6" i="135" s="1"/>
  <c r="R6" i="135"/>
  <c r="J6" i="135"/>
  <c r="N232" i="135"/>
  <c r="M232" i="135"/>
  <c r="J7" i="135"/>
  <c r="J8" i="135"/>
  <c r="J9" i="135"/>
  <c r="J10" i="135"/>
  <c r="J11" i="135"/>
  <c r="J12" i="135"/>
  <c r="J13" i="135"/>
  <c r="J14" i="135"/>
  <c r="J15" i="135"/>
  <c r="J16" i="135"/>
  <c r="J17" i="135"/>
  <c r="J18" i="135"/>
  <c r="J19" i="135"/>
  <c r="J20" i="135"/>
  <c r="J21" i="135"/>
  <c r="J22" i="135"/>
  <c r="J23" i="135"/>
  <c r="J24" i="135"/>
  <c r="J25" i="135"/>
  <c r="J26" i="135"/>
  <c r="J27" i="135"/>
  <c r="J28" i="135"/>
  <c r="J29" i="135"/>
  <c r="J30" i="135"/>
  <c r="J31" i="135"/>
  <c r="J32" i="135"/>
  <c r="J33" i="135"/>
  <c r="J34" i="135"/>
  <c r="J35" i="135"/>
  <c r="J36" i="135"/>
  <c r="J37" i="135"/>
  <c r="J38" i="135"/>
  <c r="J39" i="135"/>
  <c r="J40" i="135"/>
  <c r="J41" i="135"/>
  <c r="J42" i="135"/>
  <c r="J43" i="135"/>
  <c r="J44" i="135"/>
  <c r="J45" i="135"/>
  <c r="J46" i="135"/>
  <c r="J47" i="135"/>
  <c r="J48" i="135"/>
  <c r="J49" i="135"/>
  <c r="J50" i="135"/>
  <c r="J51" i="135"/>
  <c r="J52" i="135"/>
  <c r="J53" i="135"/>
  <c r="J54" i="135"/>
  <c r="J55" i="135"/>
  <c r="J56" i="135"/>
  <c r="J57" i="135"/>
  <c r="J58" i="135"/>
  <c r="J59" i="135"/>
  <c r="J60" i="135"/>
  <c r="J61" i="135"/>
  <c r="J62" i="135"/>
  <c r="J63" i="135"/>
  <c r="J64" i="135"/>
  <c r="J65" i="135"/>
  <c r="J66" i="135"/>
  <c r="J67" i="135"/>
  <c r="J68" i="135"/>
  <c r="J69" i="135"/>
  <c r="J70" i="135"/>
  <c r="J71" i="135"/>
  <c r="J72" i="135"/>
  <c r="J73" i="135"/>
  <c r="J74" i="135"/>
  <c r="J75" i="135"/>
  <c r="J76" i="135"/>
  <c r="J77" i="135"/>
  <c r="J78" i="135"/>
  <c r="J79" i="135"/>
  <c r="J80" i="135"/>
  <c r="J81" i="135"/>
  <c r="J82" i="135"/>
  <c r="J83" i="135"/>
  <c r="J84" i="135"/>
  <c r="J85" i="135"/>
  <c r="J86" i="135"/>
  <c r="J87" i="135"/>
  <c r="J88" i="135"/>
  <c r="J89" i="135"/>
  <c r="J90" i="135"/>
  <c r="J91" i="135"/>
  <c r="J92" i="135"/>
  <c r="J93" i="135"/>
  <c r="J94" i="135"/>
  <c r="J95" i="135"/>
  <c r="J96" i="135"/>
  <c r="J97" i="135"/>
  <c r="J98" i="135"/>
  <c r="J99" i="135"/>
  <c r="J100" i="135"/>
  <c r="J101" i="135"/>
  <c r="J102" i="135"/>
  <c r="J103" i="135"/>
  <c r="J104" i="135"/>
  <c r="J105" i="135"/>
  <c r="J106" i="135"/>
  <c r="J107" i="135"/>
  <c r="J108" i="135"/>
  <c r="J109" i="135"/>
  <c r="J110" i="135"/>
  <c r="J111" i="135"/>
  <c r="J112" i="135"/>
  <c r="J113" i="135"/>
  <c r="J114" i="135"/>
  <c r="J115" i="135"/>
  <c r="J116" i="135"/>
  <c r="J117" i="135"/>
  <c r="J118" i="135"/>
  <c r="J119" i="135"/>
  <c r="J120" i="135"/>
  <c r="J121" i="135"/>
  <c r="J122" i="135"/>
  <c r="J123" i="135"/>
  <c r="J124" i="135"/>
  <c r="J125" i="135"/>
  <c r="J126" i="135"/>
  <c r="J127" i="135"/>
  <c r="J128" i="135"/>
  <c r="J129" i="135"/>
  <c r="J130" i="135"/>
  <c r="J131" i="135"/>
  <c r="J132" i="135"/>
  <c r="J133" i="135"/>
  <c r="J134" i="135"/>
  <c r="J135" i="135"/>
  <c r="J136" i="135"/>
  <c r="J137" i="135"/>
  <c r="J138" i="135"/>
  <c r="J139" i="135"/>
  <c r="J140" i="135"/>
  <c r="J141" i="135"/>
  <c r="J142" i="135"/>
  <c r="J143" i="135"/>
  <c r="J144" i="135"/>
  <c r="J145" i="135"/>
  <c r="J146" i="135"/>
  <c r="J147" i="135"/>
  <c r="J148" i="135"/>
  <c r="J149" i="135"/>
  <c r="J150" i="135"/>
  <c r="J151" i="135"/>
  <c r="J152" i="135"/>
  <c r="J153" i="135"/>
  <c r="J154" i="135"/>
  <c r="J155" i="135"/>
  <c r="J156" i="135"/>
  <c r="J157" i="135"/>
  <c r="J158" i="135"/>
  <c r="J159" i="135"/>
  <c r="J160" i="135"/>
  <c r="J161" i="135"/>
  <c r="J162" i="135"/>
  <c r="J163" i="135"/>
  <c r="J164" i="135"/>
  <c r="J165" i="135"/>
  <c r="J166" i="135"/>
  <c r="J167" i="135"/>
  <c r="J168" i="135"/>
  <c r="J169" i="135"/>
  <c r="J170" i="135"/>
  <c r="J171" i="135"/>
  <c r="J172" i="135"/>
  <c r="J173" i="135"/>
  <c r="J174" i="135"/>
  <c r="J175" i="135"/>
  <c r="J176" i="135"/>
  <c r="J177" i="135"/>
  <c r="J178" i="135"/>
  <c r="J179" i="135"/>
  <c r="J180" i="135"/>
  <c r="J181" i="135"/>
  <c r="J182" i="135"/>
  <c r="J183" i="135"/>
  <c r="J184" i="135"/>
  <c r="J185" i="135"/>
  <c r="J186" i="135"/>
  <c r="J187" i="135"/>
  <c r="J188" i="135"/>
  <c r="J189" i="135"/>
  <c r="J190" i="135"/>
  <c r="J191" i="135"/>
  <c r="J192" i="135"/>
  <c r="J193" i="135"/>
  <c r="J194" i="135"/>
  <c r="J195" i="135"/>
  <c r="J196" i="135"/>
  <c r="J197" i="135"/>
  <c r="J198" i="135"/>
  <c r="J199" i="135"/>
  <c r="J200" i="135"/>
  <c r="J201" i="135"/>
  <c r="J202" i="135"/>
  <c r="J203" i="135"/>
  <c r="J204" i="135"/>
  <c r="J205" i="135"/>
  <c r="J206" i="135"/>
  <c r="J207" i="135"/>
  <c r="J208" i="135"/>
  <c r="J209" i="135"/>
  <c r="J210" i="135"/>
  <c r="J211" i="135"/>
  <c r="J212" i="135"/>
  <c r="J213" i="135"/>
  <c r="J214" i="135"/>
  <c r="J215" i="135"/>
  <c r="J216" i="135"/>
  <c r="J217" i="135"/>
  <c r="J218" i="135"/>
  <c r="J219" i="135"/>
  <c r="J220" i="135"/>
  <c r="J221" i="135"/>
  <c r="J222" i="135"/>
  <c r="J223" i="135"/>
  <c r="J224" i="135"/>
  <c r="J225" i="135"/>
  <c r="J226" i="135"/>
  <c r="J227" i="135"/>
  <c r="J228" i="135"/>
  <c r="J229" i="135"/>
  <c r="J230" i="135"/>
  <c r="J231" i="135"/>
  <c r="J232" i="135"/>
  <c r="J5" i="135"/>
  <c r="C233" i="135"/>
  <c r="O5" i="135"/>
  <c r="O7" i="135"/>
  <c r="O8" i="135"/>
  <c r="F233" i="135"/>
  <c r="Q1" i="135" s="1"/>
  <c r="K6" i="135" l="1"/>
  <c r="M6" i="135" s="1"/>
  <c r="N6" i="135" s="1"/>
  <c r="Q6" i="135"/>
  <c r="O35" i="135"/>
  <c r="P35" i="135" s="1"/>
  <c r="K35" i="135" s="1"/>
  <c r="M35" i="135" s="1"/>
  <c r="N35" i="135" s="1"/>
  <c r="R35" i="135"/>
  <c r="O43" i="135"/>
  <c r="P43" i="135" s="1"/>
  <c r="R43" i="135"/>
  <c r="O44" i="135"/>
  <c r="P44" i="135" s="1"/>
  <c r="R44" i="135"/>
  <c r="O56" i="135"/>
  <c r="P56" i="135" s="1"/>
  <c r="R56" i="135"/>
  <c r="O88" i="135"/>
  <c r="P88" i="135" s="1"/>
  <c r="R88" i="135"/>
  <c r="O137" i="135"/>
  <c r="P137" i="135" s="1"/>
  <c r="R137" i="135"/>
  <c r="O138" i="135"/>
  <c r="P138" i="135" s="1"/>
  <c r="R138" i="135"/>
  <c r="O139" i="135"/>
  <c r="P139" i="135" s="1"/>
  <c r="R139" i="135"/>
  <c r="O140" i="135"/>
  <c r="P140" i="135" s="1"/>
  <c r="R140" i="135"/>
  <c r="O153" i="135"/>
  <c r="P153" i="135" s="1"/>
  <c r="R153" i="135"/>
  <c r="O159" i="135"/>
  <c r="P159" i="135" s="1"/>
  <c r="R159" i="135"/>
  <c r="O161" i="135"/>
  <c r="P161" i="135" s="1"/>
  <c r="R161" i="135"/>
  <c r="O162" i="135"/>
  <c r="P162" i="135" s="1"/>
  <c r="R162" i="135"/>
  <c r="O165" i="135"/>
  <c r="P165" i="135" s="1"/>
  <c r="R165" i="135"/>
  <c r="O170" i="135"/>
  <c r="P170" i="135" s="1"/>
  <c r="R170" i="135"/>
  <c r="O171" i="135"/>
  <c r="P171" i="135" s="1"/>
  <c r="R171" i="135"/>
  <c r="O172" i="135"/>
  <c r="P172" i="135" s="1"/>
  <c r="R172" i="135"/>
  <c r="O174" i="135"/>
  <c r="P174" i="135" s="1"/>
  <c r="R174" i="135"/>
  <c r="O178" i="135"/>
  <c r="P178" i="135" s="1"/>
  <c r="R178" i="135"/>
  <c r="O181" i="135"/>
  <c r="P181" i="135" s="1"/>
  <c r="R181" i="135"/>
  <c r="O182" i="135"/>
  <c r="P182" i="135" s="1"/>
  <c r="R182" i="135"/>
  <c r="O184" i="135"/>
  <c r="P184" i="135" s="1"/>
  <c r="K184" i="135" s="1"/>
  <c r="M184" i="135" s="1"/>
  <c r="N184" i="135" s="1"/>
  <c r="R184" i="135"/>
  <c r="O185" i="135"/>
  <c r="P185" i="135" s="1"/>
  <c r="R185" i="135"/>
  <c r="O186" i="135"/>
  <c r="P186" i="135" s="1"/>
  <c r="R186" i="135"/>
  <c r="O187" i="135"/>
  <c r="P187" i="135" s="1"/>
  <c r="K187" i="135" s="1"/>
  <c r="M187" i="135" s="1"/>
  <c r="N187" i="135" s="1"/>
  <c r="R187" i="135"/>
  <c r="O188" i="135"/>
  <c r="P188" i="135" s="1"/>
  <c r="R188" i="135"/>
  <c r="O189" i="135"/>
  <c r="P189" i="135" s="1"/>
  <c r="R189" i="135"/>
  <c r="O190" i="135"/>
  <c r="P190" i="135" s="1"/>
  <c r="R190" i="135"/>
  <c r="O192" i="135"/>
  <c r="P192" i="135" s="1"/>
  <c r="R192" i="135"/>
  <c r="O195" i="135"/>
  <c r="P195" i="135" s="1"/>
  <c r="R195" i="135"/>
  <c r="O196" i="135"/>
  <c r="P196" i="135" s="1"/>
  <c r="R196" i="135"/>
  <c r="O198" i="135"/>
  <c r="P198" i="135" s="1"/>
  <c r="R198" i="135"/>
  <c r="O199" i="135"/>
  <c r="P199" i="135" s="1"/>
  <c r="R199" i="135"/>
  <c r="O46" i="135"/>
  <c r="P46" i="135" s="1"/>
  <c r="R46" i="135"/>
  <c r="O47" i="135"/>
  <c r="P47" i="135" s="1"/>
  <c r="R47" i="135"/>
  <c r="O48" i="135"/>
  <c r="P48" i="135" s="1"/>
  <c r="R48" i="135"/>
  <c r="O49" i="135"/>
  <c r="P49" i="135" s="1"/>
  <c r="R49" i="135"/>
  <c r="O50" i="135"/>
  <c r="P50" i="135" s="1"/>
  <c r="R50" i="135"/>
  <c r="O51" i="135"/>
  <c r="P51" i="135" s="1"/>
  <c r="R51" i="135"/>
  <c r="O52" i="135"/>
  <c r="P52" i="135" s="1"/>
  <c r="R52" i="135"/>
  <c r="O53" i="135"/>
  <c r="P53" i="135" s="1"/>
  <c r="R53" i="135"/>
  <c r="O54" i="135"/>
  <c r="P54" i="135" s="1"/>
  <c r="R54" i="135"/>
  <c r="O55" i="135"/>
  <c r="P55" i="135" s="1"/>
  <c r="R55" i="135"/>
  <c r="O57" i="135"/>
  <c r="P57" i="135" s="1"/>
  <c r="R57" i="135"/>
  <c r="O58" i="135"/>
  <c r="P58" i="135" s="1"/>
  <c r="K58" i="135" s="1"/>
  <c r="M58" i="135" s="1"/>
  <c r="N58" i="135" s="1"/>
  <c r="R58" i="135"/>
  <c r="O59" i="135"/>
  <c r="P59" i="135" s="1"/>
  <c r="R59" i="135"/>
  <c r="O60" i="135"/>
  <c r="P60" i="135" s="1"/>
  <c r="R60" i="135"/>
  <c r="O61" i="135"/>
  <c r="P61" i="135" s="1"/>
  <c r="R61" i="135"/>
  <c r="O62" i="135"/>
  <c r="P62" i="135" s="1"/>
  <c r="K62" i="135" s="1"/>
  <c r="M62" i="135" s="1"/>
  <c r="N62" i="135" s="1"/>
  <c r="R62" i="135"/>
  <c r="O63" i="135"/>
  <c r="P63" i="135" s="1"/>
  <c r="K63" i="135" s="1"/>
  <c r="M63" i="135" s="1"/>
  <c r="N63" i="135" s="1"/>
  <c r="R63" i="135"/>
  <c r="O64" i="135"/>
  <c r="P64" i="135" s="1"/>
  <c r="R64" i="135"/>
  <c r="O65" i="135"/>
  <c r="P65" i="135" s="1"/>
  <c r="R65" i="135"/>
  <c r="O66" i="135"/>
  <c r="P66" i="135" s="1"/>
  <c r="R66" i="135"/>
  <c r="O67" i="135"/>
  <c r="P67" i="135" s="1"/>
  <c r="R67" i="135"/>
  <c r="O68" i="135"/>
  <c r="P68" i="135" s="1"/>
  <c r="R68" i="135"/>
  <c r="O69" i="135"/>
  <c r="P69" i="135" s="1"/>
  <c r="R69" i="135"/>
  <c r="O70" i="135"/>
  <c r="P70" i="135" s="1"/>
  <c r="R70" i="135"/>
  <c r="O71" i="135"/>
  <c r="P71" i="135" s="1"/>
  <c r="R71" i="135"/>
  <c r="O72" i="135"/>
  <c r="P72" i="135" s="1"/>
  <c r="K72" i="135" s="1"/>
  <c r="M72" i="135" s="1"/>
  <c r="N72" i="135" s="1"/>
  <c r="R72" i="135"/>
  <c r="O73" i="135"/>
  <c r="P73" i="135" s="1"/>
  <c r="K73" i="135" s="1"/>
  <c r="M73" i="135" s="1"/>
  <c r="N73" i="135" s="1"/>
  <c r="R73" i="135"/>
  <c r="O74" i="135"/>
  <c r="P74" i="135" s="1"/>
  <c r="K74" i="135" s="1"/>
  <c r="M74" i="135" s="1"/>
  <c r="N74" i="135" s="1"/>
  <c r="R74" i="135"/>
  <c r="O75" i="135"/>
  <c r="P75" i="135" s="1"/>
  <c r="K75" i="135" s="1"/>
  <c r="M75" i="135" s="1"/>
  <c r="N75" i="135" s="1"/>
  <c r="R75" i="135"/>
  <c r="O76" i="135"/>
  <c r="P76" i="135" s="1"/>
  <c r="R76" i="135"/>
  <c r="O77" i="135"/>
  <c r="P77" i="135" s="1"/>
  <c r="R77" i="135"/>
  <c r="O78" i="135"/>
  <c r="P78" i="135" s="1"/>
  <c r="K78" i="135" s="1"/>
  <c r="M78" i="135" s="1"/>
  <c r="N78" i="135" s="1"/>
  <c r="R78" i="135"/>
  <c r="O79" i="135"/>
  <c r="P79" i="135" s="1"/>
  <c r="R79" i="135"/>
  <c r="O80" i="135"/>
  <c r="P80" i="135" s="1"/>
  <c r="R80" i="135"/>
  <c r="O81" i="135"/>
  <c r="P81" i="135" s="1"/>
  <c r="R81" i="135"/>
  <c r="O82" i="135"/>
  <c r="P82" i="135" s="1"/>
  <c r="K82" i="135" s="1"/>
  <c r="M82" i="135" s="1"/>
  <c r="N82" i="135" s="1"/>
  <c r="R82" i="135"/>
  <c r="O83" i="135"/>
  <c r="P83" i="135" s="1"/>
  <c r="K83" i="135" s="1"/>
  <c r="M83" i="135" s="1"/>
  <c r="N83" i="135" s="1"/>
  <c r="R83" i="135"/>
  <c r="O84" i="135"/>
  <c r="P84" i="135" s="1"/>
  <c r="K84" i="135" s="1"/>
  <c r="M84" i="135" s="1"/>
  <c r="N84" i="135" s="1"/>
  <c r="R84" i="135"/>
  <c r="O85" i="135"/>
  <c r="P85" i="135" s="1"/>
  <c r="K85" i="135" s="1"/>
  <c r="M85" i="135" s="1"/>
  <c r="N85" i="135" s="1"/>
  <c r="R85" i="135"/>
  <c r="O86" i="135"/>
  <c r="P86" i="135" s="1"/>
  <c r="R86" i="135"/>
  <c r="O87" i="135"/>
  <c r="P87" i="135" s="1"/>
  <c r="R87" i="135"/>
  <c r="O89" i="135"/>
  <c r="P89" i="135" s="1"/>
  <c r="R89" i="135"/>
  <c r="O90" i="135"/>
  <c r="P90" i="135" s="1"/>
  <c r="K90" i="135" s="1"/>
  <c r="M90" i="135" s="1"/>
  <c r="N90" i="135" s="1"/>
  <c r="R90" i="135"/>
  <c r="O91" i="135"/>
  <c r="P91" i="135" s="1"/>
  <c r="K91" i="135" s="1"/>
  <c r="M91" i="135" s="1"/>
  <c r="N91" i="135" s="1"/>
  <c r="R91" i="135"/>
  <c r="O92" i="135"/>
  <c r="P92" i="135" s="1"/>
  <c r="R92" i="135"/>
  <c r="O93" i="135"/>
  <c r="P93" i="135" s="1"/>
  <c r="K93" i="135" s="1"/>
  <c r="M93" i="135" s="1"/>
  <c r="N93" i="135" s="1"/>
  <c r="R93" i="135"/>
  <c r="O94" i="135"/>
  <c r="P94" i="135" s="1"/>
  <c r="K94" i="135" s="1"/>
  <c r="M94" i="135" s="1"/>
  <c r="N94" i="135" s="1"/>
  <c r="R94" i="135"/>
  <c r="O95" i="135"/>
  <c r="P95" i="135" s="1"/>
  <c r="K95" i="135" s="1"/>
  <c r="M95" i="135" s="1"/>
  <c r="N95" i="135" s="1"/>
  <c r="R95" i="135"/>
  <c r="O96" i="135"/>
  <c r="P96" i="135" s="1"/>
  <c r="K96" i="135" s="1"/>
  <c r="M96" i="135" s="1"/>
  <c r="N96" i="135" s="1"/>
  <c r="R96" i="135"/>
  <c r="O97" i="135"/>
  <c r="P97" i="135" s="1"/>
  <c r="K97" i="135" s="1"/>
  <c r="M97" i="135" s="1"/>
  <c r="N97" i="135" s="1"/>
  <c r="R97" i="135"/>
  <c r="O98" i="135"/>
  <c r="P98" i="135" s="1"/>
  <c r="K98" i="135" s="1"/>
  <c r="M98" i="135" s="1"/>
  <c r="N98" i="135" s="1"/>
  <c r="R98" i="135"/>
  <c r="O99" i="135"/>
  <c r="P99" i="135" s="1"/>
  <c r="K99" i="135" s="1"/>
  <c r="M99" i="135" s="1"/>
  <c r="N99" i="135" s="1"/>
  <c r="R99" i="135"/>
  <c r="O100" i="135"/>
  <c r="P100" i="135" s="1"/>
  <c r="K100" i="135" s="1"/>
  <c r="M100" i="135" s="1"/>
  <c r="N100" i="135" s="1"/>
  <c r="R100" i="135"/>
  <c r="O101" i="135"/>
  <c r="P101" i="135" s="1"/>
  <c r="K101" i="135" s="1"/>
  <c r="M101" i="135" s="1"/>
  <c r="N101" i="135" s="1"/>
  <c r="R101" i="135"/>
  <c r="O102" i="135"/>
  <c r="P102" i="135" s="1"/>
  <c r="R102" i="135"/>
  <c r="O103" i="135"/>
  <c r="P103" i="135" s="1"/>
  <c r="R103" i="135"/>
  <c r="O104" i="135"/>
  <c r="P104" i="135" s="1"/>
  <c r="R104" i="135"/>
  <c r="O105" i="135"/>
  <c r="P105" i="135" s="1"/>
  <c r="R105" i="135"/>
  <c r="O106" i="135"/>
  <c r="P106" i="135" s="1"/>
  <c r="K106" i="135" s="1"/>
  <c r="M106" i="135" s="1"/>
  <c r="N106" i="135" s="1"/>
  <c r="R106" i="135"/>
  <c r="O107" i="135"/>
  <c r="P107" i="135" s="1"/>
  <c r="R107" i="135"/>
  <c r="O108" i="135"/>
  <c r="P108" i="135" s="1"/>
  <c r="R108" i="135"/>
  <c r="O109" i="135"/>
  <c r="P109" i="135" s="1"/>
  <c r="R109" i="135"/>
  <c r="O110" i="135"/>
  <c r="P110" i="135" s="1"/>
  <c r="K110" i="135" s="1"/>
  <c r="M110" i="135" s="1"/>
  <c r="N110" i="135" s="1"/>
  <c r="R110" i="135"/>
  <c r="O111" i="135"/>
  <c r="P111" i="135" s="1"/>
  <c r="R111" i="135"/>
  <c r="O112" i="135"/>
  <c r="P112" i="135" s="1"/>
  <c r="R112" i="135"/>
  <c r="O113" i="135"/>
  <c r="P113" i="135" s="1"/>
  <c r="K113" i="135" s="1"/>
  <c r="M113" i="135" s="1"/>
  <c r="N113" i="135" s="1"/>
  <c r="R113" i="135"/>
  <c r="O114" i="135"/>
  <c r="P114" i="135" s="1"/>
  <c r="R114" i="135"/>
  <c r="O115" i="135"/>
  <c r="P115" i="135" s="1"/>
  <c r="K115" i="135" s="1"/>
  <c r="M115" i="135" s="1"/>
  <c r="N115" i="135" s="1"/>
  <c r="R115" i="135"/>
  <c r="O116" i="135"/>
  <c r="P116" i="135" s="1"/>
  <c r="R116" i="135"/>
  <c r="O117" i="135"/>
  <c r="P117" i="135" s="1"/>
  <c r="K117" i="135" s="1"/>
  <c r="M117" i="135" s="1"/>
  <c r="N117" i="135" s="1"/>
  <c r="R117" i="135"/>
  <c r="O118" i="135"/>
  <c r="P118" i="135" s="1"/>
  <c r="K118" i="135" s="1"/>
  <c r="M118" i="135" s="1"/>
  <c r="N118" i="135" s="1"/>
  <c r="R118" i="135"/>
  <c r="O119" i="135"/>
  <c r="P119" i="135" s="1"/>
  <c r="K119" i="135" s="1"/>
  <c r="M119" i="135" s="1"/>
  <c r="N119" i="135" s="1"/>
  <c r="R119" i="135"/>
  <c r="O120" i="135"/>
  <c r="P120" i="135" s="1"/>
  <c r="K120" i="135" s="1"/>
  <c r="M120" i="135" s="1"/>
  <c r="N120" i="135" s="1"/>
  <c r="R120" i="135"/>
  <c r="O121" i="135"/>
  <c r="P121" i="135" s="1"/>
  <c r="R121" i="135"/>
  <c r="O122" i="135"/>
  <c r="P122" i="135" s="1"/>
  <c r="R122" i="135"/>
  <c r="O123" i="135"/>
  <c r="P123" i="135" s="1"/>
  <c r="R123" i="135"/>
  <c r="O124" i="135"/>
  <c r="P124" i="135" s="1"/>
  <c r="K124" i="135" s="1"/>
  <c r="M124" i="135" s="1"/>
  <c r="N124" i="135" s="1"/>
  <c r="R124" i="135"/>
  <c r="O125" i="135"/>
  <c r="P125" i="135" s="1"/>
  <c r="R125" i="135"/>
  <c r="O126" i="135"/>
  <c r="P126" i="135" s="1"/>
  <c r="K126" i="135" s="1"/>
  <c r="M126" i="135" s="1"/>
  <c r="N126" i="135" s="1"/>
  <c r="R126" i="135"/>
  <c r="O127" i="135"/>
  <c r="P127" i="135" s="1"/>
  <c r="R127" i="135"/>
  <c r="O128" i="135"/>
  <c r="P128" i="135" s="1"/>
  <c r="R128" i="135"/>
  <c r="O129" i="135"/>
  <c r="P129" i="135" s="1"/>
  <c r="R129" i="135"/>
  <c r="O130" i="135"/>
  <c r="P130" i="135" s="1"/>
  <c r="R130" i="135"/>
  <c r="O131" i="135"/>
  <c r="P131" i="135" s="1"/>
  <c r="R131" i="135"/>
  <c r="O132" i="135"/>
  <c r="P132" i="135" s="1"/>
  <c r="R132" i="135"/>
  <c r="O133" i="135"/>
  <c r="P133" i="135" s="1"/>
  <c r="R133" i="135"/>
  <c r="O134" i="135"/>
  <c r="P134" i="135" s="1"/>
  <c r="R134" i="135"/>
  <c r="O135" i="135"/>
  <c r="P135" i="135" s="1"/>
  <c r="R135" i="135"/>
  <c r="O136" i="135"/>
  <c r="P136" i="135" s="1"/>
  <c r="R136" i="135"/>
  <c r="O141" i="135"/>
  <c r="P141" i="135" s="1"/>
  <c r="K141" i="135" s="1"/>
  <c r="M141" i="135" s="1"/>
  <c r="N141" i="135" s="1"/>
  <c r="R141" i="135"/>
  <c r="O142" i="135"/>
  <c r="P142" i="135" s="1"/>
  <c r="R142" i="135"/>
  <c r="O143" i="135"/>
  <c r="P143" i="135" s="1"/>
  <c r="K143" i="135" s="1"/>
  <c r="M143" i="135" s="1"/>
  <c r="N143" i="135" s="1"/>
  <c r="R143" i="135"/>
  <c r="O144" i="135"/>
  <c r="P144" i="135" s="1"/>
  <c r="K144" i="135" s="1"/>
  <c r="M144" i="135" s="1"/>
  <c r="N144" i="135" s="1"/>
  <c r="R144" i="135"/>
  <c r="O145" i="135"/>
  <c r="P145" i="135" s="1"/>
  <c r="R145" i="135"/>
  <c r="O146" i="135"/>
  <c r="P146" i="135" s="1"/>
  <c r="R146" i="135"/>
  <c r="O147" i="135"/>
  <c r="P147" i="135" s="1"/>
  <c r="R147" i="135"/>
  <c r="O148" i="135"/>
  <c r="P148" i="135" s="1"/>
  <c r="R148" i="135"/>
  <c r="O149" i="135"/>
  <c r="P149" i="135" s="1"/>
  <c r="R149" i="135"/>
  <c r="O150" i="135"/>
  <c r="P150" i="135" s="1"/>
  <c r="R150" i="135"/>
  <c r="O151" i="135"/>
  <c r="P151" i="135" s="1"/>
  <c r="R151" i="135"/>
  <c r="O152" i="135"/>
  <c r="P152" i="135" s="1"/>
  <c r="R152" i="135"/>
  <c r="O154" i="135"/>
  <c r="P154" i="135" s="1"/>
  <c r="R154" i="135"/>
  <c r="O155" i="135"/>
  <c r="P155" i="135" s="1"/>
  <c r="R155" i="135"/>
  <c r="O156" i="135"/>
  <c r="P156" i="135" s="1"/>
  <c r="R156" i="135"/>
  <c r="O157" i="135"/>
  <c r="P157" i="135" s="1"/>
  <c r="R157" i="135"/>
  <c r="O158" i="135"/>
  <c r="P158" i="135" s="1"/>
  <c r="R158" i="135"/>
  <c r="O160" i="135"/>
  <c r="P160" i="135" s="1"/>
  <c r="R160" i="135"/>
  <c r="O163" i="135"/>
  <c r="P163" i="135" s="1"/>
  <c r="R163" i="135"/>
  <c r="O164" i="135"/>
  <c r="P164" i="135" s="1"/>
  <c r="R164" i="135"/>
  <c r="O166" i="135"/>
  <c r="P166" i="135" s="1"/>
  <c r="R166" i="135"/>
  <c r="O167" i="135"/>
  <c r="P167" i="135" s="1"/>
  <c r="R167" i="135"/>
  <c r="O168" i="135"/>
  <c r="P168" i="135" s="1"/>
  <c r="R168" i="135"/>
  <c r="O169" i="135"/>
  <c r="P169" i="135" s="1"/>
  <c r="R169" i="135"/>
  <c r="O173" i="135"/>
  <c r="P173" i="135" s="1"/>
  <c r="R173" i="135"/>
  <c r="O175" i="135"/>
  <c r="P175" i="135" s="1"/>
  <c r="R175" i="135"/>
  <c r="O176" i="135"/>
  <c r="P176" i="135" s="1"/>
  <c r="R176" i="135"/>
  <c r="O177" i="135"/>
  <c r="P177" i="135" s="1"/>
  <c r="R177" i="135"/>
  <c r="O179" i="135"/>
  <c r="P179" i="135" s="1"/>
  <c r="R179" i="135"/>
  <c r="O180" i="135"/>
  <c r="P180" i="135" s="1"/>
  <c r="R180" i="135"/>
  <c r="O183" i="135"/>
  <c r="P183" i="135" s="1"/>
  <c r="R183" i="135"/>
  <c r="O191" i="135"/>
  <c r="P191" i="135" s="1"/>
  <c r="R191" i="135"/>
  <c r="O193" i="135"/>
  <c r="P193" i="135" s="1"/>
  <c r="R193" i="135"/>
  <c r="O194" i="135"/>
  <c r="P194" i="135" s="1"/>
  <c r="R194" i="135"/>
  <c r="O197" i="135"/>
  <c r="P197" i="135" s="1"/>
  <c r="R197" i="135"/>
  <c r="O200" i="135"/>
  <c r="P200" i="135" s="1"/>
  <c r="R200" i="135"/>
  <c r="O201" i="135"/>
  <c r="P201" i="135" s="1"/>
  <c r="R201" i="135"/>
  <c r="O202" i="135"/>
  <c r="P202" i="135" s="1"/>
  <c r="R202" i="135"/>
  <c r="O203" i="135"/>
  <c r="P203" i="135" s="1"/>
  <c r="R203" i="135"/>
  <c r="O204" i="135"/>
  <c r="P204" i="135" s="1"/>
  <c r="R204" i="135"/>
  <c r="O205" i="135"/>
  <c r="P205" i="135" s="1"/>
  <c r="R205" i="135"/>
  <c r="O206" i="135"/>
  <c r="P206" i="135" s="1"/>
  <c r="R206" i="135"/>
  <c r="O207" i="135"/>
  <c r="P207" i="135" s="1"/>
  <c r="R207" i="135"/>
  <c r="O208" i="135"/>
  <c r="P208" i="135" s="1"/>
  <c r="R208" i="135"/>
  <c r="O209" i="135"/>
  <c r="P209" i="135" s="1"/>
  <c r="R209" i="135"/>
  <c r="O210" i="135"/>
  <c r="P210" i="135" s="1"/>
  <c r="R210" i="135"/>
  <c r="O211" i="135"/>
  <c r="P211" i="135" s="1"/>
  <c r="R211" i="135"/>
  <c r="O212" i="135"/>
  <c r="P212" i="135" s="1"/>
  <c r="R212" i="135"/>
  <c r="O213" i="135"/>
  <c r="P213" i="135" s="1"/>
  <c r="R213" i="135"/>
  <c r="O214" i="135"/>
  <c r="P214" i="135" s="1"/>
  <c r="R214" i="135"/>
  <c r="O215" i="135"/>
  <c r="P215" i="135" s="1"/>
  <c r="R215" i="135"/>
  <c r="O216" i="135"/>
  <c r="P216" i="135" s="1"/>
  <c r="R216" i="135"/>
  <c r="O217" i="135"/>
  <c r="P217" i="135" s="1"/>
  <c r="R217" i="135"/>
  <c r="O218" i="135"/>
  <c r="P218" i="135" s="1"/>
  <c r="R218" i="135"/>
  <c r="O219" i="135"/>
  <c r="P219" i="135" s="1"/>
  <c r="R219" i="135"/>
  <c r="O220" i="135"/>
  <c r="P220" i="135" s="1"/>
  <c r="R220" i="135"/>
  <c r="O221" i="135"/>
  <c r="P221" i="135" s="1"/>
  <c r="R221" i="135"/>
  <c r="O222" i="135"/>
  <c r="P222" i="135" s="1"/>
  <c r="R222" i="135"/>
  <c r="O223" i="135"/>
  <c r="P223" i="135" s="1"/>
  <c r="R223" i="135"/>
  <c r="O224" i="135"/>
  <c r="P224" i="135" s="1"/>
  <c r="R224" i="135"/>
  <c r="O225" i="135"/>
  <c r="P225" i="135" s="1"/>
  <c r="R225" i="135"/>
  <c r="O226" i="135"/>
  <c r="P226" i="135" s="1"/>
  <c r="R226" i="135"/>
  <c r="O227" i="135"/>
  <c r="P227" i="135" s="1"/>
  <c r="R227" i="135"/>
  <c r="O228" i="135"/>
  <c r="P228" i="135" s="1"/>
  <c r="R228" i="135"/>
  <c r="O229" i="135"/>
  <c r="P229" i="135" s="1"/>
  <c r="R229" i="135"/>
  <c r="O230" i="135"/>
  <c r="P230" i="135" s="1"/>
  <c r="R230" i="135"/>
  <c r="O231" i="135"/>
  <c r="P231" i="135" s="1"/>
  <c r="K231" i="135" s="1"/>
  <c r="M231" i="135" s="1"/>
  <c r="N231" i="135" s="1"/>
  <c r="R231" i="135"/>
  <c r="O232" i="135"/>
  <c r="P232" i="135" s="1"/>
  <c r="R232" i="135"/>
  <c r="S2" i="135"/>
  <c r="R24" i="135"/>
  <c r="R25" i="135"/>
  <c r="R26" i="135"/>
  <c r="R27" i="135"/>
  <c r="R28" i="135"/>
  <c r="R29" i="135"/>
  <c r="R30" i="135"/>
  <c r="R31" i="135"/>
  <c r="R32" i="135"/>
  <c r="R33" i="135"/>
  <c r="R34" i="135"/>
  <c r="R36" i="135"/>
  <c r="R37" i="135"/>
  <c r="R38" i="135"/>
  <c r="R39" i="135"/>
  <c r="R40" i="135"/>
  <c r="R41" i="135"/>
  <c r="R42" i="135"/>
  <c r="R45" i="135"/>
  <c r="O45" i="135"/>
  <c r="P45" i="135" s="1"/>
  <c r="O24" i="135"/>
  <c r="P24" i="135" s="1"/>
  <c r="K24" i="135" s="1"/>
  <c r="M24" i="135" s="1"/>
  <c r="N24" i="135" s="1"/>
  <c r="O25" i="135"/>
  <c r="P25" i="135" s="1"/>
  <c r="K25" i="135" s="1"/>
  <c r="M25" i="135" s="1"/>
  <c r="N25" i="135" s="1"/>
  <c r="O26" i="135"/>
  <c r="P26" i="135" s="1"/>
  <c r="K26" i="135" s="1"/>
  <c r="M26" i="135" s="1"/>
  <c r="N26" i="135" s="1"/>
  <c r="O27" i="135"/>
  <c r="P27" i="135" s="1"/>
  <c r="O28" i="135"/>
  <c r="P28" i="135" s="1"/>
  <c r="O29" i="135"/>
  <c r="P29" i="135" s="1"/>
  <c r="O30" i="135"/>
  <c r="P30" i="135" s="1"/>
  <c r="O31" i="135"/>
  <c r="P31" i="135" s="1"/>
  <c r="O32" i="135"/>
  <c r="P32" i="135" s="1"/>
  <c r="O33" i="135"/>
  <c r="P33" i="135" s="1"/>
  <c r="O34" i="135"/>
  <c r="P34" i="135" s="1"/>
  <c r="O36" i="135"/>
  <c r="P36" i="135" s="1"/>
  <c r="K36" i="135" s="1"/>
  <c r="M36" i="135" s="1"/>
  <c r="N36" i="135" s="1"/>
  <c r="O37" i="135"/>
  <c r="P37" i="135" s="1"/>
  <c r="O38" i="135"/>
  <c r="P38" i="135" s="1"/>
  <c r="O39" i="135"/>
  <c r="P39" i="135" s="1"/>
  <c r="O40" i="135"/>
  <c r="P40" i="135" s="1"/>
  <c r="K40" i="135" s="1"/>
  <c r="M40" i="135" s="1"/>
  <c r="N40" i="135" s="1"/>
  <c r="O41" i="135"/>
  <c r="P41" i="135" s="1"/>
  <c r="O42" i="135"/>
  <c r="P42" i="135" s="1"/>
  <c r="P5" i="135"/>
  <c r="P7" i="135"/>
  <c r="P8" i="135"/>
  <c r="O9" i="135"/>
  <c r="P9" i="135" s="1"/>
  <c r="O10" i="135"/>
  <c r="P10" i="135" s="1"/>
  <c r="O11" i="135"/>
  <c r="P11" i="135" s="1"/>
  <c r="O12" i="135"/>
  <c r="P12" i="135" s="1"/>
  <c r="O13" i="135"/>
  <c r="P13" i="135" s="1"/>
  <c r="O14" i="135"/>
  <c r="P14" i="135" s="1"/>
  <c r="O15" i="135"/>
  <c r="P15" i="135" s="1"/>
  <c r="O16" i="135"/>
  <c r="P16" i="135" s="1"/>
  <c r="O17" i="135"/>
  <c r="P17" i="135" s="1"/>
  <c r="O18" i="135"/>
  <c r="P18" i="135" s="1"/>
  <c r="O19" i="135"/>
  <c r="P19" i="135" s="1"/>
  <c r="O20" i="135"/>
  <c r="P20" i="135" s="1"/>
  <c r="O21" i="135"/>
  <c r="P21" i="135" s="1"/>
  <c r="O22" i="135"/>
  <c r="P22" i="135" s="1"/>
  <c r="K22" i="135" s="1"/>
  <c r="M22" i="135" s="1"/>
  <c r="N22" i="135" s="1"/>
  <c r="O23" i="135"/>
  <c r="P23" i="135" s="1"/>
  <c r="K23" i="135" s="1"/>
  <c r="M23" i="135" s="1"/>
  <c r="N23" i="135" s="1"/>
  <c r="R5" i="135"/>
  <c r="R7" i="135"/>
  <c r="R8" i="135"/>
  <c r="R9" i="135"/>
  <c r="R10" i="135"/>
  <c r="R11" i="135"/>
  <c r="R12" i="135"/>
  <c r="R13" i="135"/>
  <c r="R14" i="135"/>
  <c r="R15" i="135"/>
  <c r="R16" i="135"/>
  <c r="R17" i="135"/>
  <c r="R18" i="135"/>
  <c r="R19" i="135"/>
  <c r="R20" i="135"/>
  <c r="R21" i="135"/>
  <c r="R22" i="135"/>
  <c r="R23" i="135"/>
  <c r="T232" i="135" l="1"/>
  <c r="K232" i="135"/>
  <c r="T230" i="135"/>
  <c r="K230" i="135"/>
  <c r="M230" i="135" s="1"/>
  <c r="N230" i="135" s="1"/>
  <c r="T16" i="135"/>
  <c r="K16" i="135"/>
  <c r="M16" i="135" s="1"/>
  <c r="N16" i="135" s="1"/>
  <c r="T42" i="135"/>
  <c r="K42" i="135"/>
  <c r="M42" i="135" s="1"/>
  <c r="N42" i="135" s="1"/>
  <c r="T29" i="135"/>
  <c r="K29" i="135"/>
  <c r="M29" i="135" s="1"/>
  <c r="N29" i="135" s="1"/>
  <c r="T222" i="135"/>
  <c r="K222" i="135"/>
  <c r="M222" i="135" s="1"/>
  <c r="N222" i="135" s="1"/>
  <c r="T214" i="135"/>
  <c r="K214" i="135"/>
  <c r="M214" i="135" s="1"/>
  <c r="N214" i="135" s="1"/>
  <c r="T208" i="135"/>
  <c r="K208" i="135"/>
  <c r="M208" i="135" s="1"/>
  <c r="N208" i="135" s="1"/>
  <c r="T202" i="135"/>
  <c r="K202" i="135"/>
  <c r="M202" i="135" s="1"/>
  <c r="N202" i="135" s="1"/>
  <c r="T191" i="135"/>
  <c r="K191" i="135"/>
  <c r="M191" i="135" s="1"/>
  <c r="N191" i="135" s="1"/>
  <c r="T169" i="135"/>
  <c r="K169" i="135"/>
  <c r="M169" i="135" s="1"/>
  <c r="N169" i="135" s="1"/>
  <c r="T160" i="135"/>
  <c r="K160" i="135"/>
  <c r="M160" i="135" s="1"/>
  <c r="N160" i="135" s="1"/>
  <c r="T150" i="135"/>
  <c r="K150" i="135"/>
  <c r="M150" i="135" s="1"/>
  <c r="N150" i="135" s="1"/>
  <c r="T146" i="135"/>
  <c r="K146" i="135"/>
  <c r="M146" i="135" s="1"/>
  <c r="N146" i="135" s="1"/>
  <c r="T132" i="135"/>
  <c r="K132" i="135"/>
  <c r="M132" i="135" s="1"/>
  <c r="N132" i="135" s="1"/>
  <c r="T128" i="135"/>
  <c r="K128" i="135"/>
  <c r="M128" i="135" s="1"/>
  <c r="N128" i="135" s="1"/>
  <c r="T114" i="135"/>
  <c r="K114" i="135"/>
  <c r="M114" i="135" s="1"/>
  <c r="N114" i="135" s="1"/>
  <c r="T108" i="135"/>
  <c r="K108" i="135"/>
  <c r="M108" i="135" s="1"/>
  <c r="N108" i="135" s="1"/>
  <c r="T102" i="135"/>
  <c r="K102" i="135"/>
  <c r="M102" i="135" s="1"/>
  <c r="N102" i="135" s="1"/>
  <c r="T79" i="135"/>
  <c r="K79" i="135"/>
  <c r="M79" i="135" s="1"/>
  <c r="N79" i="135" s="1"/>
  <c r="T65" i="135"/>
  <c r="K65" i="135"/>
  <c r="M65" i="135" s="1"/>
  <c r="N65" i="135" s="1"/>
  <c r="T59" i="135"/>
  <c r="K59" i="135"/>
  <c r="M59" i="135" s="1"/>
  <c r="N59" i="135" s="1"/>
  <c r="T52" i="135"/>
  <c r="K52" i="135"/>
  <c r="M52" i="135" s="1"/>
  <c r="N52" i="135" s="1"/>
  <c r="T46" i="135"/>
  <c r="K46" i="135"/>
  <c r="M46" i="135" s="1"/>
  <c r="N46" i="135" s="1"/>
  <c r="T190" i="135"/>
  <c r="K190" i="135"/>
  <c r="M190" i="135" s="1"/>
  <c r="N190" i="135" s="1"/>
  <c r="T186" i="135"/>
  <c r="K186" i="135"/>
  <c r="M186" i="135" s="1"/>
  <c r="N186" i="135" s="1"/>
  <c r="T181" i="135"/>
  <c r="K181" i="135"/>
  <c r="M181" i="135" s="1"/>
  <c r="N181" i="135" s="1"/>
  <c r="T174" i="135"/>
  <c r="K174" i="135"/>
  <c r="M174" i="135" s="1"/>
  <c r="N174" i="135" s="1"/>
  <c r="T165" i="135"/>
  <c r="K165" i="135"/>
  <c r="M165" i="135" s="1"/>
  <c r="N165" i="135" s="1"/>
  <c r="T153" i="135"/>
  <c r="K153" i="135"/>
  <c r="M153" i="135" s="1"/>
  <c r="N153" i="135" s="1"/>
  <c r="T56" i="135"/>
  <c r="K56" i="135"/>
  <c r="M56" i="135" s="1"/>
  <c r="N56" i="135" s="1"/>
  <c r="T15" i="135"/>
  <c r="K15" i="135"/>
  <c r="M15" i="135" s="1"/>
  <c r="N15" i="135" s="1"/>
  <c r="T41" i="135"/>
  <c r="K41" i="135"/>
  <c r="M41" i="135" s="1"/>
  <c r="N41" i="135" s="1"/>
  <c r="T32" i="135"/>
  <c r="K32" i="135"/>
  <c r="M32" i="135" s="1"/>
  <c r="N32" i="135" s="1"/>
  <c r="T28" i="135"/>
  <c r="K28" i="135"/>
  <c r="M28" i="135" s="1"/>
  <c r="N28" i="135" s="1"/>
  <c r="T12" i="135"/>
  <c r="K12" i="135"/>
  <c r="M12" i="135" s="1"/>
  <c r="N12" i="135" s="1"/>
  <c r="T38" i="135"/>
  <c r="K38" i="135"/>
  <c r="M38" i="135" s="1"/>
  <c r="N38" i="135" s="1"/>
  <c r="T33" i="135"/>
  <c r="K33" i="135"/>
  <c r="M33" i="135" s="1"/>
  <c r="N33" i="135" s="1"/>
  <c r="T226" i="135"/>
  <c r="K226" i="135"/>
  <c r="M226" i="135" s="1"/>
  <c r="N226" i="135" s="1"/>
  <c r="T220" i="135"/>
  <c r="K220" i="135"/>
  <c r="M220" i="135" s="1"/>
  <c r="N220" i="135" s="1"/>
  <c r="T212" i="135"/>
  <c r="K212" i="135"/>
  <c r="M212" i="135" s="1"/>
  <c r="N212" i="135" s="1"/>
  <c r="T206" i="135"/>
  <c r="K206" i="135"/>
  <c r="T200" i="135"/>
  <c r="K200" i="135"/>
  <c r="M200" i="135" s="1"/>
  <c r="N200" i="135" s="1"/>
  <c r="T180" i="135"/>
  <c r="K180" i="135"/>
  <c r="M180" i="135" s="1"/>
  <c r="N180" i="135" s="1"/>
  <c r="T175" i="135"/>
  <c r="K175" i="135"/>
  <c r="M175" i="135" s="1"/>
  <c r="N175" i="135" s="1"/>
  <c r="T164" i="135"/>
  <c r="K164" i="135"/>
  <c r="M164" i="135" s="1"/>
  <c r="N164" i="135" s="1"/>
  <c r="T155" i="135"/>
  <c r="K155" i="135"/>
  <c r="M155" i="135" s="1"/>
  <c r="N155" i="135" s="1"/>
  <c r="T134" i="135"/>
  <c r="K134" i="135"/>
  <c r="M134" i="135" s="1"/>
  <c r="N134" i="135" s="1"/>
  <c r="T104" i="135"/>
  <c r="K104" i="135"/>
  <c r="M104" i="135" s="1"/>
  <c r="N104" i="135" s="1"/>
  <c r="T77" i="135"/>
  <c r="K77" i="135"/>
  <c r="M77" i="135" s="1"/>
  <c r="N77" i="135" s="1"/>
  <c r="T69" i="135"/>
  <c r="K69" i="135"/>
  <c r="M69" i="135" s="1"/>
  <c r="N69" i="135" s="1"/>
  <c r="T54" i="135"/>
  <c r="K54" i="135"/>
  <c r="M54" i="135" s="1"/>
  <c r="N54" i="135" s="1"/>
  <c r="T48" i="135"/>
  <c r="K48" i="135"/>
  <c r="M48" i="135" s="1"/>
  <c r="N48" i="135" s="1"/>
  <c r="T198" i="135"/>
  <c r="K198" i="135"/>
  <c r="M198" i="135" s="1"/>
  <c r="N198" i="135" s="1"/>
  <c r="T188" i="135"/>
  <c r="K188" i="135"/>
  <c r="M188" i="135" s="1"/>
  <c r="N188" i="135" s="1"/>
  <c r="T171" i="135"/>
  <c r="K171" i="135"/>
  <c r="M171" i="135" s="1"/>
  <c r="N171" i="135" s="1"/>
  <c r="T161" i="135"/>
  <c r="K161" i="135"/>
  <c r="M161" i="135" s="1"/>
  <c r="N161" i="135" s="1"/>
  <c r="T139" i="135"/>
  <c r="K139" i="135"/>
  <c r="M139" i="135" s="1"/>
  <c r="N139" i="135" s="1"/>
  <c r="T43" i="135"/>
  <c r="K43" i="135"/>
  <c r="M43" i="135" s="1"/>
  <c r="N43" i="135" s="1"/>
  <c r="T19" i="135"/>
  <c r="K19" i="135"/>
  <c r="M19" i="135" s="1"/>
  <c r="N19" i="135" s="1"/>
  <c r="T7" i="135"/>
  <c r="K7" i="135"/>
  <c r="M7" i="135" s="1"/>
  <c r="N7" i="135" s="1"/>
  <c r="T10" i="135"/>
  <c r="K10" i="135"/>
  <c r="M10" i="135" s="1"/>
  <c r="N10" i="135" s="1"/>
  <c r="T27" i="135"/>
  <c r="K27" i="135"/>
  <c r="M27" i="135" s="1"/>
  <c r="N27" i="135" s="1"/>
  <c r="T225" i="135"/>
  <c r="K225" i="135"/>
  <c r="M225" i="135" s="1"/>
  <c r="N225" i="135" s="1"/>
  <c r="T219" i="135"/>
  <c r="K219" i="135"/>
  <c r="M219" i="135" s="1"/>
  <c r="N219" i="135" s="1"/>
  <c r="T215" i="135"/>
  <c r="K215" i="135"/>
  <c r="M215" i="135" s="1"/>
  <c r="N215" i="135" s="1"/>
  <c r="T209" i="135"/>
  <c r="K209" i="135"/>
  <c r="M209" i="135" s="1"/>
  <c r="N209" i="135" s="1"/>
  <c r="T203" i="135"/>
  <c r="K203" i="135"/>
  <c r="M203" i="135" s="1"/>
  <c r="N203" i="135" s="1"/>
  <c r="T197" i="135"/>
  <c r="K197" i="135"/>
  <c r="M197" i="135" s="1"/>
  <c r="N197" i="135" s="1"/>
  <c r="T179" i="135"/>
  <c r="K179" i="135"/>
  <c r="M179" i="135" s="1"/>
  <c r="N179" i="135" s="1"/>
  <c r="T173" i="135"/>
  <c r="K173" i="135"/>
  <c r="M173" i="135" s="1"/>
  <c r="N173" i="135" s="1"/>
  <c r="T166" i="135"/>
  <c r="K166" i="135"/>
  <c r="M166" i="135" s="1"/>
  <c r="N166" i="135" s="1"/>
  <c r="T156" i="135"/>
  <c r="K156" i="135"/>
  <c r="M156" i="135" s="1"/>
  <c r="N156" i="135" s="1"/>
  <c r="T149" i="135"/>
  <c r="K149" i="135"/>
  <c r="M149" i="135" s="1"/>
  <c r="N149" i="135" s="1"/>
  <c r="T133" i="135"/>
  <c r="K133" i="135"/>
  <c r="M133" i="135" s="1"/>
  <c r="N133" i="135" s="1"/>
  <c r="T127" i="135"/>
  <c r="K127" i="135"/>
  <c r="M127" i="135" s="1"/>
  <c r="N127" i="135" s="1"/>
  <c r="T121" i="135"/>
  <c r="K121" i="135"/>
  <c r="M121" i="135" s="1"/>
  <c r="N121" i="135" s="1"/>
  <c r="T189" i="135"/>
  <c r="K189" i="135"/>
  <c r="M189" i="135" s="1"/>
  <c r="N189" i="135" s="1"/>
  <c r="T185" i="135"/>
  <c r="K185" i="135"/>
  <c r="M185" i="135" s="1"/>
  <c r="N185" i="135" s="1"/>
  <c r="T182" i="135"/>
  <c r="K182" i="135"/>
  <c r="M182" i="135" s="1"/>
  <c r="N182" i="135" s="1"/>
  <c r="T178" i="135"/>
  <c r="K178" i="135"/>
  <c r="M178" i="135" s="1"/>
  <c r="N178" i="135" s="1"/>
  <c r="T172" i="135"/>
  <c r="K172" i="135"/>
  <c r="M172" i="135" s="1"/>
  <c r="N172" i="135" s="1"/>
  <c r="T170" i="135"/>
  <c r="K170" i="135"/>
  <c r="M170" i="135" s="1"/>
  <c r="N170" i="135" s="1"/>
  <c r="T162" i="135"/>
  <c r="K162" i="135"/>
  <c r="M162" i="135" s="1"/>
  <c r="N162" i="135" s="1"/>
  <c r="T159" i="135"/>
  <c r="K159" i="135"/>
  <c r="M159" i="135" s="1"/>
  <c r="N159" i="135" s="1"/>
  <c r="T140" i="135"/>
  <c r="K140" i="135"/>
  <c r="M140" i="135" s="1"/>
  <c r="N140" i="135" s="1"/>
  <c r="T138" i="135"/>
  <c r="K138" i="135"/>
  <c r="M138" i="135" s="1"/>
  <c r="N138" i="135" s="1"/>
  <c r="T88" i="135"/>
  <c r="K88" i="135"/>
  <c r="M88" i="135" s="1"/>
  <c r="N88" i="135" s="1"/>
  <c r="T44" i="135"/>
  <c r="K44" i="135"/>
  <c r="M44" i="135" s="1"/>
  <c r="N44" i="135" s="1"/>
  <c r="T20" i="135"/>
  <c r="K20" i="135"/>
  <c r="M20" i="135" s="1"/>
  <c r="N20" i="135" s="1"/>
  <c r="T8" i="135"/>
  <c r="K8" i="135"/>
  <c r="M8" i="135" s="1"/>
  <c r="N8" i="135" s="1"/>
  <c r="T228" i="135"/>
  <c r="K228" i="135"/>
  <c r="M228" i="135" s="1"/>
  <c r="N228" i="135" s="1"/>
  <c r="T224" i="135"/>
  <c r="K224" i="135"/>
  <c r="M224" i="135" s="1"/>
  <c r="N224" i="135" s="1"/>
  <c r="T218" i="135"/>
  <c r="K218" i="135"/>
  <c r="M218" i="135" s="1"/>
  <c r="N218" i="135" s="1"/>
  <c r="T216" i="135"/>
  <c r="K216" i="135"/>
  <c r="M216" i="135" s="1"/>
  <c r="N216" i="135" s="1"/>
  <c r="T210" i="135"/>
  <c r="K210" i="135"/>
  <c r="M210" i="135" s="1"/>
  <c r="N210" i="135" s="1"/>
  <c r="T204" i="135"/>
  <c r="K204" i="135"/>
  <c r="M204" i="135" s="1"/>
  <c r="N204" i="135" s="1"/>
  <c r="T194" i="135"/>
  <c r="K194" i="135"/>
  <c r="M194" i="135" s="1"/>
  <c r="N194" i="135" s="1"/>
  <c r="T177" i="135"/>
  <c r="K177" i="135"/>
  <c r="M177" i="135" s="1"/>
  <c r="N177" i="135" s="1"/>
  <c r="T167" i="135"/>
  <c r="K167" i="135"/>
  <c r="M167" i="135" s="1"/>
  <c r="N167" i="135" s="1"/>
  <c r="T157" i="135"/>
  <c r="K157" i="135"/>
  <c r="M157" i="135" s="1"/>
  <c r="N157" i="135" s="1"/>
  <c r="T152" i="135"/>
  <c r="K152" i="135"/>
  <c r="M152" i="135" s="1"/>
  <c r="N152" i="135" s="1"/>
  <c r="T148" i="135"/>
  <c r="K148" i="135"/>
  <c r="M148" i="135" s="1"/>
  <c r="N148" i="135" s="1"/>
  <c r="T142" i="135"/>
  <c r="K142" i="135"/>
  <c r="M142" i="135" s="1"/>
  <c r="N142" i="135" s="1"/>
  <c r="T136" i="135"/>
  <c r="K136" i="135"/>
  <c r="M136" i="135" s="1"/>
  <c r="N136" i="135" s="1"/>
  <c r="T130" i="135"/>
  <c r="K130" i="135"/>
  <c r="M130" i="135" s="1"/>
  <c r="N130" i="135" s="1"/>
  <c r="T122" i="135"/>
  <c r="K122" i="135"/>
  <c r="M122" i="135" s="1"/>
  <c r="N122" i="135" s="1"/>
  <c r="T116" i="135"/>
  <c r="K116" i="135"/>
  <c r="M116" i="135" s="1"/>
  <c r="N116" i="135" s="1"/>
  <c r="T112" i="135"/>
  <c r="K112" i="135"/>
  <c r="M112" i="135" s="1"/>
  <c r="N112" i="135" s="1"/>
  <c r="T92" i="135"/>
  <c r="K92" i="135"/>
  <c r="M92" i="135" s="1"/>
  <c r="N92" i="135" s="1"/>
  <c r="T87" i="135"/>
  <c r="K87" i="135"/>
  <c r="M87" i="135" s="1"/>
  <c r="N87" i="135" s="1"/>
  <c r="T81" i="135"/>
  <c r="K81" i="135"/>
  <c r="M81" i="135" s="1"/>
  <c r="N81" i="135" s="1"/>
  <c r="T71" i="135"/>
  <c r="K71" i="135"/>
  <c r="M71" i="135" s="1"/>
  <c r="N71" i="135" s="1"/>
  <c r="T67" i="135"/>
  <c r="K67" i="135"/>
  <c r="M67" i="135" s="1"/>
  <c r="N67" i="135" s="1"/>
  <c r="T61" i="135"/>
  <c r="K61" i="135"/>
  <c r="M61" i="135" s="1"/>
  <c r="N61" i="135" s="1"/>
  <c r="T57" i="135"/>
  <c r="K57" i="135"/>
  <c r="M57" i="135" s="1"/>
  <c r="N57" i="135" s="1"/>
  <c r="T50" i="135"/>
  <c r="K50" i="135"/>
  <c r="M50" i="135" s="1"/>
  <c r="N50" i="135" s="1"/>
  <c r="T195" i="135"/>
  <c r="K195" i="135"/>
  <c r="M195" i="135" s="1"/>
  <c r="N195" i="135" s="1"/>
  <c r="T137" i="135"/>
  <c r="K137" i="135"/>
  <c r="M137" i="135" s="1"/>
  <c r="N137" i="135" s="1"/>
  <c r="T11" i="135"/>
  <c r="K11" i="135"/>
  <c r="M11" i="135" s="1"/>
  <c r="N11" i="135" s="1"/>
  <c r="T37" i="135"/>
  <c r="K37" i="135"/>
  <c r="M37" i="135" s="1"/>
  <c r="N37" i="135" s="1"/>
  <c r="T18" i="135"/>
  <c r="K18" i="135"/>
  <c r="M18" i="135" s="1"/>
  <c r="N18" i="135" s="1"/>
  <c r="T14" i="135"/>
  <c r="K14" i="135"/>
  <c r="M14" i="135" s="1"/>
  <c r="N14" i="135" s="1"/>
  <c r="T31" i="135"/>
  <c r="K31" i="135"/>
  <c r="M31" i="135" s="1"/>
  <c r="N31" i="135" s="1"/>
  <c r="T45" i="135"/>
  <c r="K45" i="135"/>
  <c r="M45" i="135" s="1"/>
  <c r="N45" i="135" s="1"/>
  <c r="T229" i="135"/>
  <c r="K229" i="135"/>
  <c r="M229" i="135" s="1"/>
  <c r="N229" i="135" s="1"/>
  <c r="T227" i="135"/>
  <c r="K227" i="135"/>
  <c r="M227" i="135" s="1"/>
  <c r="N227" i="135" s="1"/>
  <c r="T223" i="135"/>
  <c r="K223" i="135"/>
  <c r="M223" i="135" s="1"/>
  <c r="N223" i="135" s="1"/>
  <c r="T221" i="135"/>
  <c r="K221" i="135"/>
  <c r="M221" i="135" s="1"/>
  <c r="N221" i="135" s="1"/>
  <c r="T217" i="135"/>
  <c r="K217" i="135"/>
  <c r="M217" i="135" s="1"/>
  <c r="N217" i="135" s="1"/>
  <c r="T213" i="135"/>
  <c r="K213" i="135"/>
  <c r="M213" i="135" s="1"/>
  <c r="N213" i="135" s="1"/>
  <c r="T211" i="135"/>
  <c r="K211" i="135"/>
  <c r="M211" i="135" s="1"/>
  <c r="N211" i="135" s="1"/>
  <c r="T207" i="135"/>
  <c r="K207" i="135"/>
  <c r="M207" i="135" s="1"/>
  <c r="N207" i="135" s="1"/>
  <c r="T205" i="135"/>
  <c r="K205" i="135"/>
  <c r="M205" i="135" s="1"/>
  <c r="N205" i="135" s="1"/>
  <c r="T201" i="135"/>
  <c r="K201" i="135"/>
  <c r="M201" i="135" s="1"/>
  <c r="N201" i="135" s="1"/>
  <c r="T193" i="135"/>
  <c r="K193" i="135"/>
  <c r="M193" i="135" s="1"/>
  <c r="N193" i="135" s="1"/>
  <c r="T183" i="135"/>
  <c r="K183" i="135"/>
  <c r="M183" i="135" s="1"/>
  <c r="N183" i="135" s="1"/>
  <c r="T176" i="135"/>
  <c r="K176" i="135"/>
  <c r="M176" i="135" s="1"/>
  <c r="N176" i="135" s="1"/>
  <c r="T168" i="135"/>
  <c r="K168" i="135"/>
  <c r="M168" i="135" s="1"/>
  <c r="N168" i="135" s="1"/>
  <c r="T163" i="135"/>
  <c r="K163" i="135"/>
  <c r="M163" i="135" s="1"/>
  <c r="N163" i="135" s="1"/>
  <c r="T158" i="135"/>
  <c r="K158" i="135"/>
  <c r="M158" i="135" s="1"/>
  <c r="N158" i="135" s="1"/>
  <c r="T154" i="135"/>
  <c r="K154" i="135"/>
  <c r="M154" i="135" s="1"/>
  <c r="N154" i="135" s="1"/>
  <c r="T151" i="135"/>
  <c r="K151" i="135"/>
  <c r="M151" i="135" s="1"/>
  <c r="N151" i="135" s="1"/>
  <c r="T147" i="135"/>
  <c r="K147" i="135"/>
  <c r="M147" i="135" s="1"/>
  <c r="N147" i="135" s="1"/>
  <c r="T145" i="135"/>
  <c r="K145" i="135"/>
  <c r="M145" i="135" s="1"/>
  <c r="N145" i="135" s="1"/>
  <c r="T135" i="135"/>
  <c r="K135" i="135"/>
  <c r="M135" i="135" s="1"/>
  <c r="N135" i="135" s="1"/>
  <c r="T131" i="135"/>
  <c r="K131" i="135"/>
  <c r="M131" i="135" s="1"/>
  <c r="N131" i="135" s="1"/>
  <c r="T129" i="135"/>
  <c r="K129" i="135"/>
  <c r="M129" i="135" s="1"/>
  <c r="N129" i="135" s="1"/>
  <c r="T125" i="135"/>
  <c r="K125" i="135"/>
  <c r="M125" i="135" s="1"/>
  <c r="N125" i="135" s="1"/>
  <c r="T123" i="135"/>
  <c r="K123" i="135"/>
  <c r="M123" i="135" s="1"/>
  <c r="N123" i="135" s="1"/>
  <c r="T111" i="135"/>
  <c r="K111" i="135"/>
  <c r="M111" i="135" s="1"/>
  <c r="N111" i="135" s="1"/>
  <c r="T109" i="135"/>
  <c r="K109" i="135"/>
  <c r="M109" i="135" s="1"/>
  <c r="N109" i="135" s="1"/>
  <c r="T107" i="135"/>
  <c r="K107" i="135"/>
  <c r="M107" i="135" s="1"/>
  <c r="N107" i="135" s="1"/>
  <c r="T105" i="135"/>
  <c r="K105" i="135"/>
  <c r="M105" i="135" s="1"/>
  <c r="N105" i="135" s="1"/>
  <c r="T103" i="135"/>
  <c r="K103" i="135"/>
  <c r="M103" i="135" s="1"/>
  <c r="N103" i="135" s="1"/>
  <c r="T89" i="135"/>
  <c r="K89" i="135"/>
  <c r="M89" i="135" s="1"/>
  <c r="N89" i="135" s="1"/>
  <c r="T86" i="135"/>
  <c r="K86" i="135"/>
  <c r="M86" i="135" s="1"/>
  <c r="N86" i="135" s="1"/>
  <c r="T80" i="135"/>
  <c r="K80" i="135"/>
  <c r="M80" i="135" s="1"/>
  <c r="N80" i="135" s="1"/>
  <c r="T76" i="135"/>
  <c r="K76" i="135"/>
  <c r="M76" i="135" s="1"/>
  <c r="N76" i="135" s="1"/>
  <c r="T70" i="135"/>
  <c r="K70" i="135"/>
  <c r="M70" i="135" s="1"/>
  <c r="N70" i="135" s="1"/>
  <c r="T68" i="135"/>
  <c r="K68" i="135"/>
  <c r="M68" i="135" s="1"/>
  <c r="N68" i="135" s="1"/>
  <c r="T66" i="135"/>
  <c r="K66" i="135"/>
  <c r="M66" i="135" s="1"/>
  <c r="N66" i="135" s="1"/>
  <c r="T64" i="135"/>
  <c r="K64" i="135"/>
  <c r="M64" i="135" s="1"/>
  <c r="N64" i="135" s="1"/>
  <c r="T60" i="135"/>
  <c r="K60" i="135"/>
  <c r="M60" i="135" s="1"/>
  <c r="N60" i="135" s="1"/>
  <c r="T55" i="135"/>
  <c r="K55" i="135"/>
  <c r="M55" i="135" s="1"/>
  <c r="N55" i="135" s="1"/>
  <c r="T53" i="135"/>
  <c r="K53" i="135"/>
  <c r="M53" i="135" s="1"/>
  <c r="N53" i="135" s="1"/>
  <c r="T51" i="135"/>
  <c r="K51" i="135"/>
  <c r="M51" i="135" s="1"/>
  <c r="N51" i="135" s="1"/>
  <c r="T49" i="135"/>
  <c r="K49" i="135"/>
  <c r="M49" i="135" s="1"/>
  <c r="N49" i="135" s="1"/>
  <c r="T47" i="135"/>
  <c r="K47" i="135"/>
  <c r="M47" i="135" s="1"/>
  <c r="N47" i="135" s="1"/>
  <c r="T199" i="135"/>
  <c r="K199" i="135"/>
  <c r="M199" i="135" s="1"/>
  <c r="N199" i="135" s="1"/>
  <c r="T196" i="135"/>
  <c r="K196" i="135"/>
  <c r="M196" i="135" s="1"/>
  <c r="N196" i="135" s="1"/>
  <c r="T192" i="135"/>
  <c r="K192" i="135"/>
  <c r="M192" i="135" s="1"/>
  <c r="N192" i="135" s="1"/>
  <c r="T21" i="135"/>
  <c r="K21" i="135"/>
  <c r="M21" i="135" s="1"/>
  <c r="N21" i="135" s="1"/>
  <c r="T17" i="135"/>
  <c r="K17" i="135"/>
  <c r="M17" i="135" s="1"/>
  <c r="N17" i="135" s="1"/>
  <c r="T13" i="135"/>
  <c r="K13" i="135"/>
  <c r="M13" i="135" s="1"/>
  <c r="N13" i="135" s="1"/>
  <c r="T9" i="135"/>
  <c r="K9" i="135"/>
  <c r="M9" i="135" s="1"/>
  <c r="N9" i="135" s="1"/>
  <c r="T5" i="135"/>
  <c r="K5" i="135"/>
  <c r="M5" i="135" s="1"/>
  <c r="N5" i="135" s="1"/>
  <c r="T39" i="135"/>
  <c r="K39" i="135"/>
  <c r="M39" i="135" s="1"/>
  <c r="N39" i="135" s="1"/>
  <c r="T34" i="135"/>
  <c r="K34" i="135"/>
  <c r="M34" i="135" s="1"/>
  <c r="N34" i="135" s="1"/>
  <c r="T30" i="135"/>
  <c r="K30" i="135"/>
  <c r="M30" i="135" s="1"/>
  <c r="N30" i="135" s="1"/>
  <c r="T35" i="135"/>
  <c r="Q44" i="135"/>
  <c r="Q138" i="135"/>
  <c r="Q159" i="135"/>
  <c r="Q170" i="135"/>
  <c r="Q178" i="135"/>
  <c r="Q185" i="135"/>
  <c r="Q189" i="135"/>
  <c r="Q196" i="135"/>
  <c r="Q43" i="135"/>
  <c r="Q153" i="135"/>
  <c r="Q184" i="135"/>
  <c r="Q195" i="135"/>
  <c r="Q56" i="135"/>
  <c r="Q139" i="135"/>
  <c r="Q161" i="135"/>
  <c r="Q171" i="135"/>
  <c r="Q181" i="135"/>
  <c r="Q186" i="135"/>
  <c r="Q190" i="135"/>
  <c r="Q198" i="135"/>
  <c r="Q165" i="135"/>
  <c r="Q35" i="135"/>
  <c r="Q88" i="135"/>
  <c r="Q140" i="135"/>
  <c r="Q162" i="135"/>
  <c r="Q172" i="135"/>
  <c r="Q182" i="135"/>
  <c r="Q187" i="135"/>
  <c r="Q192" i="135"/>
  <c r="Q199" i="135"/>
  <c r="Q137" i="135"/>
  <c r="Q174" i="135"/>
  <c r="Q188" i="135"/>
  <c r="Q60" i="135"/>
  <c r="Q67" i="135"/>
  <c r="Q83" i="135"/>
  <c r="Q99" i="135"/>
  <c r="Q115" i="135"/>
  <c r="Q59" i="135"/>
  <c r="Q71" i="135"/>
  <c r="Q87" i="135"/>
  <c r="Q103" i="135"/>
  <c r="Q119" i="135"/>
  <c r="Q79" i="135"/>
  <c r="Q127" i="135"/>
  <c r="Q176" i="135"/>
  <c r="Q180" i="135"/>
  <c r="Q75" i="135"/>
  <c r="Q91" i="135"/>
  <c r="Q107" i="135"/>
  <c r="Q123" i="135"/>
  <c r="Q63" i="135"/>
  <c r="Q95" i="135"/>
  <c r="Q111" i="135"/>
  <c r="Q173" i="135"/>
  <c r="Q175" i="135"/>
  <c r="Q177" i="135"/>
  <c r="Q179" i="135"/>
  <c r="Q232" i="135"/>
  <c r="Q231" i="135"/>
  <c r="Q230" i="135"/>
  <c r="Q229" i="135"/>
  <c r="Q228" i="135"/>
  <c r="Q227" i="135"/>
  <c r="Q226" i="135"/>
  <c r="Q225" i="135"/>
  <c r="Q224" i="135"/>
  <c r="Q223" i="135"/>
  <c r="Q222" i="135"/>
  <c r="Q221" i="135"/>
  <c r="Q220" i="135"/>
  <c r="Q219" i="135"/>
  <c r="Q218" i="135"/>
  <c r="Q217" i="135"/>
  <c r="Q216" i="135"/>
  <c r="Q215" i="135"/>
  <c r="Q214" i="135"/>
  <c r="Q213" i="135"/>
  <c r="Q212" i="135"/>
  <c r="Q211" i="135"/>
  <c r="Q210" i="135"/>
  <c r="Q209" i="135"/>
  <c r="Q205" i="135"/>
  <c r="Q204" i="135"/>
  <c r="Q203" i="135"/>
  <c r="Q202" i="135"/>
  <c r="Q201" i="135"/>
  <c r="Q200" i="135"/>
  <c r="Q197" i="135"/>
  <c r="Q194" i="135"/>
  <c r="Q193" i="135"/>
  <c r="Q191" i="135"/>
  <c r="Q183" i="135"/>
  <c r="T143" i="135"/>
  <c r="Q206" i="135"/>
  <c r="Q207" i="135"/>
  <c r="Q208" i="135"/>
  <c r="Q168" i="135"/>
  <c r="Q163" i="135"/>
  <c r="Q160" i="135"/>
  <c r="Q166" i="135"/>
  <c r="Q169" i="135"/>
  <c r="Q167" i="135"/>
  <c r="Q164" i="135"/>
  <c r="Q66" i="135"/>
  <c r="Q62" i="135"/>
  <c r="T110" i="135"/>
  <c r="T74" i="135"/>
  <c r="T62" i="135"/>
  <c r="Q128" i="135"/>
  <c r="Q124" i="135"/>
  <c r="Q120" i="135"/>
  <c r="Q116" i="135"/>
  <c r="Q112" i="135"/>
  <c r="Q108" i="135"/>
  <c r="Q104" i="135"/>
  <c r="Q100" i="135"/>
  <c r="Q96" i="135"/>
  <c r="Q92" i="135"/>
  <c r="Q84" i="135"/>
  <c r="Q80" i="135"/>
  <c r="Q76" i="135"/>
  <c r="Q72" i="135"/>
  <c r="Q68" i="135"/>
  <c r="Q64" i="135"/>
  <c r="Q129" i="135"/>
  <c r="Q125" i="135"/>
  <c r="Q121" i="135"/>
  <c r="Q117" i="135"/>
  <c r="Q113" i="135"/>
  <c r="Q109" i="135"/>
  <c r="Q105" i="135"/>
  <c r="Q101" i="135"/>
  <c r="Q97" i="135"/>
  <c r="Q93" i="135"/>
  <c r="Q89" i="135"/>
  <c r="Q85" i="135"/>
  <c r="Q81" i="135"/>
  <c r="Q77" i="135"/>
  <c r="Q73" i="135"/>
  <c r="Q69" i="135"/>
  <c r="Q65" i="135"/>
  <c r="Q61" i="135"/>
  <c r="Q158" i="135"/>
  <c r="Q157" i="135"/>
  <c r="Q156" i="135"/>
  <c r="Q155" i="135"/>
  <c r="Q154" i="135"/>
  <c r="Q152" i="135"/>
  <c r="Q151" i="135"/>
  <c r="Q150" i="135"/>
  <c r="Q149" i="135"/>
  <c r="Q148" i="135"/>
  <c r="Q147" i="135"/>
  <c r="Q146" i="135"/>
  <c r="Q145" i="135"/>
  <c r="Q144" i="135"/>
  <c r="Q143" i="135"/>
  <c r="Q142" i="135"/>
  <c r="Q141" i="135"/>
  <c r="Q136" i="135"/>
  <c r="Q135" i="135"/>
  <c r="Q134" i="135"/>
  <c r="Q133" i="135"/>
  <c r="Q132" i="135"/>
  <c r="Q131" i="135"/>
  <c r="Q130" i="135"/>
  <c r="Q126" i="135"/>
  <c r="Q122" i="135"/>
  <c r="Q118" i="135"/>
  <c r="Q114" i="135"/>
  <c r="Q110" i="135"/>
  <c r="Q106" i="135"/>
  <c r="Q102" i="135"/>
  <c r="Q98" i="135"/>
  <c r="Q94" i="135"/>
  <c r="Q90" i="135"/>
  <c r="Q86" i="135"/>
  <c r="Q82" i="135"/>
  <c r="Q78" i="135"/>
  <c r="Q74" i="135"/>
  <c r="Q70" i="135"/>
  <c r="Q46" i="135"/>
  <c r="Q47" i="135"/>
  <c r="Q48" i="135"/>
  <c r="Q49" i="135"/>
  <c r="Q50" i="135"/>
  <c r="Q51" i="135"/>
  <c r="Q52" i="135"/>
  <c r="Q53" i="135"/>
  <c r="Q54" i="135"/>
  <c r="Q55" i="135"/>
  <c r="Q57" i="135"/>
  <c r="Q58" i="135"/>
  <c r="Q39" i="135"/>
  <c r="Q27" i="135"/>
  <c r="Q42" i="135"/>
  <c r="Q38" i="135"/>
  <c r="Q34" i="135"/>
  <c r="Q30" i="135"/>
  <c r="Q26" i="135"/>
  <c r="Q31" i="135"/>
  <c r="Q45" i="135"/>
  <c r="Q41" i="135"/>
  <c r="Q37" i="135"/>
  <c r="Q33" i="135"/>
  <c r="Q29" i="135"/>
  <c r="Q25" i="135"/>
  <c r="Q40" i="135"/>
  <c r="Q36" i="135"/>
  <c r="Q32" i="135"/>
  <c r="Q28" i="135"/>
  <c r="Q24" i="135"/>
  <c r="M206" i="135" l="1"/>
  <c r="N206" i="135" s="1"/>
  <c r="H4" i="10"/>
  <c r="U2" i="10"/>
  <c r="W2" i="10" s="1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B2" i="10"/>
  <c r="T4" i="10"/>
  <c r="S4" i="10"/>
  <c r="R3" i="10"/>
  <c r="R4" i="10"/>
  <c r="Q3" i="10"/>
  <c r="Q4" i="10"/>
  <c r="P3" i="10"/>
  <c r="P4" i="10"/>
  <c r="P5" i="10"/>
  <c r="O3" i="10"/>
  <c r="O4" i="10"/>
  <c r="O5" i="10"/>
  <c r="N3" i="10"/>
  <c r="N4" i="10"/>
  <c r="M4" i="10"/>
  <c r="L4" i="10"/>
  <c r="K4" i="10"/>
  <c r="J5" i="10"/>
  <c r="J4" i="10"/>
  <c r="J3" i="10"/>
  <c r="I3" i="10"/>
  <c r="H3" i="10"/>
  <c r="G3" i="10"/>
  <c r="F3" i="10"/>
  <c r="E3" i="10"/>
  <c r="D3" i="10"/>
  <c r="B3" i="10"/>
  <c r="I5" i="10"/>
  <c r="I4" i="10"/>
  <c r="G4" i="10"/>
  <c r="F4" i="10"/>
  <c r="E4" i="10"/>
  <c r="D4" i="10"/>
  <c r="B4" i="10"/>
  <c r="U3" i="10"/>
  <c r="W3" i="10" s="1"/>
  <c r="U4" i="10"/>
  <c r="W4" i="10" s="1"/>
  <c r="S3" i="10" l="1"/>
  <c r="T3" i="10"/>
  <c r="Q11" i="135" l="1"/>
  <c r="Q15" i="135"/>
  <c r="Q19" i="135"/>
  <c r="Q23" i="135"/>
  <c r="Q7" i="135"/>
  <c r="Q16" i="135"/>
  <c r="Q20" i="135"/>
  <c r="Q8" i="135"/>
  <c r="Q17" i="135"/>
  <c r="Q21" i="135"/>
  <c r="Q9" i="135"/>
  <c r="Q18" i="135"/>
  <c r="Q12" i="135"/>
  <c r="Q13" i="135"/>
  <c r="Q5" i="135"/>
  <c r="Q14" i="135"/>
  <c r="Q22" i="135"/>
  <c r="Q10" i="135"/>
  <c r="K3" i="10"/>
  <c r="L3" i="10"/>
  <c r="Q233" i="135" l="1"/>
  <c r="S1" i="135" s="1"/>
  <c r="M3" i="10" s="1"/>
  <c r="R5" i="10"/>
  <c r="Q5" i="10"/>
  <c r="H5" i="10"/>
  <c r="G5" i="10"/>
  <c r="F5" i="10"/>
  <c r="E5" i="10"/>
  <c r="D5" i="10"/>
  <c r="B5" i="10"/>
  <c r="S5" i="10" l="1"/>
  <c r="T5" i="10"/>
  <c r="K5" i="10" l="1"/>
  <c r="L5" i="10"/>
  <c r="M5" i="10" l="1"/>
  <c r="N5" i="10"/>
  <c r="U5" i="10" l="1"/>
  <c r="W5" i="10" s="1"/>
</calcChain>
</file>

<file path=xl/sharedStrings.xml><?xml version="1.0" encoding="utf-8"?>
<sst xmlns="http://schemas.openxmlformats.org/spreadsheetml/2006/main" count="530" uniqueCount="70">
  <si>
    <t>EQUIP</t>
  </si>
  <si>
    <t>COMPRESSOR</t>
  </si>
  <si>
    <t>METROS PERF.</t>
  </si>
  <si>
    <t>TAXA DE AVANÇO</t>
  </si>
  <si>
    <t>PULLDOWN</t>
  </si>
  <si>
    <t>RPM</t>
  </si>
  <si>
    <t>Nº BROCA</t>
  </si>
  <si>
    <t>HORAS APTAS</t>
  </si>
  <si>
    <t>QUANT. DE FUROS</t>
  </si>
  <si>
    <t>DATA</t>
  </si>
  <si>
    <t>FURO</t>
  </si>
  <si>
    <t>HORA INICIAL</t>
  </si>
  <si>
    <t>HORA FINAL</t>
  </si>
  <si>
    <t>PROFUNDIDADE DOS FUROS</t>
  </si>
  <si>
    <t>HORAS TRABALHADAS</t>
  </si>
  <si>
    <t>TAXA MEDIA ACUMULADA</t>
  </si>
  <si>
    <t>FUROS ACUMULADOS</t>
  </si>
  <si>
    <t>EQUIPAMENTO</t>
  </si>
  <si>
    <t>NUMERO DA BROCA</t>
  </si>
  <si>
    <t>METROS PERFURADOS</t>
  </si>
  <si>
    <t>PULLDOWN Lbs</t>
  </si>
  <si>
    <t>DIÂMETRO DO JET</t>
  </si>
  <si>
    <t>DATA ENTRADA</t>
  </si>
  <si>
    <t>DATA SAIDA</t>
  </si>
  <si>
    <t>TOTAL DE FUROS</t>
  </si>
  <si>
    <t>FABRICANTE</t>
  </si>
  <si>
    <t>PN DA BROCA</t>
  </si>
  <si>
    <t>MODELO DA BROCA</t>
  </si>
  <si>
    <t>HORA DE ENTRADA</t>
  </si>
  <si>
    <t>HORA DE SAIDA</t>
  </si>
  <si>
    <t>PLANO DE PERFURAÇÃO</t>
  </si>
  <si>
    <t>PLANOS EXECUTADOS</t>
  </si>
  <si>
    <t>PORCENTAGEM POR PLANO</t>
  </si>
  <si>
    <t>TAG - VALE</t>
  </si>
  <si>
    <t>BOTÃO</t>
  </si>
  <si>
    <t>PENETRAÇÃO DO BOTÃO</t>
  </si>
  <si>
    <t>PRESSÃO BROCA</t>
  </si>
  <si>
    <t>PIT VIPER</t>
  </si>
  <si>
    <t>EPIROC</t>
  </si>
  <si>
    <t>PENETRAÇÃO RECOMENDADA</t>
  </si>
  <si>
    <t>JET</t>
  </si>
  <si>
    <t>PRESSÃO DA BROCA</t>
  </si>
  <si>
    <t>TDC REAL</t>
  </si>
  <si>
    <t>DIFERENÇA</t>
  </si>
  <si>
    <t>TDC ORÇADO</t>
  </si>
  <si>
    <t>PENETRAÇÃO MEDIA DO BOTÃO</t>
  </si>
  <si>
    <t>ROP</t>
  </si>
  <si>
    <t>N/A</t>
  </si>
  <si>
    <t>OBSERVAÇÃO</t>
  </si>
  <si>
    <t>TOTAL DE FURO</t>
  </si>
  <si>
    <t>62 PSI</t>
  </si>
  <si>
    <t>VAREL</t>
  </si>
  <si>
    <t>Modo Operação</t>
  </si>
  <si>
    <t>Manual</t>
  </si>
  <si>
    <t>Automático</t>
  </si>
  <si>
    <t>PF-6753</t>
  </si>
  <si>
    <t>LOCALIZAÇÂO</t>
  </si>
  <si>
    <t>B850</t>
  </si>
  <si>
    <t>B950</t>
  </si>
  <si>
    <t>B868</t>
  </si>
  <si>
    <t>B835</t>
  </si>
  <si>
    <t>B900</t>
  </si>
  <si>
    <t>IADC</t>
  </si>
  <si>
    <t>ROP (Pol/min)</t>
  </si>
  <si>
    <t>TORQUE (Lb.Pol)</t>
  </si>
  <si>
    <t>ÁREA DO FURO (Pol²)</t>
  </si>
  <si>
    <t>TORQUE (KLb.pes)</t>
  </si>
  <si>
    <t>ENERGIA ESPECIFICA (Mpa)</t>
  </si>
  <si>
    <t>ENERGIA ESPECIFICA (psi)</t>
  </si>
  <si>
    <t>PENETRAÇÃO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</si>
</sst>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164" formatCode="0.0"/>
    <numFmt numFmtId="165" formatCode="[h]:mm:ss;@"/>
    <numFmt numFmtId="166" formatCode="00"/>
    <numFmt numFmtId="167" formatCode="_-[$R$-416]* #,##0.00_-;\-[$R$-416]* #,##0.00_-;_-[$R$-416]* &quot;-&quot;??_-;_-@_-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9"/>
      <name val="Arial"/>
      <family val="2"/>
    </font>
    <font>
      <b/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29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0" fontId="1" fillId="0" borderId="0" xfId="1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44" fontId="1" fillId="4" borderId="5" xfId="2" applyFont="1" applyFill="1" applyBorder="1" applyAlignment="1">
      <alignment horizontal="center" vertical="center"/>
    </xf>
    <xf numFmtId="167" fontId="1" fillId="4" borderId="5" xfId="0" applyNumberFormat="1" applyFont="1" applyFill="1" applyBorder="1"/>
    <xf numFmtId="167" fontId="1" fillId="4" borderId="13" xfId="0" applyNumberFormat="1" applyFont="1" applyFill="1" applyBorder="1"/>
    <xf numFmtId="167" fontId="1" fillId="4" borderId="3" xfId="0" applyNumberFormat="1" applyFont="1" applyFill="1" applyBorder="1"/>
    <xf numFmtId="9" fontId="1" fillId="4" borderId="3" xfId="1" applyFont="1" applyFill="1" applyBorder="1" applyAlignment="1">
      <alignment horizontal="right"/>
    </xf>
    <xf numFmtId="3" fontId="4" fillId="9" borderId="9" xfId="0" applyNumberFormat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9" borderId="15" xfId="0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167" fontId="4" fillId="4" borderId="14" xfId="0" applyNumberFormat="1" applyFont="1" applyFill="1" applyBorder="1" applyAlignment="1">
      <alignment horizontal="center" vertical="center"/>
    </xf>
    <xf numFmtId="44" fontId="4" fillId="4" borderId="9" xfId="2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/>
    </xf>
    <xf numFmtId="2" fontId="4" fillId="9" borderId="10" xfId="0" applyNumberFormat="1" applyFont="1" applyFill="1" applyBorder="1" applyAlignment="1">
      <alignment horizontal="center" vertical="center"/>
    </xf>
    <xf numFmtId="14" fontId="4" fillId="9" borderId="8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2" fontId="1" fillId="8" borderId="20" xfId="0" applyNumberFormat="1" applyFont="1" applyFill="1" applyBorder="1" applyAlignment="1">
      <alignment horizontal="center"/>
    </xf>
    <xf numFmtId="0" fontId="1" fillId="8" borderId="21" xfId="0" applyNumberFormat="1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166" fontId="1" fillId="8" borderId="24" xfId="0" applyNumberFormat="1" applyFont="1" applyFill="1" applyBorder="1" applyAlignment="1">
      <alignment horizontal="center"/>
    </xf>
    <xf numFmtId="164" fontId="1" fillId="8" borderId="23" xfId="0" applyNumberFormat="1" applyFont="1" applyFill="1" applyBorder="1" applyAlignment="1">
      <alignment horizontal="center"/>
    </xf>
    <xf numFmtId="4" fontId="1" fillId="5" borderId="23" xfId="0" applyNumberFormat="1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165" fontId="1" fillId="5" borderId="23" xfId="0" applyNumberFormat="1" applyFont="1" applyFill="1" applyBorder="1" applyAlignment="1">
      <alignment horizontal="center"/>
    </xf>
    <xf numFmtId="3" fontId="1" fillId="0" borderId="23" xfId="0" applyNumberFormat="1" applyFont="1" applyBorder="1" applyAlignment="1">
      <alignment horizontal="center"/>
    </xf>
    <xf numFmtId="3" fontId="1" fillId="0" borderId="24" xfId="0" applyNumberFormat="1" applyFont="1" applyBorder="1" applyAlignment="1">
      <alignment horizontal="center"/>
    </xf>
    <xf numFmtId="9" fontId="1" fillId="0" borderId="23" xfId="0" applyNumberFormat="1" applyFont="1" applyBorder="1" applyAlignment="1">
      <alignment horizontal="center"/>
    </xf>
    <xf numFmtId="0" fontId="4" fillId="0" borderId="0" xfId="0" applyFont="1" applyFill="1"/>
    <xf numFmtId="0" fontId="6" fillId="4" borderId="27" xfId="0" applyFont="1" applyFill="1" applyBorder="1" applyAlignment="1">
      <alignment horizontal="center" vertical="center" wrapText="1"/>
    </xf>
    <xf numFmtId="0" fontId="6" fillId="9" borderId="18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44" fontId="4" fillId="4" borderId="26" xfId="2" applyFont="1" applyFill="1" applyBorder="1" applyAlignment="1">
      <alignment horizontal="center" vertical="center"/>
    </xf>
    <xf numFmtId="3" fontId="4" fillId="9" borderId="29" xfId="0" applyNumberFormat="1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 wrapText="1"/>
    </xf>
    <xf numFmtId="165" fontId="4" fillId="4" borderId="32" xfId="0" applyNumberFormat="1" applyFont="1" applyFill="1" applyBorder="1" applyAlignment="1">
      <alignment horizontal="center" vertical="center"/>
    </xf>
    <xf numFmtId="2" fontId="1" fillId="4" borderId="34" xfId="0" applyNumberFormat="1" applyFont="1" applyFill="1" applyBorder="1" applyAlignment="1">
      <alignment horizontal="center" vertical="center"/>
    </xf>
    <xf numFmtId="9" fontId="1" fillId="0" borderId="30" xfId="1" applyFont="1" applyFill="1" applyBorder="1" applyAlignment="1">
      <alignment horizontal="center" vertical="center"/>
    </xf>
    <xf numFmtId="4" fontId="4" fillId="4" borderId="33" xfId="0" applyNumberFormat="1" applyFont="1" applyFill="1" applyBorder="1" applyAlignment="1">
      <alignment horizontal="center" vertical="center"/>
    </xf>
    <xf numFmtId="44" fontId="4" fillId="4" borderId="35" xfId="2" applyFont="1" applyFill="1" applyBorder="1" applyAlignment="1">
      <alignment horizontal="center" vertical="center"/>
    </xf>
    <xf numFmtId="20" fontId="4" fillId="9" borderId="9" xfId="0" applyNumberFormat="1" applyFont="1" applyFill="1" applyBorder="1" applyAlignment="1">
      <alignment horizontal="center" vertical="center"/>
    </xf>
    <xf numFmtId="14" fontId="4" fillId="9" borderId="9" xfId="0" applyNumberFormat="1" applyFont="1" applyFill="1" applyBorder="1" applyAlignment="1">
      <alignment horizontal="center" vertical="center"/>
    </xf>
    <xf numFmtId="20" fontId="4" fillId="9" borderId="10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0" fillId="0" borderId="0" xfId="0" applyNumberFormat="1"/>
    <xf numFmtId="164" fontId="1" fillId="2" borderId="22" xfId="0" applyNumberFormat="1" applyFont="1" applyFill="1" applyBorder="1" applyAlignment="1">
      <alignment horizontal="center"/>
    </xf>
    <xf numFmtId="164" fontId="0" fillId="0" borderId="0" xfId="0" applyNumberFormat="1"/>
    <xf numFmtId="0" fontId="1" fillId="2" borderId="0" xfId="0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6" fontId="0" fillId="5" borderId="36" xfId="0" applyNumberFormat="1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" fillId="4" borderId="5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167" fontId="1" fillId="4" borderId="6" xfId="0" applyNumberFormat="1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0" fontId="1" fillId="3" borderId="40" xfId="0" applyFont="1" applyFill="1" applyBorder="1" applyAlignment="1">
      <alignment horizontal="center" vertical="center" wrapText="1"/>
    </xf>
    <xf numFmtId="164" fontId="1" fillId="3" borderId="40" xfId="0" applyNumberFormat="1" applyFont="1" applyFill="1" applyBorder="1" applyAlignment="1">
      <alignment horizontal="center" vertical="center" wrapText="1"/>
    </xf>
    <xf numFmtId="1" fontId="1" fillId="3" borderId="40" xfId="0" applyNumberFormat="1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4" borderId="31" xfId="0" applyFont="1" applyFill="1" applyBorder="1" applyAlignment="1">
      <alignment horizontal="center" vertical="center" wrapText="1"/>
    </xf>
    <xf numFmtId="0" fontId="1" fillId="4" borderId="42" xfId="0" applyFont="1" applyFill="1" applyBorder="1" applyAlignment="1">
      <alignment horizontal="center" vertical="center" wrapText="1"/>
    </xf>
    <xf numFmtId="164" fontId="0" fillId="0" borderId="43" xfId="0" applyNumberFormat="1" applyBorder="1" applyAlignment="1">
      <alignment horizontal="center"/>
    </xf>
    <xf numFmtId="14" fontId="2" fillId="0" borderId="44" xfId="0" applyNumberFormat="1" applyFont="1" applyFill="1" applyBorder="1" applyAlignment="1">
      <alignment horizontal="center"/>
    </xf>
    <xf numFmtId="14" fontId="0" fillId="5" borderId="45" xfId="0" applyNumberFormat="1" applyFill="1" applyBorder="1" applyAlignment="1">
      <alignment horizontal="center"/>
    </xf>
    <xf numFmtId="166" fontId="2" fillId="0" borderId="45" xfId="0" applyNumberFormat="1" applyFont="1" applyFill="1" applyBorder="1" applyAlignment="1">
      <alignment horizontal="center"/>
    </xf>
    <xf numFmtId="20" fontId="2" fillId="0" borderId="45" xfId="0" applyNumberFormat="1" applyFont="1" applyFill="1" applyBorder="1" applyAlignment="1">
      <alignment horizontal="center"/>
    </xf>
    <xf numFmtId="164" fontId="2" fillId="0" borderId="45" xfId="0" applyNumberFormat="1" applyFont="1" applyFill="1" applyBorder="1" applyAlignment="1">
      <alignment horizontal="center"/>
    </xf>
    <xf numFmtId="1" fontId="2" fillId="0" borderId="45" xfId="0" applyNumberFormat="1" applyFont="1" applyFill="1" applyBorder="1" applyAlignment="1">
      <alignment horizontal="center"/>
    </xf>
    <xf numFmtId="20" fontId="2" fillId="2" borderId="45" xfId="0" applyNumberFormat="1" applyFont="1" applyFill="1" applyBorder="1" applyAlignment="1">
      <alignment horizontal="center"/>
    </xf>
    <xf numFmtId="164" fontId="2" fillId="2" borderId="45" xfId="0" applyNumberFormat="1" applyFont="1" applyFill="1" applyBorder="1" applyAlignment="1">
      <alignment horizontal="center"/>
    </xf>
    <xf numFmtId="2" fontId="2" fillId="2" borderId="45" xfId="0" applyNumberFormat="1" applyFont="1" applyFill="1" applyBorder="1" applyAlignment="1">
      <alignment horizontal="center"/>
    </xf>
    <xf numFmtId="9" fontId="3" fillId="5" borderId="45" xfId="1" applyFont="1" applyFill="1" applyBorder="1" applyAlignment="1">
      <alignment horizontal="center"/>
    </xf>
    <xf numFmtId="9" fontId="0" fillId="0" borderId="45" xfId="1" applyFont="1" applyBorder="1" applyAlignment="1">
      <alignment horizontal="center" vertical="center"/>
    </xf>
    <xf numFmtId="44" fontId="0" fillId="0" borderId="46" xfId="2" applyFont="1" applyBorder="1" applyAlignment="1">
      <alignment horizontal="center" vertical="center"/>
    </xf>
    <xf numFmtId="14" fontId="2" fillId="0" borderId="37" xfId="0" applyNumberFormat="1" applyFont="1" applyFill="1" applyBorder="1" applyAlignment="1">
      <alignment horizontal="center"/>
    </xf>
    <xf numFmtId="14" fontId="0" fillId="5" borderId="47" xfId="0" applyNumberFormat="1" applyFill="1" applyBorder="1" applyAlignment="1">
      <alignment horizontal="center"/>
    </xf>
    <xf numFmtId="166" fontId="2" fillId="0" borderId="47" xfId="0" applyNumberFormat="1" applyFont="1" applyFill="1" applyBorder="1" applyAlignment="1">
      <alignment horizontal="center"/>
    </xf>
    <xf numFmtId="20" fontId="2" fillId="0" borderId="47" xfId="0" applyNumberFormat="1" applyFont="1" applyFill="1" applyBorder="1" applyAlignment="1">
      <alignment horizontal="center"/>
    </xf>
    <xf numFmtId="164" fontId="2" fillId="0" borderId="47" xfId="0" applyNumberFormat="1" applyFont="1" applyFill="1" applyBorder="1" applyAlignment="1">
      <alignment horizontal="center"/>
    </xf>
    <xf numFmtId="1" fontId="2" fillId="0" borderId="47" xfId="0" applyNumberFormat="1" applyFont="1" applyFill="1" applyBorder="1" applyAlignment="1">
      <alignment horizontal="center"/>
    </xf>
    <xf numFmtId="20" fontId="2" fillId="2" borderId="47" xfId="0" applyNumberFormat="1" applyFont="1" applyFill="1" applyBorder="1" applyAlignment="1">
      <alignment horizontal="center"/>
    </xf>
    <xf numFmtId="164" fontId="2" fillId="2" borderId="47" xfId="0" applyNumberFormat="1" applyFont="1" applyFill="1" applyBorder="1" applyAlignment="1">
      <alignment horizontal="center"/>
    </xf>
    <xf numFmtId="2" fontId="2" fillId="2" borderId="47" xfId="0" applyNumberFormat="1" applyFont="1" applyFill="1" applyBorder="1" applyAlignment="1">
      <alignment horizontal="center"/>
    </xf>
    <xf numFmtId="9" fontId="3" fillId="5" borderId="47" xfId="1" applyFont="1" applyFill="1" applyBorder="1" applyAlignment="1">
      <alignment horizontal="center"/>
    </xf>
    <xf numFmtId="9" fontId="0" fillId="0" borderId="47" xfId="1" applyFont="1" applyBorder="1" applyAlignment="1">
      <alignment horizontal="center" vertical="center"/>
    </xf>
    <xf numFmtId="44" fontId="0" fillId="0" borderId="48" xfId="2" applyFont="1" applyBorder="1" applyAlignment="1">
      <alignment horizontal="center" vertical="center"/>
    </xf>
    <xf numFmtId="0" fontId="0" fillId="5" borderId="47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/>
    <xf numFmtId="14" fontId="2" fillId="0" borderId="49" xfId="0" applyNumberFormat="1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166" fontId="2" fillId="0" borderId="50" xfId="0" applyNumberFormat="1" applyFont="1" applyFill="1" applyBorder="1" applyAlignment="1">
      <alignment horizontal="center"/>
    </xf>
    <xf numFmtId="20" fontId="2" fillId="0" borderId="50" xfId="0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1" fontId="2" fillId="0" borderId="50" xfId="0" applyNumberFormat="1" applyFont="1" applyFill="1" applyBorder="1" applyAlignment="1">
      <alignment horizontal="center"/>
    </xf>
    <xf numFmtId="20" fontId="2" fillId="2" borderId="50" xfId="0" applyNumberFormat="1" applyFont="1" applyFill="1" applyBorder="1" applyAlignment="1">
      <alignment horizontal="center"/>
    </xf>
    <xf numFmtId="164" fontId="2" fillId="2" borderId="50" xfId="0" applyNumberFormat="1" applyFont="1" applyFill="1" applyBorder="1" applyAlignment="1">
      <alignment horizontal="center"/>
    </xf>
    <xf numFmtId="2" fontId="2" fillId="2" borderId="50" xfId="0" applyNumberFormat="1" applyFont="1" applyFill="1" applyBorder="1" applyAlignment="1">
      <alignment horizontal="center"/>
    </xf>
    <xf numFmtId="9" fontId="3" fillId="5" borderId="50" xfId="1" applyFont="1" applyFill="1" applyBorder="1" applyAlignment="1">
      <alignment horizontal="center"/>
    </xf>
    <xf numFmtId="9" fontId="0" fillId="0" borderId="50" xfId="1" applyFont="1" applyBorder="1" applyAlignment="1">
      <alignment horizontal="center" vertical="center"/>
    </xf>
    <xf numFmtId="0" fontId="0" fillId="0" borderId="51" xfId="0" applyBorder="1"/>
    <xf numFmtId="9" fontId="0" fillId="0" borderId="0" xfId="0" applyNumberFormat="1" applyAlignment="1">
      <alignment horizontal="center"/>
    </xf>
    <xf numFmtId="9" fontId="1" fillId="8" borderId="12" xfId="0" applyNumberFormat="1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15">
    <dxf>
      <font>
        <b/>
        <i val="0"/>
        <color rgb="FF0099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00990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9900"/>
      </font>
    </dxf>
    <dxf>
      <font>
        <b/>
        <i val="0"/>
        <color rgb="FF0000FF"/>
      </font>
    </dxf>
  </dxfs>
  <tableStyles count="0" defaultTableStyle="TableStyleMedium2" defaultPivotStyle="PivotStyleLight16"/>
  <colors>
    <mruColors>
      <color rgb="FF00FF00"/>
      <color rgb="FF0000FF"/>
      <color rgb="FF009900"/>
      <color rgb="FF0066FF"/>
      <color rgb="FFFFCC00"/>
      <color rgb="FF66CCFF"/>
      <color rgb="FFCCCCFF"/>
      <color rgb="FF000000"/>
      <color rgb="FFFCFC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766989265660677E-2"/>
          <c:y val="1.6393883600370845E-2"/>
          <c:w val="0.95759555917579264"/>
          <c:h val="0.7828027839803606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'PF6753'!$F$4</c:f>
              <c:strCache>
                <c:ptCount val="1"/>
                <c:pt idx="0">
                  <c:v>PROFUNDIDADE DOS FUROS</c:v>
                </c:pt>
              </c:strCache>
            </c:strRef>
          </c:tx>
          <c:invertIfNegative val="0"/>
          <c:val>
            <c:numRef>
              <c:f>'PF6753'!$F$5:$F$232</c:f>
              <c:numCache>
                <c:formatCode>0.0</c:formatCode>
                <c:ptCount val="228"/>
                <c:pt idx="0">
                  <c:v>17</c:v>
                </c:pt>
                <c:pt idx="1">
                  <c:v>6.5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6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13</c:v>
                </c:pt>
                <c:pt idx="11">
                  <c:v>13.5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17.5</c:v>
                </c:pt>
                <c:pt idx="16">
                  <c:v>18.015999999999998</c:v>
                </c:pt>
                <c:pt idx="17">
                  <c:v>18.5</c:v>
                </c:pt>
                <c:pt idx="18">
                  <c:v>18.015999999999998</c:v>
                </c:pt>
                <c:pt idx="19">
                  <c:v>18.5</c:v>
                </c:pt>
                <c:pt idx="20">
                  <c:v>18.5</c:v>
                </c:pt>
                <c:pt idx="21">
                  <c:v>17</c:v>
                </c:pt>
                <c:pt idx="22">
                  <c:v>15</c:v>
                </c:pt>
                <c:pt idx="23">
                  <c:v>6</c:v>
                </c:pt>
                <c:pt idx="24">
                  <c:v>6</c:v>
                </c:pt>
                <c:pt idx="25">
                  <c:v>3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12</c:v>
                </c:pt>
                <c:pt idx="30">
                  <c:v>16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17.5</c:v>
                </c:pt>
                <c:pt idx="35">
                  <c:v>11</c:v>
                </c:pt>
                <c:pt idx="36">
                  <c:v>16</c:v>
                </c:pt>
                <c:pt idx="37">
                  <c:v>1</c:v>
                </c:pt>
                <c:pt idx="38">
                  <c:v>1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15</c:v>
                </c:pt>
                <c:pt idx="45">
                  <c:v>17</c:v>
                </c:pt>
                <c:pt idx="46">
                  <c:v>17</c:v>
                </c:pt>
                <c:pt idx="47">
                  <c:v>16</c:v>
                </c:pt>
                <c:pt idx="48">
                  <c:v>11</c:v>
                </c:pt>
                <c:pt idx="49">
                  <c:v>15</c:v>
                </c:pt>
                <c:pt idx="50">
                  <c:v>16</c:v>
                </c:pt>
                <c:pt idx="51">
                  <c:v>17</c:v>
                </c:pt>
                <c:pt idx="52">
                  <c:v>15</c:v>
                </c:pt>
                <c:pt idx="53">
                  <c:v>11</c:v>
                </c:pt>
                <c:pt idx="54">
                  <c:v>11</c:v>
                </c:pt>
                <c:pt idx="55">
                  <c:v>16</c:v>
                </c:pt>
                <c:pt idx="56">
                  <c:v>11</c:v>
                </c:pt>
                <c:pt idx="57">
                  <c:v>10</c:v>
                </c:pt>
                <c:pt idx="58">
                  <c:v>11</c:v>
                </c:pt>
                <c:pt idx="59">
                  <c:v>1</c:v>
                </c:pt>
                <c:pt idx="60">
                  <c:v>16</c:v>
                </c:pt>
                <c:pt idx="61">
                  <c:v>13</c:v>
                </c:pt>
                <c:pt idx="62">
                  <c:v>14</c:v>
                </c:pt>
                <c:pt idx="63">
                  <c:v>3</c:v>
                </c:pt>
                <c:pt idx="64">
                  <c:v>11</c:v>
                </c:pt>
                <c:pt idx="65">
                  <c:v>14</c:v>
                </c:pt>
                <c:pt idx="66">
                  <c:v>14</c:v>
                </c:pt>
                <c:pt idx="67">
                  <c:v>11</c:v>
                </c:pt>
                <c:pt idx="68">
                  <c:v>6</c:v>
                </c:pt>
                <c:pt idx="69">
                  <c:v>9</c:v>
                </c:pt>
                <c:pt idx="70">
                  <c:v>9</c:v>
                </c:pt>
                <c:pt idx="71">
                  <c:v>17</c:v>
                </c:pt>
                <c:pt idx="72">
                  <c:v>2.5</c:v>
                </c:pt>
                <c:pt idx="73">
                  <c:v>12</c:v>
                </c:pt>
                <c:pt idx="74">
                  <c:v>17</c:v>
                </c:pt>
                <c:pt idx="75">
                  <c:v>17</c:v>
                </c:pt>
                <c:pt idx="76">
                  <c:v>6</c:v>
                </c:pt>
                <c:pt idx="77">
                  <c:v>17</c:v>
                </c:pt>
                <c:pt idx="78">
                  <c:v>11.5</c:v>
                </c:pt>
                <c:pt idx="79">
                  <c:v>16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16</c:v>
                </c:pt>
                <c:pt idx="84">
                  <c:v>11</c:v>
                </c:pt>
                <c:pt idx="85">
                  <c:v>11</c:v>
                </c:pt>
                <c:pt idx="86">
                  <c:v>16</c:v>
                </c:pt>
                <c:pt idx="87">
                  <c:v>16</c:v>
                </c:pt>
                <c:pt idx="88">
                  <c:v>16.489999999999998</c:v>
                </c:pt>
                <c:pt idx="89">
                  <c:v>11</c:v>
                </c:pt>
                <c:pt idx="90">
                  <c:v>16.48</c:v>
                </c:pt>
                <c:pt idx="91">
                  <c:v>16.48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17.47</c:v>
                </c:pt>
                <c:pt idx="97">
                  <c:v>17.489999999999998</c:v>
                </c:pt>
                <c:pt idx="98">
                  <c:v>16</c:v>
                </c:pt>
                <c:pt idx="99">
                  <c:v>17</c:v>
                </c:pt>
                <c:pt idx="100">
                  <c:v>17</c:v>
                </c:pt>
                <c:pt idx="101">
                  <c:v>2</c:v>
                </c:pt>
                <c:pt idx="102">
                  <c:v>16</c:v>
                </c:pt>
                <c:pt idx="103">
                  <c:v>15.01</c:v>
                </c:pt>
                <c:pt idx="104">
                  <c:v>16</c:v>
                </c:pt>
                <c:pt idx="105">
                  <c:v>11.02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15</c:v>
                </c:pt>
                <c:pt idx="125">
                  <c:v>17</c:v>
                </c:pt>
                <c:pt idx="126">
                  <c:v>0.97899999999999998</c:v>
                </c:pt>
                <c:pt idx="127">
                  <c:v>10</c:v>
                </c:pt>
                <c:pt idx="128">
                  <c:v>16.488</c:v>
                </c:pt>
                <c:pt idx="129">
                  <c:v>16.491</c:v>
                </c:pt>
                <c:pt idx="130">
                  <c:v>16.547000000000001</c:v>
                </c:pt>
                <c:pt idx="131">
                  <c:v>16.536000000000001</c:v>
                </c:pt>
                <c:pt idx="132">
                  <c:v>16.468</c:v>
                </c:pt>
                <c:pt idx="133">
                  <c:v>16.463999999999999</c:v>
                </c:pt>
                <c:pt idx="134">
                  <c:v>16.533999999999999</c:v>
                </c:pt>
                <c:pt idx="135">
                  <c:v>16.457000000000001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16</c:v>
                </c:pt>
                <c:pt idx="151">
                  <c:v>12</c:v>
                </c:pt>
                <c:pt idx="152">
                  <c:v>10.026999999999999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17</c:v>
                </c:pt>
                <c:pt idx="159">
                  <c:v>16.507000000000001</c:v>
                </c:pt>
                <c:pt idx="160">
                  <c:v>16.484999999999999</c:v>
                </c:pt>
                <c:pt idx="161">
                  <c:v>17</c:v>
                </c:pt>
                <c:pt idx="162">
                  <c:v>16.5</c:v>
                </c:pt>
                <c:pt idx="163">
                  <c:v>16</c:v>
                </c:pt>
                <c:pt idx="164">
                  <c:v>16</c:v>
                </c:pt>
                <c:pt idx="165">
                  <c:v>16.004000000000001</c:v>
                </c:pt>
                <c:pt idx="166">
                  <c:v>12</c:v>
                </c:pt>
                <c:pt idx="167">
                  <c:v>12</c:v>
                </c:pt>
                <c:pt idx="168">
                  <c:v>14.49</c:v>
                </c:pt>
                <c:pt idx="169">
                  <c:v>17</c:v>
                </c:pt>
                <c:pt idx="170">
                  <c:v>17</c:v>
                </c:pt>
                <c:pt idx="171">
                  <c:v>16.478000000000002</c:v>
                </c:pt>
                <c:pt idx="172">
                  <c:v>1</c:v>
                </c:pt>
                <c:pt idx="173">
                  <c:v>16.463000000000001</c:v>
                </c:pt>
                <c:pt idx="174">
                  <c:v>16.472000000000001</c:v>
                </c:pt>
                <c:pt idx="175">
                  <c:v>16.501000000000001</c:v>
                </c:pt>
                <c:pt idx="176">
                  <c:v>16.491</c:v>
                </c:pt>
                <c:pt idx="177">
                  <c:v>16.463999999999999</c:v>
                </c:pt>
                <c:pt idx="178">
                  <c:v>8.0280000000000005</c:v>
                </c:pt>
                <c:pt idx="179">
                  <c:v>10.542999999999999</c:v>
                </c:pt>
                <c:pt idx="180">
                  <c:v>16.475999999999999</c:v>
                </c:pt>
                <c:pt idx="181">
                  <c:v>16.481999999999999</c:v>
                </c:pt>
                <c:pt idx="182">
                  <c:v>16.488</c:v>
                </c:pt>
                <c:pt idx="183">
                  <c:v>16.007000000000001</c:v>
                </c:pt>
                <c:pt idx="184">
                  <c:v>15.984</c:v>
                </c:pt>
                <c:pt idx="185">
                  <c:v>16.010000000000002</c:v>
                </c:pt>
                <c:pt idx="186">
                  <c:v>16.012</c:v>
                </c:pt>
                <c:pt idx="187">
                  <c:v>16.036999999999999</c:v>
                </c:pt>
                <c:pt idx="188">
                  <c:v>18.983000000000001</c:v>
                </c:pt>
                <c:pt idx="189">
                  <c:v>19.010000000000002</c:v>
                </c:pt>
                <c:pt idx="190">
                  <c:v>18.972000000000001</c:v>
                </c:pt>
                <c:pt idx="191">
                  <c:v>18.986999999999998</c:v>
                </c:pt>
                <c:pt idx="192">
                  <c:v>19.007000000000001</c:v>
                </c:pt>
                <c:pt idx="193">
                  <c:v>19</c:v>
                </c:pt>
                <c:pt idx="194">
                  <c:v>19.018000000000001</c:v>
                </c:pt>
                <c:pt idx="195">
                  <c:v>19.026</c:v>
                </c:pt>
                <c:pt idx="196">
                  <c:v>19.021000000000001</c:v>
                </c:pt>
                <c:pt idx="197">
                  <c:v>18.954000000000001</c:v>
                </c:pt>
                <c:pt idx="198">
                  <c:v>19.024000000000001</c:v>
                </c:pt>
                <c:pt idx="199">
                  <c:v>18.988</c:v>
                </c:pt>
                <c:pt idx="200">
                  <c:v>19.004000000000001</c:v>
                </c:pt>
                <c:pt idx="201">
                  <c:v>19.003</c:v>
                </c:pt>
                <c:pt idx="202">
                  <c:v>18.989999999999998</c:v>
                </c:pt>
                <c:pt idx="203">
                  <c:v>18.995999999999999</c:v>
                </c:pt>
                <c:pt idx="204">
                  <c:v>18.954999999999998</c:v>
                </c:pt>
                <c:pt idx="205">
                  <c:v>19</c:v>
                </c:pt>
                <c:pt idx="206">
                  <c:v>12.96</c:v>
                </c:pt>
                <c:pt idx="207">
                  <c:v>10.003</c:v>
                </c:pt>
                <c:pt idx="208">
                  <c:v>18.009</c:v>
                </c:pt>
                <c:pt idx="209">
                  <c:v>18.991</c:v>
                </c:pt>
                <c:pt idx="210">
                  <c:v>20.010999999999999</c:v>
                </c:pt>
                <c:pt idx="211">
                  <c:v>19.972000000000001</c:v>
                </c:pt>
                <c:pt idx="212">
                  <c:v>19.966000000000001</c:v>
                </c:pt>
                <c:pt idx="213">
                  <c:v>19.978999999999999</c:v>
                </c:pt>
                <c:pt idx="214">
                  <c:v>19.966000000000001</c:v>
                </c:pt>
                <c:pt idx="215">
                  <c:v>20.001999999999999</c:v>
                </c:pt>
                <c:pt idx="216">
                  <c:v>19.013999999999999</c:v>
                </c:pt>
                <c:pt idx="217">
                  <c:v>20.032</c:v>
                </c:pt>
                <c:pt idx="218">
                  <c:v>16</c:v>
                </c:pt>
                <c:pt idx="219">
                  <c:v>17</c:v>
                </c:pt>
                <c:pt idx="220">
                  <c:v>16.010000000000002</c:v>
                </c:pt>
                <c:pt idx="221">
                  <c:v>2.0099999999999998</c:v>
                </c:pt>
                <c:pt idx="222">
                  <c:v>10.97</c:v>
                </c:pt>
                <c:pt idx="223">
                  <c:v>16.489999999999998</c:v>
                </c:pt>
                <c:pt idx="224">
                  <c:v>17</c:v>
                </c:pt>
                <c:pt idx="225">
                  <c:v>12.01</c:v>
                </c:pt>
                <c:pt idx="226">
                  <c:v>6</c:v>
                </c:pt>
                <c:pt idx="227">
                  <c:v>16.98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A8-4AB2-861D-CF411133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065880"/>
        <c:axId val="316058432"/>
      </c:barChart>
      <c:lineChart>
        <c:grouping val="standard"/>
        <c:varyColors val="0"/>
        <c:ser>
          <c:idx val="0"/>
          <c:order val="0"/>
          <c:tx>
            <c:strRef>
              <c:f>'PF6753'!$Q$4</c:f>
              <c:strCache>
                <c:ptCount val="1"/>
                <c:pt idx="0">
                  <c:v>TAXA MEDIA ACUMULADA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'PF6753'!$Q$5:$Q$232</c:f>
              <c:numCache>
                <c:formatCode>0.0</c:formatCode>
                <c:ptCount val="228"/>
                <c:pt idx="0">
                  <c:v>4.9498544160465867</c:v>
                </c:pt>
                <c:pt idx="1">
                  <c:v>6.0043389727291805</c:v>
                </c:pt>
                <c:pt idx="2">
                  <c:v>6.1033868824235178</c:v>
                </c:pt>
                <c:pt idx="3">
                  <c:v>8.7947397208033049</c:v>
                </c:pt>
                <c:pt idx="4">
                  <c:v>9.0179780114604604</c:v>
                </c:pt>
                <c:pt idx="5">
                  <c:v>9.0437586546343169</c:v>
                </c:pt>
                <c:pt idx="6">
                  <c:v>8.989048259133229</c:v>
                </c:pt>
                <c:pt idx="7">
                  <c:v>8.9010904143134972</c:v>
                </c:pt>
                <c:pt idx="8">
                  <c:v>10.701779939094115</c:v>
                </c:pt>
                <c:pt idx="9">
                  <c:v>14.431601945184719</c:v>
                </c:pt>
                <c:pt idx="10">
                  <c:v>16.364905450479938</c:v>
                </c:pt>
                <c:pt idx="11">
                  <c:v>17.592334154942499</c:v>
                </c:pt>
                <c:pt idx="12">
                  <c:v>19.786698109286665</c:v>
                </c:pt>
                <c:pt idx="13">
                  <c:v>20.19707073673883</c:v>
                </c:pt>
                <c:pt idx="14">
                  <c:v>21.843996272851566</c:v>
                </c:pt>
                <c:pt idx="15">
                  <c:v>22.769322422028711</c:v>
                </c:pt>
                <c:pt idx="16">
                  <c:v>22.87180725754763</c:v>
                </c:pt>
                <c:pt idx="17">
                  <c:v>25.349884834762559</c:v>
                </c:pt>
                <c:pt idx="18">
                  <c:v>26.217975785734307</c:v>
                </c:pt>
                <c:pt idx="19">
                  <c:v>27.915207077748381</c:v>
                </c:pt>
                <c:pt idx="20">
                  <c:v>31.916043555438602</c:v>
                </c:pt>
                <c:pt idx="21">
                  <c:v>34.485282773754157</c:v>
                </c:pt>
                <c:pt idx="22">
                  <c:v>34.510485047283758</c:v>
                </c:pt>
                <c:pt idx="23">
                  <c:v>34.608384347788025</c:v>
                </c:pt>
                <c:pt idx="24">
                  <c:v>34.404376842728965</c:v>
                </c:pt>
                <c:pt idx="25">
                  <c:v>34.399812898228397</c:v>
                </c:pt>
                <c:pt idx="26">
                  <c:v>35.254820936816984</c:v>
                </c:pt>
                <c:pt idx="27">
                  <c:v>34.867390891252697</c:v>
                </c:pt>
                <c:pt idx="28">
                  <c:v>35.235191096311048</c:v>
                </c:pt>
                <c:pt idx="29">
                  <c:v>34.85451052577249</c:v>
                </c:pt>
                <c:pt idx="30">
                  <c:v>35.008949533077782</c:v>
                </c:pt>
                <c:pt idx="31">
                  <c:v>35.960374405623654</c:v>
                </c:pt>
                <c:pt idx="32">
                  <c:v>36.696006104618114</c:v>
                </c:pt>
                <c:pt idx="33">
                  <c:v>36.216711807423465</c:v>
                </c:pt>
                <c:pt idx="34">
                  <c:v>36.022677244406275</c:v>
                </c:pt>
                <c:pt idx="35">
                  <c:v>37.46649176539497</c:v>
                </c:pt>
                <c:pt idx="36">
                  <c:v>36.859394887073961</c:v>
                </c:pt>
                <c:pt idx="37">
                  <c:v>36.031020440553135</c:v>
                </c:pt>
                <c:pt idx="38">
                  <c:v>35.44403750954887</c:v>
                </c:pt>
                <c:pt idx="39">
                  <c:v>34.794157044251094</c:v>
                </c:pt>
                <c:pt idx="40">
                  <c:v>34.227796474299801</c:v>
                </c:pt>
                <c:pt idx="41">
                  <c:v>33.628721955070439</c:v>
                </c:pt>
                <c:pt idx="42">
                  <c:v>32.983299956972665</c:v>
                </c:pt>
                <c:pt idx="43">
                  <c:v>32.368027913615585</c:v>
                </c:pt>
                <c:pt idx="44">
                  <c:v>31.87893215082735</c:v>
                </c:pt>
                <c:pt idx="45">
                  <c:v>31.447911646940586</c:v>
                </c:pt>
                <c:pt idx="46">
                  <c:v>31.337900170681717</c:v>
                </c:pt>
                <c:pt idx="47">
                  <c:v>31.10256378490595</c:v>
                </c:pt>
                <c:pt idx="48">
                  <c:v>31.119562154009252</c:v>
                </c:pt>
                <c:pt idx="49">
                  <c:v>30.821300562789812</c:v>
                </c:pt>
                <c:pt idx="50">
                  <c:v>30.643315343129927</c:v>
                </c:pt>
                <c:pt idx="51">
                  <c:v>30.406076778091137</c:v>
                </c:pt>
                <c:pt idx="52">
                  <c:v>30.214978765068111</c:v>
                </c:pt>
                <c:pt idx="53">
                  <c:v>31.186409414242014</c:v>
                </c:pt>
                <c:pt idx="54">
                  <c:v>30.99399357000615</c:v>
                </c:pt>
                <c:pt idx="55">
                  <c:v>30.765409825067518</c:v>
                </c:pt>
                <c:pt idx="56">
                  <c:v>30.873741205460416</c:v>
                </c:pt>
                <c:pt idx="57">
                  <c:v>30.704199586296962</c:v>
                </c:pt>
                <c:pt idx="58">
                  <c:v>31.474532578967274</c:v>
                </c:pt>
                <c:pt idx="59">
                  <c:v>31.917698971468308</c:v>
                </c:pt>
                <c:pt idx="60">
                  <c:v>31.946013083625942</c:v>
                </c:pt>
                <c:pt idx="61">
                  <c:v>32.142195627760699</c:v>
                </c:pt>
                <c:pt idx="62">
                  <c:v>31.962035049668003</c:v>
                </c:pt>
                <c:pt idx="63">
                  <c:v>31.489533545384287</c:v>
                </c:pt>
                <c:pt idx="64">
                  <c:v>31.476620026205477</c:v>
                </c:pt>
                <c:pt idx="65">
                  <c:v>31.176797172601027</c:v>
                </c:pt>
                <c:pt idx="66">
                  <c:v>31.260551262082849</c:v>
                </c:pt>
                <c:pt idx="67">
                  <c:v>32.345540034675857</c:v>
                </c:pt>
                <c:pt idx="68">
                  <c:v>32.867408010691385</c:v>
                </c:pt>
                <c:pt idx="69">
                  <c:v>33.154176131547054</c:v>
                </c:pt>
                <c:pt idx="70">
                  <c:v>33.628119055206128</c:v>
                </c:pt>
                <c:pt idx="71">
                  <c:v>33.706633091292176</c:v>
                </c:pt>
                <c:pt idx="72">
                  <c:v>33.978753577321456</c:v>
                </c:pt>
                <c:pt idx="73">
                  <c:v>34.450655846967109</c:v>
                </c:pt>
                <c:pt idx="74">
                  <c:v>34.460548961647</c:v>
                </c:pt>
                <c:pt idx="75">
                  <c:v>34.580261723483353</c:v>
                </c:pt>
                <c:pt idx="76">
                  <c:v>34.187383744147589</c:v>
                </c:pt>
                <c:pt idx="77">
                  <c:v>34.549711896041039</c:v>
                </c:pt>
                <c:pt idx="78">
                  <c:v>35.419233204468938</c:v>
                </c:pt>
                <c:pt idx="79">
                  <c:v>35.824549326515566</c:v>
                </c:pt>
                <c:pt idx="80">
                  <c:v>36.771159828657332</c:v>
                </c:pt>
                <c:pt idx="81">
                  <c:v>36.737616642413954</c:v>
                </c:pt>
                <c:pt idx="82">
                  <c:v>36.750993145749874</c:v>
                </c:pt>
                <c:pt idx="83">
                  <c:v>36.794009904025771</c:v>
                </c:pt>
                <c:pt idx="84">
                  <c:v>36.569215283658934</c:v>
                </c:pt>
                <c:pt idx="85">
                  <c:v>37.596563194856941</c:v>
                </c:pt>
                <c:pt idx="86">
                  <c:v>38.046001966772742</c:v>
                </c:pt>
                <c:pt idx="87">
                  <c:v>38.039520146942714</c:v>
                </c:pt>
                <c:pt idx="88">
                  <c:v>38.44275891899143</c:v>
                </c:pt>
                <c:pt idx="89">
                  <c:v>38.856917344429448</c:v>
                </c:pt>
                <c:pt idx="90">
                  <c:v>39.432927551126333</c:v>
                </c:pt>
                <c:pt idx="91">
                  <c:v>40.080885676931572</c:v>
                </c:pt>
                <c:pt idx="92">
                  <c:v>40.782372378643785</c:v>
                </c:pt>
                <c:pt idx="93">
                  <c:v>41.18107979552223</c:v>
                </c:pt>
                <c:pt idx="94">
                  <c:v>43.037935982752785</c:v>
                </c:pt>
                <c:pt idx="95">
                  <c:v>44.287155013796642</c:v>
                </c:pt>
                <c:pt idx="96">
                  <c:v>44.920285790315582</c:v>
                </c:pt>
                <c:pt idx="97">
                  <c:v>44.615879053609291</c:v>
                </c:pt>
                <c:pt idx="98">
                  <c:v>44.534387581858219</c:v>
                </c:pt>
                <c:pt idx="99">
                  <c:v>44.315458800379254</c:v>
                </c:pt>
                <c:pt idx="100">
                  <c:v>44.103466055987049</c:v>
                </c:pt>
                <c:pt idx="101">
                  <c:v>44.709141417606489</c:v>
                </c:pt>
                <c:pt idx="102">
                  <c:v>44.356794033034234</c:v>
                </c:pt>
                <c:pt idx="103">
                  <c:v>44.037548355796694</c:v>
                </c:pt>
                <c:pt idx="104">
                  <c:v>43.776187336348563</c:v>
                </c:pt>
                <c:pt idx="105">
                  <c:v>43.527499498820603</c:v>
                </c:pt>
                <c:pt idx="106">
                  <c:v>43.581960612940755</c:v>
                </c:pt>
                <c:pt idx="107">
                  <c:v>43.64481625884288</c:v>
                </c:pt>
                <c:pt idx="108">
                  <c:v>43.879549772346799</c:v>
                </c:pt>
                <c:pt idx="109">
                  <c:v>43.926448970220569</c:v>
                </c:pt>
                <c:pt idx="110">
                  <c:v>44.044556156898935</c:v>
                </c:pt>
                <c:pt idx="111">
                  <c:v>44.106658334069479</c:v>
                </c:pt>
                <c:pt idx="112">
                  <c:v>44.227270641348539</c:v>
                </c:pt>
                <c:pt idx="113">
                  <c:v>44.426024810298465</c:v>
                </c:pt>
                <c:pt idx="114">
                  <c:v>44.588910635746679</c:v>
                </c:pt>
                <c:pt idx="115">
                  <c:v>44.743977674374413</c:v>
                </c:pt>
                <c:pt idx="116">
                  <c:v>44.825682655915145</c:v>
                </c:pt>
                <c:pt idx="117">
                  <c:v>44.722561762977058</c:v>
                </c:pt>
                <c:pt idx="118">
                  <c:v>44.699233838289466</c:v>
                </c:pt>
                <c:pt idx="119">
                  <c:v>44.852513418846677</c:v>
                </c:pt>
                <c:pt idx="120">
                  <c:v>44.895392506909161</c:v>
                </c:pt>
                <c:pt idx="121">
                  <c:v>45.141399131724611</c:v>
                </c:pt>
                <c:pt idx="122">
                  <c:v>45.240276950056256</c:v>
                </c:pt>
                <c:pt idx="123">
                  <c:v>44.914806490884537</c:v>
                </c:pt>
                <c:pt idx="124">
                  <c:v>44.669834253885995</c:v>
                </c:pt>
                <c:pt idx="125">
                  <c:v>44.671407277193374</c:v>
                </c:pt>
                <c:pt idx="126">
                  <c:v>44.485838649945919</c:v>
                </c:pt>
                <c:pt idx="127">
                  <c:v>44.526759886321948</c:v>
                </c:pt>
                <c:pt idx="128">
                  <c:v>44.364910022784876</c:v>
                </c:pt>
                <c:pt idx="129">
                  <c:v>44.28534569397835</c:v>
                </c:pt>
                <c:pt idx="130">
                  <c:v>44.016872897339994</c:v>
                </c:pt>
                <c:pt idx="131">
                  <c:v>44.013076810797145</c:v>
                </c:pt>
                <c:pt idx="132">
                  <c:v>43.90469279714835</c:v>
                </c:pt>
                <c:pt idx="133">
                  <c:v>43.861310886046581</c:v>
                </c:pt>
                <c:pt idx="134">
                  <c:v>43.760336444669583</c:v>
                </c:pt>
                <c:pt idx="135">
                  <c:v>43.559074512671621</c:v>
                </c:pt>
                <c:pt idx="136">
                  <c:v>43.729872687817512</c:v>
                </c:pt>
                <c:pt idx="137">
                  <c:v>43.804063856516329</c:v>
                </c:pt>
                <c:pt idx="138">
                  <c:v>43.76171962455134</c:v>
                </c:pt>
                <c:pt idx="139">
                  <c:v>43.862314416863143</c:v>
                </c:pt>
                <c:pt idx="140">
                  <c:v>43.700236079119833</c:v>
                </c:pt>
                <c:pt idx="141">
                  <c:v>43.491610733369136</c:v>
                </c:pt>
                <c:pt idx="142">
                  <c:v>43.370680799128692</c:v>
                </c:pt>
                <c:pt idx="143">
                  <c:v>43.193728196304193</c:v>
                </c:pt>
                <c:pt idx="144">
                  <c:v>43.12485233398904</c:v>
                </c:pt>
                <c:pt idx="145">
                  <c:v>43.059415240965869</c:v>
                </c:pt>
                <c:pt idx="146">
                  <c:v>43.02143987286285</c:v>
                </c:pt>
                <c:pt idx="147">
                  <c:v>42.926732436806297</c:v>
                </c:pt>
                <c:pt idx="148">
                  <c:v>42.895827208876497</c:v>
                </c:pt>
                <c:pt idx="149">
                  <c:v>42.86710597325952</c:v>
                </c:pt>
                <c:pt idx="150">
                  <c:v>42.696309153858458</c:v>
                </c:pt>
                <c:pt idx="151">
                  <c:v>42.516089154740918</c:v>
                </c:pt>
                <c:pt idx="152">
                  <c:v>42.363567224277489</c:v>
                </c:pt>
                <c:pt idx="153">
                  <c:v>42.181729181271443</c:v>
                </c:pt>
                <c:pt idx="154">
                  <c:v>42.010379039988031</c:v>
                </c:pt>
                <c:pt idx="155">
                  <c:v>41.837587428264278</c:v>
                </c:pt>
                <c:pt idx="156">
                  <c:v>41.6505342067586</c:v>
                </c:pt>
                <c:pt idx="157">
                  <c:v>41.485160083912596</c:v>
                </c:pt>
                <c:pt idx="158">
                  <c:v>41.356653615327907</c:v>
                </c:pt>
                <c:pt idx="159">
                  <c:v>41.244744182955074</c:v>
                </c:pt>
                <c:pt idx="160">
                  <c:v>41.204758431030932</c:v>
                </c:pt>
                <c:pt idx="161">
                  <c:v>41.009041902066457</c:v>
                </c:pt>
                <c:pt idx="162">
                  <c:v>40.944717424795407</c:v>
                </c:pt>
                <c:pt idx="163">
                  <c:v>40.875909051359194</c:v>
                </c:pt>
                <c:pt idx="164">
                  <c:v>40.845678393273921</c:v>
                </c:pt>
                <c:pt idx="165">
                  <c:v>40.709942625871363</c:v>
                </c:pt>
                <c:pt idx="166">
                  <c:v>40.769077580768403</c:v>
                </c:pt>
                <c:pt idx="167">
                  <c:v>40.817619513682317</c:v>
                </c:pt>
                <c:pt idx="168">
                  <c:v>40.622855132088873</c:v>
                </c:pt>
                <c:pt idx="169">
                  <c:v>40.627304868634397</c:v>
                </c:pt>
                <c:pt idx="170">
                  <c:v>40.446698824899144</c:v>
                </c:pt>
                <c:pt idx="171">
                  <c:v>40.445049606006449</c:v>
                </c:pt>
                <c:pt idx="172">
                  <c:v>40.324974932836135</c:v>
                </c:pt>
                <c:pt idx="173">
                  <c:v>40.221320658810356</c:v>
                </c:pt>
                <c:pt idx="174">
                  <c:v>40.179110549302962</c:v>
                </c:pt>
                <c:pt idx="175">
                  <c:v>40.266554904811478</c:v>
                </c:pt>
                <c:pt idx="176">
                  <c:v>40.243703422789629</c:v>
                </c:pt>
                <c:pt idx="177">
                  <c:v>40.201378874205609</c:v>
                </c:pt>
                <c:pt idx="178">
                  <c:v>40.050649718586016</c:v>
                </c:pt>
                <c:pt idx="179">
                  <c:v>40.068853871595394</c:v>
                </c:pt>
                <c:pt idx="180">
                  <c:v>39.89143599000549</c:v>
                </c:pt>
                <c:pt idx="181">
                  <c:v>39.928757061311735</c:v>
                </c:pt>
                <c:pt idx="182">
                  <c:v>39.9738415625025</c:v>
                </c:pt>
                <c:pt idx="183">
                  <c:v>39.953685208209343</c:v>
                </c:pt>
                <c:pt idx="184">
                  <c:v>39.919189587259858</c:v>
                </c:pt>
                <c:pt idx="185">
                  <c:v>39.863397027379499</c:v>
                </c:pt>
                <c:pt idx="186">
                  <c:v>39.831016981488425</c:v>
                </c:pt>
                <c:pt idx="187">
                  <c:v>39.786593430060172</c:v>
                </c:pt>
                <c:pt idx="188">
                  <c:v>39.671713391103118</c:v>
                </c:pt>
                <c:pt idx="189">
                  <c:v>39.592432869252484</c:v>
                </c:pt>
                <c:pt idx="190">
                  <c:v>39.445812382599648</c:v>
                </c:pt>
                <c:pt idx="191">
                  <c:v>39.358365525970719</c:v>
                </c:pt>
                <c:pt idx="192">
                  <c:v>39.306793160611299</c:v>
                </c:pt>
                <c:pt idx="193">
                  <c:v>39.201256077922288</c:v>
                </c:pt>
                <c:pt idx="194">
                  <c:v>39.083011436749771</c:v>
                </c:pt>
                <c:pt idx="195">
                  <c:v>39.038098654423472</c:v>
                </c:pt>
                <c:pt idx="196">
                  <c:v>38.993465698616369</c:v>
                </c:pt>
                <c:pt idx="197">
                  <c:v>38.881326784128014</c:v>
                </c:pt>
                <c:pt idx="198">
                  <c:v>38.824882579973846</c:v>
                </c:pt>
                <c:pt idx="199">
                  <c:v>38.782662167073973</c:v>
                </c:pt>
                <c:pt idx="200">
                  <c:v>38.639042606216798</c:v>
                </c:pt>
                <c:pt idx="201">
                  <c:v>38.622963179691013</c:v>
                </c:pt>
                <c:pt idx="202">
                  <c:v>38.542434591732174</c:v>
                </c:pt>
                <c:pt idx="203">
                  <c:v>38.4575431525844</c:v>
                </c:pt>
                <c:pt idx="204">
                  <c:v>38.329280192638315</c:v>
                </c:pt>
                <c:pt idx="205">
                  <c:v>38.308738574612697</c:v>
                </c:pt>
                <c:pt idx="206">
                  <c:v>38.262204045097498</c:v>
                </c:pt>
                <c:pt idx="207">
                  <c:v>38.225720345594873</c:v>
                </c:pt>
                <c:pt idx="208">
                  <c:v>38.153886562700784</c:v>
                </c:pt>
                <c:pt idx="209">
                  <c:v>38.056806378197678</c:v>
                </c:pt>
                <c:pt idx="210">
                  <c:v>37.915744761909131</c:v>
                </c:pt>
                <c:pt idx="211">
                  <c:v>37.808431853323434</c:v>
                </c:pt>
                <c:pt idx="212">
                  <c:v>37.698055690306397</c:v>
                </c:pt>
                <c:pt idx="213">
                  <c:v>37.589155972639851</c:v>
                </c:pt>
                <c:pt idx="214">
                  <c:v>37.675301938542397</c:v>
                </c:pt>
                <c:pt idx="215">
                  <c:v>37.595882569166363</c:v>
                </c:pt>
                <c:pt idx="216">
                  <c:v>37.494239105028754</c:v>
                </c:pt>
                <c:pt idx="217">
                  <c:v>37.374457357674572</c:v>
                </c:pt>
                <c:pt idx="218">
                  <c:v>37.439051490519915</c:v>
                </c:pt>
                <c:pt idx="219">
                  <c:v>37.316770302302302</c:v>
                </c:pt>
                <c:pt idx="220">
                  <c:v>37.229060002410144</c:v>
                </c:pt>
                <c:pt idx="221">
                  <c:v>37.14898141187328</c:v>
                </c:pt>
                <c:pt idx="222">
                  <c:v>37.040400658030556</c:v>
                </c:pt>
                <c:pt idx="223">
                  <c:v>37.033925333921282</c:v>
                </c:pt>
                <c:pt idx="224">
                  <c:v>37.055503963739952</c:v>
                </c:pt>
                <c:pt idx="225">
                  <c:v>36.970205098972585</c:v>
                </c:pt>
                <c:pt idx="226">
                  <c:v>37.129897318726243</c:v>
                </c:pt>
                <c:pt idx="227">
                  <c:v>37.171395415638123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FA8-4AB2-861D-CF411133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064704"/>
        <c:axId val="316065096"/>
      </c:lineChart>
      <c:catAx>
        <c:axId val="316064704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txPr>
          <a:bodyPr/>
          <a:lstStyle/>
          <a:p>
            <a:pPr>
              <a:defRPr sz="700" b="0" i="0" baseline="0">
                <a:solidFill>
                  <a:schemeClr val="tx1"/>
                </a:solidFill>
              </a:defRPr>
            </a:pPr>
            <a:endParaRPr lang="pt-BR"/>
          </a:p>
        </c:txPr>
        <c:crossAx val="316065096"/>
        <c:crosses val="autoZero"/>
        <c:auto val="1"/>
        <c:lblAlgn val="ctr"/>
        <c:lblOffset val="100"/>
        <c:noMultiLvlLbl val="0"/>
      </c:catAx>
      <c:valAx>
        <c:axId val="316065096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BR"/>
          </a:p>
        </c:txPr>
        <c:crossAx val="316064704"/>
        <c:crosses val="autoZero"/>
        <c:crossBetween val="between"/>
      </c:valAx>
      <c:valAx>
        <c:axId val="31605843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316065880"/>
        <c:crosses val="max"/>
        <c:crossBetween val="between"/>
      </c:valAx>
      <c:catAx>
        <c:axId val="316065880"/>
        <c:scaling>
          <c:orientation val="minMax"/>
        </c:scaling>
        <c:delete val="1"/>
        <c:axPos val="b"/>
        <c:majorTickMark val="out"/>
        <c:minorTickMark val="none"/>
        <c:tickLblPos val="nextTo"/>
        <c:crossAx val="31605843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8889496194591271"/>
          <c:y val="0.8905664064916573"/>
          <c:w val="0.58982254861146277"/>
          <c:h val="5.7989037652107188E-2"/>
        </c:manualLayout>
      </c:layout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27205166769887E-2"/>
          <c:y val="1.9604476076665291E-2"/>
          <c:w val="0.95759555917579264"/>
          <c:h val="0.78280278398036063"/>
        </c:manualLayout>
      </c:layout>
      <c:lineChart>
        <c:grouping val="standard"/>
        <c:varyColors val="0"/>
        <c:ser>
          <c:idx val="3"/>
          <c:order val="0"/>
          <c:tx>
            <c:strRef>
              <c:f>'PF6753'!$U$4</c:f>
              <c:strCache>
                <c:ptCount val="1"/>
                <c:pt idx="0">
                  <c:v>PENETRAÇÃO RECOMENDADA</c:v>
                </c:pt>
              </c:strCache>
            </c:strRef>
          </c:tx>
          <c:marker>
            <c:symbol val="none"/>
          </c:marker>
          <c:val>
            <c:numRef>
              <c:f>'PF6753'!$U$5:$U$232</c:f>
              <c:numCache>
                <c:formatCode>0%</c:formatCode>
                <c:ptCount val="228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</c:v>
                </c:pt>
                <c:pt idx="112">
                  <c:v>0.7</c:v>
                </c:pt>
                <c:pt idx="113">
                  <c:v>0.7</c:v>
                </c:pt>
                <c:pt idx="114">
                  <c:v>0.7</c:v>
                </c:pt>
                <c:pt idx="115">
                  <c:v>0.7</c:v>
                </c:pt>
                <c:pt idx="116">
                  <c:v>0.7</c:v>
                </c:pt>
                <c:pt idx="117">
                  <c:v>0.7</c:v>
                </c:pt>
                <c:pt idx="118">
                  <c:v>0.7</c:v>
                </c:pt>
                <c:pt idx="119">
                  <c:v>0.7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0.7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B1-4378-88C2-F5ADCF9FAEC6}"/>
            </c:ext>
          </c:extLst>
        </c:ser>
        <c:ser>
          <c:idx val="1"/>
          <c:order val="1"/>
          <c:tx>
            <c:strRef>
              <c:f>'PF6753'!$T$4</c:f>
              <c:strCache>
                <c:ptCount val="1"/>
                <c:pt idx="0">
                  <c:v>PENETRAÇÃO DO BOTÃO</c:v>
                </c:pt>
              </c:strCache>
            </c:strRef>
          </c:tx>
          <c:marker>
            <c:symbol val="none"/>
          </c:marker>
          <c:val>
            <c:numRef>
              <c:f>'PF6753'!$T$5:$T$232</c:f>
              <c:numCache>
                <c:formatCode>0%</c:formatCode>
                <c:ptCount val="228"/>
                <c:pt idx="0">
                  <c:v>0.17617522711422137</c:v>
                </c:pt>
                <c:pt idx="1">
                  <c:v>0.12017064231208333</c:v>
                </c:pt>
                <c:pt idx="2">
                  <c:v>0.10425530752731825</c:v>
                </c:pt>
                <c:pt idx="3">
                  <c:v>0.32734099905191771</c:v>
                </c:pt>
                <c:pt idx="4">
                  <c:v>0.23999620241303266</c:v>
                </c:pt>
                <c:pt idx="5">
                  <c:v>0.22470448716355804</c:v>
                </c:pt>
                <c:pt idx="6">
                  <c:v>0.18658329102470822</c:v>
                </c:pt>
                <c:pt idx="7">
                  <c:v>0.20362715968874576</c:v>
                </c:pt>
                <c:pt idx="8">
                  <c:v>0.44014066624837495</c:v>
                </c:pt>
                <c:pt idx="9">
                  <c:v>0.83767879206718487</c:v>
                </c:pt>
                <c:pt idx="10">
                  <c:v>0.59541819288379394</c:v>
                </c:pt>
                <c:pt idx="11">
                  <c:v>0.52410943179762914</c:v>
                </c:pt>
                <c:pt idx="12">
                  <c:v>0.79868981669622208</c:v>
                </c:pt>
                <c:pt idx="13">
                  <c:v>0.42510680808553136</c:v>
                </c:pt>
                <c:pt idx="14">
                  <c:v>0.72699025592152389</c:v>
                </c:pt>
                <c:pt idx="15">
                  <c:v>0.62943905147059798</c:v>
                </c:pt>
                <c:pt idx="16">
                  <c:v>0.50687504137561679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0.65566690722356669</c:v>
                </c:pt>
                <c:pt idx="23">
                  <c:v>0.67336132471421728</c:v>
                </c:pt>
                <c:pt idx="24">
                  <c:v>0.51184188862832392</c:v>
                </c:pt>
                <c:pt idx="25">
                  <c:v>0.62034931870136079</c:v>
                </c:pt>
                <c:pt idx="26">
                  <c:v>0.96294671323718328</c:v>
                </c:pt>
                <c:pt idx="27">
                  <c:v>0.4180889675902662</c:v>
                </c:pt>
                <c:pt idx="28">
                  <c:v>0.77621847703994296</c:v>
                </c:pt>
                <c:pt idx="29">
                  <c:v>0.42162877867517817</c:v>
                </c:pt>
                <c:pt idx="30">
                  <c:v>0.67525371339425722</c:v>
                </c:pt>
                <c:pt idx="31">
                  <c:v>1</c:v>
                </c:pt>
                <c:pt idx="32">
                  <c:v>0.99527808850403188</c:v>
                </c:pt>
                <c:pt idx="33">
                  <c:v>0.34127294809639969</c:v>
                </c:pt>
                <c:pt idx="34">
                  <c:v>0.48529546199705087</c:v>
                </c:pt>
                <c:pt idx="35">
                  <c:v>1</c:v>
                </c:pt>
                <c:pt idx="36">
                  <c:v>0.30371667106976757</c:v>
                </c:pt>
                <c:pt idx="37">
                  <c:v>0.12087889838224938</c:v>
                </c:pt>
                <c:pt idx="38">
                  <c:v>0.2517655267367005</c:v>
                </c:pt>
                <c:pt idx="39">
                  <c:v>0.19108905858446576</c:v>
                </c:pt>
                <c:pt idx="40">
                  <c:v>0.28124161445039292</c:v>
                </c:pt>
                <c:pt idx="41">
                  <c:v>0.19071739188357262</c:v>
                </c:pt>
                <c:pt idx="42">
                  <c:v>0.16866972214183387</c:v>
                </c:pt>
                <c:pt idx="43">
                  <c:v>9.9650207840438348E-2</c:v>
                </c:pt>
                <c:pt idx="44">
                  <c:v>0.17690518669810737</c:v>
                </c:pt>
                <c:pt idx="45">
                  <c:v>0.20545217542270536</c:v>
                </c:pt>
                <c:pt idx="46">
                  <c:v>0.44490111071786864</c:v>
                </c:pt>
                <c:pt idx="47">
                  <c:v>0.33472545650694702</c:v>
                </c:pt>
                <c:pt idx="48">
                  <c:v>0.57337476921665598</c:v>
                </c:pt>
                <c:pt idx="49">
                  <c:v>0.42424458631853867</c:v>
                </c:pt>
                <c:pt idx="50">
                  <c:v>0.36951028386380441</c:v>
                </c:pt>
                <c:pt idx="51">
                  <c:v>0.30420862431807821</c:v>
                </c:pt>
                <c:pt idx="52">
                  <c:v>0.34172020653432505</c:v>
                </c:pt>
                <c:pt idx="53">
                  <c:v>1</c:v>
                </c:pt>
                <c:pt idx="54">
                  <c:v>0.35498614725724748</c:v>
                </c:pt>
                <c:pt idx="55">
                  <c:v>0.33056256024890013</c:v>
                </c:pt>
                <c:pt idx="56">
                  <c:v>0.61804493433890539</c:v>
                </c:pt>
                <c:pt idx="57">
                  <c:v>0.3587989170372296</c:v>
                </c:pt>
                <c:pt idx="58">
                  <c:v>1</c:v>
                </c:pt>
                <c:pt idx="59">
                  <c:v>0.93901739341912849</c:v>
                </c:pt>
                <c:pt idx="60">
                  <c:v>0.61344236248922912</c:v>
                </c:pt>
                <c:pt idx="61">
                  <c:v>0.72992922044794117</c:v>
                </c:pt>
                <c:pt idx="62">
                  <c:v>0.34634070267185096</c:v>
                </c:pt>
                <c:pt idx="63">
                  <c:v>3.8566121873058835E-2</c:v>
                </c:pt>
                <c:pt idx="64">
                  <c:v>0.51651238441744163</c:v>
                </c:pt>
                <c:pt idx="65">
                  <c:v>0.2209552484604943</c:v>
                </c:pt>
                <c:pt idx="66">
                  <c:v>0.66738362736349288</c:v>
                </c:pt>
                <c:pt idx="67">
                  <c:v>1</c:v>
                </c:pt>
                <c:pt idx="68">
                  <c:v>1</c:v>
                </c:pt>
                <c:pt idx="69">
                  <c:v>0.95401883614790139</c:v>
                </c:pt>
                <c:pt idx="70">
                  <c:v>1</c:v>
                </c:pt>
                <c:pt idx="71">
                  <c:v>0.71166881634837775</c:v>
                </c:pt>
                <c:pt idx="72">
                  <c:v>0.91447533989220797</c:v>
                </c:pt>
                <c:pt idx="73">
                  <c:v>1</c:v>
                </c:pt>
                <c:pt idx="74">
                  <c:v>0.58518635844771116</c:v>
                </c:pt>
                <c:pt idx="75">
                  <c:v>0.72050282620765183</c:v>
                </c:pt>
                <c:pt idx="76">
                  <c:v>7.3312896141652248E-2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0.59024838832677506</c:v>
                </c:pt>
                <c:pt idx="82">
                  <c:v>0.63780727561391592</c:v>
                </c:pt>
                <c:pt idx="83">
                  <c:v>0.78468287262394654</c:v>
                </c:pt>
                <c:pt idx="84">
                  <c:v>0.58003631027302271</c:v>
                </c:pt>
                <c:pt idx="85">
                  <c:v>1</c:v>
                </c:pt>
                <c:pt idx="86">
                  <c:v>1</c:v>
                </c:pt>
                <c:pt idx="87">
                  <c:v>0.65019139907717638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0.24878932308884558</c:v>
                </c:pt>
                <c:pt idx="98">
                  <c:v>0.59282834798450834</c:v>
                </c:pt>
                <c:pt idx="99">
                  <c:v>0.38125491580556931</c:v>
                </c:pt>
                <c:pt idx="100">
                  <c:v>0.38692519379489687</c:v>
                </c:pt>
                <c:pt idx="101">
                  <c:v>1</c:v>
                </c:pt>
                <c:pt idx="102">
                  <c:v>0.22713405128750769</c:v>
                </c:pt>
                <c:pt idx="103">
                  <c:v>0.18973826047288614</c:v>
                </c:pt>
                <c:pt idx="104">
                  <c:v>0.32062478870074956</c:v>
                </c:pt>
                <c:pt idx="105">
                  <c:v>0.29374131876009135</c:v>
                </c:pt>
                <c:pt idx="106">
                  <c:v>0.86904041477560867</c:v>
                </c:pt>
                <c:pt idx="107">
                  <c:v>0.85409757582489843</c:v>
                </c:pt>
                <c:pt idx="108">
                  <c:v>1</c:v>
                </c:pt>
                <c:pt idx="109">
                  <c:v>0.82139247709629259</c:v>
                </c:pt>
                <c:pt idx="110">
                  <c:v>1</c:v>
                </c:pt>
                <c:pt idx="111">
                  <c:v>0.8670151727655212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0.91629697392619169</c:v>
                </c:pt>
                <c:pt idx="117">
                  <c:v>0.59908631724699457</c:v>
                </c:pt>
                <c:pt idx="118">
                  <c:v>0.70407410937185855</c:v>
                </c:pt>
                <c:pt idx="119">
                  <c:v>1</c:v>
                </c:pt>
                <c:pt idx="120">
                  <c:v>0.85128299342848168</c:v>
                </c:pt>
                <c:pt idx="121">
                  <c:v>1</c:v>
                </c:pt>
                <c:pt idx="122">
                  <c:v>0.95640375266277922</c:v>
                </c:pt>
                <c:pt idx="123">
                  <c:v>8.2094501866962252E-2</c:v>
                </c:pt>
                <c:pt idx="124">
                  <c:v>0.23993441280856531</c:v>
                </c:pt>
                <c:pt idx="125">
                  <c:v>0.73212935761060582</c:v>
                </c:pt>
                <c:pt idx="126">
                  <c:v>0.36284877054401715</c:v>
                </c:pt>
                <c:pt idx="127">
                  <c:v>0.85901470417847814</c:v>
                </c:pt>
                <c:pt idx="128">
                  <c:v>0.46333337036453254</c:v>
                </c:pt>
                <c:pt idx="129">
                  <c:v>0.57108448540337531</c:v>
                </c:pt>
                <c:pt idx="130">
                  <c:v>0.15365611526158066</c:v>
                </c:pt>
                <c:pt idx="131">
                  <c:v>0.75946569549118259</c:v>
                </c:pt>
                <c:pt idx="132">
                  <c:v>0.51311768100072208</c:v>
                </c:pt>
                <c:pt idx="133">
                  <c:v>0.66418573285960902</c:v>
                </c:pt>
                <c:pt idx="134">
                  <c:v>0.50476822389899112</c:v>
                </c:pt>
                <c:pt idx="135">
                  <c:v>0.28889155110002573</c:v>
                </c:pt>
                <c:pt idx="136">
                  <c:v>1</c:v>
                </c:pt>
                <c:pt idx="137">
                  <c:v>0.98267175131089002</c:v>
                </c:pt>
                <c:pt idx="138">
                  <c:v>0.66420617869358489</c:v>
                </c:pt>
                <c:pt idx="139">
                  <c:v>1</c:v>
                </c:pt>
                <c:pt idx="140">
                  <c:v>0.4000480758951826</c:v>
                </c:pt>
                <c:pt idx="141">
                  <c:v>0.28128809726691784</c:v>
                </c:pt>
                <c:pt idx="142">
                  <c:v>0.46434923257821886</c:v>
                </c:pt>
                <c:pt idx="143">
                  <c:v>0.36564071858867186</c:v>
                </c:pt>
                <c:pt idx="144">
                  <c:v>0.65967253816401383</c:v>
                </c:pt>
                <c:pt idx="145">
                  <c:v>0.60759967987717323</c:v>
                </c:pt>
                <c:pt idx="146">
                  <c:v>0.62919275857070589</c:v>
                </c:pt>
                <c:pt idx="147">
                  <c:v>0.49689711621471644</c:v>
                </c:pt>
                <c:pt idx="148">
                  <c:v>0.65730182888588939</c:v>
                </c:pt>
                <c:pt idx="149">
                  <c:v>0.64701397740108757</c:v>
                </c:pt>
                <c:pt idx="150">
                  <c:v>0.29887512620924378</c:v>
                </c:pt>
                <c:pt idx="151">
                  <c:v>0.25763551255462352</c:v>
                </c:pt>
                <c:pt idx="152">
                  <c:v>0.33580569087127982</c:v>
                </c:pt>
                <c:pt idx="153">
                  <c:v>0.2441657936067263</c:v>
                </c:pt>
                <c:pt idx="154">
                  <c:v>0.27907600860360987</c:v>
                </c:pt>
                <c:pt idx="155">
                  <c:v>0.2533845325568666</c:v>
                </c:pt>
                <c:pt idx="156">
                  <c:v>0.21050257783846923</c:v>
                </c:pt>
                <c:pt idx="157">
                  <c:v>0.26660590940162965</c:v>
                </c:pt>
                <c:pt idx="158">
                  <c:v>0.369736723789511</c:v>
                </c:pt>
                <c:pt idx="159">
                  <c:v>0.49845040364381921</c:v>
                </c:pt>
                <c:pt idx="160">
                  <c:v>0.58785166642798059</c:v>
                </c:pt>
                <c:pt idx="161">
                  <c:v>0.16722369995947831</c:v>
                </c:pt>
                <c:pt idx="162">
                  <c:v>0.53096581419082589</c:v>
                </c:pt>
                <c:pt idx="163">
                  <c:v>0.50995883523039232</c:v>
                </c:pt>
                <c:pt idx="164">
                  <c:v>0.62027914868353851</c:v>
                </c:pt>
                <c:pt idx="165">
                  <c:v>0.34232862959783317</c:v>
                </c:pt>
                <c:pt idx="166">
                  <c:v>0.87834823296586573</c:v>
                </c:pt>
                <c:pt idx="167">
                  <c:v>0.87370151981799316</c:v>
                </c:pt>
                <c:pt idx="168">
                  <c:v>0.20138240818752245</c:v>
                </c:pt>
                <c:pt idx="169">
                  <c:v>0.85911896576853297</c:v>
                </c:pt>
                <c:pt idx="170">
                  <c:v>0.15962047886294212</c:v>
                </c:pt>
                <c:pt idx="171">
                  <c:v>0.70183240570110828</c:v>
                </c:pt>
                <c:pt idx="172">
                  <c:v>0.33118065904951183</c:v>
                </c:pt>
                <c:pt idx="173">
                  <c:v>0.37325549844614003</c:v>
                </c:pt>
                <c:pt idx="174">
                  <c:v>0.59134567684145789</c:v>
                </c:pt>
                <c:pt idx="175">
                  <c:v>0.89597785517328099</c:v>
                </c:pt>
                <c:pt idx="176">
                  <c:v>0.61502991771282955</c:v>
                </c:pt>
                <c:pt idx="177">
                  <c:v>0.6265471450354102</c:v>
                </c:pt>
                <c:pt idx="178">
                  <c:v>0.23036750144707893</c:v>
                </c:pt>
                <c:pt idx="179">
                  <c:v>1</c:v>
                </c:pt>
                <c:pt idx="180">
                  <c:v>0.15586251765204373</c:v>
                </c:pt>
                <c:pt idx="181">
                  <c:v>0.80659958981802415</c:v>
                </c:pt>
                <c:pt idx="182">
                  <c:v>1</c:v>
                </c:pt>
                <c:pt idx="183">
                  <c:v>0.64450271951634186</c:v>
                </c:pt>
                <c:pt idx="184">
                  <c:v>0.58562336194039721</c:v>
                </c:pt>
                <c:pt idx="185">
                  <c:v>0.53829448242125921</c:v>
                </c:pt>
                <c:pt idx="186">
                  <c:v>0.59100468501874692</c:v>
                </c:pt>
                <c:pt idx="187">
                  <c:v>0.57665902254357604</c:v>
                </c:pt>
                <c:pt idx="188">
                  <c:v>0.3185331629341342</c:v>
                </c:pt>
                <c:pt idx="189">
                  <c:v>0.44125346004600774</c:v>
                </c:pt>
                <c:pt idx="190">
                  <c:v>0.21313539485611868</c:v>
                </c:pt>
                <c:pt idx="191">
                  <c:v>0.38493442068131178</c:v>
                </c:pt>
                <c:pt idx="192">
                  <c:v>0.50715292479490481</c:v>
                </c:pt>
                <c:pt idx="193">
                  <c:v>0.40176057177684932</c:v>
                </c:pt>
                <c:pt idx="194">
                  <c:v>0.36532979600979282</c:v>
                </c:pt>
                <c:pt idx="195">
                  <c:v>0.54810939307045492</c:v>
                </c:pt>
                <c:pt idx="196">
                  <c:v>0.50704669528728463</c:v>
                </c:pt>
                <c:pt idx="197">
                  <c:v>0.3154288194390516</c:v>
                </c:pt>
                <c:pt idx="198">
                  <c:v>0.56436592733805879</c:v>
                </c:pt>
                <c:pt idx="199">
                  <c:v>0.53031699483312467</c:v>
                </c:pt>
                <c:pt idx="200">
                  <c:v>0.17555273036734753</c:v>
                </c:pt>
                <c:pt idx="201">
                  <c:v>0.74897304170996126</c:v>
                </c:pt>
                <c:pt idx="202">
                  <c:v>0.39751954835348668</c:v>
                </c:pt>
                <c:pt idx="203">
                  <c:v>0.39962789165128537</c:v>
                </c:pt>
                <c:pt idx="204">
                  <c:v>0.25690720362038688</c:v>
                </c:pt>
                <c:pt idx="205">
                  <c:v>0.57939812084579978</c:v>
                </c:pt>
                <c:pt idx="206">
                  <c:v>0.50213367550609245</c:v>
                </c:pt>
                <c:pt idx="207">
                  <c:v>0.53702414151951239</c:v>
                </c:pt>
                <c:pt idx="208">
                  <c:v>0.40562814010862192</c:v>
                </c:pt>
                <c:pt idx="209">
                  <c:v>0.31663984167601089</c:v>
                </c:pt>
                <c:pt idx="210">
                  <c:v>0.15083680361279472</c:v>
                </c:pt>
                <c:pt idx="211">
                  <c:v>0.26274259752386225</c:v>
                </c:pt>
                <c:pt idx="212">
                  <c:v>0.24701668977658883</c:v>
                </c:pt>
                <c:pt idx="213">
                  <c:v>0.24603014115271585</c:v>
                </c:pt>
                <c:pt idx="214">
                  <c:v>0.94914612585455627</c:v>
                </c:pt>
                <c:pt idx="215">
                  <c:v>0.36639598866354867</c:v>
                </c:pt>
                <c:pt idx="216">
                  <c:v>0.27389855132241453</c:v>
                </c:pt>
                <c:pt idx="217">
                  <c:v>0.21189107674887744</c:v>
                </c:pt>
                <c:pt idx="218">
                  <c:v>0.88817241336113995</c:v>
                </c:pt>
                <c:pt idx="219">
                  <c:v>0.17902488808206476</c:v>
                </c:pt>
                <c:pt idx="220">
                  <c:v>0.32235021995016483</c:v>
                </c:pt>
                <c:pt idx="221">
                  <c:v>0.33189347705477112</c:v>
                </c:pt>
                <c:pt idx="222">
                  <c:v>0.21974663053246821</c:v>
                </c:pt>
                <c:pt idx="223">
                  <c:v>0.61648717755271787</c:v>
                </c:pt>
                <c:pt idx="224">
                  <c:v>0.70803613516559849</c:v>
                </c:pt>
                <c:pt idx="225">
                  <c:v>0.36563463862835893</c:v>
                </c:pt>
                <c:pt idx="226">
                  <c:v>1</c:v>
                </c:pt>
                <c:pt idx="227">
                  <c:v>0.79928811578135528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6B1-4378-88C2-F5ADCF9FAEC6}"/>
            </c:ext>
          </c:extLst>
        </c:ser>
        <c:ser>
          <c:idx val="0"/>
          <c:order val="2"/>
          <c:tx>
            <c:strRef>
              <c:f>'PF6753'!$U$4</c:f>
              <c:strCache>
                <c:ptCount val="1"/>
                <c:pt idx="0">
                  <c:v>PENETRAÇÃO RECOMENDADA</c:v>
                </c:pt>
              </c:strCache>
            </c:strRef>
          </c:tx>
          <c:marker>
            <c:symbol val="none"/>
          </c:marker>
          <c:val>
            <c:numRef>
              <c:f>'PF6753'!$U$5:$U$232</c:f>
              <c:numCache>
                <c:formatCode>0%</c:formatCode>
                <c:ptCount val="228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</c:v>
                </c:pt>
                <c:pt idx="112">
                  <c:v>0.7</c:v>
                </c:pt>
                <c:pt idx="113">
                  <c:v>0.7</c:v>
                </c:pt>
                <c:pt idx="114">
                  <c:v>0.7</c:v>
                </c:pt>
                <c:pt idx="115">
                  <c:v>0.7</c:v>
                </c:pt>
                <c:pt idx="116">
                  <c:v>0.7</c:v>
                </c:pt>
                <c:pt idx="117">
                  <c:v>0.7</c:v>
                </c:pt>
                <c:pt idx="118">
                  <c:v>0.7</c:v>
                </c:pt>
                <c:pt idx="119">
                  <c:v>0.7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0.7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</c:v>
                </c:pt>
                <c:pt idx="180">
                  <c:v>0.7</c:v>
                </c:pt>
                <c:pt idx="181">
                  <c:v>0.7</c:v>
                </c:pt>
                <c:pt idx="182">
                  <c:v>0.7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0.7</c:v>
                </c:pt>
                <c:pt idx="197">
                  <c:v>0.7</c:v>
                </c:pt>
                <c:pt idx="198">
                  <c:v>0.7</c:v>
                </c:pt>
                <c:pt idx="199">
                  <c:v>0.7</c:v>
                </c:pt>
                <c:pt idx="200">
                  <c:v>0.7</c:v>
                </c:pt>
                <c:pt idx="201">
                  <c:v>0.7</c:v>
                </c:pt>
                <c:pt idx="202">
                  <c:v>0.7</c:v>
                </c:pt>
                <c:pt idx="203">
                  <c:v>0.7</c:v>
                </c:pt>
                <c:pt idx="204">
                  <c:v>0.7</c:v>
                </c:pt>
                <c:pt idx="205">
                  <c:v>0.7</c:v>
                </c:pt>
                <c:pt idx="206">
                  <c:v>0.7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</c:v>
                </c:pt>
                <c:pt idx="222">
                  <c:v>0.7</c:v>
                </c:pt>
                <c:pt idx="223">
                  <c:v>0.7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B1-4378-88C2-F5ADCF9FA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059608"/>
        <c:axId val="316060000"/>
      </c:lineChart>
      <c:catAx>
        <c:axId val="316059608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txPr>
          <a:bodyPr/>
          <a:lstStyle/>
          <a:p>
            <a:pPr>
              <a:defRPr sz="700" b="0" i="0" baseline="0">
                <a:solidFill>
                  <a:schemeClr val="tx1"/>
                </a:solidFill>
              </a:defRPr>
            </a:pPr>
            <a:endParaRPr lang="pt-BR"/>
          </a:p>
        </c:txPr>
        <c:crossAx val="316060000"/>
        <c:crosses val="autoZero"/>
        <c:auto val="1"/>
        <c:lblAlgn val="ctr"/>
        <c:lblOffset val="100"/>
        <c:noMultiLvlLbl val="0"/>
      </c:catAx>
      <c:valAx>
        <c:axId val="316060000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BR"/>
          </a:p>
        </c:txPr>
        <c:crossAx val="3160596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5756985832191784"/>
          <c:y val="0.88735949024708582"/>
          <c:w val="0.37079077431711527"/>
          <c:h val="6.4543426914693058E-2"/>
        </c:manualLayout>
      </c:layout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401441744582268E-2"/>
          <c:y val="1.9604476076665291E-2"/>
          <c:w val="0.95759555917579264"/>
          <c:h val="0.78280278398036063"/>
        </c:manualLayout>
      </c:layout>
      <c:lineChart>
        <c:grouping val="standard"/>
        <c:varyColors val="0"/>
        <c:ser>
          <c:idx val="1"/>
          <c:order val="1"/>
          <c:tx>
            <c:strRef>
              <c:f>'PF6753'!$N$4</c:f>
              <c:strCache>
                <c:ptCount val="1"/>
                <c:pt idx="0">
                  <c:v>ENERGIA ESPECIFICA (Mpa)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val>
            <c:numRef>
              <c:f>'PF6753'!$N$5:$N$231</c:f>
              <c:numCache>
                <c:formatCode>0.0</c:formatCode>
                <c:ptCount val="227"/>
                <c:pt idx="0">
                  <c:v>265.05682867434979</c:v>
                </c:pt>
                <c:pt idx="1">
                  <c:v>578.74701192018915</c:v>
                </c:pt>
                <c:pt idx="2">
                  <c:v>683.36888371649502</c:v>
                </c:pt>
                <c:pt idx="3">
                  <c:v>214.76613168175348</c:v>
                </c:pt>
                <c:pt idx="4">
                  <c:v>233.58077905682057</c:v>
                </c:pt>
                <c:pt idx="5">
                  <c:v>287.36672462024057</c:v>
                </c:pt>
                <c:pt idx="6">
                  <c:v>394.02465047812848</c:v>
                </c:pt>
                <c:pt idx="7">
                  <c:v>392.01137194156917</c:v>
                </c:pt>
                <c:pt idx="8">
                  <c:v>172.57216883718536</c:v>
                </c:pt>
                <c:pt idx="9">
                  <c:v>99.284072323392238</c:v>
                </c:pt>
                <c:pt idx="10">
                  <c:v>182.89163579228594</c:v>
                </c:pt>
                <c:pt idx="11">
                  <c:v>147.43279806668042</c:v>
                </c:pt>
                <c:pt idx="12">
                  <c:v>98.064085908555739</c:v>
                </c:pt>
                <c:pt idx="13">
                  <c:v>129.95637798346621</c:v>
                </c:pt>
                <c:pt idx="14">
                  <c:v>88.647401891943659</c:v>
                </c:pt>
                <c:pt idx="15">
                  <c:v>104.00708119829719</c:v>
                </c:pt>
                <c:pt idx="16">
                  <c:v>134.7198660398787</c:v>
                </c:pt>
                <c:pt idx="17">
                  <c:v>30.242855443015991</c:v>
                </c:pt>
                <c:pt idx="18">
                  <c:v>17.959530441092028</c:v>
                </c:pt>
                <c:pt idx="19">
                  <c:v>12.809018304512239</c:v>
                </c:pt>
                <c:pt idx="20">
                  <c:v>29.916499959883598</c:v>
                </c:pt>
                <c:pt idx="21">
                  <c:v>41.317094370456594</c:v>
                </c:pt>
                <c:pt idx="22">
                  <c:v>181.9917860590476</c:v>
                </c:pt>
                <c:pt idx="23">
                  <c:v>154.10008157912506</c:v>
                </c:pt>
                <c:pt idx="24">
                  <c:v>190.11630566793508</c:v>
                </c:pt>
                <c:pt idx="25">
                  <c:v>207.15478804637195</c:v>
                </c:pt>
                <c:pt idx="26">
                  <c:v>37.757719691792303</c:v>
                </c:pt>
                <c:pt idx="27">
                  <c:v>255.67208361231181</c:v>
                </c:pt>
                <c:pt idx="28">
                  <c:v>138.55151409897792</c:v>
                </c:pt>
                <c:pt idx="29">
                  <c:v>209.43646472424268</c:v>
                </c:pt>
                <c:pt idx="30">
                  <c:v>111.60787216608365</c:v>
                </c:pt>
                <c:pt idx="31">
                  <c:v>37.582619046531796</c:v>
                </c:pt>
                <c:pt idx="32">
                  <c:v>44.416237139793743</c:v>
                </c:pt>
                <c:pt idx="33">
                  <c:v>189.11932309306619</c:v>
                </c:pt>
                <c:pt idx="34">
                  <c:v>228.74134173979238</c:v>
                </c:pt>
                <c:pt idx="35">
                  <c:v>26.775493387788423</c:v>
                </c:pt>
                <c:pt idx="36">
                  <c:v>265.6229768964389</c:v>
                </c:pt>
                <c:pt idx="37">
                  <c:v>646.23625679569102</c:v>
                </c:pt>
                <c:pt idx="38">
                  <c:v>293.12705205468927</c:v>
                </c:pt>
                <c:pt idx="39">
                  <c:v>495.94368850312833</c:v>
                </c:pt>
                <c:pt idx="40">
                  <c:v>308.99946469367887</c:v>
                </c:pt>
                <c:pt idx="41">
                  <c:v>219.44706733285699</c:v>
                </c:pt>
                <c:pt idx="42">
                  <c:v>354.75840197226313</c:v>
                </c:pt>
                <c:pt idx="43">
                  <c:v>734.03024367662522</c:v>
                </c:pt>
                <c:pt idx="44">
                  <c:v>312.97256833798752</c:v>
                </c:pt>
                <c:pt idx="45">
                  <c:v>271.54050319836693</c:v>
                </c:pt>
                <c:pt idx="46">
                  <c:v>165.66291265460509</c:v>
                </c:pt>
                <c:pt idx="47">
                  <c:v>131.63692580623464</c:v>
                </c:pt>
                <c:pt idx="48">
                  <c:v>196.06415051408524</c:v>
                </c:pt>
                <c:pt idx="49">
                  <c:v>190.27854394041356</c:v>
                </c:pt>
                <c:pt idx="50">
                  <c:v>212.26980539907072</c:v>
                </c:pt>
                <c:pt idx="51">
                  <c:v>98.304085847906151</c:v>
                </c:pt>
                <c:pt idx="52">
                  <c:v>239.26380907560926</c:v>
                </c:pt>
                <c:pt idx="53">
                  <c:v>23.760869253049041</c:v>
                </c:pt>
                <c:pt idx="54">
                  <c:v>181.18882300640453</c:v>
                </c:pt>
                <c:pt idx="55">
                  <c:v>203.70674577311448</c:v>
                </c:pt>
                <c:pt idx="56">
                  <c:v>123.67547993584891</c:v>
                </c:pt>
                <c:pt idx="57">
                  <c:v>269.70795022497981</c:v>
                </c:pt>
                <c:pt idx="58">
                  <c:v>68.288075240492162</c:v>
                </c:pt>
                <c:pt idx="59">
                  <c:v>36.524410935707643</c:v>
                </c:pt>
                <c:pt idx="60">
                  <c:v>75.477795921832211</c:v>
                </c:pt>
                <c:pt idx="61">
                  <c:v>104.38877422042428</c:v>
                </c:pt>
                <c:pt idx="62">
                  <c:v>112.24391055849138</c:v>
                </c:pt>
                <c:pt idx="63">
                  <c:v>2013.2741189623221</c:v>
                </c:pt>
                <c:pt idx="64">
                  <c:v>120.57463545084454</c:v>
                </c:pt>
                <c:pt idx="65">
                  <c:v>405.54557852147525</c:v>
                </c:pt>
                <c:pt idx="66">
                  <c:v>254.98684548718023</c:v>
                </c:pt>
                <c:pt idx="67">
                  <c:v>81.964410124335288</c:v>
                </c:pt>
                <c:pt idx="68">
                  <c:v>71.652654919545867</c:v>
                </c:pt>
                <c:pt idx="69">
                  <c:v>104.69772774559797</c:v>
                </c:pt>
                <c:pt idx="70">
                  <c:v>54.776629831422035</c:v>
                </c:pt>
                <c:pt idx="71">
                  <c:v>121.6238370756347</c:v>
                </c:pt>
                <c:pt idx="72">
                  <c:v>73.982089660395602</c:v>
                </c:pt>
                <c:pt idx="73">
                  <c:v>52.182388451750271</c:v>
                </c:pt>
                <c:pt idx="74">
                  <c:v>74.778466432790566</c:v>
                </c:pt>
                <c:pt idx="75">
                  <c:v>109.99504277944786</c:v>
                </c:pt>
                <c:pt idx="76">
                  <c:v>927.2527159024304</c:v>
                </c:pt>
                <c:pt idx="77">
                  <c:v>90.943532399024463</c:v>
                </c:pt>
                <c:pt idx="78">
                  <c:v>34.661040630412884</c:v>
                </c:pt>
                <c:pt idx="79">
                  <c:v>40.995614124971652</c:v>
                </c:pt>
                <c:pt idx="80">
                  <c:v>25.072536232991755</c:v>
                </c:pt>
                <c:pt idx="81">
                  <c:v>154.64661722965405</c:v>
                </c:pt>
                <c:pt idx="82">
                  <c:v>115.81163010111113</c:v>
                </c:pt>
                <c:pt idx="83">
                  <c:v>75.645143283564337</c:v>
                </c:pt>
                <c:pt idx="84">
                  <c:v>-81.127112239985394</c:v>
                </c:pt>
                <c:pt idx="85">
                  <c:v>20.190874186516151</c:v>
                </c:pt>
                <c:pt idx="86">
                  <c:v>42.731935017894187</c:v>
                </c:pt>
                <c:pt idx="87">
                  <c:v>101.47123684399362</c:v>
                </c:pt>
                <c:pt idx="88">
                  <c:v>32.190767209400477</c:v>
                </c:pt>
                <c:pt idx="89">
                  <c:v>50.584113513979162</c:v>
                </c:pt>
                <c:pt idx="90">
                  <c:v>32.253461523514041</c:v>
                </c:pt>
                <c:pt idx="91">
                  <c:v>27.265172280839071</c:v>
                </c:pt>
                <c:pt idx="92">
                  <c:v>30.469292619193961</c:v>
                </c:pt>
                <c:pt idx="93">
                  <c:v>30.918316399146988</c:v>
                </c:pt>
                <c:pt idx="94">
                  <c:v>17.547592081118268</c:v>
                </c:pt>
                <c:pt idx="95">
                  <c:v>30.956880185550443</c:v>
                </c:pt>
                <c:pt idx="96">
                  <c:v>19.624164086472369</c:v>
                </c:pt>
                <c:pt idx="97">
                  <c:v>149.78235613088177</c:v>
                </c:pt>
                <c:pt idx="98">
                  <c:v>153.00845972953721</c:v>
                </c:pt>
                <c:pt idx="99">
                  <c:v>216.1847856436531</c:v>
                </c:pt>
                <c:pt idx="100">
                  <c:v>205.98122018232789</c:v>
                </c:pt>
                <c:pt idx="101">
                  <c:v>21.266868202181495</c:v>
                </c:pt>
                <c:pt idx="102">
                  <c:v>282.69137994921437</c:v>
                </c:pt>
                <c:pt idx="103">
                  <c:v>459.9219865813435</c:v>
                </c:pt>
                <c:pt idx="104">
                  <c:v>179.60386164187062</c:v>
                </c:pt>
                <c:pt idx="105">
                  <c:v>204.91715356125232</c:v>
                </c:pt>
                <c:pt idx="106">
                  <c:v>107.4499695508389</c:v>
                </c:pt>
                <c:pt idx="107">
                  <c:v>60.65462563182713</c:v>
                </c:pt>
                <c:pt idx="108">
                  <c:v>40.647641111533318</c:v>
                </c:pt>
                <c:pt idx="109">
                  <c:v>50.986693598992566</c:v>
                </c:pt>
                <c:pt idx="110">
                  <c:v>108.20836033742717</c:v>
                </c:pt>
                <c:pt idx="111">
                  <c:v>60.789627784566683</c:v>
                </c:pt>
                <c:pt idx="112">
                  <c:v>103.10676430699854</c:v>
                </c:pt>
                <c:pt idx="113">
                  <c:v>85.634729982511558</c:v>
                </c:pt>
                <c:pt idx="114">
                  <c:v>59.104622677491577</c:v>
                </c:pt>
                <c:pt idx="115">
                  <c:v>22.197773396739237</c:v>
                </c:pt>
                <c:pt idx="116">
                  <c:v>69.741240701523125</c:v>
                </c:pt>
                <c:pt idx="117">
                  <c:v>96.543304449975125</c:v>
                </c:pt>
                <c:pt idx="118">
                  <c:v>99.981620999776624</c:v>
                </c:pt>
                <c:pt idx="119">
                  <c:v>49.903936075325042</c:v>
                </c:pt>
                <c:pt idx="120">
                  <c:v>64.308139987086179</c:v>
                </c:pt>
                <c:pt idx="121">
                  <c:v>30.040450413135929</c:v>
                </c:pt>
                <c:pt idx="122">
                  <c:v>57.281898080628686</c:v>
                </c:pt>
                <c:pt idx="123">
                  <c:v>939.01861773215501</c:v>
                </c:pt>
                <c:pt idx="124">
                  <c:v>189.70775272129745</c:v>
                </c:pt>
                <c:pt idx="125">
                  <c:v>125.47481125978099</c:v>
                </c:pt>
                <c:pt idx="126">
                  <c:v>273.47790022730464</c:v>
                </c:pt>
                <c:pt idx="127">
                  <c:v>116.97833392384445</c:v>
                </c:pt>
                <c:pt idx="128">
                  <c:v>156.50530858903869</c:v>
                </c:pt>
                <c:pt idx="129">
                  <c:v>81.925930178577147</c:v>
                </c:pt>
                <c:pt idx="130">
                  <c:v>340.45436276119329</c:v>
                </c:pt>
                <c:pt idx="131">
                  <c:v>109.46772662770722</c:v>
                </c:pt>
                <c:pt idx="132">
                  <c:v>142.8053706437982</c:v>
                </c:pt>
                <c:pt idx="133">
                  <c:v>130.18440396373811</c:v>
                </c:pt>
                <c:pt idx="134">
                  <c:v>143.56476664893313</c:v>
                </c:pt>
                <c:pt idx="135">
                  <c:v>182.94064514717783</c:v>
                </c:pt>
                <c:pt idx="136">
                  <c:v>46.06988110586186</c:v>
                </c:pt>
                <c:pt idx="137">
                  <c:v>145.25402624188325</c:v>
                </c:pt>
                <c:pt idx="138">
                  <c:v>135.01071050969668</c:v>
                </c:pt>
                <c:pt idx="139">
                  <c:v>87.61012263991212</c:v>
                </c:pt>
                <c:pt idx="140">
                  <c:v>128.85872836793598</c:v>
                </c:pt>
                <c:pt idx="141">
                  <c:v>388.8066881660078</c:v>
                </c:pt>
                <c:pt idx="142">
                  <c:v>237.12445024160368</c:v>
                </c:pt>
                <c:pt idx="143">
                  <c:v>179.89582836155688</c:v>
                </c:pt>
                <c:pt idx="144">
                  <c:v>128.52127073297785</c:v>
                </c:pt>
                <c:pt idx="145">
                  <c:v>171.8950418158299</c:v>
                </c:pt>
                <c:pt idx="146">
                  <c:v>175.75396772608107</c:v>
                </c:pt>
                <c:pt idx="147">
                  <c:v>216.51234627293408</c:v>
                </c:pt>
                <c:pt idx="148">
                  <c:v>117.13786259817672</c:v>
                </c:pt>
                <c:pt idx="149">
                  <c:v>143.86351591723948</c:v>
                </c:pt>
                <c:pt idx="150">
                  <c:v>295.14005299064934</c:v>
                </c:pt>
                <c:pt idx="151">
                  <c:v>231.72115625811421</c:v>
                </c:pt>
                <c:pt idx="152">
                  <c:v>194.46477111010427</c:v>
                </c:pt>
                <c:pt idx="153">
                  <c:v>264.9463232588555</c:v>
                </c:pt>
                <c:pt idx="154">
                  <c:v>225.16475098891127</c:v>
                </c:pt>
                <c:pt idx="155">
                  <c:v>284.05949792379607</c:v>
                </c:pt>
                <c:pt idx="156">
                  <c:v>342.84197453860139</c:v>
                </c:pt>
                <c:pt idx="157">
                  <c:v>232.22535791451668</c:v>
                </c:pt>
                <c:pt idx="158">
                  <c:v>187.68052882156721</c:v>
                </c:pt>
                <c:pt idx="159">
                  <c:v>151.36902242651968</c:v>
                </c:pt>
                <c:pt idx="160">
                  <c:v>130.25457930271787</c:v>
                </c:pt>
                <c:pt idx="161">
                  <c:v>401.77558587554</c:v>
                </c:pt>
                <c:pt idx="162">
                  <c:v>133.97778118999759</c:v>
                </c:pt>
                <c:pt idx="163">
                  <c:v>127.39153913067862</c:v>
                </c:pt>
                <c:pt idx="164">
                  <c:v>121.98297921313628</c:v>
                </c:pt>
                <c:pt idx="165">
                  <c:v>212.41172171182941</c:v>
                </c:pt>
                <c:pt idx="166">
                  <c:v>76.660147143525847</c:v>
                </c:pt>
                <c:pt idx="167">
                  <c:v>76.001210396614397</c:v>
                </c:pt>
                <c:pt idx="168">
                  <c:v>306.84459013557876</c:v>
                </c:pt>
                <c:pt idx="169">
                  <c:v>89.145272481968476</c:v>
                </c:pt>
                <c:pt idx="170">
                  <c:v>690.02196499037916</c:v>
                </c:pt>
                <c:pt idx="171">
                  <c:v>158.62469513084397</c:v>
                </c:pt>
                <c:pt idx="172">
                  <c:v>0.77250552121317895</c:v>
                </c:pt>
                <c:pt idx="173">
                  <c:v>176.78697479415666</c:v>
                </c:pt>
                <c:pt idx="174">
                  <c:v>218.76336310182583</c:v>
                </c:pt>
                <c:pt idx="175">
                  <c:v>92.362457079328763</c:v>
                </c:pt>
                <c:pt idx="176">
                  <c:v>124.58846376725451</c:v>
                </c:pt>
                <c:pt idx="177">
                  <c:v>133.00628906609754</c:v>
                </c:pt>
                <c:pt idx="178">
                  <c:v>356.95449450838817</c:v>
                </c:pt>
                <c:pt idx="179">
                  <c:v>36.990652990592409</c:v>
                </c:pt>
                <c:pt idx="180">
                  <c:v>482.42701390112171</c:v>
                </c:pt>
                <c:pt idx="181">
                  <c:v>66.535863253321935</c:v>
                </c:pt>
                <c:pt idx="182">
                  <c:v>30.509374113987473</c:v>
                </c:pt>
                <c:pt idx="183">
                  <c:v>187.04030149405065</c:v>
                </c:pt>
                <c:pt idx="184">
                  <c:v>158.67524434313393</c:v>
                </c:pt>
                <c:pt idx="185">
                  <c:v>251.18702380826244</c:v>
                </c:pt>
                <c:pt idx="186">
                  <c:v>111.69762101113461</c:v>
                </c:pt>
                <c:pt idx="187">
                  <c:v>293.77917570059748</c:v>
                </c:pt>
                <c:pt idx="188">
                  <c:v>266.60597406425609</c:v>
                </c:pt>
                <c:pt idx="189">
                  <c:v>198.23720480173975</c:v>
                </c:pt>
                <c:pt idx="190">
                  <c:v>388.75619034530189</c:v>
                </c:pt>
                <c:pt idx="191">
                  <c:v>214.14882974365264</c:v>
                </c:pt>
                <c:pt idx="192">
                  <c:v>192.07859856310367</c:v>
                </c:pt>
                <c:pt idx="193">
                  <c:v>208.77000169630182</c:v>
                </c:pt>
                <c:pt idx="194">
                  <c:v>215.80885740090952</c:v>
                </c:pt>
                <c:pt idx="195">
                  <c:v>169.67877252590776</c:v>
                </c:pt>
                <c:pt idx="196">
                  <c:v>176.81075308471569</c:v>
                </c:pt>
                <c:pt idx="197">
                  <c:v>367.06842395035352</c:v>
                </c:pt>
                <c:pt idx="198">
                  <c:v>182.99266346407296</c:v>
                </c:pt>
                <c:pt idx="199">
                  <c:v>221.5525981030417</c:v>
                </c:pt>
                <c:pt idx="200">
                  <c:v>591.04421783605164</c:v>
                </c:pt>
                <c:pt idx="201">
                  <c:v>118.23883665655789</c:v>
                </c:pt>
                <c:pt idx="202">
                  <c:v>268.60640631015963</c:v>
                </c:pt>
                <c:pt idx="203">
                  <c:v>245.17234777532514</c:v>
                </c:pt>
                <c:pt idx="204">
                  <c:v>416.16280027291481</c:v>
                </c:pt>
                <c:pt idx="205">
                  <c:v>189.40268483196499</c:v>
                </c:pt>
                <c:pt idx="206">
                  <c:v>169.53230557827953</c:v>
                </c:pt>
                <c:pt idx="207">
                  <c:v>163.18981192419028</c:v>
                </c:pt>
                <c:pt idx="208">
                  <c:v>230.63485276177471</c:v>
                </c:pt>
                <c:pt idx="209">
                  <c:v>327.74486144192048</c:v>
                </c:pt>
                <c:pt idx="210">
                  <c:v>776.9377442762858</c:v>
                </c:pt>
                <c:pt idx="211">
                  <c:v>339.44885257850842</c:v>
                </c:pt>
                <c:pt idx="212">
                  <c:v>338.15083620677984</c:v>
                </c:pt>
                <c:pt idx="213">
                  <c:v>327.27779167697037</c:v>
                </c:pt>
                <c:pt idx="214">
                  <c:v>41.273417298100959</c:v>
                </c:pt>
                <c:pt idx="215">
                  <c:v>268.13450401738294</c:v>
                </c:pt>
                <c:pt idx="216">
                  <c:v>328.68123656916964</c:v>
                </c:pt>
                <c:pt idx="217">
                  <c:v>417.41313774718964</c:v>
                </c:pt>
                <c:pt idx="218">
                  <c:v>87.45828896060371</c:v>
                </c:pt>
                <c:pt idx="219">
                  <c:v>473.34363967456176</c:v>
                </c:pt>
                <c:pt idx="220">
                  <c:v>183.49643742640265</c:v>
                </c:pt>
                <c:pt idx="221">
                  <c:v>235.08567445128847</c:v>
                </c:pt>
                <c:pt idx="222">
                  <c:v>284.37046971524268</c:v>
                </c:pt>
                <c:pt idx="223">
                  <c:v>123.31593984980121</c:v>
                </c:pt>
                <c:pt idx="224">
                  <c:v>137.7097362834262</c:v>
                </c:pt>
                <c:pt idx="225">
                  <c:v>231.28671986996466</c:v>
                </c:pt>
                <c:pt idx="226">
                  <c:v>70.371637790638488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F37-42C9-934B-833B1E936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060392"/>
        <c:axId val="316060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'PF6753'!$U$4</c15:sqref>
                        </c15:formulaRef>
                      </c:ext>
                    </c:extLst>
                    <c:strCache>
                      <c:ptCount val="1"/>
                      <c:pt idx="0">
                        <c:v>PENETRAÇÃO RECOMENDADA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'PF6753'!$U$5:$U$210</c15:sqref>
                        </c15:formulaRef>
                      </c:ext>
                    </c:extLst>
                    <c:numCache>
                      <c:formatCode>0%</c:formatCode>
                      <c:ptCount val="206"/>
                      <c:pt idx="0">
                        <c:v>0.7</c:v>
                      </c:pt>
                      <c:pt idx="1">
                        <c:v>0.7</c:v>
                      </c:pt>
                      <c:pt idx="2">
                        <c:v>0.7</c:v>
                      </c:pt>
                      <c:pt idx="3">
                        <c:v>0.7</c:v>
                      </c:pt>
                      <c:pt idx="4">
                        <c:v>0.7</c:v>
                      </c:pt>
                      <c:pt idx="5">
                        <c:v>0.7</c:v>
                      </c:pt>
                      <c:pt idx="6">
                        <c:v>0.7</c:v>
                      </c:pt>
                      <c:pt idx="7">
                        <c:v>0.7</c:v>
                      </c:pt>
                      <c:pt idx="8">
                        <c:v>0.7</c:v>
                      </c:pt>
                      <c:pt idx="9">
                        <c:v>0.7</c:v>
                      </c:pt>
                      <c:pt idx="10">
                        <c:v>0.7</c:v>
                      </c:pt>
                      <c:pt idx="11">
                        <c:v>0.7</c:v>
                      </c:pt>
                      <c:pt idx="12">
                        <c:v>0.7</c:v>
                      </c:pt>
                      <c:pt idx="13">
                        <c:v>0.7</c:v>
                      </c:pt>
                      <c:pt idx="14">
                        <c:v>0.7</c:v>
                      </c:pt>
                      <c:pt idx="15">
                        <c:v>0.7</c:v>
                      </c:pt>
                      <c:pt idx="16">
                        <c:v>0.7</c:v>
                      </c:pt>
                      <c:pt idx="17">
                        <c:v>0.7</c:v>
                      </c:pt>
                      <c:pt idx="18">
                        <c:v>0.7</c:v>
                      </c:pt>
                      <c:pt idx="19">
                        <c:v>0.7</c:v>
                      </c:pt>
                      <c:pt idx="20">
                        <c:v>0.7</c:v>
                      </c:pt>
                      <c:pt idx="21">
                        <c:v>0.7</c:v>
                      </c:pt>
                      <c:pt idx="22">
                        <c:v>0.7</c:v>
                      </c:pt>
                      <c:pt idx="23">
                        <c:v>0.7</c:v>
                      </c:pt>
                      <c:pt idx="24">
                        <c:v>0.7</c:v>
                      </c:pt>
                      <c:pt idx="25">
                        <c:v>0.7</c:v>
                      </c:pt>
                      <c:pt idx="26">
                        <c:v>0.7</c:v>
                      </c:pt>
                      <c:pt idx="27">
                        <c:v>0.7</c:v>
                      </c:pt>
                      <c:pt idx="28">
                        <c:v>0.7</c:v>
                      </c:pt>
                      <c:pt idx="29">
                        <c:v>0.7</c:v>
                      </c:pt>
                      <c:pt idx="30">
                        <c:v>0.7</c:v>
                      </c:pt>
                      <c:pt idx="31">
                        <c:v>0.7</c:v>
                      </c:pt>
                      <c:pt idx="32">
                        <c:v>0.7</c:v>
                      </c:pt>
                      <c:pt idx="33">
                        <c:v>0.7</c:v>
                      </c:pt>
                      <c:pt idx="34">
                        <c:v>0.7</c:v>
                      </c:pt>
                      <c:pt idx="35">
                        <c:v>0.7</c:v>
                      </c:pt>
                      <c:pt idx="36">
                        <c:v>0.7</c:v>
                      </c:pt>
                      <c:pt idx="37">
                        <c:v>0.7</c:v>
                      </c:pt>
                      <c:pt idx="38">
                        <c:v>0.7</c:v>
                      </c:pt>
                      <c:pt idx="39">
                        <c:v>0.7</c:v>
                      </c:pt>
                      <c:pt idx="40">
                        <c:v>0.7</c:v>
                      </c:pt>
                      <c:pt idx="41">
                        <c:v>0.7</c:v>
                      </c:pt>
                      <c:pt idx="42">
                        <c:v>0.7</c:v>
                      </c:pt>
                      <c:pt idx="43">
                        <c:v>0.7</c:v>
                      </c:pt>
                      <c:pt idx="44">
                        <c:v>0.7</c:v>
                      </c:pt>
                      <c:pt idx="45">
                        <c:v>0.7</c:v>
                      </c:pt>
                      <c:pt idx="46">
                        <c:v>0.7</c:v>
                      </c:pt>
                      <c:pt idx="47">
                        <c:v>0.7</c:v>
                      </c:pt>
                      <c:pt idx="48">
                        <c:v>0.7</c:v>
                      </c:pt>
                      <c:pt idx="49">
                        <c:v>0.7</c:v>
                      </c:pt>
                      <c:pt idx="50">
                        <c:v>0.7</c:v>
                      </c:pt>
                      <c:pt idx="51">
                        <c:v>0.7</c:v>
                      </c:pt>
                      <c:pt idx="52">
                        <c:v>0.7</c:v>
                      </c:pt>
                      <c:pt idx="53">
                        <c:v>0.7</c:v>
                      </c:pt>
                      <c:pt idx="54">
                        <c:v>0.7</c:v>
                      </c:pt>
                      <c:pt idx="55">
                        <c:v>0.7</c:v>
                      </c:pt>
                      <c:pt idx="56">
                        <c:v>0.7</c:v>
                      </c:pt>
                      <c:pt idx="57">
                        <c:v>0.7</c:v>
                      </c:pt>
                      <c:pt idx="58">
                        <c:v>0.7</c:v>
                      </c:pt>
                      <c:pt idx="59">
                        <c:v>0.7</c:v>
                      </c:pt>
                      <c:pt idx="60">
                        <c:v>0.7</c:v>
                      </c:pt>
                      <c:pt idx="61">
                        <c:v>0.7</c:v>
                      </c:pt>
                      <c:pt idx="62">
                        <c:v>0.7</c:v>
                      </c:pt>
                      <c:pt idx="63">
                        <c:v>0.7</c:v>
                      </c:pt>
                      <c:pt idx="64">
                        <c:v>0.7</c:v>
                      </c:pt>
                      <c:pt idx="65">
                        <c:v>0.7</c:v>
                      </c:pt>
                      <c:pt idx="66">
                        <c:v>0.7</c:v>
                      </c:pt>
                      <c:pt idx="67">
                        <c:v>0.7</c:v>
                      </c:pt>
                      <c:pt idx="68">
                        <c:v>0.7</c:v>
                      </c:pt>
                      <c:pt idx="69">
                        <c:v>0.7</c:v>
                      </c:pt>
                      <c:pt idx="70">
                        <c:v>0.7</c:v>
                      </c:pt>
                      <c:pt idx="71">
                        <c:v>0.7</c:v>
                      </c:pt>
                      <c:pt idx="72">
                        <c:v>0.7</c:v>
                      </c:pt>
                      <c:pt idx="73">
                        <c:v>0.7</c:v>
                      </c:pt>
                      <c:pt idx="74">
                        <c:v>0.7</c:v>
                      </c:pt>
                      <c:pt idx="75">
                        <c:v>0.7</c:v>
                      </c:pt>
                      <c:pt idx="76">
                        <c:v>0.7</c:v>
                      </c:pt>
                      <c:pt idx="77">
                        <c:v>0.7</c:v>
                      </c:pt>
                      <c:pt idx="78">
                        <c:v>0.7</c:v>
                      </c:pt>
                      <c:pt idx="79">
                        <c:v>0.7</c:v>
                      </c:pt>
                      <c:pt idx="80">
                        <c:v>0.7</c:v>
                      </c:pt>
                      <c:pt idx="81">
                        <c:v>0.7</c:v>
                      </c:pt>
                      <c:pt idx="82">
                        <c:v>0.7</c:v>
                      </c:pt>
                      <c:pt idx="83">
                        <c:v>0.7</c:v>
                      </c:pt>
                      <c:pt idx="84">
                        <c:v>0.7</c:v>
                      </c:pt>
                      <c:pt idx="85">
                        <c:v>0.7</c:v>
                      </c:pt>
                      <c:pt idx="86">
                        <c:v>0.7</c:v>
                      </c:pt>
                      <c:pt idx="87">
                        <c:v>0.7</c:v>
                      </c:pt>
                      <c:pt idx="88">
                        <c:v>0.7</c:v>
                      </c:pt>
                      <c:pt idx="89">
                        <c:v>0.7</c:v>
                      </c:pt>
                      <c:pt idx="90">
                        <c:v>0.7</c:v>
                      </c:pt>
                      <c:pt idx="91">
                        <c:v>0.7</c:v>
                      </c:pt>
                      <c:pt idx="92">
                        <c:v>0.7</c:v>
                      </c:pt>
                      <c:pt idx="93">
                        <c:v>0.7</c:v>
                      </c:pt>
                      <c:pt idx="94">
                        <c:v>0.7</c:v>
                      </c:pt>
                      <c:pt idx="95">
                        <c:v>0.7</c:v>
                      </c:pt>
                      <c:pt idx="96">
                        <c:v>0.7</c:v>
                      </c:pt>
                      <c:pt idx="97">
                        <c:v>0.7</c:v>
                      </c:pt>
                      <c:pt idx="98">
                        <c:v>0.7</c:v>
                      </c:pt>
                      <c:pt idx="99">
                        <c:v>0.7</c:v>
                      </c:pt>
                      <c:pt idx="100">
                        <c:v>0.7</c:v>
                      </c:pt>
                      <c:pt idx="101">
                        <c:v>0.7</c:v>
                      </c:pt>
                      <c:pt idx="102">
                        <c:v>0.7</c:v>
                      </c:pt>
                      <c:pt idx="103">
                        <c:v>0.7</c:v>
                      </c:pt>
                      <c:pt idx="104">
                        <c:v>0.7</c:v>
                      </c:pt>
                      <c:pt idx="105">
                        <c:v>0.7</c:v>
                      </c:pt>
                      <c:pt idx="106">
                        <c:v>0.7</c:v>
                      </c:pt>
                      <c:pt idx="107">
                        <c:v>0.7</c:v>
                      </c:pt>
                      <c:pt idx="108">
                        <c:v>0.7</c:v>
                      </c:pt>
                      <c:pt idx="109">
                        <c:v>0.7</c:v>
                      </c:pt>
                      <c:pt idx="110">
                        <c:v>0.7</c:v>
                      </c:pt>
                      <c:pt idx="111">
                        <c:v>0.7</c:v>
                      </c:pt>
                      <c:pt idx="112">
                        <c:v>0.7</c:v>
                      </c:pt>
                      <c:pt idx="113">
                        <c:v>0.7</c:v>
                      </c:pt>
                      <c:pt idx="114">
                        <c:v>0.7</c:v>
                      </c:pt>
                      <c:pt idx="115">
                        <c:v>0.7</c:v>
                      </c:pt>
                      <c:pt idx="116">
                        <c:v>0.7</c:v>
                      </c:pt>
                      <c:pt idx="117">
                        <c:v>0.7</c:v>
                      </c:pt>
                      <c:pt idx="118">
                        <c:v>0.7</c:v>
                      </c:pt>
                      <c:pt idx="119">
                        <c:v>0.7</c:v>
                      </c:pt>
                      <c:pt idx="120">
                        <c:v>0.7</c:v>
                      </c:pt>
                      <c:pt idx="121">
                        <c:v>0.7</c:v>
                      </c:pt>
                      <c:pt idx="122">
                        <c:v>0.7</c:v>
                      </c:pt>
                      <c:pt idx="123">
                        <c:v>0.7</c:v>
                      </c:pt>
                      <c:pt idx="124">
                        <c:v>0.7</c:v>
                      </c:pt>
                      <c:pt idx="125">
                        <c:v>0.7</c:v>
                      </c:pt>
                      <c:pt idx="126">
                        <c:v>0.7</c:v>
                      </c:pt>
                      <c:pt idx="127">
                        <c:v>0.7</c:v>
                      </c:pt>
                      <c:pt idx="128">
                        <c:v>0.7</c:v>
                      </c:pt>
                      <c:pt idx="129">
                        <c:v>0.7</c:v>
                      </c:pt>
                      <c:pt idx="130">
                        <c:v>0.7</c:v>
                      </c:pt>
                      <c:pt idx="131">
                        <c:v>0.7</c:v>
                      </c:pt>
                      <c:pt idx="132">
                        <c:v>0.7</c:v>
                      </c:pt>
                      <c:pt idx="133">
                        <c:v>0.7</c:v>
                      </c:pt>
                      <c:pt idx="134">
                        <c:v>0.7</c:v>
                      </c:pt>
                      <c:pt idx="135">
                        <c:v>0.7</c:v>
                      </c:pt>
                      <c:pt idx="136">
                        <c:v>0.7</c:v>
                      </c:pt>
                      <c:pt idx="137">
                        <c:v>0.7</c:v>
                      </c:pt>
                      <c:pt idx="138">
                        <c:v>0.7</c:v>
                      </c:pt>
                      <c:pt idx="139">
                        <c:v>0.7</c:v>
                      </c:pt>
                      <c:pt idx="140">
                        <c:v>0.7</c:v>
                      </c:pt>
                      <c:pt idx="141">
                        <c:v>0.7</c:v>
                      </c:pt>
                      <c:pt idx="142">
                        <c:v>0.7</c:v>
                      </c:pt>
                      <c:pt idx="143">
                        <c:v>0.7</c:v>
                      </c:pt>
                      <c:pt idx="144">
                        <c:v>0.7</c:v>
                      </c:pt>
                      <c:pt idx="145">
                        <c:v>0.7</c:v>
                      </c:pt>
                      <c:pt idx="146">
                        <c:v>0.7</c:v>
                      </c:pt>
                      <c:pt idx="147">
                        <c:v>0.7</c:v>
                      </c:pt>
                      <c:pt idx="148">
                        <c:v>0.7</c:v>
                      </c:pt>
                      <c:pt idx="149">
                        <c:v>0.7</c:v>
                      </c:pt>
                      <c:pt idx="150">
                        <c:v>0.7</c:v>
                      </c:pt>
                      <c:pt idx="151">
                        <c:v>0.7</c:v>
                      </c:pt>
                      <c:pt idx="152">
                        <c:v>0.7</c:v>
                      </c:pt>
                      <c:pt idx="153">
                        <c:v>0.7</c:v>
                      </c:pt>
                      <c:pt idx="154">
                        <c:v>0.7</c:v>
                      </c:pt>
                      <c:pt idx="155">
                        <c:v>0.7</c:v>
                      </c:pt>
                      <c:pt idx="156">
                        <c:v>0.7</c:v>
                      </c:pt>
                      <c:pt idx="157">
                        <c:v>0.7</c:v>
                      </c:pt>
                      <c:pt idx="158">
                        <c:v>0.7</c:v>
                      </c:pt>
                      <c:pt idx="159">
                        <c:v>0.7</c:v>
                      </c:pt>
                      <c:pt idx="160">
                        <c:v>0.7</c:v>
                      </c:pt>
                      <c:pt idx="161">
                        <c:v>0.7</c:v>
                      </c:pt>
                      <c:pt idx="162">
                        <c:v>0.7</c:v>
                      </c:pt>
                      <c:pt idx="163">
                        <c:v>0.7</c:v>
                      </c:pt>
                      <c:pt idx="164">
                        <c:v>0.7</c:v>
                      </c:pt>
                      <c:pt idx="165">
                        <c:v>0.7</c:v>
                      </c:pt>
                      <c:pt idx="166">
                        <c:v>0.7</c:v>
                      </c:pt>
                      <c:pt idx="167">
                        <c:v>0.7</c:v>
                      </c:pt>
                      <c:pt idx="168">
                        <c:v>0.7</c:v>
                      </c:pt>
                      <c:pt idx="169">
                        <c:v>0.7</c:v>
                      </c:pt>
                      <c:pt idx="170">
                        <c:v>0.7</c:v>
                      </c:pt>
                      <c:pt idx="171">
                        <c:v>0.7</c:v>
                      </c:pt>
                      <c:pt idx="172">
                        <c:v>0.7</c:v>
                      </c:pt>
                      <c:pt idx="173">
                        <c:v>0.7</c:v>
                      </c:pt>
                      <c:pt idx="174">
                        <c:v>0.7</c:v>
                      </c:pt>
                      <c:pt idx="175">
                        <c:v>0.7</c:v>
                      </c:pt>
                      <c:pt idx="176">
                        <c:v>0.7</c:v>
                      </c:pt>
                      <c:pt idx="177">
                        <c:v>0.7</c:v>
                      </c:pt>
                      <c:pt idx="178">
                        <c:v>0.7</c:v>
                      </c:pt>
                      <c:pt idx="179">
                        <c:v>0.7</c:v>
                      </c:pt>
                      <c:pt idx="180">
                        <c:v>0.7</c:v>
                      </c:pt>
                      <c:pt idx="181">
                        <c:v>0.7</c:v>
                      </c:pt>
                      <c:pt idx="182">
                        <c:v>0.7</c:v>
                      </c:pt>
                      <c:pt idx="183">
                        <c:v>0.7</c:v>
                      </c:pt>
                      <c:pt idx="184">
                        <c:v>0.7</c:v>
                      </c:pt>
                      <c:pt idx="185">
                        <c:v>0.7</c:v>
                      </c:pt>
                      <c:pt idx="186">
                        <c:v>0.7</c:v>
                      </c:pt>
                      <c:pt idx="187">
                        <c:v>0.7</c:v>
                      </c:pt>
                      <c:pt idx="188">
                        <c:v>0.7</c:v>
                      </c:pt>
                      <c:pt idx="189">
                        <c:v>0.7</c:v>
                      </c:pt>
                      <c:pt idx="190">
                        <c:v>0.7</c:v>
                      </c:pt>
                      <c:pt idx="191">
                        <c:v>0.7</c:v>
                      </c:pt>
                      <c:pt idx="192">
                        <c:v>0.7</c:v>
                      </c:pt>
                      <c:pt idx="193">
                        <c:v>0.7</c:v>
                      </c:pt>
                      <c:pt idx="194">
                        <c:v>0.7</c:v>
                      </c:pt>
                      <c:pt idx="195">
                        <c:v>0.7</c:v>
                      </c:pt>
                      <c:pt idx="196">
                        <c:v>0.7</c:v>
                      </c:pt>
                      <c:pt idx="197">
                        <c:v>0.7</c:v>
                      </c:pt>
                      <c:pt idx="198">
                        <c:v>0.7</c:v>
                      </c:pt>
                      <c:pt idx="199">
                        <c:v>0.7</c:v>
                      </c:pt>
                      <c:pt idx="200">
                        <c:v>0.7</c:v>
                      </c:pt>
                      <c:pt idx="201">
                        <c:v>0.7</c:v>
                      </c:pt>
                      <c:pt idx="202">
                        <c:v>0.7</c:v>
                      </c:pt>
                      <c:pt idx="203">
                        <c:v>0.7</c:v>
                      </c:pt>
                      <c:pt idx="204">
                        <c:v>0.7</c:v>
                      </c:pt>
                      <c:pt idx="205">
                        <c:v>0.7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EF37-42C9-934B-833B1E936CE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526264"/>
        <c:axId val="143100064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'PF6753'!$V$4</c15:sqref>
                        </c15:formulaRef>
                      </c:ext>
                    </c:extLst>
                    <c:strCache>
                      <c:ptCount val="1"/>
                      <c:pt idx="0">
                        <c:v>TDC REAL</c:v>
                      </c:pt>
                    </c:strCache>
                  </c:strRef>
                </c:tx>
                <c:spPr>
                  <a:ln>
                    <a:solidFill>
                      <a:srgbClr val="00FF00"/>
                    </a:solidFill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'PF6753'!$V$5:$V$210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206"/>
                    </c:numCache>
                  </c:numRef>
                </c: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EF37-42C9-934B-833B1E936CE0}"/>
                  </c:ext>
                </c:extLst>
              </c15:ser>
            </c15:filteredLineSeries>
          </c:ext>
        </c:extLst>
      </c:lineChart>
      <c:catAx>
        <c:axId val="316060392"/>
        <c:scaling>
          <c:orientation val="minMax"/>
        </c:scaling>
        <c:delete val="0"/>
        <c:axPos val="b"/>
        <c:numFmt formatCode="00" sourceLinked="1"/>
        <c:majorTickMark val="out"/>
        <c:minorTickMark val="none"/>
        <c:tickLblPos val="nextTo"/>
        <c:txPr>
          <a:bodyPr/>
          <a:lstStyle/>
          <a:p>
            <a:pPr>
              <a:defRPr sz="700" b="0" i="0" baseline="0">
                <a:solidFill>
                  <a:schemeClr val="tx1"/>
                </a:solidFill>
              </a:defRPr>
            </a:pPr>
            <a:endParaRPr lang="pt-BR"/>
          </a:p>
        </c:txPr>
        <c:crossAx val="316060784"/>
        <c:crosses val="autoZero"/>
        <c:auto val="1"/>
        <c:lblAlgn val="ctr"/>
        <c:lblOffset val="100"/>
        <c:noMultiLvlLbl val="0"/>
      </c:catAx>
      <c:valAx>
        <c:axId val="3160607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pt-BR"/>
          </a:p>
        </c:txPr>
        <c:crossAx val="316060392"/>
        <c:crosses val="autoZero"/>
        <c:crossBetween val="between"/>
      </c:valAx>
      <c:valAx>
        <c:axId val="143100064"/>
        <c:scaling>
          <c:orientation val="minMax"/>
        </c:scaling>
        <c:delete val="0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317526264"/>
        <c:crosses val="max"/>
        <c:crossBetween val="between"/>
      </c:valAx>
      <c:catAx>
        <c:axId val="317526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4310006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2324979214347798"/>
          <c:y val="0.88735949024708582"/>
          <c:w val="0.58947716305391407"/>
          <c:h val="6.4543426914693058E-2"/>
        </c:manualLayout>
      </c:layout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137583</xdr:colOff>
      <xdr:row>233</xdr:row>
      <xdr:rowOff>0</xdr:rowOff>
    </xdr:from>
    <xdr:to>
      <xdr:col>20</xdr:col>
      <xdr:colOff>137583</xdr:colOff>
      <xdr:row>257</xdr:row>
      <xdr:rowOff>148166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52916</xdr:colOff>
      <xdr:row>258</xdr:row>
      <xdr:rowOff>105834</xdr:rowOff>
    </xdr:from>
    <xdr:to>
      <xdr:col>20</xdr:col>
      <xdr:colOff>74083</xdr:colOff>
      <xdr:row>281</xdr:row>
      <xdr:rowOff>12700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42334</xdr:colOff>
      <xdr:row>281</xdr:row>
      <xdr:rowOff>127001</xdr:rowOff>
    </xdr:from>
    <xdr:to>
      <xdr:col>20</xdr:col>
      <xdr:colOff>84668</xdr:colOff>
      <xdr:row>304</xdr:row>
      <xdr:rowOff>95251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00"/>
  </sheetPr>
  <dimension ref="A1:Y18"/>
  <sheetViews>
    <sheetView topLeftCell="B1" zoomScaleNormal="100" workbookViewId="0">
      <selection activeCell="G12" sqref="G12"/>
    </sheetView>
  </sheetViews>
  <sheetFormatPr defaultRowHeight="12.75" x14ac:dyDescent="0.2"/>
  <cols>
    <col min="1" max="1" width="18.28515625" customWidth="1"/>
    <col min="2" max="2" width="14.28515625" customWidth="1"/>
    <col min="3" max="3" width="14.7109375" customWidth="1"/>
    <col min="4" max="4" width="13.140625" customWidth="1"/>
    <col min="5" max="5" width="10.28515625" customWidth="1"/>
    <col min="6" max="6" width="12.28515625" customWidth="1"/>
    <col min="7" max="7" width="11.42578125" customWidth="1"/>
    <col min="8" max="8" width="10.7109375" customWidth="1"/>
    <col min="9" max="9" width="11.85546875" customWidth="1"/>
    <col min="10" max="10" width="12.140625" customWidth="1"/>
    <col min="11" max="11" width="11.85546875" customWidth="1"/>
    <col min="12" max="12" width="13.28515625" customWidth="1"/>
    <col min="13" max="14" width="13" customWidth="1"/>
    <col min="15" max="15" width="14.28515625" customWidth="1"/>
    <col min="16" max="16" width="10.5703125" customWidth="1"/>
    <col min="17" max="17" width="12.5703125" customWidth="1"/>
    <col min="18" max="18" width="6.28515625" customWidth="1"/>
    <col min="19" max="19" width="9.28515625" customWidth="1"/>
    <col min="20" max="20" width="24.42578125" customWidth="1"/>
    <col min="21" max="21" width="12.28515625" customWidth="1"/>
    <col min="22" max="22" width="13.85546875" customWidth="1"/>
    <col min="23" max="23" width="14" customWidth="1"/>
    <col min="24" max="24" width="14.7109375" customWidth="1"/>
    <col min="25" max="25" width="56.28515625" customWidth="1"/>
  </cols>
  <sheetData>
    <row r="1" spans="1:25" ht="39" customHeight="1" x14ac:dyDescent="0.2">
      <c r="A1" s="19" t="s">
        <v>17</v>
      </c>
      <c r="B1" s="17" t="s">
        <v>33</v>
      </c>
      <c r="C1" s="17" t="s">
        <v>25</v>
      </c>
      <c r="D1" s="17" t="s">
        <v>27</v>
      </c>
      <c r="E1" s="17" t="s">
        <v>26</v>
      </c>
      <c r="F1" s="20" t="s">
        <v>18</v>
      </c>
      <c r="G1" s="19" t="s">
        <v>22</v>
      </c>
      <c r="H1" s="17" t="s">
        <v>28</v>
      </c>
      <c r="I1" s="17" t="s">
        <v>23</v>
      </c>
      <c r="J1" s="20" t="s">
        <v>29</v>
      </c>
      <c r="K1" s="24" t="s">
        <v>19</v>
      </c>
      <c r="L1" s="18" t="s">
        <v>14</v>
      </c>
      <c r="M1" s="43" t="s">
        <v>46</v>
      </c>
      <c r="N1" s="45" t="s">
        <v>45</v>
      </c>
      <c r="O1" s="44" t="s">
        <v>20</v>
      </c>
      <c r="P1" s="17" t="s">
        <v>21</v>
      </c>
      <c r="Q1" s="17" t="s">
        <v>41</v>
      </c>
      <c r="R1" s="20" t="s">
        <v>5</v>
      </c>
      <c r="S1" s="19" t="s">
        <v>24</v>
      </c>
      <c r="T1" s="20" t="s">
        <v>30</v>
      </c>
      <c r="U1" s="21" t="s">
        <v>42</v>
      </c>
      <c r="V1" s="18" t="s">
        <v>44</v>
      </c>
      <c r="W1" s="43" t="s">
        <v>43</v>
      </c>
      <c r="X1" s="48" t="s">
        <v>49</v>
      </c>
      <c r="Y1" s="43" t="s">
        <v>48</v>
      </c>
    </row>
    <row r="2" spans="1:25" s="42" customFormat="1" x14ac:dyDescent="0.2">
      <c r="A2" s="25" t="s">
        <v>37</v>
      </c>
      <c r="B2" s="15" t="e">
        <f>#REF!</f>
        <v>#REF!</v>
      </c>
      <c r="C2" s="16" t="s">
        <v>38</v>
      </c>
      <c r="D2" s="16" t="e">
        <f>#REF!</f>
        <v>#REF!</v>
      </c>
      <c r="E2" s="16" t="e">
        <f>#REF!</f>
        <v>#REF!</v>
      </c>
      <c r="F2" s="28" t="e">
        <f>#REF!</f>
        <v>#REF!</v>
      </c>
      <c r="G2" s="27" t="e">
        <f>#REF!</f>
        <v>#REF!</v>
      </c>
      <c r="H2" s="54" t="e">
        <f>#REF!</f>
        <v>#REF!</v>
      </c>
      <c r="I2" s="55" t="e">
        <f>#REF!</f>
        <v>#REF!</v>
      </c>
      <c r="J2" s="56" t="e">
        <f>#REF!</f>
        <v>#REF!</v>
      </c>
      <c r="K2" s="52" t="e">
        <f>#REF!</f>
        <v>#REF!</v>
      </c>
      <c r="L2" s="49" t="e">
        <f>#REF!</f>
        <v>#REF!</v>
      </c>
      <c r="M2" s="50" t="e">
        <f>#REF!</f>
        <v>#REF!</v>
      </c>
      <c r="N2" s="51" t="e">
        <f>#REF!</f>
        <v>#REF!</v>
      </c>
      <c r="O2" s="26" t="e">
        <f>#REF!</f>
        <v>#REF!</v>
      </c>
      <c r="P2" s="26" t="e">
        <f>#REF!</f>
        <v>#REF!</v>
      </c>
      <c r="Q2" s="26" t="e">
        <f>#REF!</f>
        <v>#REF!</v>
      </c>
      <c r="R2" s="26" t="e">
        <f>#REF!</f>
        <v>#REF!</v>
      </c>
      <c r="S2" s="26" t="e">
        <f>#REF!</f>
        <v>#REF!</v>
      </c>
      <c r="T2" s="26" t="e">
        <f>#REF!</f>
        <v>#REF!</v>
      </c>
      <c r="U2" s="22" t="e">
        <f>#REF!</f>
        <v>#REF!</v>
      </c>
      <c r="V2" s="23">
        <v>96.4</v>
      </c>
      <c r="W2" s="46" t="e">
        <f>V2-U2</f>
        <v>#REF!</v>
      </c>
      <c r="X2" s="47"/>
      <c r="Y2" s="46"/>
    </row>
    <row r="3" spans="1:25" s="42" customFormat="1" x14ac:dyDescent="0.2">
      <c r="A3" s="25" t="s">
        <v>37</v>
      </c>
      <c r="B3" s="15" t="str">
        <f>'PF6753'!$C$1</f>
        <v>PF-6753</v>
      </c>
      <c r="C3" s="16" t="s">
        <v>51</v>
      </c>
      <c r="D3" s="16">
        <f>'PF6753'!$U$2</f>
        <v>6</v>
      </c>
      <c r="E3" s="16">
        <f>'PF6753'!$U$1</f>
        <v>0.5746427334103531</v>
      </c>
      <c r="F3" s="28">
        <f>'PF6753'!$O$2</f>
        <v>0</v>
      </c>
      <c r="G3" s="27" t="e">
        <f>'PF6753'!#REF!</f>
        <v>#REF!</v>
      </c>
      <c r="H3" s="54" t="e">
        <f>'PF6753'!#REF!</f>
        <v>#REF!</v>
      </c>
      <c r="I3" s="55">
        <f>'PF6753'!A210</f>
        <v>44431</v>
      </c>
      <c r="J3" s="56">
        <f>'PF6753'!E210</f>
        <v>0.2951273148148148</v>
      </c>
      <c r="K3" s="52">
        <f>'PF6753'!$Q$1</f>
        <v>3423.6980000000021</v>
      </c>
      <c r="L3" s="49">
        <f>'PF6753'!$Q$2</f>
        <v>0</v>
      </c>
      <c r="M3" s="50">
        <f>'PF6753'!S$1</f>
        <v>36.78557729859066</v>
      </c>
      <c r="N3" s="51">
        <f>'PF6753'!T54</f>
        <v>0.42424458631853867</v>
      </c>
      <c r="O3" s="26">
        <f>'PF6753'!$C$2</f>
        <v>75000</v>
      </c>
      <c r="P3" s="26">
        <f>'PF6753'!Y$2</f>
        <v>16</v>
      </c>
      <c r="Q3" s="26" t="str">
        <f>'PF6753'!O$1</f>
        <v>62 PSI</v>
      </c>
      <c r="R3" s="26">
        <f>'PF6753'!E$2</f>
        <v>80</v>
      </c>
      <c r="S3" s="26">
        <f>'PF6753'!$S$2</f>
        <v>228</v>
      </c>
      <c r="T3" s="26" t="e">
        <f>'PF6753'!#REF!</f>
        <v>#REF!</v>
      </c>
      <c r="U3" s="22" t="e">
        <f>#REF!</f>
        <v>#REF!</v>
      </c>
      <c r="V3" s="23">
        <v>96.4</v>
      </c>
      <c r="W3" s="46" t="e">
        <f>V3-U3</f>
        <v>#REF!</v>
      </c>
      <c r="X3" s="47"/>
      <c r="Y3" s="53"/>
    </row>
    <row r="4" spans="1:25" s="42" customFormat="1" x14ac:dyDescent="0.2">
      <c r="A4" s="25" t="s">
        <v>37</v>
      </c>
      <c r="B4" s="15" t="e">
        <f>#REF!</f>
        <v>#REF!</v>
      </c>
      <c r="C4" s="16" t="s">
        <v>51</v>
      </c>
      <c r="D4" s="16" t="e">
        <f>#REF!</f>
        <v>#REF!</v>
      </c>
      <c r="E4" s="16" t="e">
        <f>#REF!</f>
        <v>#REF!</v>
      </c>
      <c r="F4" s="28" t="e">
        <f>#REF!</f>
        <v>#REF!</v>
      </c>
      <c r="G4" s="27" t="e">
        <f>#REF!</f>
        <v>#REF!</v>
      </c>
      <c r="H4" s="54" t="e">
        <f>#REF!</f>
        <v>#REF!</v>
      </c>
      <c r="I4" s="55" t="e">
        <f>#REF!</f>
        <v>#REF!</v>
      </c>
      <c r="J4" s="56" t="e">
        <f>#REF!</f>
        <v>#REF!</v>
      </c>
      <c r="K4" s="52" t="e">
        <f>#REF!</f>
        <v>#REF!</v>
      </c>
      <c r="L4" s="49" t="e">
        <f>#REF!</f>
        <v>#REF!</v>
      </c>
      <c r="M4" s="50" t="e">
        <f>#REF!</f>
        <v>#REF!</v>
      </c>
      <c r="N4" s="51" t="e">
        <f>#REF!</f>
        <v>#REF!</v>
      </c>
      <c r="O4" s="26" t="e">
        <f>#REF!</f>
        <v>#REF!</v>
      </c>
      <c r="P4" s="26" t="e">
        <f>#REF!</f>
        <v>#REF!</v>
      </c>
      <c r="Q4" s="26" t="e">
        <f>#REF!</f>
        <v>#REF!</v>
      </c>
      <c r="R4" s="26" t="e">
        <f>#REF!</f>
        <v>#REF!</v>
      </c>
      <c r="S4" s="26" t="e">
        <f>#REF!</f>
        <v>#REF!</v>
      </c>
      <c r="T4" s="26" t="e">
        <f>#REF!</f>
        <v>#REF!</v>
      </c>
      <c r="U4" s="22" t="e">
        <f>#REF!</f>
        <v>#REF!</v>
      </c>
      <c r="V4" s="23">
        <v>96.4</v>
      </c>
      <c r="W4" s="46" t="e">
        <f>V4-U4</f>
        <v>#REF!</v>
      </c>
      <c r="X4" s="47"/>
      <c r="Y4" s="53"/>
    </row>
    <row r="5" spans="1:25" s="42" customFormat="1" x14ac:dyDescent="0.2">
      <c r="A5" s="25" t="s">
        <v>37</v>
      </c>
      <c r="B5" s="15" t="e">
        <f>#REF!</f>
        <v>#REF!</v>
      </c>
      <c r="C5" s="16" t="s">
        <v>51</v>
      </c>
      <c r="D5" s="16" t="e">
        <f>#REF!</f>
        <v>#REF!</v>
      </c>
      <c r="E5" s="16" t="e">
        <f>#REF!</f>
        <v>#REF!</v>
      </c>
      <c r="F5" s="28" t="e">
        <f>#REF!</f>
        <v>#REF!</v>
      </c>
      <c r="G5" s="27" t="e">
        <f>#REF!</f>
        <v>#REF!</v>
      </c>
      <c r="H5" s="54" t="e">
        <f>#REF!</f>
        <v>#REF!</v>
      </c>
      <c r="I5" s="55" t="e">
        <f>#REF!</f>
        <v>#REF!</v>
      </c>
      <c r="J5" s="56" t="e">
        <f>#REF!</f>
        <v>#REF!</v>
      </c>
      <c r="K5" s="52" t="e">
        <f>#REF!</f>
        <v>#REF!</v>
      </c>
      <c r="L5" s="49" t="e">
        <f>#REF!</f>
        <v>#REF!</v>
      </c>
      <c r="M5" s="50" t="e">
        <f>#REF!</f>
        <v>#REF!</v>
      </c>
      <c r="N5" s="51" t="e">
        <f>#REF!</f>
        <v>#REF!</v>
      </c>
      <c r="O5" s="26" t="e">
        <f>#REF!</f>
        <v>#REF!</v>
      </c>
      <c r="P5" s="26" t="e">
        <f>#REF!</f>
        <v>#REF!</v>
      </c>
      <c r="Q5" s="26" t="e">
        <f>#REF!</f>
        <v>#REF!</v>
      </c>
      <c r="R5" s="26" t="e">
        <f>#REF!</f>
        <v>#REF!</v>
      </c>
      <c r="S5" s="26" t="e">
        <f>#REF!</f>
        <v>#REF!</v>
      </c>
      <c r="T5" s="26" t="e">
        <f>#REF!</f>
        <v>#REF!</v>
      </c>
      <c r="U5" s="22" t="e">
        <f>#REF!</f>
        <v>#REF!</v>
      </c>
      <c r="V5" s="23">
        <v>96.4</v>
      </c>
      <c r="W5" s="46" t="e">
        <f>V5-U5</f>
        <v>#REF!</v>
      </c>
      <c r="X5" s="47"/>
      <c r="Y5" s="53"/>
    </row>
    <row r="6" spans="1:25" s="6" customFormat="1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5" s="6" customFormat="1" x14ac:dyDescent="0.2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5" s="6" customForma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25" s="6" customFormat="1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5" s="6" customFormat="1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25" s="6" customForma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25" s="6" customForma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5" s="6" customForma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5" s="6" customForma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5" s="6" customForma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5" s="6" customForma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s="6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s="6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</sheetData>
  <autoFilter ref="A1:X2">
    <sortState ref="A2:X5">
      <sortCondition ref="G1:G2"/>
    </sortState>
  </autoFilter>
  <conditionalFormatting sqref="K2:K5">
    <cfRule type="cellIs" dxfId="14" priority="7" operator="greaterThan">
      <formula>751</formula>
    </cfRule>
    <cfRule type="cellIs" dxfId="13" priority="12" operator="between">
      <formula>600</formula>
      <formula>750</formula>
    </cfRule>
    <cfRule type="cellIs" dxfId="12" priority="208" operator="lessThan">
      <formula>700</formula>
    </cfRule>
  </conditionalFormatting>
  <conditionalFormatting sqref="Y2:Y5">
    <cfRule type="cellIs" dxfId="11" priority="207" operator="lessThan">
      <formula>1</formula>
    </cfRule>
  </conditionalFormatting>
  <conditionalFormatting sqref="N2:N5">
    <cfRule type="cellIs" dxfId="10" priority="173" operator="lessThan">
      <formula>0.59</formula>
    </cfRule>
    <cfRule type="cellIs" dxfId="9" priority="174" operator="between">
      <formula>0.74</formula>
      <formula>0.5</formula>
    </cfRule>
    <cfRule type="cellIs" dxfId="8" priority="175" operator="greaterThan">
      <formula>0.75</formula>
    </cfRule>
  </conditionalFormatting>
  <conditionalFormatting sqref="R2:R5">
    <cfRule type="cellIs" dxfId="7" priority="62" operator="greaterThan">
      <formula>80</formula>
    </cfRule>
  </conditionalFormatting>
  <conditionalFormatting sqref="W2:W5">
    <cfRule type="cellIs" dxfId="6" priority="26" operator="lessThan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00"/>
  </sheetPr>
  <dimension ref="A1:Y288"/>
  <sheetViews>
    <sheetView showGridLines="0" tabSelected="1" topLeftCell="J1" zoomScale="90" zoomScaleNormal="90" workbookViewId="0">
      <pane ySplit="4" topLeftCell="A222" activePane="bottomLeft" state="frozen"/>
      <selection activeCell="A16" sqref="A16"/>
      <selection pane="bottomLeft" activeCell="U237" sqref="U237"/>
    </sheetView>
  </sheetViews>
  <sheetFormatPr defaultRowHeight="12.75" x14ac:dyDescent="0.2"/>
  <cols>
    <col min="1" max="2" width="13.85546875" customWidth="1"/>
    <col min="3" max="3" width="12.5703125" customWidth="1"/>
    <col min="4" max="4" width="14.42578125" bestFit="1" customWidth="1"/>
    <col min="5" max="5" width="13.7109375" customWidth="1"/>
    <col min="6" max="6" width="18" style="61" customWidth="1"/>
    <col min="7" max="7" width="11.7109375" style="61" bestFit="1" customWidth="1"/>
    <col min="8" max="8" width="15" style="59" customWidth="1"/>
    <col min="9" max="9" width="15" style="61" customWidth="1"/>
    <col min="10" max="10" width="15" style="59" customWidth="1"/>
    <col min="11" max="11" width="10.5703125" style="61" customWidth="1"/>
    <col min="12" max="12" width="12.140625" style="61" customWidth="1"/>
    <col min="13" max="14" width="15" style="61" customWidth="1"/>
    <col min="15" max="15" width="15" bestFit="1" customWidth="1"/>
    <col min="16" max="16" width="15.140625" bestFit="1" customWidth="1"/>
    <col min="17" max="17" width="15.140625" customWidth="1"/>
    <col min="18" max="18" width="18.28515625" bestFit="1" customWidth="1"/>
    <col min="19" max="19" width="18.7109375" customWidth="1"/>
    <col min="20" max="22" width="16.28515625" customWidth="1"/>
    <col min="23" max="23" width="16.140625" customWidth="1"/>
    <col min="24" max="24" width="15.85546875" customWidth="1"/>
    <col min="25" max="25" width="18.140625" customWidth="1"/>
  </cols>
  <sheetData>
    <row r="1" spans="1:25" ht="13.5" thickBot="1" x14ac:dyDescent="0.25">
      <c r="A1" s="32" t="s">
        <v>0</v>
      </c>
      <c r="B1" s="57"/>
      <c r="C1" s="33" t="s">
        <v>55</v>
      </c>
      <c r="D1" s="32" t="s">
        <v>1</v>
      </c>
      <c r="E1" s="41" t="s">
        <v>47</v>
      </c>
      <c r="F1" s="60" t="s">
        <v>36</v>
      </c>
      <c r="G1" s="63"/>
      <c r="H1" s="58"/>
      <c r="I1" s="63"/>
      <c r="J1" s="58"/>
      <c r="K1" s="63"/>
      <c r="L1" s="63"/>
      <c r="M1" s="63"/>
      <c r="N1" s="63"/>
      <c r="O1" s="33" t="s">
        <v>50</v>
      </c>
      <c r="P1" s="32" t="s">
        <v>2</v>
      </c>
      <c r="Q1" s="36">
        <f>F233</f>
        <v>3423.6980000000021</v>
      </c>
      <c r="R1" s="32" t="s">
        <v>46</v>
      </c>
      <c r="S1" s="35">
        <f>Q233</f>
        <v>36.78557729859066</v>
      </c>
      <c r="T1" s="8" t="s">
        <v>69</v>
      </c>
      <c r="U1" s="128">
        <f>T233</f>
        <v>0.5746427334103531</v>
      </c>
      <c r="V1" s="30"/>
      <c r="W1" s="70" t="s">
        <v>34</v>
      </c>
      <c r="X1" s="71"/>
      <c r="Y1" s="9">
        <v>11</v>
      </c>
    </row>
    <row r="2" spans="1:25" ht="13.5" thickBot="1" x14ac:dyDescent="0.25">
      <c r="A2" s="32" t="s">
        <v>4</v>
      </c>
      <c r="B2" s="57"/>
      <c r="C2" s="39">
        <v>75000</v>
      </c>
      <c r="D2" s="37" t="s">
        <v>5</v>
      </c>
      <c r="E2" s="40">
        <v>80</v>
      </c>
      <c r="F2" s="60" t="s">
        <v>6</v>
      </c>
      <c r="G2" s="63"/>
      <c r="H2" s="58"/>
      <c r="I2" s="63"/>
      <c r="J2" s="58"/>
      <c r="K2" s="63"/>
      <c r="L2" s="63"/>
      <c r="M2" s="63"/>
      <c r="N2" s="63"/>
      <c r="O2" s="33"/>
      <c r="P2" s="32" t="s">
        <v>7</v>
      </c>
      <c r="Q2" s="38"/>
      <c r="R2" s="37" t="s">
        <v>8</v>
      </c>
      <c r="S2" s="34">
        <f>C233</f>
        <v>228</v>
      </c>
      <c r="T2" s="32" t="s">
        <v>62</v>
      </c>
      <c r="U2" s="33">
        <v>6</v>
      </c>
      <c r="V2" s="31"/>
      <c r="W2" s="70" t="s">
        <v>40</v>
      </c>
      <c r="X2" s="71"/>
      <c r="Y2" s="29">
        <v>16</v>
      </c>
    </row>
    <row r="3" spans="1:25" ht="13.5" thickBot="1" x14ac:dyDescent="0.25">
      <c r="A3" s="1"/>
      <c r="B3" s="62"/>
      <c r="C3" s="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3"/>
    </row>
    <row r="4" spans="1:25" ht="40.5" customHeight="1" thickBot="1" x14ac:dyDescent="0.25">
      <c r="A4" s="79" t="s">
        <v>9</v>
      </c>
      <c r="B4" s="80" t="s">
        <v>52</v>
      </c>
      <c r="C4" s="81" t="s">
        <v>10</v>
      </c>
      <c r="D4" s="81" t="s">
        <v>11</v>
      </c>
      <c r="E4" s="81" t="s">
        <v>12</v>
      </c>
      <c r="F4" s="82" t="s">
        <v>13</v>
      </c>
      <c r="G4" s="82" t="s">
        <v>4</v>
      </c>
      <c r="H4" s="83" t="s">
        <v>5</v>
      </c>
      <c r="I4" s="82" t="s">
        <v>66</v>
      </c>
      <c r="J4" s="83" t="s">
        <v>64</v>
      </c>
      <c r="K4" s="82" t="s">
        <v>63</v>
      </c>
      <c r="L4" s="82" t="s">
        <v>65</v>
      </c>
      <c r="M4" s="82" t="s">
        <v>68</v>
      </c>
      <c r="N4" s="82" t="s">
        <v>67</v>
      </c>
      <c r="O4" s="81" t="s">
        <v>14</v>
      </c>
      <c r="P4" s="81" t="s">
        <v>3</v>
      </c>
      <c r="Q4" s="81" t="s">
        <v>15</v>
      </c>
      <c r="R4" s="81" t="s">
        <v>16</v>
      </c>
      <c r="S4" s="84" t="s">
        <v>56</v>
      </c>
      <c r="T4" s="85" t="s">
        <v>35</v>
      </c>
      <c r="U4" s="85" t="s">
        <v>39</v>
      </c>
      <c r="V4" s="86" t="s">
        <v>42</v>
      </c>
      <c r="W4" s="74" t="s">
        <v>31</v>
      </c>
      <c r="X4" s="75"/>
      <c r="Y4" s="5" t="s">
        <v>32</v>
      </c>
    </row>
    <row r="5" spans="1:25" ht="13.5" customHeight="1" thickBot="1" x14ac:dyDescent="0.25">
      <c r="A5" s="88">
        <v>44376</v>
      </c>
      <c r="B5" s="89" t="s">
        <v>53</v>
      </c>
      <c r="C5" s="90">
        <v>1</v>
      </c>
      <c r="D5" s="91">
        <v>0.50011574074074072</v>
      </c>
      <c r="E5" s="91">
        <v>0.64321759259259259</v>
      </c>
      <c r="F5" s="92">
        <v>17</v>
      </c>
      <c r="G5" s="92">
        <v>36.988591999999997</v>
      </c>
      <c r="H5" s="93">
        <v>42.57</v>
      </c>
      <c r="I5" s="92">
        <v>2.94</v>
      </c>
      <c r="J5" s="92">
        <f>I5*12000</f>
        <v>35280</v>
      </c>
      <c r="K5" s="92">
        <f>P5*0.656168</f>
        <v>3.2479360724684567</v>
      </c>
      <c r="L5" s="92">
        <v>76.5</v>
      </c>
      <c r="M5" s="92">
        <f>((G5*1000)/L5)+((6.28*H5*J5)/(K5*L5))</f>
        <v>38443.227708339349</v>
      </c>
      <c r="N5" s="92">
        <f>M5*0.00689476</f>
        <v>265.05682867434979</v>
      </c>
      <c r="O5" s="94">
        <f t="shared" ref="O5:O68" si="0">E5-D5</f>
        <v>0.14310185185185187</v>
      </c>
      <c r="P5" s="95">
        <f t="shared" ref="P5:P68" si="1">F5/(O5*24)</f>
        <v>4.9498544160465867</v>
      </c>
      <c r="Q5" s="95">
        <f>AVERAGE(P$5:P5)</f>
        <v>4.9498544160465867</v>
      </c>
      <c r="R5" s="96">
        <f t="shared" ref="R5:R36" si="2">F5</f>
        <v>17</v>
      </c>
      <c r="S5" s="90" t="s">
        <v>57</v>
      </c>
      <c r="T5" s="97">
        <f t="shared" ref="T5:T21" si="3">((((P5/60)*1000)/H5)/Y$1)</f>
        <v>0.17617522711422137</v>
      </c>
      <c r="U5" s="98">
        <v>0.7</v>
      </c>
      <c r="V5" s="99"/>
      <c r="W5" s="7"/>
      <c r="X5" s="3"/>
      <c r="Y5" s="4"/>
    </row>
    <row r="6" spans="1:25" ht="13.5" thickBot="1" x14ac:dyDescent="0.25">
      <c r="A6" s="100">
        <v>44377</v>
      </c>
      <c r="B6" s="101" t="s">
        <v>54</v>
      </c>
      <c r="C6" s="102">
        <v>2</v>
      </c>
      <c r="D6" s="103">
        <v>0.456087962962963</v>
      </c>
      <c r="E6" s="103">
        <v>0.4944560185185185</v>
      </c>
      <c r="F6" s="104">
        <v>6.5</v>
      </c>
      <c r="G6" s="104">
        <v>50</v>
      </c>
      <c r="H6" s="105">
        <v>89</v>
      </c>
      <c r="I6" s="104">
        <v>4.4000000000000004</v>
      </c>
      <c r="J6" s="104">
        <f>I6*12000</f>
        <v>52800.000000000007</v>
      </c>
      <c r="K6" s="104">
        <f>P6*0.656168</f>
        <v>4.6317741176470646</v>
      </c>
      <c r="L6" s="104">
        <v>76.5</v>
      </c>
      <c r="M6" s="104">
        <f>((G6*1000)/L6)+((6.28*H6*J6)/(K6*L6))</f>
        <v>83940.124372739461</v>
      </c>
      <c r="N6" s="104">
        <f>M6*0.00689476</f>
        <v>578.74701192018915</v>
      </c>
      <c r="O6" s="106">
        <f t="shared" si="0"/>
        <v>3.8368055555555503E-2</v>
      </c>
      <c r="P6" s="107">
        <f t="shared" si="1"/>
        <v>7.0588235294117743</v>
      </c>
      <c r="Q6" s="107">
        <f>AVERAGE(P$5:P6)</f>
        <v>6.0043389727291805</v>
      </c>
      <c r="R6" s="108">
        <f t="shared" si="2"/>
        <v>6.5</v>
      </c>
      <c r="S6" s="102" t="s">
        <v>57</v>
      </c>
      <c r="T6" s="109">
        <f t="shared" si="3"/>
        <v>0.12017064231208333</v>
      </c>
      <c r="U6" s="110">
        <v>0.7</v>
      </c>
      <c r="V6" s="111"/>
      <c r="W6" s="76"/>
      <c r="X6" s="67"/>
      <c r="Y6" s="10"/>
    </row>
    <row r="7" spans="1:25" ht="13.5" thickBot="1" x14ac:dyDescent="0.25">
      <c r="A7" s="100">
        <v>44377</v>
      </c>
      <c r="B7" s="101" t="s">
        <v>54</v>
      </c>
      <c r="C7" s="102">
        <v>3</v>
      </c>
      <c r="D7" s="103">
        <v>0.60113425925925923</v>
      </c>
      <c r="E7" s="103">
        <v>0.71354166666666663</v>
      </c>
      <c r="F7" s="104">
        <v>17</v>
      </c>
      <c r="G7" s="104">
        <v>37.883296000000001</v>
      </c>
      <c r="H7" s="105">
        <v>91.58</v>
      </c>
      <c r="I7" s="104">
        <v>4.5199999999999996</v>
      </c>
      <c r="J7" s="104">
        <f t="shared" ref="J7:J69" si="4">I7*12000</f>
        <v>54239.999999999993</v>
      </c>
      <c r="K7" s="104">
        <f t="shared" ref="K7:K69" si="5">P7*0.656168</f>
        <v>4.1348313014827021</v>
      </c>
      <c r="L7" s="104">
        <v>76.5</v>
      </c>
      <c r="M7" s="104">
        <f t="shared" ref="M7:M69" si="6">((G7*1000)/L7)+((6.28*H7*J7)/(K7*L7))</f>
        <v>99114.238017928845</v>
      </c>
      <c r="N7" s="104">
        <f t="shared" ref="N7:N69" si="7">M7*0.00689476</f>
        <v>683.36888371649502</v>
      </c>
      <c r="O7" s="106">
        <f t="shared" si="0"/>
        <v>0.1124074074074074</v>
      </c>
      <c r="P7" s="107">
        <f t="shared" si="1"/>
        <v>6.3014827018121915</v>
      </c>
      <c r="Q7" s="107">
        <f>AVERAGE(P$5:P7)</f>
        <v>6.1033868824235178</v>
      </c>
      <c r="R7" s="108">
        <f t="shared" si="2"/>
        <v>17</v>
      </c>
      <c r="S7" s="102" t="s">
        <v>57</v>
      </c>
      <c r="T7" s="109">
        <f t="shared" si="3"/>
        <v>0.10425530752731825</v>
      </c>
      <c r="U7" s="110">
        <v>0.7</v>
      </c>
      <c r="V7" s="111"/>
      <c r="W7" s="76"/>
      <c r="X7" s="67"/>
      <c r="Y7" s="11"/>
    </row>
    <row r="8" spans="1:25" ht="13.5" thickBot="1" x14ac:dyDescent="0.25">
      <c r="A8" s="100">
        <v>44377</v>
      </c>
      <c r="B8" s="101" t="s">
        <v>53</v>
      </c>
      <c r="C8" s="102">
        <v>4</v>
      </c>
      <c r="D8" s="103">
        <v>8.6597222222222214E-2</v>
      </c>
      <c r="E8" s="103">
        <v>0.12858796296296296</v>
      </c>
      <c r="F8" s="104">
        <v>17</v>
      </c>
      <c r="G8" s="104">
        <v>54.522991999999995</v>
      </c>
      <c r="H8" s="105">
        <v>78.08</v>
      </c>
      <c r="I8" s="104">
        <v>4.38</v>
      </c>
      <c r="J8" s="104">
        <f t="shared" si="4"/>
        <v>52560</v>
      </c>
      <c r="K8" s="104">
        <f t="shared" si="5"/>
        <v>11.068765600882028</v>
      </c>
      <c r="L8" s="104">
        <v>76.5</v>
      </c>
      <c r="M8" s="104">
        <f t="shared" si="6"/>
        <v>31149.181651247251</v>
      </c>
      <c r="N8" s="104">
        <f t="shared" si="7"/>
        <v>214.76613168175348</v>
      </c>
      <c r="O8" s="106">
        <f t="shared" si="0"/>
        <v>4.1990740740740745E-2</v>
      </c>
      <c r="P8" s="107">
        <f t="shared" si="1"/>
        <v>16.868798235942666</v>
      </c>
      <c r="Q8" s="107">
        <f>AVERAGE(P$5:P8)</f>
        <v>8.7947397208033049</v>
      </c>
      <c r="R8" s="108">
        <f t="shared" si="2"/>
        <v>17</v>
      </c>
      <c r="S8" s="102" t="s">
        <v>57</v>
      </c>
      <c r="T8" s="109">
        <f t="shared" si="3"/>
        <v>0.32734099905191771</v>
      </c>
      <c r="U8" s="110">
        <v>0.7</v>
      </c>
      <c r="V8" s="111"/>
      <c r="W8" s="76"/>
      <c r="X8" s="67"/>
      <c r="Y8" s="12"/>
    </row>
    <row r="9" spans="1:25" ht="13.5" thickBot="1" x14ac:dyDescent="0.25">
      <c r="A9" s="100">
        <v>44378</v>
      </c>
      <c r="B9" s="101" t="s">
        <v>54</v>
      </c>
      <c r="C9" s="102">
        <v>5</v>
      </c>
      <c r="D9" s="103">
        <v>0.94912037037037045</v>
      </c>
      <c r="E9" s="103">
        <v>1.0205902777777778</v>
      </c>
      <c r="F9" s="104">
        <v>17</v>
      </c>
      <c r="G9" s="104">
        <v>46.686464000000001</v>
      </c>
      <c r="H9" s="105">
        <v>62.57</v>
      </c>
      <c r="I9" s="104">
        <v>3.51</v>
      </c>
      <c r="J9" s="104">
        <f t="shared" si="4"/>
        <v>42120</v>
      </c>
      <c r="K9" s="104">
        <f t="shared" si="5"/>
        <v>6.5032358866396827</v>
      </c>
      <c r="L9" s="104">
        <v>76.5</v>
      </c>
      <c r="M9" s="104">
        <f t="shared" si="6"/>
        <v>33878.014471398652</v>
      </c>
      <c r="N9" s="104">
        <f t="shared" si="7"/>
        <v>233.58077905682057</v>
      </c>
      <c r="O9" s="106">
        <f t="shared" si="0"/>
        <v>7.1469907407407329E-2</v>
      </c>
      <c r="P9" s="107">
        <f t="shared" si="1"/>
        <v>9.9109311740890789</v>
      </c>
      <c r="Q9" s="107">
        <f>AVERAGE(P$5:P9)</f>
        <v>9.0179780114604604</v>
      </c>
      <c r="R9" s="108">
        <f t="shared" si="2"/>
        <v>17</v>
      </c>
      <c r="S9" s="102" t="s">
        <v>57</v>
      </c>
      <c r="T9" s="109">
        <f t="shared" si="3"/>
        <v>0.23999620241303266</v>
      </c>
      <c r="U9" s="110">
        <v>0.7</v>
      </c>
      <c r="V9" s="111"/>
      <c r="W9" s="77"/>
      <c r="X9" s="68"/>
      <c r="Y9" s="13"/>
    </row>
    <row r="10" spans="1:25" ht="14.25" customHeight="1" thickBot="1" x14ac:dyDescent="0.25">
      <c r="A10" s="100">
        <v>44379</v>
      </c>
      <c r="B10" s="101" t="s">
        <v>53</v>
      </c>
      <c r="C10" s="102">
        <v>6</v>
      </c>
      <c r="D10" s="103">
        <v>0.5332986111111111</v>
      </c>
      <c r="E10" s="103">
        <v>0.61052083333333329</v>
      </c>
      <c r="F10" s="104">
        <v>17</v>
      </c>
      <c r="G10" s="104">
        <v>67.577128000000002</v>
      </c>
      <c r="H10" s="105">
        <v>61.85</v>
      </c>
      <c r="I10" s="104">
        <v>4.03</v>
      </c>
      <c r="J10" s="104">
        <f t="shared" si="4"/>
        <v>48360</v>
      </c>
      <c r="K10" s="104">
        <f t="shared" si="5"/>
        <v>6.0188071942446069</v>
      </c>
      <c r="L10" s="104">
        <v>76.5</v>
      </c>
      <c r="M10" s="104">
        <f t="shared" si="6"/>
        <v>41679.003274985727</v>
      </c>
      <c r="N10" s="104">
        <f t="shared" si="7"/>
        <v>287.36672462024057</v>
      </c>
      <c r="O10" s="106">
        <f t="shared" si="0"/>
        <v>7.7222222222222192E-2</v>
      </c>
      <c r="P10" s="107">
        <f t="shared" si="1"/>
        <v>9.1726618705036014</v>
      </c>
      <c r="Q10" s="107">
        <f>AVERAGE(P$5:P10)</f>
        <v>9.0437586546343169</v>
      </c>
      <c r="R10" s="108">
        <f t="shared" si="2"/>
        <v>17</v>
      </c>
      <c r="S10" s="102" t="s">
        <v>57</v>
      </c>
      <c r="T10" s="109">
        <f t="shared" si="3"/>
        <v>0.22470448716355804</v>
      </c>
      <c r="U10" s="110">
        <v>0.7</v>
      </c>
      <c r="V10" s="111"/>
      <c r="W10" s="78"/>
      <c r="X10" s="69"/>
      <c r="Y10" s="14"/>
    </row>
    <row r="11" spans="1:25" x14ac:dyDescent="0.2">
      <c r="A11" s="100">
        <v>44380</v>
      </c>
      <c r="B11" s="101" t="s">
        <v>54</v>
      </c>
      <c r="C11" s="102">
        <v>7</v>
      </c>
      <c r="D11" s="103">
        <v>0.16663194444444443</v>
      </c>
      <c r="E11" s="103">
        <v>0.19549768518518518</v>
      </c>
      <c r="F11" s="104">
        <v>6</v>
      </c>
      <c r="G11" s="104">
        <v>63.105856000000003</v>
      </c>
      <c r="H11" s="105">
        <v>70.33</v>
      </c>
      <c r="I11" s="104">
        <v>4.62</v>
      </c>
      <c r="J11" s="104">
        <f t="shared" si="4"/>
        <v>55440</v>
      </c>
      <c r="K11" s="104">
        <f t="shared" si="5"/>
        <v>5.682930553327985</v>
      </c>
      <c r="L11" s="104">
        <v>76.5</v>
      </c>
      <c r="M11" s="104">
        <f t="shared" si="6"/>
        <v>57148.421479228935</v>
      </c>
      <c r="N11" s="104">
        <f t="shared" si="7"/>
        <v>394.02465047812848</v>
      </c>
      <c r="O11" s="106">
        <f t="shared" si="0"/>
        <v>2.8865740740740747E-2</v>
      </c>
      <c r="P11" s="107">
        <f t="shared" si="1"/>
        <v>8.6607858861267015</v>
      </c>
      <c r="Q11" s="107">
        <f>AVERAGE(P$5:P11)</f>
        <v>8.989048259133229</v>
      </c>
      <c r="R11" s="108">
        <f t="shared" si="2"/>
        <v>6</v>
      </c>
      <c r="S11" s="102" t="s">
        <v>57</v>
      </c>
      <c r="T11" s="109">
        <f t="shared" si="3"/>
        <v>0.18658329102470822</v>
      </c>
      <c r="U11" s="110">
        <v>0.7</v>
      </c>
      <c r="V11" s="111"/>
    </row>
    <row r="12" spans="1:25" ht="13.5" customHeight="1" x14ac:dyDescent="0.2">
      <c r="A12" s="100">
        <v>44380</v>
      </c>
      <c r="B12" s="101" t="s">
        <v>54</v>
      </c>
      <c r="C12" s="102">
        <v>8</v>
      </c>
      <c r="D12" s="103">
        <v>0.30321759259259257</v>
      </c>
      <c r="E12" s="103">
        <v>0.37362268518518515</v>
      </c>
      <c r="F12" s="104">
        <v>14</v>
      </c>
      <c r="G12" s="104">
        <v>68.134631999999996</v>
      </c>
      <c r="H12" s="105">
        <v>61.65</v>
      </c>
      <c r="I12" s="104">
        <v>5.01</v>
      </c>
      <c r="J12" s="104">
        <f t="shared" si="4"/>
        <v>60120</v>
      </c>
      <c r="K12" s="104">
        <f t="shared" si="5"/>
        <v>5.4366048331415424</v>
      </c>
      <c r="L12" s="104">
        <v>76.5</v>
      </c>
      <c r="M12" s="104">
        <f t="shared" si="6"/>
        <v>56856.420229503157</v>
      </c>
      <c r="N12" s="104">
        <f t="shared" si="7"/>
        <v>392.01137194156917</v>
      </c>
      <c r="O12" s="106">
        <f t="shared" si="0"/>
        <v>7.0405092592592589E-2</v>
      </c>
      <c r="P12" s="107">
        <f t="shared" si="1"/>
        <v>8.2853855005753747</v>
      </c>
      <c r="Q12" s="107">
        <f>AVERAGE(P$5:P12)</f>
        <v>8.9010904143134972</v>
      </c>
      <c r="R12" s="108">
        <f t="shared" si="2"/>
        <v>14</v>
      </c>
      <c r="S12" s="102" t="s">
        <v>57</v>
      </c>
      <c r="T12" s="109">
        <f t="shared" si="3"/>
        <v>0.20362715968874576</v>
      </c>
      <c r="U12" s="110">
        <v>0.7</v>
      </c>
      <c r="V12" s="111"/>
    </row>
    <row r="13" spans="1:25" ht="13.5" customHeight="1" x14ac:dyDescent="0.2">
      <c r="A13" s="100">
        <v>44381</v>
      </c>
      <c r="B13" s="101" t="s">
        <v>54</v>
      </c>
      <c r="C13" s="102">
        <v>9</v>
      </c>
      <c r="D13" s="103">
        <v>0.69836805555555559</v>
      </c>
      <c r="E13" s="103">
        <v>0.71994212962962967</v>
      </c>
      <c r="F13" s="104">
        <v>13</v>
      </c>
      <c r="G13" s="104">
        <v>36.804256000000002</v>
      </c>
      <c r="H13" s="105">
        <v>86.43</v>
      </c>
      <c r="I13" s="104">
        <v>4.75</v>
      </c>
      <c r="J13" s="104">
        <f t="shared" si="4"/>
        <v>57000</v>
      </c>
      <c r="K13" s="104">
        <f t="shared" si="5"/>
        <v>16.474604291845491</v>
      </c>
      <c r="L13" s="104">
        <v>76.5</v>
      </c>
      <c r="M13" s="104">
        <f t="shared" si="6"/>
        <v>25029.467136954059</v>
      </c>
      <c r="N13" s="104">
        <f t="shared" si="7"/>
        <v>172.57216883718536</v>
      </c>
      <c r="O13" s="106">
        <f t="shared" si="0"/>
        <v>2.1574074074074079E-2</v>
      </c>
      <c r="P13" s="107">
        <f t="shared" si="1"/>
        <v>25.107296137339052</v>
      </c>
      <c r="Q13" s="107">
        <f>AVERAGE(P$5:P13)</f>
        <v>10.701779939094115</v>
      </c>
      <c r="R13" s="108">
        <f t="shared" si="2"/>
        <v>13</v>
      </c>
      <c r="S13" s="102" t="s">
        <v>58</v>
      </c>
      <c r="T13" s="109">
        <f t="shared" si="3"/>
        <v>0.44014066624837495</v>
      </c>
      <c r="U13" s="110">
        <v>0.7</v>
      </c>
      <c r="V13" s="111"/>
    </row>
    <row r="14" spans="1:25" x14ac:dyDescent="0.2">
      <c r="A14" s="100">
        <v>44381</v>
      </c>
      <c r="B14" s="101" t="s">
        <v>54</v>
      </c>
      <c r="C14" s="102">
        <v>10</v>
      </c>
      <c r="D14" s="103">
        <v>0.82237268518518514</v>
      </c>
      <c r="E14" s="103">
        <v>0.83278935185185177</v>
      </c>
      <c r="F14" s="104">
        <v>12</v>
      </c>
      <c r="G14" s="104">
        <v>40.08184</v>
      </c>
      <c r="H14" s="105">
        <v>86.82</v>
      </c>
      <c r="I14" s="104">
        <v>5.1100000000000003</v>
      </c>
      <c r="J14" s="104">
        <f t="shared" si="4"/>
        <v>61320.000000000007</v>
      </c>
      <c r="K14" s="104">
        <f t="shared" si="5"/>
        <v>31.496064000000111</v>
      </c>
      <c r="L14" s="104">
        <v>76.5</v>
      </c>
      <c r="M14" s="104">
        <f t="shared" si="6"/>
        <v>14399.931589118729</v>
      </c>
      <c r="N14" s="104">
        <f t="shared" si="7"/>
        <v>99.284072323392238</v>
      </c>
      <c r="O14" s="106">
        <f t="shared" si="0"/>
        <v>1.041666666666663E-2</v>
      </c>
      <c r="P14" s="107">
        <f t="shared" si="1"/>
        <v>48.000000000000171</v>
      </c>
      <c r="Q14" s="107">
        <f>AVERAGE(P$5:P14)</f>
        <v>14.431601945184719</v>
      </c>
      <c r="R14" s="108">
        <f t="shared" si="2"/>
        <v>12</v>
      </c>
      <c r="S14" s="102" t="s">
        <v>58</v>
      </c>
      <c r="T14" s="109">
        <f t="shared" si="3"/>
        <v>0.83767879206718487</v>
      </c>
      <c r="U14" s="110">
        <v>0.7</v>
      </c>
      <c r="V14" s="111"/>
    </row>
    <row r="15" spans="1:25" ht="13.5" customHeight="1" x14ac:dyDescent="0.2">
      <c r="A15" s="100">
        <v>44381</v>
      </c>
      <c r="B15" s="101" t="s">
        <v>54</v>
      </c>
      <c r="C15" s="102">
        <v>11</v>
      </c>
      <c r="D15" s="103">
        <v>0.91501157407407396</v>
      </c>
      <c r="E15" s="103">
        <v>0.93018518518518523</v>
      </c>
      <c r="F15" s="104">
        <v>13</v>
      </c>
      <c r="G15" s="104">
        <v>68.231296</v>
      </c>
      <c r="H15" s="105">
        <v>90.84</v>
      </c>
      <c r="I15" s="104">
        <v>6.71</v>
      </c>
      <c r="J15" s="104">
        <f t="shared" si="4"/>
        <v>80520</v>
      </c>
      <c r="K15" s="104">
        <f t="shared" si="5"/>
        <v>23.423846224256057</v>
      </c>
      <c r="L15" s="104">
        <v>76.5</v>
      </c>
      <c r="M15" s="104">
        <f t="shared" si="6"/>
        <v>26526.178691105411</v>
      </c>
      <c r="N15" s="104">
        <f t="shared" si="7"/>
        <v>182.89163579228594</v>
      </c>
      <c r="O15" s="106">
        <f t="shared" si="0"/>
        <v>1.5173611111111263E-2</v>
      </c>
      <c r="P15" s="107">
        <f t="shared" si="1"/>
        <v>35.697940503432136</v>
      </c>
      <c r="Q15" s="107">
        <f>AVERAGE(P$5:P15)</f>
        <v>16.364905450479938</v>
      </c>
      <c r="R15" s="108">
        <f t="shared" si="2"/>
        <v>13</v>
      </c>
      <c r="S15" s="102" t="s">
        <v>58</v>
      </c>
      <c r="T15" s="109">
        <f t="shared" si="3"/>
        <v>0.59541819288379394</v>
      </c>
      <c r="U15" s="110">
        <v>0.7</v>
      </c>
      <c r="V15" s="111"/>
    </row>
    <row r="16" spans="1:25" ht="13.5" customHeight="1" x14ac:dyDescent="0.2">
      <c r="A16" s="100">
        <v>44382</v>
      </c>
      <c r="B16" s="101" t="s">
        <v>54</v>
      </c>
      <c r="C16" s="102">
        <v>12</v>
      </c>
      <c r="D16" s="103">
        <v>0.19499999999999998</v>
      </c>
      <c r="E16" s="103">
        <v>0.21309027777777778</v>
      </c>
      <c r="F16" s="104">
        <v>13.5</v>
      </c>
      <c r="G16" s="104">
        <v>38.822959999999995</v>
      </c>
      <c r="H16" s="105">
        <v>89.89</v>
      </c>
      <c r="I16" s="104">
        <v>4.8099999999999996</v>
      </c>
      <c r="J16" s="104">
        <f t="shared" si="4"/>
        <v>57719.999999999993</v>
      </c>
      <c r="K16" s="104">
        <f t="shared" si="5"/>
        <v>20.402920537427995</v>
      </c>
      <c r="L16" s="104">
        <v>76.5</v>
      </c>
      <c r="M16" s="104">
        <f t="shared" si="6"/>
        <v>21383.311103893451</v>
      </c>
      <c r="N16" s="104">
        <f t="shared" si="7"/>
        <v>147.43279806668042</v>
      </c>
      <c r="O16" s="106">
        <f t="shared" si="0"/>
        <v>1.8090277777777802E-2</v>
      </c>
      <c r="P16" s="107">
        <f t="shared" si="1"/>
        <v>31.094049904030669</v>
      </c>
      <c r="Q16" s="107">
        <f>AVERAGE(P$5:P16)</f>
        <v>17.592334154942499</v>
      </c>
      <c r="R16" s="108">
        <f t="shared" si="2"/>
        <v>13.5</v>
      </c>
      <c r="S16" s="102" t="s">
        <v>58</v>
      </c>
      <c r="T16" s="109">
        <f t="shared" si="3"/>
        <v>0.52410943179762914</v>
      </c>
      <c r="U16" s="110">
        <v>0.7</v>
      </c>
      <c r="V16" s="111"/>
    </row>
    <row r="17" spans="1:22" ht="13.5" customHeight="1" x14ac:dyDescent="0.2">
      <c r="A17" s="100">
        <v>44384</v>
      </c>
      <c r="B17" s="101" t="s">
        <v>54</v>
      </c>
      <c r="C17" s="102">
        <v>13</v>
      </c>
      <c r="D17" s="103">
        <v>0.33938657407407408</v>
      </c>
      <c r="E17" s="103">
        <v>0.35474537037037041</v>
      </c>
      <c r="F17" s="104">
        <v>17</v>
      </c>
      <c r="G17" s="104">
        <v>40.088584000000004</v>
      </c>
      <c r="H17" s="105">
        <v>87.49</v>
      </c>
      <c r="I17" s="104">
        <v>4.8099999999999996</v>
      </c>
      <c r="J17" s="104">
        <f t="shared" si="4"/>
        <v>57719.999999999993</v>
      </c>
      <c r="K17" s="104">
        <f t="shared" si="5"/>
        <v>30.261855011303627</v>
      </c>
      <c r="L17" s="104">
        <v>76.5</v>
      </c>
      <c r="M17" s="104">
        <f t="shared" si="6"/>
        <v>14222.987588916183</v>
      </c>
      <c r="N17" s="104">
        <f t="shared" si="7"/>
        <v>98.064085908555739</v>
      </c>
      <c r="O17" s="106">
        <f t="shared" si="0"/>
        <v>1.5358796296296329E-2</v>
      </c>
      <c r="P17" s="107">
        <f t="shared" si="1"/>
        <v>46.119065561416633</v>
      </c>
      <c r="Q17" s="107">
        <f>AVERAGE(P$5:P17)</f>
        <v>19.786698109286665</v>
      </c>
      <c r="R17" s="108">
        <f t="shared" si="2"/>
        <v>17</v>
      </c>
      <c r="S17" s="102" t="s">
        <v>58</v>
      </c>
      <c r="T17" s="109">
        <f t="shared" si="3"/>
        <v>0.79868981669622208</v>
      </c>
      <c r="U17" s="110">
        <v>0.7</v>
      </c>
      <c r="V17" s="111"/>
    </row>
    <row r="18" spans="1:22" ht="13.5" customHeight="1" x14ac:dyDescent="0.2">
      <c r="A18" s="100">
        <v>44384</v>
      </c>
      <c r="B18" s="101" t="s">
        <v>54</v>
      </c>
      <c r="C18" s="102">
        <v>14</v>
      </c>
      <c r="D18" s="103">
        <v>0.90613425925925928</v>
      </c>
      <c r="E18" s="103">
        <v>0.93387731481481484</v>
      </c>
      <c r="F18" s="104">
        <v>17</v>
      </c>
      <c r="G18" s="104">
        <v>29.693832</v>
      </c>
      <c r="H18" s="105">
        <v>91</v>
      </c>
      <c r="I18" s="104">
        <v>3.45</v>
      </c>
      <c r="J18" s="104">
        <f t="shared" si="4"/>
        <v>41400</v>
      </c>
      <c r="K18" s="104">
        <f t="shared" si="5"/>
        <v>16.75322553191489</v>
      </c>
      <c r="L18" s="104">
        <v>76.5</v>
      </c>
      <c r="M18" s="104">
        <f t="shared" si="6"/>
        <v>18848.571666521562</v>
      </c>
      <c r="N18" s="104">
        <f t="shared" si="7"/>
        <v>129.95637798346621</v>
      </c>
      <c r="O18" s="106">
        <f t="shared" si="0"/>
        <v>2.7743055555555562E-2</v>
      </c>
      <c r="P18" s="107">
        <f t="shared" si="1"/>
        <v>25.531914893617014</v>
      </c>
      <c r="Q18" s="107">
        <f>AVERAGE(P$5:P18)</f>
        <v>20.19707073673883</v>
      </c>
      <c r="R18" s="108">
        <f t="shared" si="2"/>
        <v>17</v>
      </c>
      <c r="S18" s="102" t="s">
        <v>58</v>
      </c>
      <c r="T18" s="109">
        <f t="shared" si="3"/>
        <v>0.42510680808553136</v>
      </c>
      <c r="U18" s="110">
        <v>0.7</v>
      </c>
      <c r="V18" s="111"/>
    </row>
    <row r="19" spans="1:22" x14ac:dyDescent="0.2">
      <c r="A19" s="100">
        <v>44385</v>
      </c>
      <c r="B19" s="101" t="s">
        <v>54</v>
      </c>
      <c r="C19" s="102">
        <v>15</v>
      </c>
      <c r="D19" s="103">
        <v>7.1597222222222215E-2</v>
      </c>
      <c r="E19" s="103">
        <v>8.7372685185185192E-2</v>
      </c>
      <c r="F19" s="104">
        <v>17</v>
      </c>
      <c r="G19" s="104">
        <v>26.132999999999999</v>
      </c>
      <c r="H19" s="105">
        <v>93.58</v>
      </c>
      <c r="I19" s="104">
        <v>4</v>
      </c>
      <c r="J19" s="104">
        <f t="shared" si="4"/>
        <v>48000</v>
      </c>
      <c r="K19" s="104">
        <f t="shared" si="5"/>
        <v>29.462569038884787</v>
      </c>
      <c r="L19" s="104">
        <v>76.5</v>
      </c>
      <c r="M19" s="104">
        <f t="shared" si="6"/>
        <v>12857.213578419505</v>
      </c>
      <c r="N19" s="104">
        <f t="shared" si="7"/>
        <v>88.647401891943659</v>
      </c>
      <c r="O19" s="106">
        <f t="shared" si="0"/>
        <v>1.5775462962962977E-2</v>
      </c>
      <c r="P19" s="107">
        <f t="shared" si="1"/>
        <v>44.900953778429894</v>
      </c>
      <c r="Q19" s="107">
        <f>AVERAGE(P$5:P19)</f>
        <v>21.843996272851566</v>
      </c>
      <c r="R19" s="108">
        <f t="shared" si="2"/>
        <v>17</v>
      </c>
      <c r="S19" s="102" t="s">
        <v>58</v>
      </c>
      <c r="T19" s="109">
        <f t="shared" si="3"/>
        <v>0.72699025592152389</v>
      </c>
      <c r="U19" s="110">
        <v>0.7</v>
      </c>
      <c r="V19" s="111"/>
    </row>
    <row r="20" spans="1:22" x14ac:dyDescent="0.2">
      <c r="A20" s="100">
        <v>44385</v>
      </c>
      <c r="B20" s="101" t="s">
        <v>54</v>
      </c>
      <c r="C20" s="102">
        <v>16</v>
      </c>
      <c r="D20" s="103">
        <v>0.96861111111111109</v>
      </c>
      <c r="E20" s="103">
        <v>0.98850694444444442</v>
      </c>
      <c r="F20" s="104">
        <v>17.5</v>
      </c>
      <c r="G20" s="104">
        <v>39.875023999999996</v>
      </c>
      <c r="H20" s="105">
        <v>88.22</v>
      </c>
      <c r="I20" s="104">
        <v>4.03</v>
      </c>
      <c r="J20" s="104">
        <f t="shared" si="4"/>
        <v>48360</v>
      </c>
      <c r="K20" s="104">
        <f t="shared" si="5"/>
        <v>24.048041884816751</v>
      </c>
      <c r="L20" s="104">
        <v>76.5</v>
      </c>
      <c r="M20" s="104">
        <f t="shared" si="6"/>
        <v>15084.945842683021</v>
      </c>
      <c r="N20" s="104">
        <f t="shared" si="7"/>
        <v>104.00708119829719</v>
      </c>
      <c r="O20" s="106">
        <f t="shared" si="0"/>
        <v>1.9895833333333335E-2</v>
      </c>
      <c r="P20" s="107">
        <f t="shared" si="1"/>
        <v>36.64921465968586</v>
      </c>
      <c r="Q20" s="107">
        <f>AVERAGE(P$5:P20)</f>
        <v>22.769322422028711</v>
      </c>
      <c r="R20" s="108">
        <f t="shared" si="2"/>
        <v>17.5</v>
      </c>
      <c r="S20" s="102" t="s">
        <v>58</v>
      </c>
      <c r="T20" s="109">
        <f t="shared" si="3"/>
        <v>0.62943905147059798</v>
      </c>
      <c r="U20" s="110">
        <v>0.7</v>
      </c>
      <c r="V20" s="111"/>
    </row>
    <row r="21" spans="1:22" x14ac:dyDescent="0.2">
      <c r="A21" s="100">
        <v>44386</v>
      </c>
      <c r="B21" s="101" t="s">
        <v>54</v>
      </c>
      <c r="C21" s="102">
        <v>17</v>
      </c>
      <c r="D21" s="103">
        <v>0.16368055555555555</v>
      </c>
      <c r="E21" s="103">
        <v>0.19430555555555554</v>
      </c>
      <c r="F21" s="104">
        <v>18.015999999999998</v>
      </c>
      <c r="G21" s="104">
        <v>49.451504</v>
      </c>
      <c r="H21" s="105">
        <v>73.27</v>
      </c>
      <c r="I21" s="104">
        <v>4.21</v>
      </c>
      <c r="J21" s="104">
        <f t="shared" si="4"/>
        <v>50520</v>
      </c>
      <c r="K21" s="104">
        <f t="shared" si="5"/>
        <v>16.083704337414972</v>
      </c>
      <c r="L21" s="104">
        <v>76.5</v>
      </c>
      <c r="M21" s="104">
        <f t="shared" si="6"/>
        <v>19539.456926691968</v>
      </c>
      <c r="N21" s="104">
        <f t="shared" si="7"/>
        <v>134.7198660398787</v>
      </c>
      <c r="O21" s="106">
        <f t="shared" si="0"/>
        <v>3.0624999999999986E-2</v>
      </c>
      <c r="P21" s="107">
        <f t="shared" si="1"/>
        <v>24.511564625850351</v>
      </c>
      <c r="Q21" s="107">
        <f>AVERAGE(P$5:P21)</f>
        <v>22.87180725754763</v>
      </c>
      <c r="R21" s="108">
        <f t="shared" si="2"/>
        <v>18.015999999999998</v>
      </c>
      <c r="S21" s="102" t="s">
        <v>58</v>
      </c>
      <c r="T21" s="109">
        <f t="shared" si="3"/>
        <v>0.50687504137561679</v>
      </c>
      <c r="U21" s="110">
        <v>0.7</v>
      </c>
      <c r="V21" s="111"/>
    </row>
    <row r="22" spans="1:22" x14ac:dyDescent="0.2">
      <c r="A22" s="100">
        <v>44386</v>
      </c>
      <c r="B22" s="101" t="s">
        <v>54</v>
      </c>
      <c r="C22" s="102">
        <v>18</v>
      </c>
      <c r="D22" s="103">
        <v>0.34431712962962963</v>
      </c>
      <c r="E22" s="103">
        <v>0.35574074074074075</v>
      </c>
      <c r="F22" s="104">
        <v>18.5</v>
      </c>
      <c r="G22" s="104">
        <v>6.8384160000000005</v>
      </c>
      <c r="H22" s="105">
        <v>91.1</v>
      </c>
      <c r="I22" s="104">
        <v>2.12</v>
      </c>
      <c r="J22" s="104">
        <f t="shared" si="4"/>
        <v>25440</v>
      </c>
      <c r="K22" s="104">
        <f t="shared" si="5"/>
        <v>44.276381762917893</v>
      </c>
      <c r="L22" s="104">
        <v>76.5</v>
      </c>
      <c r="M22" s="104">
        <f t="shared" si="6"/>
        <v>4386.3536139062116</v>
      </c>
      <c r="N22" s="104">
        <f t="shared" si="7"/>
        <v>30.242855443015991</v>
      </c>
      <c r="O22" s="106">
        <f t="shared" si="0"/>
        <v>1.142361111111112E-2</v>
      </c>
      <c r="P22" s="107">
        <f t="shared" si="1"/>
        <v>67.47720364741636</v>
      </c>
      <c r="Q22" s="107">
        <f>AVERAGE(P$5:P22)</f>
        <v>25.349884834762559</v>
      </c>
      <c r="R22" s="108">
        <f t="shared" si="2"/>
        <v>18.5</v>
      </c>
      <c r="S22" s="102" t="s">
        <v>58</v>
      </c>
      <c r="T22" s="109">
        <v>1</v>
      </c>
      <c r="U22" s="110">
        <v>0.7</v>
      </c>
      <c r="V22" s="111"/>
    </row>
    <row r="23" spans="1:22" ht="13.5" customHeight="1" x14ac:dyDescent="0.2">
      <c r="A23" s="100">
        <v>44386</v>
      </c>
      <c r="B23" s="101" t="s">
        <v>54</v>
      </c>
      <c r="C23" s="102">
        <v>19</v>
      </c>
      <c r="D23" s="103">
        <v>0.40035879629629628</v>
      </c>
      <c r="E23" s="103">
        <v>0.41829861111111111</v>
      </c>
      <c r="F23" s="104">
        <v>18.015999999999998</v>
      </c>
      <c r="G23" s="104">
        <v>27.792023999999998</v>
      </c>
      <c r="H23" s="105">
        <v>52.5</v>
      </c>
      <c r="I23" s="104">
        <v>1.19</v>
      </c>
      <c r="J23" s="104">
        <f t="shared" si="4"/>
        <v>14280</v>
      </c>
      <c r="K23" s="104">
        <f t="shared" si="5"/>
        <v>27.456439791483849</v>
      </c>
      <c r="L23" s="104">
        <v>76.5</v>
      </c>
      <c r="M23" s="104">
        <f t="shared" si="6"/>
        <v>2604.808643243859</v>
      </c>
      <c r="N23" s="104">
        <f t="shared" si="7"/>
        <v>17.959530441092028</v>
      </c>
      <c r="O23" s="106">
        <f t="shared" si="0"/>
        <v>1.7939814814814825E-2</v>
      </c>
      <c r="P23" s="107">
        <f t="shared" si="1"/>
        <v>41.843612903225775</v>
      </c>
      <c r="Q23" s="107">
        <f>AVERAGE(P$5:P23)</f>
        <v>26.217975785734307</v>
      </c>
      <c r="R23" s="108">
        <f t="shared" si="2"/>
        <v>18.015999999999998</v>
      </c>
      <c r="S23" s="102" t="s">
        <v>58</v>
      </c>
      <c r="T23" s="109">
        <v>1</v>
      </c>
      <c r="U23" s="110">
        <v>0.7</v>
      </c>
      <c r="V23" s="111"/>
    </row>
    <row r="24" spans="1:22" ht="13.5" customHeight="1" x14ac:dyDescent="0.2">
      <c r="A24" s="100">
        <v>44386</v>
      </c>
      <c r="B24" s="101" t="s">
        <v>54</v>
      </c>
      <c r="C24" s="102">
        <v>20</v>
      </c>
      <c r="D24" s="103">
        <v>0.5895717592592592</v>
      </c>
      <c r="E24" s="103">
        <v>0.60238425925925931</v>
      </c>
      <c r="F24" s="104">
        <v>18.5</v>
      </c>
      <c r="G24" s="104">
        <v>11.619911999999999</v>
      </c>
      <c r="H24" s="105">
        <v>48.83</v>
      </c>
      <c r="I24" s="104">
        <v>1.4</v>
      </c>
      <c r="J24" s="104">
        <f t="shared" si="4"/>
        <v>16800</v>
      </c>
      <c r="K24" s="104">
        <f t="shared" si="5"/>
        <v>39.476773983739484</v>
      </c>
      <c r="L24" s="104">
        <v>76.5</v>
      </c>
      <c r="M24" s="104">
        <f t="shared" si="6"/>
        <v>1857.7903080763131</v>
      </c>
      <c r="N24" s="104">
        <f t="shared" si="7"/>
        <v>12.809018304512239</v>
      </c>
      <c r="O24" s="106">
        <f t="shared" si="0"/>
        <v>1.2812500000000115E-2</v>
      </c>
      <c r="P24" s="107">
        <f t="shared" si="1"/>
        <v>60.162601626015721</v>
      </c>
      <c r="Q24" s="107">
        <f>AVERAGE(P$5:P24)</f>
        <v>27.915207077748381</v>
      </c>
      <c r="R24" s="108">
        <f t="shared" si="2"/>
        <v>18.5</v>
      </c>
      <c r="S24" s="102" t="s">
        <v>58</v>
      </c>
      <c r="T24" s="109">
        <v>1</v>
      </c>
      <c r="U24" s="110">
        <v>0.7</v>
      </c>
      <c r="V24" s="111"/>
    </row>
    <row r="25" spans="1:22" x14ac:dyDescent="0.2">
      <c r="A25" s="100">
        <v>44386</v>
      </c>
      <c r="B25" s="101" t="s">
        <v>54</v>
      </c>
      <c r="C25" s="102">
        <v>21</v>
      </c>
      <c r="D25" s="103">
        <v>0.92952546296296301</v>
      </c>
      <c r="E25" s="103">
        <v>0.93641203703703713</v>
      </c>
      <c r="F25" s="104">
        <v>18.5</v>
      </c>
      <c r="G25" s="104">
        <v>27.351416</v>
      </c>
      <c r="H25" s="105">
        <v>90.78</v>
      </c>
      <c r="I25" s="104">
        <v>3.27</v>
      </c>
      <c r="J25" s="104">
        <f t="shared" si="4"/>
        <v>39240</v>
      </c>
      <c r="K25" s="104">
        <f t="shared" si="5"/>
        <v>73.446703865545786</v>
      </c>
      <c r="L25" s="104">
        <v>76.5</v>
      </c>
      <c r="M25" s="104">
        <f t="shared" si="6"/>
        <v>4339.0197715197628</v>
      </c>
      <c r="N25" s="104">
        <f t="shared" si="7"/>
        <v>29.916499959883598</v>
      </c>
      <c r="O25" s="106">
        <f t="shared" si="0"/>
        <v>6.8865740740741144E-3</v>
      </c>
      <c r="P25" s="107">
        <f t="shared" si="1"/>
        <v>111.93277310924304</v>
      </c>
      <c r="Q25" s="107">
        <f>AVERAGE(P$5:P25)</f>
        <v>31.916043555438602</v>
      </c>
      <c r="R25" s="108">
        <f t="shared" si="2"/>
        <v>18.5</v>
      </c>
      <c r="S25" s="102" t="s">
        <v>58</v>
      </c>
      <c r="T25" s="109">
        <v>1</v>
      </c>
      <c r="U25" s="110">
        <v>0.7</v>
      </c>
      <c r="V25" s="111"/>
    </row>
    <row r="26" spans="1:22" x14ac:dyDescent="0.2">
      <c r="A26" s="100">
        <v>44387</v>
      </c>
      <c r="B26" s="101" t="s">
        <v>54</v>
      </c>
      <c r="C26" s="102">
        <v>22</v>
      </c>
      <c r="D26" s="103">
        <v>0.62476851851851845</v>
      </c>
      <c r="E26" s="103">
        <v>0.63277777777777777</v>
      </c>
      <c r="F26" s="104">
        <v>17</v>
      </c>
      <c r="G26" s="104">
        <v>33.391791999999995</v>
      </c>
      <c r="H26" s="105">
        <v>91.17</v>
      </c>
      <c r="I26" s="104">
        <v>3.59</v>
      </c>
      <c r="J26" s="104">
        <f t="shared" si="4"/>
        <v>43080</v>
      </c>
      <c r="K26" s="104">
        <f t="shared" si="5"/>
        <v>58.031042774565982</v>
      </c>
      <c r="L26" s="104">
        <v>76.5</v>
      </c>
      <c r="M26" s="104">
        <f t="shared" si="6"/>
        <v>5992.5355444506549</v>
      </c>
      <c r="N26" s="104">
        <f t="shared" si="7"/>
        <v>41.317094370456594</v>
      </c>
      <c r="O26" s="106">
        <f t="shared" si="0"/>
        <v>8.009259259259327E-3</v>
      </c>
      <c r="P26" s="107">
        <f t="shared" si="1"/>
        <v>88.439306358380762</v>
      </c>
      <c r="Q26" s="107">
        <f>AVERAGE(P$5:P26)</f>
        <v>34.485282773754157</v>
      </c>
      <c r="R26" s="108">
        <f t="shared" si="2"/>
        <v>17</v>
      </c>
      <c r="S26" s="102" t="s">
        <v>58</v>
      </c>
      <c r="T26" s="109">
        <v>1</v>
      </c>
      <c r="U26" s="110">
        <v>0.7</v>
      </c>
      <c r="V26" s="111"/>
    </row>
    <row r="27" spans="1:22" ht="13.5" customHeight="1" x14ac:dyDescent="0.2">
      <c r="A27" s="100">
        <v>44388</v>
      </c>
      <c r="B27" s="101" t="s">
        <v>54</v>
      </c>
      <c r="C27" s="102">
        <v>23</v>
      </c>
      <c r="D27" s="103">
        <v>0.71594907407407404</v>
      </c>
      <c r="E27" s="103">
        <v>0.7337731481481482</v>
      </c>
      <c r="F27" s="104">
        <v>15</v>
      </c>
      <c r="G27" s="104">
        <v>55.318784000000001</v>
      </c>
      <c r="H27" s="105">
        <v>81.03</v>
      </c>
      <c r="I27" s="104">
        <v>7.4</v>
      </c>
      <c r="J27" s="104">
        <f t="shared" si="4"/>
        <v>88800</v>
      </c>
      <c r="K27" s="104">
        <f t="shared" si="5"/>
        <v>23.008488311688204</v>
      </c>
      <c r="L27" s="104">
        <v>76.5</v>
      </c>
      <c r="M27" s="104">
        <f t="shared" si="6"/>
        <v>26395.6665727375</v>
      </c>
      <c r="N27" s="104">
        <f t="shared" si="7"/>
        <v>181.9917860590476</v>
      </c>
      <c r="O27" s="106">
        <f t="shared" si="0"/>
        <v>1.7824074074074159E-2</v>
      </c>
      <c r="P27" s="107">
        <f t="shared" si="1"/>
        <v>35.0649350649349</v>
      </c>
      <c r="Q27" s="107">
        <f>AVERAGE(P$5:P27)</f>
        <v>34.510485047283758</v>
      </c>
      <c r="R27" s="108">
        <f t="shared" si="2"/>
        <v>15</v>
      </c>
      <c r="S27" s="102" t="s">
        <v>58</v>
      </c>
      <c r="T27" s="109">
        <f t="shared" ref="T27:T35" si="8">((((P27/60)*1000)/H27)/Y$1)</f>
        <v>0.65566690722356669</v>
      </c>
      <c r="U27" s="110">
        <v>0.7</v>
      </c>
      <c r="V27" s="111"/>
    </row>
    <row r="28" spans="1:22" x14ac:dyDescent="0.2">
      <c r="A28" s="100">
        <v>44388</v>
      </c>
      <c r="B28" s="101" t="s">
        <v>54</v>
      </c>
      <c r="C28" s="102">
        <v>24</v>
      </c>
      <c r="D28" s="103">
        <v>0.83149305555555564</v>
      </c>
      <c r="E28" s="103">
        <v>0.83827546296296296</v>
      </c>
      <c r="F28" s="104">
        <v>6</v>
      </c>
      <c r="G28" s="104">
        <v>66.219335999999998</v>
      </c>
      <c r="H28" s="105">
        <v>82.94</v>
      </c>
      <c r="I28" s="104">
        <v>6.36</v>
      </c>
      <c r="J28" s="104">
        <f t="shared" si="4"/>
        <v>76320</v>
      </c>
      <c r="K28" s="104">
        <f t="shared" si="5"/>
        <v>24.186397269624884</v>
      </c>
      <c r="L28" s="104">
        <v>76.5</v>
      </c>
      <c r="M28" s="104">
        <f t="shared" si="6"/>
        <v>22350.31844170429</v>
      </c>
      <c r="N28" s="104">
        <f t="shared" si="7"/>
        <v>154.10008157912506</v>
      </c>
      <c r="O28" s="106">
        <f t="shared" si="0"/>
        <v>6.7824074074073204E-3</v>
      </c>
      <c r="P28" s="107">
        <f t="shared" si="1"/>
        <v>36.860068259386139</v>
      </c>
      <c r="Q28" s="107">
        <f>AVERAGE(P$5:P28)</f>
        <v>34.608384347788025</v>
      </c>
      <c r="R28" s="108">
        <f t="shared" si="2"/>
        <v>6</v>
      </c>
      <c r="S28" s="102" t="s">
        <v>58</v>
      </c>
      <c r="T28" s="109">
        <f t="shared" si="8"/>
        <v>0.67336132471421728</v>
      </c>
      <c r="U28" s="110">
        <v>0.7</v>
      </c>
      <c r="V28" s="111"/>
    </row>
    <row r="29" spans="1:22" ht="13.5" customHeight="1" x14ac:dyDescent="0.2">
      <c r="A29" s="100">
        <v>44388</v>
      </c>
      <c r="B29" s="101" t="s">
        <v>54</v>
      </c>
      <c r="C29" s="102">
        <v>25</v>
      </c>
      <c r="D29" s="103">
        <v>0.92896990740740737</v>
      </c>
      <c r="E29" s="103">
        <v>0.93744212962962958</v>
      </c>
      <c r="F29" s="104">
        <v>6</v>
      </c>
      <c r="G29" s="104">
        <v>66.167631999999998</v>
      </c>
      <c r="H29" s="105">
        <v>87.35</v>
      </c>
      <c r="I29" s="104">
        <v>6.01</v>
      </c>
      <c r="J29" s="104">
        <f t="shared" si="4"/>
        <v>72120</v>
      </c>
      <c r="K29" s="104">
        <f t="shared" si="5"/>
        <v>19.362334426229527</v>
      </c>
      <c r="L29" s="104">
        <v>76.5</v>
      </c>
      <c r="M29" s="104">
        <f t="shared" si="6"/>
        <v>27574.028054339105</v>
      </c>
      <c r="N29" s="104">
        <f t="shared" si="7"/>
        <v>190.11630566793508</v>
      </c>
      <c r="O29" s="106">
        <f t="shared" si="0"/>
        <v>8.4722222222222143E-3</v>
      </c>
      <c r="P29" s="107">
        <f t="shared" si="1"/>
        <v>29.508196721311503</v>
      </c>
      <c r="Q29" s="107">
        <f>AVERAGE(P$5:P29)</f>
        <v>34.404376842728965</v>
      </c>
      <c r="R29" s="108">
        <f t="shared" si="2"/>
        <v>6</v>
      </c>
      <c r="S29" s="102" t="s">
        <v>58</v>
      </c>
      <c r="T29" s="109">
        <f t="shared" si="8"/>
        <v>0.51184188862832392</v>
      </c>
      <c r="U29" s="110">
        <v>0.7</v>
      </c>
      <c r="V29" s="111"/>
    </row>
    <row r="30" spans="1:22" ht="13.5" customHeight="1" x14ac:dyDescent="0.2">
      <c r="A30" s="100">
        <v>44389</v>
      </c>
      <c r="B30" s="101" t="s">
        <v>53</v>
      </c>
      <c r="C30" s="102">
        <v>26</v>
      </c>
      <c r="D30" s="103">
        <v>3.8773148148148143E-3</v>
      </c>
      <c r="E30" s="103">
        <v>7.5231481481481477E-3</v>
      </c>
      <c r="F30" s="104">
        <v>3</v>
      </c>
      <c r="G30" s="104">
        <v>45.980592000000001</v>
      </c>
      <c r="H30" s="105">
        <v>83.74</v>
      </c>
      <c r="I30" s="104">
        <v>8.0299999999999994</v>
      </c>
      <c r="J30" s="104">
        <f t="shared" si="4"/>
        <v>96359.999999999985</v>
      </c>
      <c r="K30" s="104">
        <f t="shared" si="5"/>
        <v>22.49718857142857</v>
      </c>
      <c r="L30" s="104">
        <v>76.5</v>
      </c>
      <c r="M30" s="104">
        <f t="shared" si="6"/>
        <v>30045.250022679826</v>
      </c>
      <c r="N30" s="104">
        <f t="shared" si="7"/>
        <v>207.15478804637195</v>
      </c>
      <c r="O30" s="106">
        <f t="shared" si="0"/>
        <v>3.6458333333333334E-3</v>
      </c>
      <c r="P30" s="107">
        <f t="shared" si="1"/>
        <v>34.285714285714285</v>
      </c>
      <c r="Q30" s="107">
        <f>AVERAGE(P$5:P30)</f>
        <v>34.399812898228397</v>
      </c>
      <c r="R30" s="108">
        <f t="shared" si="2"/>
        <v>3</v>
      </c>
      <c r="S30" s="102" t="s">
        <v>58</v>
      </c>
      <c r="T30" s="109">
        <f t="shared" si="8"/>
        <v>0.62034931870136079</v>
      </c>
      <c r="U30" s="110">
        <v>0.7</v>
      </c>
      <c r="V30" s="111"/>
    </row>
    <row r="31" spans="1:22" ht="13.5" customHeight="1" x14ac:dyDescent="0.2">
      <c r="A31" s="100">
        <v>44389</v>
      </c>
      <c r="B31" s="101" t="s">
        <v>54</v>
      </c>
      <c r="C31" s="102">
        <v>27</v>
      </c>
      <c r="D31" s="103">
        <v>0.83315972222222223</v>
      </c>
      <c r="E31" s="103">
        <v>0.84475694444444438</v>
      </c>
      <c r="F31" s="104">
        <v>16</v>
      </c>
      <c r="G31" s="104">
        <v>10.534127999999999</v>
      </c>
      <c r="H31" s="105">
        <v>90.45</v>
      </c>
      <c r="I31" s="104">
        <v>2.2599999999999998</v>
      </c>
      <c r="J31" s="104">
        <f t="shared" si="4"/>
        <v>27119.999999999996</v>
      </c>
      <c r="K31" s="104">
        <f t="shared" si="5"/>
        <v>37.719837125748739</v>
      </c>
      <c r="L31" s="104">
        <v>76.5</v>
      </c>
      <c r="M31" s="104">
        <f t="shared" si="6"/>
        <v>5476.292095996424</v>
      </c>
      <c r="N31" s="104">
        <f t="shared" si="7"/>
        <v>37.757719691792303</v>
      </c>
      <c r="O31" s="106">
        <f t="shared" si="0"/>
        <v>1.1597222222222148E-2</v>
      </c>
      <c r="P31" s="107">
        <f t="shared" si="1"/>
        <v>57.485029940120128</v>
      </c>
      <c r="Q31" s="107">
        <f>AVERAGE(P$5:P31)</f>
        <v>35.254820936816984</v>
      </c>
      <c r="R31" s="108">
        <f t="shared" si="2"/>
        <v>16</v>
      </c>
      <c r="S31" s="102" t="s">
        <v>58</v>
      </c>
      <c r="T31" s="109">
        <f t="shared" si="8"/>
        <v>0.96294671323718328</v>
      </c>
      <c r="U31" s="110">
        <v>0.7</v>
      </c>
      <c r="V31" s="111"/>
    </row>
    <row r="32" spans="1:22" ht="13.5" customHeight="1" x14ac:dyDescent="0.2">
      <c r="A32" s="100">
        <v>44390</v>
      </c>
      <c r="B32" s="101" t="s">
        <v>54</v>
      </c>
      <c r="C32" s="102">
        <v>28</v>
      </c>
      <c r="D32" s="103">
        <v>0.88961805555555562</v>
      </c>
      <c r="E32" s="103">
        <v>0.91693287037037041</v>
      </c>
      <c r="F32" s="104">
        <v>16</v>
      </c>
      <c r="G32" s="104">
        <v>64.816583999999992</v>
      </c>
      <c r="H32" s="105">
        <v>88.45</v>
      </c>
      <c r="I32" s="104">
        <v>6.66</v>
      </c>
      <c r="J32" s="104">
        <f t="shared" si="4"/>
        <v>79920</v>
      </c>
      <c r="K32" s="104">
        <f t="shared" si="5"/>
        <v>16.014947796610183</v>
      </c>
      <c r="L32" s="104">
        <v>76.5</v>
      </c>
      <c r="M32" s="104">
        <f t="shared" si="6"/>
        <v>37082.086049740938</v>
      </c>
      <c r="N32" s="104">
        <f t="shared" si="7"/>
        <v>255.67208361231181</v>
      </c>
      <c r="O32" s="106">
        <f t="shared" si="0"/>
        <v>2.7314814814814792E-2</v>
      </c>
      <c r="P32" s="107">
        <f t="shared" si="1"/>
        <v>24.406779661016969</v>
      </c>
      <c r="Q32" s="107">
        <f>AVERAGE(P$5:P32)</f>
        <v>34.867390891252697</v>
      </c>
      <c r="R32" s="108">
        <f t="shared" si="2"/>
        <v>16</v>
      </c>
      <c r="S32" s="102" t="s">
        <v>58</v>
      </c>
      <c r="T32" s="109">
        <f t="shared" si="8"/>
        <v>0.4180889675902662</v>
      </c>
      <c r="U32" s="110">
        <v>0.7</v>
      </c>
      <c r="V32" s="111"/>
    </row>
    <row r="33" spans="1:22" ht="13.5" customHeight="1" x14ac:dyDescent="0.2">
      <c r="A33" s="100">
        <v>44390</v>
      </c>
      <c r="B33" s="101" t="s">
        <v>54</v>
      </c>
      <c r="C33" s="102">
        <v>29</v>
      </c>
      <c r="D33" s="103">
        <v>0.21618055555555557</v>
      </c>
      <c r="E33" s="103">
        <v>0.23082175925925927</v>
      </c>
      <c r="F33" s="104">
        <v>16</v>
      </c>
      <c r="G33" s="104">
        <v>57.690424</v>
      </c>
      <c r="H33" s="105">
        <v>88.88</v>
      </c>
      <c r="I33" s="104">
        <v>6.6</v>
      </c>
      <c r="J33" s="104">
        <f t="shared" si="4"/>
        <v>79200</v>
      </c>
      <c r="K33" s="104">
        <f t="shared" si="5"/>
        <v>29.877689169960487</v>
      </c>
      <c r="L33" s="104">
        <v>76.5</v>
      </c>
      <c r="M33" s="104">
        <f t="shared" si="6"/>
        <v>20095.190274785189</v>
      </c>
      <c r="N33" s="104">
        <f t="shared" si="7"/>
        <v>138.55151409897792</v>
      </c>
      <c r="O33" s="106">
        <f t="shared" si="0"/>
        <v>1.4641203703703698E-2</v>
      </c>
      <c r="P33" s="107">
        <f t="shared" si="1"/>
        <v>45.533596837944685</v>
      </c>
      <c r="Q33" s="107">
        <f>AVERAGE(P$5:P33)</f>
        <v>35.235191096311048</v>
      </c>
      <c r="R33" s="108">
        <f t="shared" si="2"/>
        <v>16</v>
      </c>
      <c r="S33" s="102" t="s">
        <v>58</v>
      </c>
      <c r="T33" s="109">
        <f t="shared" si="8"/>
        <v>0.77621847703994296</v>
      </c>
      <c r="U33" s="110">
        <v>0.7</v>
      </c>
      <c r="V33" s="111"/>
    </row>
    <row r="34" spans="1:22" ht="13.5" customHeight="1" x14ac:dyDescent="0.2">
      <c r="A34" s="100">
        <v>44391</v>
      </c>
      <c r="B34" s="101" t="s">
        <v>54</v>
      </c>
      <c r="C34" s="102">
        <v>30</v>
      </c>
      <c r="D34" s="103">
        <v>2.3495370370370371E-2</v>
      </c>
      <c r="E34" s="103">
        <v>4.449074074074074E-2</v>
      </c>
      <c r="F34" s="104">
        <v>12</v>
      </c>
      <c r="G34" s="104">
        <v>66.219335999999998</v>
      </c>
      <c r="H34" s="105">
        <v>85.58</v>
      </c>
      <c r="I34" s="104">
        <v>5.47</v>
      </c>
      <c r="J34" s="104">
        <f t="shared" si="4"/>
        <v>65640</v>
      </c>
      <c r="K34" s="104">
        <f t="shared" si="5"/>
        <v>15.626492613009923</v>
      </c>
      <c r="L34" s="104">
        <v>76.5</v>
      </c>
      <c r="M34" s="104">
        <f t="shared" si="6"/>
        <v>30376.179116349616</v>
      </c>
      <c r="N34" s="104">
        <f t="shared" si="7"/>
        <v>209.43646472424268</v>
      </c>
      <c r="O34" s="106">
        <f t="shared" si="0"/>
        <v>2.0995370370370369E-2</v>
      </c>
      <c r="P34" s="107">
        <f t="shared" si="1"/>
        <v>23.814773980154357</v>
      </c>
      <c r="Q34" s="107">
        <f>AVERAGE(P$5:P34)</f>
        <v>34.85451052577249</v>
      </c>
      <c r="R34" s="108">
        <f t="shared" si="2"/>
        <v>12</v>
      </c>
      <c r="S34" s="102" t="s">
        <v>58</v>
      </c>
      <c r="T34" s="109">
        <f t="shared" si="8"/>
        <v>0.42162877867517817</v>
      </c>
      <c r="U34" s="110">
        <v>0.7</v>
      </c>
      <c r="V34" s="111"/>
    </row>
    <row r="35" spans="1:22" ht="13.5" customHeight="1" x14ac:dyDescent="0.2">
      <c r="A35" s="100">
        <v>44391</v>
      </c>
      <c r="B35" s="101" t="s">
        <v>54</v>
      </c>
      <c r="C35" s="102">
        <v>31</v>
      </c>
      <c r="D35" s="103">
        <v>0.88835648148148139</v>
      </c>
      <c r="E35" s="103">
        <v>0.90517361111111105</v>
      </c>
      <c r="F35" s="104">
        <v>16</v>
      </c>
      <c r="G35" s="104">
        <v>40.025640000000003</v>
      </c>
      <c r="H35" s="105">
        <v>88.95</v>
      </c>
      <c r="I35" s="104">
        <v>4.6500000000000004</v>
      </c>
      <c r="J35" s="104">
        <f t="shared" si="4"/>
        <v>55800.000000000007</v>
      </c>
      <c r="K35" s="104">
        <f t="shared" si="5"/>
        <v>26.011890433585624</v>
      </c>
      <c r="L35" s="104">
        <v>76.5</v>
      </c>
      <c r="M35" s="104">
        <f t="shared" si="6"/>
        <v>16187.346936816315</v>
      </c>
      <c r="N35" s="104">
        <f t="shared" si="7"/>
        <v>111.60787216608365</v>
      </c>
      <c r="O35" s="106">
        <f t="shared" si="0"/>
        <v>1.6817129629629668E-2</v>
      </c>
      <c r="P35" s="107">
        <f t="shared" si="1"/>
        <v>39.64211975223666</v>
      </c>
      <c r="Q35" s="107">
        <f>AVERAGE(P$5:P35)</f>
        <v>35.008949533077782</v>
      </c>
      <c r="R35" s="108">
        <f t="shared" si="2"/>
        <v>16</v>
      </c>
      <c r="S35" s="102" t="s">
        <v>58</v>
      </c>
      <c r="T35" s="109">
        <f t="shared" si="8"/>
        <v>0.67525371339425722</v>
      </c>
      <c r="U35" s="110">
        <v>0.7</v>
      </c>
      <c r="V35" s="111"/>
    </row>
    <row r="36" spans="1:22" ht="13.5" customHeight="1" x14ac:dyDescent="0.2">
      <c r="A36" s="100">
        <v>44392</v>
      </c>
      <c r="B36" s="112" t="s">
        <v>53</v>
      </c>
      <c r="C36" s="102">
        <v>32</v>
      </c>
      <c r="D36" s="103">
        <v>0.43479166666666669</v>
      </c>
      <c r="E36" s="103">
        <v>0.4456134259259259</v>
      </c>
      <c r="F36" s="104">
        <v>17</v>
      </c>
      <c r="G36" s="104">
        <v>10.046312</v>
      </c>
      <c r="H36" s="105">
        <v>91.31</v>
      </c>
      <c r="I36" s="104">
        <v>2.54</v>
      </c>
      <c r="J36" s="104">
        <f t="shared" si="4"/>
        <v>30480</v>
      </c>
      <c r="K36" s="104">
        <f t="shared" si="5"/>
        <v>42.949178181818368</v>
      </c>
      <c r="L36" s="104">
        <v>76.5</v>
      </c>
      <c r="M36" s="104">
        <f t="shared" si="6"/>
        <v>5450.8959045031006</v>
      </c>
      <c r="N36" s="104">
        <f t="shared" si="7"/>
        <v>37.582619046531796</v>
      </c>
      <c r="O36" s="106">
        <f t="shared" si="0"/>
        <v>1.0821759259259212E-2</v>
      </c>
      <c r="P36" s="107">
        <f t="shared" si="1"/>
        <v>65.454545454545737</v>
      </c>
      <c r="Q36" s="107">
        <f>AVERAGE(P$5:P36)</f>
        <v>35.960374405623654</v>
      </c>
      <c r="R36" s="108">
        <f t="shared" si="2"/>
        <v>17</v>
      </c>
      <c r="S36" s="102" t="s">
        <v>58</v>
      </c>
      <c r="T36" s="109">
        <v>1</v>
      </c>
      <c r="U36" s="110">
        <v>0.7</v>
      </c>
      <c r="V36" s="111"/>
    </row>
    <row r="37" spans="1:22" ht="13.5" customHeight="1" x14ac:dyDescent="0.2">
      <c r="A37" s="100">
        <v>44392</v>
      </c>
      <c r="B37" s="101" t="s">
        <v>54</v>
      </c>
      <c r="C37" s="102">
        <v>33</v>
      </c>
      <c r="D37" s="103">
        <v>0.72753472222222226</v>
      </c>
      <c r="E37" s="103">
        <v>0.73929398148148151</v>
      </c>
      <c r="F37" s="104">
        <v>17</v>
      </c>
      <c r="G37" s="104">
        <v>5.015288</v>
      </c>
      <c r="H37" s="105">
        <v>91.7</v>
      </c>
      <c r="I37" s="104">
        <v>2.79</v>
      </c>
      <c r="J37" s="104">
        <f t="shared" si="4"/>
        <v>33480</v>
      </c>
      <c r="K37" s="104">
        <f t="shared" si="5"/>
        <v>39.525080314960668</v>
      </c>
      <c r="L37" s="104">
        <v>76.5</v>
      </c>
      <c r="M37" s="104">
        <f t="shared" si="6"/>
        <v>6442.0280241507671</v>
      </c>
      <c r="N37" s="104">
        <f t="shared" si="7"/>
        <v>44.416237139793743</v>
      </c>
      <c r="O37" s="106">
        <f t="shared" si="0"/>
        <v>1.1759259259259247E-2</v>
      </c>
      <c r="P37" s="107">
        <f t="shared" si="1"/>
        <v>60.236220472441005</v>
      </c>
      <c r="Q37" s="107">
        <f>AVERAGE(P$5:P37)</f>
        <v>36.696006104618114</v>
      </c>
      <c r="R37" s="108">
        <f t="shared" ref="R37:R68" si="9">F37</f>
        <v>17</v>
      </c>
      <c r="S37" s="102" t="s">
        <v>58</v>
      </c>
      <c r="T37" s="109">
        <f>((((P37/60)*1000)/H37)/Y$1)</f>
        <v>0.99527808850403188</v>
      </c>
      <c r="U37" s="110">
        <v>0.7</v>
      </c>
      <c r="V37" s="111"/>
    </row>
    <row r="38" spans="1:22" ht="13.5" customHeight="1" x14ac:dyDescent="0.2">
      <c r="A38" s="100">
        <v>44393</v>
      </c>
      <c r="B38" s="101" t="s">
        <v>54</v>
      </c>
      <c r="C38" s="102">
        <v>34</v>
      </c>
      <c r="D38" s="103">
        <v>0.95163194444444443</v>
      </c>
      <c r="E38" s="103">
        <v>0.98635416666666664</v>
      </c>
      <c r="F38" s="104">
        <v>17</v>
      </c>
      <c r="G38" s="104">
        <v>28.180928000000002</v>
      </c>
      <c r="H38" s="105">
        <v>90.57</v>
      </c>
      <c r="I38" s="104">
        <v>4.0599999999999996</v>
      </c>
      <c r="J38" s="104">
        <f t="shared" si="4"/>
        <v>48719.999999999993</v>
      </c>
      <c r="K38" s="104">
        <f t="shared" si="5"/>
        <v>13.385827200000003</v>
      </c>
      <c r="L38" s="104">
        <v>76.5</v>
      </c>
      <c r="M38" s="104">
        <f t="shared" si="6"/>
        <v>27429.428013892608</v>
      </c>
      <c r="N38" s="104">
        <f t="shared" si="7"/>
        <v>189.11932309306619</v>
      </c>
      <c r="O38" s="106">
        <f t="shared" si="0"/>
        <v>3.472222222222221E-2</v>
      </c>
      <c r="P38" s="107">
        <f t="shared" si="1"/>
        <v>20.400000000000006</v>
      </c>
      <c r="Q38" s="107">
        <f>AVERAGE(P$5:P38)</f>
        <v>36.216711807423465</v>
      </c>
      <c r="R38" s="108">
        <f t="shared" si="9"/>
        <v>17</v>
      </c>
      <c r="S38" s="102" t="s">
        <v>58</v>
      </c>
      <c r="T38" s="109">
        <f>((((P38/60)*1000)/H38)/Y$1)</f>
        <v>0.34127294809639969</v>
      </c>
      <c r="U38" s="110">
        <v>0.7</v>
      </c>
      <c r="V38" s="111"/>
    </row>
    <row r="39" spans="1:22" x14ac:dyDescent="0.2">
      <c r="A39" s="100">
        <v>44394</v>
      </c>
      <c r="B39" s="101" t="s">
        <v>54</v>
      </c>
      <c r="C39" s="102">
        <v>35</v>
      </c>
      <c r="D39" s="103">
        <v>0.18729166666666666</v>
      </c>
      <c r="E39" s="103">
        <v>0.21207175925925925</v>
      </c>
      <c r="F39" s="104">
        <v>17.5</v>
      </c>
      <c r="G39" s="104">
        <v>60.244152</v>
      </c>
      <c r="H39" s="105">
        <v>91.87</v>
      </c>
      <c r="I39" s="104">
        <v>6.91</v>
      </c>
      <c r="J39" s="104">
        <f t="shared" si="4"/>
        <v>82920</v>
      </c>
      <c r="K39" s="104">
        <f t="shared" si="5"/>
        <v>19.308072863148062</v>
      </c>
      <c r="L39" s="104">
        <v>76.5</v>
      </c>
      <c r="M39" s="104">
        <f t="shared" si="6"/>
        <v>33176.113706610871</v>
      </c>
      <c r="N39" s="104">
        <f t="shared" si="7"/>
        <v>228.74134173979238</v>
      </c>
      <c r="O39" s="106">
        <f t="shared" si="0"/>
        <v>2.478009259259259E-2</v>
      </c>
      <c r="P39" s="107">
        <f t="shared" si="1"/>
        <v>29.425502101821582</v>
      </c>
      <c r="Q39" s="107">
        <f>AVERAGE(P$5:P39)</f>
        <v>36.022677244406275</v>
      </c>
      <c r="R39" s="108">
        <f t="shared" si="9"/>
        <v>17.5</v>
      </c>
      <c r="S39" s="102" t="s">
        <v>58</v>
      </c>
      <c r="T39" s="109">
        <f>((((P39/60)*1000)/H39)/Y$1)</f>
        <v>0.48529546199705087</v>
      </c>
      <c r="U39" s="110">
        <v>0.7</v>
      </c>
      <c r="V39" s="111"/>
    </row>
    <row r="40" spans="1:22" x14ac:dyDescent="0.2">
      <c r="A40" s="100">
        <v>44394</v>
      </c>
      <c r="B40" s="101" t="s">
        <v>54</v>
      </c>
      <c r="C40" s="102">
        <v>36</v>
      </c>
      <c r="D40" s="103">
        <v>0.31640046296296293</v>
      </c>
      <c r="E40" s="103">
        <v>0.3216087962962963</v>
      </c>
      <c r="F40" s="104">
        <v>11</v>
      </c>
      <c r="G40" s="104">
        <v>12.674224000000001</v>
      </c>
      <c r="H40" s="105">
        <v>92.34</v>
      </c>
      <c r="I40" s="104">
        <v>2.36</v>
      </c>
      <c r="J40" s="104">
        <f t="shared" si="4"/>
        <v>28320</v>
      </c>
      <c r="K40" s="104">
        <f t="shared" si="5"/>
        <v>57.742783999999588</v>
      </c>
      <c r="L40" s="104">
        <v>76.5</v>
      </c>
      <c r="M40" s="104">
        <f t="shared" si="6"/>
        <v>3883.4554629585982</v>
      </c>
      <c r="N40" s="104">
        <f t="shared" si="7"/>
        <v>26.775493387788423</v>
      </c>
      <c r="O40" s="106">
        <f t="shared" si="0"/>
        <v>5.2083333333333703E-3</v>
      </c>
      <c r="P40" s="107">
        <f t="shared" si="1"/>
        <v>87.999999999999375</v>
      </c>
      <c r="Q40" s="107">
        <f>AVERAGE(P$5:P40)</f>
        <v>37.46649176539497</v>
      </c>
      <c r="R40" s="108">
        <f t="shared" si="9"/>
        <v>11</v>
      </c>
      <c r="S40" s="102" t="s">
        <v>58</v>
      </c>
      <c r="T40" s="109">
        <v>1</v>
      </c>
      <c r="U40" s="110">
        <v>0.7</v>
      </c>
      <c r="V40" s="111"/>
    </row>
    <row r="41" spans="1:22" ht="13.5" customHeight="1" x14ac:dyDescent="0.2">
      <c r="A41" s="100">
        <v>44394</v>
      </c>
      <c r="B41" s="112" t="s">
        <v>53</v>
      </c>
      <c r="C41" s="102">
        <v>37</v>
      </c>
      <c r="D41" s="103">
        <v>0.60704861111111108</v>
      </c>
      <c r="E41" s="103">
        <v>0.65148148148148144</v>
      </c>
      <c r="F41" s="104">
        <v>16</v>
      </c>
      <c r="G41" s="104">
        <v>65.272928000000007</v>
      </c>
      <c r="H41" s="105">
        <v>74.849999999999994</v>
      </c>
      <c r="I41" s="104">
        <v>5.03</v>
      </c>
      <c r="J41" s="104">
        <f t="shared" si="4"/>
        <v>60360</v>
      </c>
      <c r="K41" s="104">
        <f t="shared" si="5"/>
        <v>9.8450838239124803</v>
      </c>
      <c r="L41" s="104">
        <v>76.5</v>
      </c>
      <c r="M41" s="104">
        <f t="shared" si="6"/>
        <v>38525.340533454233</v>
      </c>
      <c r="N41" s="104">
        <f t="shared" si="7"/>
        <v>265.6229768964389</v>
      </c>
      <c r="O41" s="106">
        <f t="shared" si="0"/>
        <v>4.4432870370370359E-2</v>
      </c>
      <c r="P41" s="107">
        <f t="shared" si="1"/>
        <v>15.003907267517587</v>
      </c>
      <c r="Q41" s="107">
        <f>AVERAGE(P$5:P41)</f>
        <v>36.859394887073961</v>
      </c>
      <c r="R41" s="108">
        <f t="shared" si="9"/>
        <v>16</v>
      </c>
      <c r="S41" s="102" t="s">
        <v>57</v>
      </c>
      <c r="T41" s="109">
        <f t="shared" ref="T41:T57" si="10">((((P41/60)*1000)/H41)/Y$1)</f>
        <v>0.30371667106976757</v>
      </c>
      <c r="U41" s="110">
        <v>0.7</v>
      </c>
      <c r="V41" s="111"/>
    </row>
    <row r="42" spans="1:22" ht="13.5" customHeight="1" x14ac:dyDescent="0.2">
      <c r="A42" s="100">
        <v>44394</v>
      </c>
      <c r="B42" s="101" t="s">
        <v>54</v>
      </c>
      <c r="C42" s="102">
        <v>38</v>
      </c>
      <c r="D42" s="103">
        <v>0.91049768518518526</v>
      </c>
      <c r="E42" s="103">
        <v>0.91824074074074069</v>
      </c>
      <c r="F42" s="104">
        <v>1</v>
      </c>
      <c r="G42" s="104">
        <v>58.785200000000003</v>
      </c>
      <c r="H42" s="105">
        <v>67.45</v>
      </c>
      <c r="I42" s="104">
        <v>4.9400000000000004</v>
      </c>
      <c r="J42" s="104">
        <f t="shared" si="4"/>
        <v>59280.000000000007</v>
      </c>
      <c r="K42" s="104">
        <f t="shared" si="5"/>
        <v>3.5309488789238221</v>
      </c>
      <c r="L42" s="104">
        <v>76.5</v>
      </c>
      <c r="M42" s="104">
        <f t="shared" si="6"/>
        <v>93728.607927714824</v>
      </c>
      <c r="N42" s="104">
        <f t="shared" si="7"/>
        <v>646.23625679569102</v>
      </c>
      <c r="O42" s="106">
        <f t="shared" si="0"/>
        <v>7.7430555555554337E-3</v>
      </c>
      <c r="P42" s="107">
        <f t="shared" si="1"/>
        <v>5.381165919282596</v>
      </c>
      <c r="Q42" s="107">
        <f>AVERAGE(P$5:P42)</f>
        <v>36.031020440553135</v>
      </c>
      <c r="R42" s="108">
        <f t="shared" si="9"/>
        <v>1</v>
      </c>
      <c r="S42" s="102" t="s">
        <v>57</v>
      </c>
      <c r="T42" s="109">
        <f t="shared" si="10"/>
        <v>0.12087889838224938</v>
      </c>
      <c r="U42" s="110">
        <v>0.7</v>
      </c>
      <c r="V42" s="111"/>
    </row>
    <row r="43" spans="1:22" ht="13.5" customHeight="1" x14ac:dyDescent="0.2">
      <c r="A43" s="100">
        <v>44394</v>
      </c>
      <c r="B43" s="101" t="s">
        <v>54</v>
      </c>
      <c r="C43" s="102">
        <v>39</v>
      </c>
      <c r="D43" s="103">
        <v>0.93623842592592599</v>
      </c>
      <c r="E43" s="103">
        <v>0.9394097222222223</v>
      </c>
      <c r="F43" s="104">
        <v>1</v>
      </c>
      <c r="G43" s="104">
        <v>66.057479999999998</v>
      </c>
      <c r="H43" s="105">
        <v>79.069999999999993</v>
      </c>
      <c r="I43" s="104">
        <v>4.6100000000000003</v>
      </c>
      <c r="J43" s="104">
        <f t="shared" si="4"/>
        <v>55320.000000000007</v>
      </c>
      <c r="K43" s="104">
        <f t="shared" si="5"/>
        <v>8.6211854014598135</v>
      </c>
      <c r="L43" s="104">
        <v>76.5</v>
      </c>
      <c r="M43" s="104">
        <f t="shared" si="6"/>
        <v>42514.467806666114</v>
      </c>
      <c r="N43" s="104">
        <f t="shared" si="7"/>
        <v>293.12705205468927</v>
      </c>
      <c r="O43" s="106">
        <f t="shared" si="0"/>
        <v>3.1712962962963109E-3</v>
      </c>
      <c r="P43" s="107">
        <f t="shared" si="1"/>
        <v>13.1386861313868</v>
      </c>
      <c r="Q43" s="107">
        <f>AVERAGE(P$5:P43)</f>
        <v>35.44403750954887</v>
      </c>
      <c r="R43" s="108">
        <f t="shared" si="9"/>
        <v>1</v>
      </c>
      <c r="S43" s="102" t="s">
        <v>57</v>
      </c>
      <c r="T43" s="109">
        <f t="shared" si="10"/>
        <v>0.2517655267367005</v>
      </c>
      <c r="U43" s="110">
        <v>0.7</v>
      </c>
      <c r="V43" s="111"/>
    </row>
    <row r="44" spans="1:22" ht="13.5" customHeight="1" x14ac:dyDescent="0.2">
      <c r="A44" s="100">
        <v>44395</v>
      </c>
      <c r="B44" s="112" t="s">
        <v>53</v>
      </c>
      <c r="C44" s="102">
        <v>40</v>
      </c>
      <c r="D44" s="103">
        <v>0.15571759259259257</v>
      </c>
      <c r="E44" s="103">
        <v>0.23068287037037036</v>
      </c>
      <c r="F44" s="104">
        <v>17</v>
      </c>
      <c r="G44" s="104">
        <v>66.172128000000001</v>
      </c>
      <c r="H44" s="105">
        <v>74.92</v>
      </c>
      <c r="I44" s="104">
        <v>5.97</v>
      </c>
      <c r="J44" s="104">
        <f t="shared" si="4"/>
        <v>71640</v>
      </c>
      <c r="K44" s="104">
        <f t="shared" si="5"/>
        <v>6.2000125984251957</v>
      </c>
      <c r="L44" s="104">
        <v>76.5</v>
      </c>
      <c r="M44" s="104">
        <f t="shared" si="6"/>
        <v>71930.522382668627</v>
      </c>
      <c r="N44" s="104">
        <f t="shared" si="7"/>
        <v>495.94368850312833</v>
      </c>
      <c r="O44" s="106">
        <f t="shared" si="0"/>
        <v>7.4965277777777783E-2</v>
      </c>
      <c r="P44" s="107">
        <f t="shared" si="1"/>
        <v>9.4488188976377945</v>
      </c>
      <c r="Q44" s="107">
        <f>AVERAGE(P$5:P44)</f>
        <v>34.794157044251094</v>
      </c>
      <c r="R44" s="108">
        <f t="shared" si="9"/>
        <v>17</v>
      </c>
      <c r="S44" s="102" t="s">
        <v>57</v>
      </c>
      <c r="T44" s="109">
        <f t="shared" si="10"/>
        <v>0.19108905858446576</v>
      </c>
      <c r="U44" s="110">
        <v>0.7</v>
      </c>
      <c r="V44" s="111"/>
    </row>
    <row r="45" spans="1:22" ht="12.75" customHeight="1" x14ac:dyDescent="0.2">
      <c r="A45" s="100">
        <v>44395</v>
      </c>
      <c r="B45" s="101" t="s">
        <v>54</v>
      </c>
      <c r="C45" s="102">
        <v>41</v>
      </c>
      <c r="D45" s="103">
        <v>0.26892361111111113</v>
      </c>
      <c r="E45" s="103">
        <v>0.33012731481481478</v>
      </c>
      <c r="F45" s="104">
        <v>17</v>
      </c>
      <c r="G45" s="104">
        <v>56.379840000000002</v>
      </c>
      <c r="H45" s="105">
        <v>62.35</v>
      </c>
      <c r="I45" s="104">
        <v>5.45</v>
      </c>
      <c r="J45" s="104">
        <f t="shared" si="4"/>
        <v>65400</v>
      </c>
      <c r="K45" s="104">
        <f t="shared" si="5"/>
        <v>7.5940774583963755</v>
      </c>
      <c r="L45" s="104">
        <v>76.5</v>
      </c>
      <c r="M45" s="104">
        <f t="shared" si="6"/>
        <v>44816.565724358625</v>
      </c>
      <c r="N45" s="104">
        <f t="shared" si="7"/>
        <v>308.99946469367887</v>
      </c>
      <c r="O45" s="106">
        <f t="shared" si="0"/>
        <v>6.1203703703703649E-2</v>
      </c>
      <c r="P45" s="107">
        <f t="shared" si="1"/>
        <v>11.573373676248119</v>
      </c>
      <c r="Q45" s="107">
        <f>AVERAGE(P$5:P45)</f>
        <v>34.227796474299801</v>
      </c>
      <c r="R45" s="108">
        <f t="shared" si="9"/>
        <v>17</v>
      </c>
      <c r="S45" s="102" t="s">
        <v>57</v>
      </c>
      <c r="T45" s="109">
        <f t="shared" si="10"/>
        <v>0.28124161445039292</v>
      </c>
      <c r="U45" s="110">
        <v>0.7</v>
      </c>
      <c r="V45" s="111"/>
    </row>
    <row r="46" spans="1:22" ht="12.75" customHeight="1" x14ac:dyDescent="0.2">
      <c r="A46" s="100">
        <v>44395</v>
      </c>
      <c r="B46" s="101" t="s">
        <v>54</v>
      </c>
      <c r="C46" s="102">
        <v>42</v>
      </c>
      <c r="D46" s="103">
        <v>0.34518518518518521</v>
      </c>
      <c r="E46" s="103">
        <v>0.42331018518518521</v>
      </c>
      <c r="F46" s="104">
        <v>17</v>
      </c>
      <c r="G46" s="104">
        <v>7.8297839999999992</v>
      </c>
      <c r="H46" s="105">
        <v>72.03</v>
      </c>
      <c r="I46" s="104">
        <v>2.66</v>
      </c>
      <c r="J46" s="104">
        <f t="shared" si="4"/>
        <v>31920</v>
      </c>
      <c r="K46" s="104">
        <f t="shared" si="5"/>
        <v>5.9492565333333332</v>
      </c>
      <c r="L46" s="104">
        <v>76.5</v>
      </c>
      <c r="M46" s="104">
        <f t="shared" si="6"/>
        <v>31828.093702008046</v>
      </c>
      <c r="N46" s="104">
        <f t="shared" si="7"/>
        <v>219.44706733285699</v>
      </c>
      <c r="O46" s="106">
        <f t="shared" si="0"/>
        <v>7.8125E-2</v>
      </c>
      <c r="P46" s="107">
        <f t="shared" si="1"/>
        <v>9.0666666666666664</v>
      </c>
      <c r="Q46" s="107">
        <f>AVERAGE(P$5:P46)</f>
        <v>33.628721955070439</v>
      </c>
      <c r="R46" s="108">
        <f t="shared" si="9"/>
        <v>17</v>
      </c>
      <c r="S46" s="102" t="s">
        <v>57</v>
      </c>
      <c r="T46" s="109">
        <f t="shared" si="10"/>
        <v>0.19071739188357262</v>
      </c>
      <c r="U46" s="110">
        <v>0.7</v>
      </c>
      <c r="V46" s="111"/>
    </row>
    <row r="47" spans="1:22" ht="12.75" customHeight="1" x14ac:dyDescent="0.2">
      <c r="A47" s="100">
        <v>44395</v>
      </c>
      <c r="B47" s="112" t="s">
        <v>53</v>
      </c>
      <c r="C47" s="102">
        <v>43</v>
      </c>
      <c r="D47" s="103">
        <v>0.69805555555555554</v>
      </c>
      <c r="E47" s="103">
        <v>0.81861111111111118</v>
      </c>
      <c r="F47" s="104">
        <v>17</v>
      </c>
      <c r="G47" s="104">
        <v>57.065480000000001</v>
      </c>
      <c r="H47" s="105">
        <v>52.78</v>
      </c>
      <c r="I47" s="104">
        <v>3.76</v>
      </c>
      <c r="J47" s="104">
        <f t="shared" si="4"/>
        <v>45120</v>
      </c>
      <c r="K47" s="104">
        <f t="shared" si="5"/>
        <v>3.8553649769585223</v>
      </c>
      <c r="L47" s="104">
        <v>76.5</v>
      </c>
      <c r="M47" s="104">
        <f t="shared" si="6"/>
        <v>51453.335862635271</v>
      </c>
      <c r="N47" s="104">
        <f t="shared" si="7"/>
        <v>354.75840197226313</v>
      </c>
      <c r="O47" s="106">
        <f t="shared" si="0"/>
        <v>0.12055555555555564</v>
      </c>
      <c r="P47" s="107">
        <f t="shared" si="1"/>
        <v>5.875576036866355</v>
      </c>
      <c r="Q47" s="107">
        <f>AVERAGE(P$5:P47)</f>
        <v>32.983299956972665</v>
      </c>
      <c r="R47" s="108">
        <f t="shared" si="9"/>
        <v>17</v>
      </c>
      <c r="S47" s="102" t="s">
        <v>57</v>
      </c>
      <c r="T47" s="109">
        <f t="shared" si="10"/>
        <v>0.16866972214183387</v>
      </c>
      <c r="U47" s="110">
        <v>0.7</v>
      </c>
      <c r="V47" s="111"/>
    </row>
    <row r="48" spans="1:22" x14ac:dyDescent="0.2">
      <c r="A48" s="100">
        <v>44395</v>
      </c>
      <c r="B48" s="112" t="s">
        <v>53</v>
      </c>
      <c r="C48" s="102">
        <v>44</v>
      </c>
      <c r="D48" s="103">
        <v>0.87193287037037026</v>
      </c>
      <c r="E48" s="103">
        <v>0.99175925925925934</v>
      </c>
      <c r="F48" s="104">
        <v>17</v>
      </c>
      <c r="G48" s="104">
        <v>59.259528000000003</v>
      </c>
      <c r="H48" s="105">
        <v>89.88</v>
      </c>
      <c r="I48" s="104">
        <v>4.63</v>
      </c>
      <c r="J48" s="104">
        <f t="shared" si="4"/>
        <v>55560</v>
      </c>
      <c r="K48" s="104">
        <f t="shared" si="5"/>
        <v>3.8788256157635406</v>
      </c>
      <c r="L48" s="104">
        <v>76.5</v>
      </c>
      <c r="M48" s="104">
        <f t="shared" si="6"/>
        <v>106462.04417218659</v>
      </c>
      <c r="N48" s="104">
        <f t="shared" si="7"/>
        <v>734.03024367662522</v>
      </c>
      <c r="O48" s="106">
        <f t="shared" si="0"/>
        <v>0.11982638888888908</v>
      </c>
      <c r="P48" s="107">
        <f t="shared" si="1"/>
        <v>5.9113300492610747</v>
      </c>
      <c r="Q48" s="107">
        <f>AVERAGE(P$5:P48)</f>
        <v>32.368027913615585</v>
      </c>
      <c r="R48" s="108">
        <f t="shared" si="9"/>
        <v>17</v>
      </c>
      <c r="S48" s="102" t="s">
        <v>57</v>
      </c>
      <c r="T48" s="109">
        <f t="shared" si="10"/>
        <v>9.9650207840438348E-2</v>
      </c>
      <c r="U48" s="110">
        <v>0.7</v>
      </c>
      <c r="V48" s="111"/>
    </row>
    <row r="49" spans="1:22" x14ac:dyDescent="0.2">
      <c r="A49" s="100">
        <v>44396</v>
      </c>
      <c r="B49" s="101" t="s">
        <v>54</v>
      </c>
      <c r="C49" s="102">
        <v>45</v>
      </c>
      <c r="D49" s="103">
        <v>0.47714120370370372</v>
      </c>
      <c r="E49" s="103">
        <v>0.5374768518518519</v>
      </c>
      <c r="F49" s="104">
        <v>15</v>
      </c>
      <c r="G49" s="104">
        <v>49.442512000000001</v>
      </c>
      <c r="H49" s="105">
        <v>88.72</v>
      </c>
      <c r="I49" s="104">
        <v>3.48</v>
      </c>
      <c r="J49" s="104">
        <f t="shared" si="4"/>
        <v>41760</v>
      </c>
      <c r="K49" s="104">
        <f t="shared" si="5"/>
        <v>6.7970596585459395</v>
      </c>
      <c r="L49" s="104">
        <v>76.5</v>
      </c>
      <c r="M49" s="104">
        <f t="shared" si="6"/>
        <v>45392.81546246534</v>
      </c>
      <c r="N49" s="104">
        <f t="shared" si="7"/>
        <v>312.97256833798752</v>
      </c>
      <c r="O49" s="106">
        <f t="shared" si="0"/>
        <v>6.033564814814818E-2</v>
      </c>
      <c r="P49" s="107">
        <f t="shared" si="1"/>
        <v>10.358718588145017</v>
      </c>
      <c r="Q49" s="107">
        <f>AVERAGE(P$5:P49)</f>
        <v>31.87893215082735</v>
      </c>
      <c r="R49" s="108">
        <f t="shared" si="9"/>
        <v>15</v>
      </c>
      <c r="S49" s="102" t="s">
        <v>57</v>
      </c>
      <c r="T49" s="109">
        <f t="shared" si="10"/>
        <v>0.17690518669810737</v>
      </c>
      <c r="U49" s="110">
        <v>0.7</v>
      </c>
      <c r="V49" s="111"/>
    </row>
    <row r="50" spans="1:22" ht="12.75" customHeight="1" x14ac:dyDescent="0.2">
      <c r="A50" s="100">
        <v>44396</v>
      </c>
      <c r="B50" s="101" t="s">
        <v>54</v>
      </c>
      <c r="C50" s="102">
        <v>46</v>
      </c>
      <c r="D50" s="103">
        <v>0.64825231481481482</v>
      </c>
      <c r="E50" s="103">
        <v>0.70702546296296298</v>
      </c>
      <c r="F50" s="104">
        <v>17</v>
      </c>
      <c r="G50" s="104">
        <v>56.899128000000005</v>
      </c>
      <c r="H50" s="105">
        <v>88.88</v>
      </c>
      <c r="I50" s="104">
        <v>3.49</v>
      </c>
      <c r="J50" s="104">
        <f t="shared" si="4"/>
        <v>41880</v>
      </c>
      <c r="K50" s="104">
        <f t="shared" si="5"/>
        <v>7.9081294998030707</v>
      </c>
      <c r="L50" s="104">
        <v>76.5</v>
      </c>
      <c r="M50" s="104">
        <f t="shared" si="6"/>
        <v>39383.604824296555</v>
      </c>
      <c r="N50" s="104">
        <f t="shared" si="7"/>
        <v>271.54050319836693</v>
      </c>
      <c r="O50" s="106">
        <f t="shared" si="0"/>
        <v>5.8773148148148158E-2</v>
      </c>
      <c r="P50" s="107">
        <f t="shared" si="1"/>
        <v>12.051988972036233</v>
      </c>
      <c r="Q50" s="107">
        <f>AVERAGE(P$5:P50)</f>
        <v>31.447911646940586</v>
      </c>
      <c r="R50" s="108">
        <f t="shared" si="9"/>
        <v>17</v>
      </c>
      <c r="S50" s="102" t="s">
        <v>57</v>
      </c>
      <c r="T50" s="109">
        <f t="shared" si="10"/>
        <v>0.20545217542270536</v>
      </c>
      <c r="U50" s="110">
        <v>0.7</v>
      </c>
      <c r="V50" s="111"/>
    </row>
    <row r="51" spans="1:22" x14ac:dyDescent="0.2">
      <c r="A51" s="100">
        <v>44399</v>
      </c>
      <c r="B51" s="101" t="s">
        <v>54</v>
      </c>
      <c r="C51" s="102">
        <v>47</v>
      </c>
      <c r="D51" s="103">
        <v>0.52498842592592598</v>
      </c>
      <c r="E51" s="103">
        <v>0.55194444444444446</v>
      </c>
      <c r="F51" s="104">
        <v>17</v>
      </c>
      <c r="G51" s="104">
        <v>46.729176000000002</v>
      </c>
      <c r="H51" s="105">
        <v>89.49</v>
      </c>
      <c r="I51" s="104">
        <v>4.58</v>
      </c>
      <c r="J51" s="104">
        <f t="shared" si="4"/>
        <v>54960</v>
      </c>
      <c r="K51" s="104">
        <f t="shared" si="5"/>
        <v>17.242370802919734</v>
      </c>
      <c r="L51" s="104">
        <v>76.5</v>
      </c>
      <c r="M51" s="104">
        <f t="shared" si="6"/>
        <v>24027.364644252317</v>
      </c>
      <c r="N51" s="104">
        <f t="shared" si="7"/>
        <v>165.66291265460509</v>
      </c>
      <c r="O51" s="106">
        <f t="shared" si="0"/>
        <v>2.6956018518518476E-2</v>
      </c>
      <c r="P51" s="107">
        <f t="shared" si="1"/>
        <v>26.277372262773763</v>
      </c>
      <c r="Q51" s="107">
        <f>AVERAGE(P$5:P51)</f>
        <v>31.337900170681717</v>
      </c>
      <c r="R51" s="108">
        <f t="shared" si="9"/>
        <v>17</v>
      </c>
      <c r="S51" s="102" t="s">
        <v>57</v>
      </c>
      <c r="T51" s="109">
        <f t="shared" si="10"/>
        <v>0.44490111071786864</v>
      </c>
      <c r="U51" s="110">
        <v>0.7</v>
      </c>
      <c r="V51" s="111"/>
    </row>
    <row r="52" spans="1:22" x14ac:dyDescent="0.2">
      <c r="A52" s="100">
        <v>44399</v>
      </c>
      <c r="B52" s="101" t="s">
        <v>54</v>
      </c>
      <c r="C52" s="102">
        <v>48</v>
      </c>
      <c r="D52" s="103">
        <v>0.67554398148148154</v>
      </c>
      <c r="E52" s="103">
        <v>0.7088078703703703</v>
      </c>
      <c r="F52" s="104">
        <v>16</v>
      </c>
      <c r="G52" s="104">
        <v>25.726112000000001</v>
      </c>
      <c r="H52" s="105">
        <v>90.72</v>
      </c>
      <c r="I52" s="104">
        <v>2.76</v>
      </c>
      <c r="J52" s="104">
        <f t="shared" si="4"/>
        <v>33120</v>
      </c>
      <c r="K52" s="104">
        <f t="shared" si="5"/>
        <v>13.150757411273537</v>
      </c>
      <c r="L52" s="104">
        <v>76.5</v>
      </c>
      <c r="M52" s="104">
        <f t="shared" si="6"/>
        <v>19092.314425191689</v>
      </c>
      <c r="N52" s="104">
        <f t="shared" si="7"/>
        <v>131.63692580623464</v>
      </c>
      <c r="O52" s="106">
        <f t="shared" si="0"/>
        <v>3.326388888888876E-2</v>
      </c>
      <c r="P52" s="107">
        <f t="shared" si="1"/>
        <v>20.041753653444754</v>
      </c>
      <c r="Q52" s="107">
        <f>AVERAGE(P$5:P52)</f>
        <v>31.10256378490595</v>
      </c>
      <c r="R52" s="108">
        <f t="shared" si="9"/>
        <v>16</v>
      </c>
      <c r="S52" s="102" t="s">
        <v>57</v>
      </c>
      <c r="T52" s="109">
        <f t="shared" si="10"/>
        <v>0.33472545650694702</v>
      </c>
      <c r="U52" s="110">
        <v>0.7</v>
      </c>
      <c r="V52" s="111"/>
    </row>
    <row r="53" spans="1:22" ht="12.75" customHeight="1" x14ac:dyDescent="0.2">
      <c r="A53" s="100">
        <v>44399</v>
      </c>
      <c r="B53" s="112" t="s">
        <v>53</v>
      </c>
      <c r="C53" s="102">
        <v>49</v>
      </c>
      <c r="D53" s="103">
        <v>0.93035879629629636</v>
      </c>
      <c r="E53" s="103">
        <v>0.9447106481481482</v>
      </c>
      <c r="F53" s="104">
        <v>11</v>
      </c>
      <c r="G53" s="104">
        <v>66.156392000000011</v>
      </c>
      <c r="H53" s="105">
        <v>84.39</v>
      </c>
      <c r="I53" s="104">
        <v>6.95</v>
      </c>
      <c r="J53" s="104">
        <f t="shared" si="4"/>
        <v>83400</v>
      </c>
      <c r="K53" s="104">
        <f t="shared" si="5"/>
        <v>20.955042580645181</v>
      </c>
      <c r="L53" s="104">
        <v>76.5</v>
      </c>
      <c r="M53" s="104">
        <f t="shared" si="6"/>
        <v>28436.68967652032</v>
      </c>
      <c r="N53" s="104">
        <f t="shared" si="7"/>
        <v>196.06415051408524</v>
      </c>
      <c r="O53" s="106">
        <f t="shared" si="0"/>
        <v>1.4351851851851838E-2</v>
      </c>
      <c r="P53" s="107">
        <f t="shared" si="1"/>
        <v>31.935483870967772</v>
      </c>
      <c r="Q53" s="107">
        <f>AVERAGE(P$5:P53)</f>
        <v>31.119562154009252</v>
      </c>
      <c r="R53" s="108">
        <f t="shared" si="9"/>
        <v>11</v>
      </c>
      <c r="S53" s="102" t="s">
        <v>57</v>
      </c>
      <c r="T53" s="109">
        <f t="shared" si="10"/>
        <v>0.57337476921665598</v>
      </c>
      <c r="U53" s="110">
        <v>0.7</v>
      </c>
      <c r="V53" s="111"/>
    </row>
    <row r="54" spans="1:22" x14ac:dyDescent="0.2">
      <c r="A54" s="100">
        <v>44400</v>
      </c>
      <c r="B54" s="101" t="s">
        <v>54</v>
      </c>
      <c r="C54" s="102">
        <v>50</v>
      </c>
      <c r="D54" s="103">
        <v>0.39288194444444446</v>
      </c>
      <c r="E54" s="103">
        <v>0.43144675925925924</v>
      </c>
      <c r="F54" s="104">
        <v>15</v>
      </c>
      <c r="G54" s="104">
        <v>64.456904000000009</v>
      </c>
      <c r="H54" s="105">
        <v>57.88</v>
      </c>
      <c r="I54" s="104">
        <v>4.99</v>
      </c>
      <c r="J54" s="104">
        <f t="shared" si="4"/>
        <v>59880</v>
      </c>
      <c r="K54" s="104">
        <f t="shared" si="5"/>
        <v>10.634175270108054</v>
      </c>
      <c r="L54" s="104">
        <v>76.5</v>
      </c>
      <c r="M54" s="104">
        <f t="shared" si="6"/>
        <v>27597.558717114673</v>
      </c>
      <c r="N54" s="104">
        <f t="shared" si="7"/>
        <v>190.27854394041356</v>
      </c>
      <c r="O54" s="106">
        <f t="shared" si="0"/>
        <v>3.8564814814814774E-2</v>
      </c>
      <c r="P54" s="107">
        <f t="shared" si="1"/>
        <v>16.206482593037233</v>
      </c>
      <c r="Q54" s="107">
        <f>AVERAGE(P$5:P54)</f>
        <v>30.821300562789812</v>
      </c>
      <c r="R54" s="108">
        <f t="shared" si="9"/>
        <v>15</v>
      </c>
      <c r="S54" s="102" t="s">
        <v>57</v>
      </c>
      <c r="T54" s="109">
        <f t="shared" si="10"/>
        <v>0.42424458631853867</v>
      </c>
      <c r="U54" s="110">
        <v>0.7</v>
      </c>
      <c r="V54" s="111"/>
    </row>
    <row r="55" spans="1:22" x14ac:dyDescent="0.2">
      <c r="A55" s="100">
        <v>44400</v>
      </c>
      <c r="B55" s="112" t="s">
        <v>53</v>
      </c>
      <c r="C55" s="102">
        <v>51</v>
      </c>
      <c r="D55" s="103">
        <v>0.50315972222222227</v>
      </c>
      <c r="E55" s="103">
        <v>0.53381944444444451</v>
      </c>
      <c r="F55" s="104">
        <v>16</v>
      </c>
      <c r="G55" s="104">
        <v>61.790776000000001</v>
      </c>
      <c r="H55" s="105">
        <v>89.16</v>
      </c>
      <c r="I55" s="104">
        <v>4.87</v>
      </c>
      <c r="J55" s="104">
        <f t="shared" si="4"/>
        <v>58440</v>
      </c>
      <c r="K55" s="104">
        <f t="shared" si="5"/>
        <v>14.267752661381644</v>
      </c>
      <c r="L55" s="104">
        <v>76.5</v>
      </c>
      <c r="M55" s="104">
        <f t="shared" si="6"/>
        <v>30787.120276713147</v>
      </c>
      <c r="N55" s="104">
        <f t="shared" si="7"/>
        <v>212.26980539907072</v>
      </c>
      <c r="O55" s="106">
        <f t="shared" si="0"/>
        <v>3.0659722222222241E-2</v>
      </c>
      <c r="P55" s="107">
        <f t="shared" si="1"/>
        <v>21.744054360135888</v>
      </c>
      <c r="Q55" s="107">
        <f>AVERAGE(P$5:P55)</f>
        <v>30.643315343129927</v>
      </c>
      <c r="R55" s="108">
        <f t="shared" si="9"/>
        <v>16</v>
      </c>
      <c r="S55" s="102" t="s">
        <v>57</v>
      </c>
      <c r="T55" s="109">
        <f t="shared" si="10"/>
        <v>0.36951028386380441</v>
      </c>
      <c r="U55" s="110">
        <v>0.7</v>
      </c>
      <c r="V55" s="111"/>
    </row>
    <row r="56" spans="1:22" ht="12.75" customHeight="1" x14ac:dyDescent="0.2">
      <c r="A56" s="100">
        <v>44401</v>
      </c>
      <c r="B56" s="101" t="s">
        <v>54</v>
      </c>
      <c r="C56" s="102">
        <v>52</v>
      </c>
      <c r="D56" s="103">
        <v>0.73571759259259262</v>
      </c>
      <c r="E56" s="103">
        <v>0.77440972222222226</v>
      </c>
      <c r="F56" s="104">
        <v>17</v>
      </c>
      <c r="G56" s="104">
        <v>9.6057039999999994</v>
      </c>
      <c r="H56" s="105">
        <v>91.18</v>
      </c>
      <c r="I56" s="104">
        <v>1.89</v>
      </c>
      <c r="J56" s="104">
        <f t="shared" si="4"/>
        <v>22680</v>
      </c>
      <c r="K56" s="104">
        <f t="shared" si="5"/>
        <v>12.01240849536344</v>
      </c>
      <c r="L56" s="104">
        <v>76.5</v>
      </c>
      <c r="M56" s="104">
        <f t="shared" si="6"/>
        <v>14257.796623509181</v>
      </c>
      <c r="N56" s="104">
        <f t="shared" si="7"/>
        <v>98.304085847906151</v>
      </c>
      <c r="O56" s="106">
        <f t="shared" si="0"/>
        <v>3.8692129629629646E-2</v>
      </c>
      <c r="P56" s="107">
        <f t="shared" si="1"/>
        <v>18.306909961112765</v>
      </c>
      <c r="Q56" s="107">
        <f>AVERAGE(P$5:P56)</f>
        <v>30.406076778091137</v>
      </c>
      <c r="R56" s="108">
        <f t="shared" si="9"/>
        <v>17</v>
      </c>
      <c r="S56" s="102" t="s">
        <v>57</v>
      </c>
      <c r="T56" s="109">
        <f t="shared" si="10"/>
        <v>0.30420862431807821</v>
      </c>
      <c r="U56" s="110">
        <v>0.7</v>
      </c>
      <c r="V56" s="111"/>
    </row>
    <row r="57" spans="1:22" x14ac:dyDescent="0.2">
      <c r="A57" s="100">
        <v>44402</v>
      </c>
      <c r="B57" s="112" t="s">
        <v>53</v>
      </c>
      <c r="C57" s="102">
        <v>53</v>
      </c>
      <c r="D57" s="103">
        <v>0.79857638888888882</v>
      </c>
      <c r="E57" s="103">
        <v>0.82939814814814816</v>
      </c>
      <c r="F57" s="104">
        <v>15</v>
      </c>
      <c r="G57" s="104">
        <v>67.851383999999996</v>
      </c>
      <c r="H57" s="105">
        <v>89.91</v>
      </c>
      <c r="I57" s="104">
        <v>5.08</v>
      </c>
      <c r="J57" s="104">
        <f t="shared" si="4"/>
        <v>60960</v>
      </c>
      <c r="K57" s="104">
        <f t="shared" si="5"/>
        <v>13.305697333833987</v>
      </c>
      <c r="L57" s="104">
        <v>76.5</v>
      </c>
      <c r="M57" s="104">
        <f t="shared" si="6"/>
        <v>34702.267965180698</v>
      </c>
      <c r="N57" s="104">
        <f t="shared" si="7"/>
        <v>239.26380907560926</v>
      </c>
      <c r="O57" s="106">
        <f t="shared" si="0"/>
        <v>3.082175925925934E-2</v>
      </c>
      <c r="P57" s="107">
        <f t="shared" si="1"/>
        <v>20.277882087870768</v>
      </c>
      <c r="Q57" s="107">
        <f>AVERAGE(P$5:P57)</f>
        <v>30.214978765068111</v>
      </c>
      <c r="R57" s="108">
        <f t="shared" si="9"/>
        <v>15</v>
      </c>
      <c r="S57" s="102" t="s">
        <v>57</v>
      </c>
      <c r="T57" s="109">
        <f t="shared" si="10"/>
        <v>0.34172020653432505</v>
      </c>
      <c r="U57" s="110">
        <v>0.7</v>
      </c>
      <c r="V57" s="111"/>
    </row>
    <row r="58" spans="1:22" x14ac:dyDescent="0.2">
      <c r="A58" s="100">
        <v>44401</v>
      </c>
      <c r="B58" s="101" t="s">
        <v>54</v>
      </c>
      <c r="C58" s="102">
        <v>54</v>
      </c>
      <c r="D58" s="103">
        <v>0.78040509259259261</v>
      </c>
      <c r="E58" s="103">
        <v>0.78594907407407411</v>
      </c>
      <c r="F58" s="104">
        <v>11</v>
      </c>
      <c r="G58" s="104">
        <v>13.389088000000001</v>
      </c>
      <c r="H58" s="105">
        <v>91.44</v>
      </c>
      <c r="I58" s="104">
        <v>1.97</v>
      </c>
      <c r="J58" s="104">
        <f t="shared" si="4"/>
        <v>23640</v>
      </c>
      <c r="K58" s="104">
        <f t="shared" si="5"/>
        <v>54.246874321502979</v>
      </c>
      <c r="L58" s="104">
        <v>76.5</v>
      </c>
      <c r="M58" s="104">
        <f t="shared" si="6"/>
        <v>3446.2213700040379</v>
      </c>
      <c r="N58" s="104">
        <f t="shared" si="7"/>
        <v>23.760869253049041</v>
      </c>
      <c r="O58" s="106">
        <f t="shared" si="0"/>
        <v>5.5439814814814969E-3</v>
      </c>
      <c r="P58" s="107">
        <f t="shared" si="1"/>
        <v>82.672233820459056</v>
      </c>
      <c r="Q58" s="107">
        <f>AVERAGE(P$5:P58)</f>
        <v>31.186409414242014</v>
      </c>
      <c r="R58" s="108">
        <f t="shared" si="9"/>
        <v>11</v>
      </c>
      <c r="S58" s="102" t="s">
        <v>57</v>
      </c>
      <c r="T58" s="109">
        <v>1</v>
      </c>
      <c r="U58" s="110">
        <v>0.7</v>
      </c>
      <c r="V58" s="111"/>
    </row>
    <row r="59" spans="1:22" x14ac:dyDescent="0.2">
      <c r="A59" s="100">
        <v>44402</v>
      </c>
      <c r="B59" s="101" t="s">
        <v>54</v>
      </c>
      <c r="C59" s="102">
        <v>55</v>
      </c>
      <c r="D59" s="103">
        <v>0.66011574074074075</v>
      </c>
      <c r="E59" s="103">
        <v>0.68236111111111108</v>
      </c>
      <c r="F59" s="104">
        <v>11</v>
      </c>
      <c r="G59" s="104">
        <v>44.670008000000003</v>
      </c>
      <c r="H59" s="105">
        <v>87.94</v>
      </c>
      <c r="I59" s="104">
        <v>4.01</v>
      </c>
      <c r="J59" s="104">
        <f t="shared" si="4"/>
        <v>48120</v>
      </c>
      <c r="K59" s="104">
        <f t="shared" si="5"/>
        <v>13.519382310093675</v>
      </c>
      <c r="L59" s="104">
        <v>76.5</v>
      </c>
      <c r="M59" s="104">
        <f t="shared" si="6"/>
        <v>26279.206673822518</v>
      </c>
      <c r="N59" s="104">
        <f t="shared" si="7"/>
        <v>181.18882300640453</v>
      </c>
      <c r="O59" s="106">
        <f t="shared" si="0"/>
        <v>2.2245370370370332E-2</v>
      </c>
      <c r="P59" s="107">
        <f t="shared" si="1"/>
        <v>20.603537981269547</v>
      </c>
      <c r="Q59" s="107">
        <f>AVERAGE(P$5:P59)</f>
        <v>30.99399357000615</v>
      </c>
      <c r="R59" s="108">
        <f t="shared" si="9"/>
        <v>11</v>
      </c>
      <c r="S59" s="102" t="s">
        <v>57</v>
      </c>
      <c r="T59" s="109">
        <f>((((P59/60)*1000)/H59)/Y$1)</f>
        <v>0.35498614725724748</v>
      </c>
      <c r="U59" s="110">
        <v>0.7</v>
      </c>
      <c r="V59" s="111"/>
    </row>
    <row r="60" spans="1:22" x14ac:dyDescent="0.2">
      <c r="A60" s="100">
        <v>44403</v>
      </c>
      <c r="B60" s="101" t="s">
        <v>54</v>
      </c>
      <c r="C60" s="102">
        <v>56</v>
      </c>
      <c r="D60" s="103">
        <v>0.46401620370370367</v>
      </c>
      <c r="E60" s="103">
        <v>0.50065972222222221</v>
      </c>
      <c r="F60" s="104">
        <v>16</v>
      </c>
      <c r="G60" s="104">
        <v>38.733040000000003</v>
      </c>
      <c r="H60" s="105">
        <v>83.39</v>
      </c>
      <c r="I60" s="104">
        <v>4.22</v>
      </c>
      <c r="J60" s="104">
        <f t="shared" si="4"/>
        <v>50640</v>
      </c>
      <c r="K60" s="104">
        <f t="shared" si="5"/>
        <v>11.937863802905866</v>
      </c>
      <c r="L60" s="104">
        <v>76.5</v>
      </c>
      <c r="M60" s="104">
        <f t="shared" si="6"/>
        <v>29545.153968102513</v>
      </c>
      <c r="N60" s="104">
        <f t="shared" si="7"/>
        <v>203.70674577311448</v>
      </c>
      <c r="O60" s="106">
        <f t="shared" si="0"/>
        <v>3.6643518518518547E-2</v>
      </c>
      <c r="P60" s="107">
        <f t="shared" si="1"/>
        <v>18.193303853442817</v>
      </c>
      <c r="Q60" s="107">
        <f>AVERAGE(P$5:P60)</f>
        <v>30.765409825067518</v>
      </c>
      <c r="R60" s="108">
        <f t="shared" si="9"/>
        <v>16</v>
      </c>
      <c r="S60" s="102" t="s">
        <v>57</v>
      </c>
      <c r="T60" s="109">
        <f>((((P60/60)*1000)/H60)/Y$1)</f>
        <v>0.33056256024890013</v>
      </c>
      <c r="U60" s="110">
        <v>0.7</v>
      </c>
      <c r="V60" s="111"/>
    </row>
    <row r="61" spans="1:22" x14ac:dyDescent="0.2">
      <c r="A61" s="100">
        <v>44403</v>
      </c>
      <c r="B61" s="112" t="s">
        <v>53</v>
      </c>
      <c r="C61" s="102">
        <v>57</v>
      </c>
      <c r="D61" s="103">
        <v>0.823125</v>
      </c>
      <c r="E61" s="103">
        <v>0.83553240740740742</v>
      </c>
      <c r="F61" s="104">
        <v>11</v>
      </c>
      <c r="G61" s="104">
        <v>63.0002</v>
      </c>
      <c r="H61" s="105">
        <v>90.56</v>
      </c>
      <c r="I61" s="104">
        <v>4.6500000000000004</v>
      </c>
      <c r="J61" s="104">
        <f t="shared" si="4"/>
        <v>55800.000000000007</v>
      </c>
      <c r="K61" s="104">
        <f t="shared" si="5"/>
        <v>24.239041791044748</v>
      </c>
      <c r="L61" s="104">
        <v>76.5</v>
      </c>
      <c r="M61" s="104">
        <f t="shared" si="6"/>
        <v>17937.604780420046</v>
      </c>
      <c r="N61" s="104">
        <f t="shared" si="7"/>
        <v>123.67547993584891</v>
      </c>
      <c r="O61" s="106">
        <f t="shared" si="0"/>
        <v>1.2407407407407423E-2</v>
      </c>
      <c r="P61" s="107">
        <f t="shared" si="1"/>
        <v>36.940298507462643</v>
      </c>
      <c r="Q61" s="107">
        <f>AVERAGE(P$5:P61)</f>
        <v>30.873741205460416</v>
      </c>
      <c r="R61" s="108">
        <f t="shared" si="9"/>
        <v>11</v>
      </c>
      <c r="S61" s="102" t="s">
        <v>57</v>
      </c>
      <c r="T61" s="109">
        <f>((((P61/60)*1000)/H61)/Y$1)</f>
        <v>0.61804493433890539</v>
      </c>
      <c r="U61" s="110">
        <v>0.7</v>
      </c>
      <c r="V61" s="111"/>
    </row>
    <row r="62" spans="1:22" x14ac:dyDescent="0.2">
      <c r="A62" s="100">
        <v>44403</v>
      </c>
      <c r="B62" s="101" t="s">
        <v>54</v>
      </c>
      <c r="C62" s="102">
        <v>58</v>
      </c>
      <c r="D62" s="103">
        <v>0.90604166666666675</v>
      </c>
      <c r="E62" s="103">
        <v>0.92584490740740744</v>
      </c>
      <c r="F62" s="104">
        <v>10</v>
      </c>
      <c r="G62" s="104">
        <v>63.186783999999996</v>
      </c>
      <c r="H62" s="105">
        <v>88.85</v>
      </c>
      <c r="I62" s="104">
        <v>6.04</v>
      </c>
      <c r="J62" s="104">
        <f t="shared" si="4"/>
        <v>72480</v>
      </c>
      <c r="K62" s="104">
        <f t="shared" si="5"/>
        <v>13.805989479836386</v>
      </c>
      <c r="L62" s="104">
        <v>76.5</v>
      </c>
      <c r="M62" s="104">
        <f t="shared" si="6"/>
        <v>39117.815591112645</v>
      </c>
      <c r="N62" s="104">
        <f t="shared" si="7"/>
        <v>269.70795022497981</v>
      </c>
      <c r="O62" s="106">
        <f t="shared" si="0"/>
        <v>1.9803240740740691E-2</v>
      </c>
      <c r="P62" s="107">
        <f t="shared" si="1"/>
        <v>21.04032729398018</v>
      </c>
      <c r="Q62" s="107">
        <f>AVERAGE(P$5:P62)</f>
        <v>30.704199586296962</v>
      </c>
      <c r="R62" s="108">
        <f t="shared" si="9"/>
        <v>10</v>
      </c>
      <c r="S62" s="102" t="s">
        <v>57</v>
      </c>
      <c r="T62" s="109">
        <f>((((P62/60)*1000)/H62)/Y$1)</f>
        <v>0.3587989170372296</v>
      </c>
      <c r="U62" s="110">
        <v>0.7</v>
      </c>
      <c r="V62" s="111"/>
    </row>
    <row r="63" spans="1:22" x14ac:dyDescent="0.2">
      <c r="A63" s="100">
        <v>44404</v>
      </c>
      <c r="B63" s="112" t="s">
        <v>53</v>
      </c>
      <c r="C63" s="102">
        <v>59</v>
      </c>
      <c r="D63" s="103">
        <v>0.49109953703703701</v>
      </c>
      <c r="E63" s="103">
        <v>0.4971180555555556</v>
      </c>
      <c r="F63" s="104">
        <v>11</v>
      </c>
      <c r="G63" s="104">
        <v>9.4326080000000001</v>
      </c>
      <c r="H63" s="105">
        <v>92.05</v>
      </c>
      <c r="I63" s="104">
        <v>5.39</v>
      </c>
      <c r="J63" s="104">
        <f t="shared" si="4"/>
        <v>64679.999999999993</v>
      </c>
      <c r="K63" s="104">
        <f t="shared" si="5"/>
        <v>49.969716923076327</v>
      </c>
      <c r="L63" s="104">
        <v>76.5</v>
      </c>
      <c r="M63" s="104">
        <f t="shared" si="6"/>
        <v>9904.3440584577511</v>
      </c>
      <c r="N63" s="104">
        <f t="shared" si="7"/>
        <v>68.288075240492162</v>
      </c>
      <c r="O63" s="106">
        <f t="shared" si="0"/>
        <v>6.0185185185185897E-3</v>
      </c>
      <c r="P63" s="107">
        <f t="shared" si="1"/>
        <v>76.153846153845251</v>
      </c>
      <c r="Q63" s="107">
        <f>AVERAGE(P$5:P63)</f>
        <v>31.474532578967274</v>
      </c>
      <c r="R63" s="108">
        <f t="shared" si="9"/>
        <v>11</v>
      </c>
      <c r="S63" s="102" t="s">
        <v>59</v>
      </c>
      <c r="T63" s="109">
        <v>1</v>
      </c>
      <c r="U63" s="110">
        <v>0.7</v>
      </c>
      <c r="V63" s="111"/>
    </row>
    <row r="64" spans="1:22" x14ac:dyDescent="0.2">
      <c r="A64" s="100">
        <v>44404</v>
      </c>
      <c r="B64" s="101" t="s">
        <v>54</v>
      </c>
      <c r="C64" s="102">
        <v>60</v>
      </c>
      <c r="D64" s="103">
        <v>0.51533564814814814</v>
      </c>
      <c r="E64" s="103">
        <v>0.51605324074074077</v>
      </c>
      <c r="F64" s="104">
        <v>1</v>
      </c>
      <c r="G64" s="104">
        <v>6.8271760000000006</v>
      </c>
      <c r="H64" s="105">
        <v>93.69</v>
      </c>
      <c r="I64" s="104">
        <v>2.15</v>
      </c>
      <c r="J64" s="104">
        <f t="shared" si="4"/>
        <v>25800</v>
      </c>
      <c r="K64" s="104">
        <f t="shared" si="5"/>
        <v>38.100077419352814</v>
      </c>
      <c r="L64" s="104">
        <v>76.5</v>
      </c>
      <c r="M64" s="104">
        <f t="shared" si="6"/>
        <v>5297.4158543165595</v>
      </c>
      <c r="N64" s="104">
        <f t="shared" si="7"/>
        <v>36.524410935707643</v>
      </c>
      <c r="O64" s="106">
        <f t="shared" si="0"/>
        <v>7.1759259259263075E-4</v>
      </c>
      <c r="P64" s="107">
        <f t="shared" si="1"/>
        <v>58.064516129029172</v>
      </c>
      <c r="Q64" s="107">
        <f>AVERAGE(P$5:P64)</f>
        <v>31.917698971468308</v>
      </c>
      <c r="R64" s="108">
        <f t="shared" si="9"/>
        <v>1</v>
      </c>
      <c r="S64" s="102" t="s">
        <v>59</v>
      </c>
      <c r="T64" s="109">
        <f t="shared" ref="T64:T71" si="11">((((P64/60)*1000)/H64)/Y$1)</f>
        <v>0.93901739341912849</v>
      </c>
      <c r="U64" s="110">
        <v>0.7</v>
      </c>
      <c r="V64" s="111"/>
    </row>
    <row r="65" spans="1:22" ht="12.75" customHeight="1" x14ac:dyDescent="0.2">
      <c r="A65" s="100">
        <v>44404</v>
      </c>
      <c r="B65" s="101" t="s">
        <v>54</v>
      </c>
      <c r="C65" s="102">
        <v>61</v>
      </c>
      <c r="D65" s="103">
        <v>0.57625000000000004</v>
      </c>
      <c r="E65" s="103">
        <v>0.59606481481481477</v>
      </c>
      <c r="F65" s="104">
        <v>16</v>
      </c>
      <c r="G65" s="104">
        <v>23.331992</v>
      </c>
      <c r="H65" s="105">
        <v>83.1</v>
      </c>
      <c r="I65" s="104">
        <v>2.87</v>
      </c>
      <c r="J65" s="104">
        <f t="shared" si="4"/>
        <v>34440</v>
      </c>
      <c r="K65" s="104">
        <f t="shared" si="5"/>
        <v>22.07668037383187</v>
      </c>
      <c r="L65" s="104">
        <v>76.5</v>
      </c>
      <c r="M65" s="104">
        <f t="shared" si="6"/>
        <v>10947.124471603393</v>
      </c>
      <c r="N65" s="104">
        <f t="shared" si="7"/>
        <v>75.477795921832211</v>
      </c>
      <c r="O65" s="106">
        <f t="shared" si="0"/>
        <v>1.981481481481473E-2</v>
      </c>
      <c r="P65" s="107">
        <f t="shared" si="1"/>
        <v>33.64485981308426</v>
      </c>
      <c r="Q65" s="107">
        <f>AVERAGE(P$5:P65)</f>
        <v>31.946013083625942</v>
      </c>
      <c r="R65" s="108">
        <f t="shared" si="9"/>
        <v>16</v>
      </c>
      <c r="S65" s="102" t="s">
        <v>59</v>
      </c>
      <c r="T65" s="109">
        <f t="shared" si="11"/>
        <v>0.61344236248922912</v>
      </c>
      <c r="U65" s="110">
        <v>0.7</v>
      </c>
      <c r="V65" s="111"/>
    </row>
    <row r="66" spans="1:22" ht="12.75" customHeight="1" x14ac:dyDescent="0.2">
      <c r="A66" s="100">
        <v>44404</v>
      </c>
      <c r="B66" s="101" t="s">
        <v>54</v>
      </c>
      <c r="C66" s="102">
        <v>62</v>
      </c>
      <c r="D66" s="103">
        <v>0.66380787037037037</v>
      </c>
      <c r="E66" s="103">
        <v>0.67608796296296303</v>
      </c>
      <c r="F66" s="104">
        <v>13</v>
      </c>
      <c r="G66" s="104">
        <v>47.302415999999994</v>
      </c>
      <c r="H66" s="105">
        <v>91.56</v>
      </c>
      <c r="I66" s="104">
        <v>4.66</v>
      </c>
      <c r="J66" s="104">
        <f t="shared" si="4"/>
        <v>55920</v>
      </c>
      <c r="K66" s="104">
        <f t="shared" si="5"/>
        <v>28.943131385485231</v>
      </c>
      <c r="L66" s="104">
        <v>76.5</v>
      </c>
      <c r="M66" s="104">
        <f t="shared" si="6"/>
        <v>15140.305713385858</v>
      </c>
      <c r="N66" s="104">
        <f t="shared" si="7"/>
        <v>104.38877422042428</v>
      </c>
      <c r="O66" s="106">
        <f t="shared" si="0"/>
        <v>1.2280092592592662E-2</v>
      </c>
      <c r="P66" s="107">
        <f t="shared" si="1"/>
        <v>44.109330819980904</v>
      </c>
      <c r="Q66" s="107">
        <f>AVERAGE(P$5:P66)</f>
        <v>32.142195627760699</v>
      </c>
      <c r="R66" s="108">
        <f t="shared" si="9"/>
        <v>13</v>
      </c>
      <c r="S66" s="102" t="s">
        <v>59</v>
      </c>
      <c r="T66" s="109">
        <f t="shared" si="11"/>
        <v>0.72992922044794117</v>
      </c>
      <c r="U66" s="110">
        <v>0.7</v>
      </c>
      <c r="V66" s="111"/>
    </row>
    <row r="67" spans="1:22" ht="12.75" customHeight="1" x14ac:dyDescent="0.2">
      <c r="A67" s="100">
        <v>44404</v>
      </c>
      <c r="B67" s="101" t="s">
        <v>54</v>
      </c>
      <c r="C67" s="102">
        <v>63</v>
      </c>
      <c r="D67" s="103">
        <v>0.92471064814814818</v>
      </c>
      <c r="E67" s="103">
        <v>0.95276620370370368</v>
      </c>
      <c r="F67" s="104">
        <v>14</v>
      </c>
      <c r="G67" s="104">
        <v>14.427664000000002</v>
      </c>
      <c r="H67" s="105">
        <v>90.96</v>
      </c>
      <c r="I67" s="104">
        <v>2.4500000000000002</v>
      </c>
      <c r="J67" s="104">
        <f t="shared" si="4"/>
        <v>29400.000000000004</v>
      </c>
      <c r="K67" s="104">
        <f t="shared" si="5"/>
        <v>13.643097029702997</v>
      </c>
      <c r="L67" s="104">
        <v>76.5</v>
      </c>
      <c r="M67" s="104">
        <f t="shared" si="6"/>
        <v>16279.596470144194</v>
      </c>
      <c r="N67" s="104">
        <f t="shared" si="7"/>
        <v>112.24391055849138</v>
      </c>
      <c r="O67" s="106">
        <f t="shared" si="0"/>
        <v>2.80555555555555E-2</v>
      </c>
      <c r="P67" s="107">
        <f t="shared" si="1"/>
        <v>20.792079207920832</v>
      </c>
      <c r="Q67" s="107">
        <f>AVERAGE(P$5:P67)</f>
        <v>31.962035049668003</v>
      </c>
      <c r="R67" s="108">
        <f t="shared" si="9"/>
        <v>14</v>
      </c>
      <c r="S67" s="102" t="s">
        <v>59</v>
      </c>
      <c r="T67" s="109">
        <f t="shared" si="11"/>
        <v>0.34634070267185096</v>
      </c>
      <c r="U67" s="110">
        <v>0.7</v>
      </c>
      <c r="V67" s="111"/>
    </row>
    <row r="68" spans="1:22" ht="12.75" customHeight="1" x14ac:dyDescent="0.2">
      <c r="A68" s="100">
        <v>44404</v>
      </c>
      <c r="B68" s="101" t="s">
        <v>54</v>
      </c>
      <c r="C68" s="102">
        <v>64</v>
      </c>
      <c r="D68" s="103">
        <v>1.6006944444444445E-2</v>
      </c>
      <c r="E68" s="103">
        <v>8.8599537037037046E-2</v>
      </c>
      <c r="F68" s="104">
        <v>3</v>
      </c>
      <c r="G68" s="104">
        <v>48.415176000000002</v>
      </c>
      <c r="H68" s="105">
        <v>67.650000000000006</v>
      </c>
      <c r="I68" s="104">
        <v>4.9400000000000004</v>
      </c>
      <c r="J68" s="104">
        <f t="shared" si="4"/>
        <v>59280.000000000007</v>
      </c>
      <c r="K68" s="104">
        <f t="shared" si="5"/>
        <v>1.1298811224489795</v>
      </c>
      <c r="L68" s="104">
        <v>76.5</v>
      </c>
      <c r="M68" s="104">
        <f t="shared" si="6"/>
        <v>292000.60900775692</v>
      </c>
      <c r="N68" s="104">
        <f t="shared" si="7"/>
        <v>2013.2741189623221</v>
      </c>
      <c r="O68" s="106">
        <f t="shared" si="0"/>
        <v>7.2592592592592597E-2</v>
      </c>
      <c r="P68" s="107">
        <f t="shared" si="1"/>
        <v>1.721938775510204</v>
      </c>
      <c r="Q68" s="107">
        <f>AVERAGE(P$5:P68)</f>
        <v>31.489533545384287</v>
      </c>
      <c r="R68" s="108">
        <f t="shared" si="9"/>
        <v>3</v>
      </c>
      <c r="S68" s="102" t="s">
        <v>59</v>
      </c>
      <c r="T68" s="109">
        <f t="shared" si="11"/>
        <v>3.8566121873058835E-2</v>
      </c>
      <c r="U68" s="110">
        <v>0.7</v>
      </c>
      <c r="V68" s="111"/>
    </row>
    <row r="69" spans="1:22" ht="12.75" customHeight="1" x14ac:dyDescent="0.2">
      <c r="A69" s="100">
        <v>44404</v>
      </c>
      <c r="B69" s="101" t="s">
        <v>54</v>
      </c>
      <c r="C69" s="102">
        <v>65</v>
      </c>
      <c r="D69" s="103">
        <v>0.14787037037037037</v>
      </c>
      <c r="E69" s="103">
        <v>0.16282407407407407</v>
      </c>
      <c r="F69" s="104">
        <v>11</v>
      </c>
      <c r="G69" s="104">
        <v>40.756240000000005</v>
      </c>
      <c r="H69" s="105">
        <v>89.91</v>
      </c>
      <c r="I69" s="104">
        <v>3.85</v>
      </c>
      <c r="J69" s="104">
        <f t="shared" si="4"/>
        <v>46200</v>
      </c>
      <c r="K69" s="104">
        <f t="shared" si="5"/>
        <v>20.111650773993826</v>
      </c>
      <c r="L69" s="104">
        <v>76.5</v>
      </c>
      <c r="M69" s="104">
        <f t="shared" si="6"/>
        <v>17487.865487826195</v>
      </c>
      <c r="N69" s="104">
        <f t="shared" si="7"/>
        <v>120.57463545084454</v>
      </c>
      <c r="O69" s="106">
        <f t="shared" ref="O69:O132" si="12">E69-D69</f>
        <v>1.4953703703703691E-2</v>
      </c>
      <c r="P69" s="107">
        <f t="shared" ref="P69:P132" si="13">F69/(O69*24)</f>
        <v>30.650154798761637</v>
      </c>
      <c r="Q69" s="107">
        <f>AVERAGE(P$5:P69)</f>
        <v>31.476620026205477</v>
      </c>
      <c r="R69" s="108">
        <f t="shared" ref="R69:R100" si="14">F69</f>
        <v>11</v>
      </c>
      <c r="S69" s="102" t="s">
        <v>59</v>
      </c>
      <c r="T69" s="109">
        <f t="shared" si="11"/>
        <v>0.51651238441744163</v>
      </c>
      <c r="U69" s="110">
        <v>0.7</v>
      </c>
      <c r="V69" s="111"/>
    </row>
    <row r="70" spans="1:22" ht="12.75" customHeight="1" x14ac:dyDescent="0.2">
      <c r="A70" s="100">
        <v>44404</v>
      </c>
      <c r="B70" s="101" t="s">
        <v>54</v>
      </c>
      <c r="C70" s="102">
        <v>66</v>
      </c>
      <c r="D70" s="103">
        <v>0.23305555555555557</v>
      </c>
      <c r="E70" s="103">
        <v>0.28296296296296297</v>
      </c>
      <c r="F70" s="104">
        <v>14</v>
      </c>
      <c r="G70" s="104">
        <v>50.031488000000003</v>
      </c>
      <c r="H70" s="105">
        <v>80.150000000000006</v>
      </c>
      <c r="I70" s="104">
        <v>5.65</v>
      </c>
      <c r="J70" s="104">
        <f t="shared" ref="J70:J133" si="15">I70*12000</f>
        <v>67800</v>
      </c>
      <c r="K70" s="104">
        <f t="shared" ref="K70:K133" si="16">P70*0.656168</f>
        <v>7.6694961038961038</v>
      </c>
      <c r="L70" s="104">
        <v>76.5</v>
      </c>
      <c r="M70" s="104">
        <f t="shared" ref="M70:M133" si="17">((G70*1000)/L70)+((6.28*H70*J70)/(K70*L70))</f>
        <v>58819.390163178308</v>
      </c>
      <c r="N70" s="104">
        <f t="shared" ref="N70:N133" si="18">M70*0.00689476</f>
        <v>405.54557852147525</v>
      </c>
      <c r="O70" s="106">
        <f t="shared" si="12"/>
        <v>4.99074074074074E-2</v>
      </c>
      <c r="P70" s="107">
        <f t="shared" si="13"/>
        <v>11.688311688311689</v>
      </c>
      <c r="Q70" s="107">
        <f>AVERAGE(P$5:P70)</f>
        <v>31.176797172601027</v>
      </c>
      <c r="R70" s="108">
        <f t="shared" si="14"/>
        <v>14</v>
      </c>
      <c r="S70" s="102" t="s">
        <v>59</v>
      </c>
      <c r="T70" s="109">
        <f t="shared" si="11"/>
        <v>0.2209552484604943</v>
      </c>
      <c r="U70" s="110">
        <v>0.7</v>
      </c>
      <c r="V70" s="111"/>
    </row>
    <row r="71" spans="1:22" ht="12.75" customHeight="1" x14ac:dyDescent="0.2">
      <c r="A71" s="100">
        <v>44405</v>
      </c>
      <c r="B71" s="101" t="s">
        <v>54</v>
      </c>
      <c r="C71" s="102">
        <v>67</v>
      </c>
      <c r="D71" s="103">
        <v>0.51194444444444442</v>
      </c>
      <c r="E71" s="103">
        <v>0.52780092592592587</v>
      </c>
      <c r="F71" s="104">
        <v>14</v>
      </c>
      <c r="G71" s="104">
        <v>49.696536000000002</v>
      </c>
      <c r="H71" s="105">
        <v>83.52</v>
      </c>
      <c r="I71" s="104">
        <v>10.66</v>
      </c>
      <c r="J71" s="104">
        <f t="shared" si="15"/>
        <v>127920</v>
      </c>
      <c r="K71" s="104">
        <f t="shared" si="16"/>
        <v>24.139319124087645</v>
      </c>
      <c r="L71" s="104">
        <v>76.5</v>
      </c>
      <c r="M71" s="104">
        <f t="shared" si="17"/>
        <v>36982.700701283327</v>
      </c>
      <c r="N71" s="104">
        <f t="shared" si="18"/>
        <v>254.98684548718023</v>
      </c>
      <c r="O71" s="106">
        <f t="shared" si="12"/>
        <v>1.5856481481481444E-2</v>
      </c>
      <c r="P71" s="107">
        <f t="shared" si="13"/>
        <v>36.788321167883296</v>
      </c>
      <c r="Q71" s="107">
        <f>AVERAGE(P$5:P71)</f>
        <v>31.260551262082849</v>
      </c>
      <c r="R71" s="108">
        <f t="shared" si="14"/>
        <v>14</v>
      </c>
      <c r="S71" s="102" t="s">
        <v>59</v>
      </c>
      <c r="T71" s="109">
        <f t="shared" si="11"/>
        <v>0.66738362736349288</v>
      </c>
      <c r="U71" s="110">
        <v>0.7</v>
      </c>
      <c r="V71" s="111"/>
    </row>
    <row r="72" spans="1:22" ht="12.75" customHeight="1" x14ac:dyDescent="0.2">
      <c r="A72" s="100">
        <v>44405</v>
      </c>
      <c r="B72" s="101" t="s">
        <v>54</v>
      </c>
      <c r="C72" s="102">
        <v>68</v>
      </c>
      <c r="D72" s="103">
        <v>0.72391203703703699</v>
      </c>
      <c r="E72" s="103">
        <v>0.72827546296296297</v>
      </c>
      <c r="F72" s="104">
        <v>11</v>
      </c>
      <c r="G72" s="104">
        <v>51.704000000000001</v>
      </c>
      <c r="H72" s="105">
        <v>81.040000000000006</v>
      </c>
      <c r="I72" s="104">
        <v>9.68</v>
      </c>
      <c r="J72" s="104">
        <f t="shared" si="15"/>
        <v>116160</v>
      </c>
      <c r="K72" s="104">
        <f t="shared" si="16"/>
        <v>68.923747480105263</v>
      </c>
      <c r="L72" s="104">
        <v>76.5</v>
      </c>
      <c r="M72" s="104">
        <f t="shared" si="17"/>
        <v>11887.927951710471</v>
      </c>
      <c r="N72" s="104">
        <f t="shared" si="18"/>
        <v>81.964410124335288</v>
      </c>
      <c r="O72" s="106">
        <f t="shared" si="12"/>
        <v>4.3634259259259789E-3</v>
      </c>
      <c r="P72" s="107">
        <f t="shared" si="13"/>
        <v>105.03978779840722</v>
      </c>
      <c r="Q72" s="107">
        <f>AVERAGE(P$5:P72)</f>
        <v>32.345540034675857</v>
      </c>
      <c r="R72" s="108">
        <f t="shared" si="14"/>
        <v>11</v>
      </c>
      <c r="S72" s="102" t="s">
        <v>59</v>
      </c>
      <c r="T72" s="109">
        <v>1</v>
      </c>
      <c r="U72" s="110">
        <v>0.7</v>
      </c>
      <c r="V72" s="111"/>
    </row>
    <row r="73" spans="1:22" ht="12.75" customHeight="1" x14ac:dyDescent="0.2">
      <c r="A73" s="100">
        <v>44406</v>
      </c>
      <c r="B73" s="101" t="s">
        <v>54</v>
      </c>
      <c r="C73" s="102">
        <v>69</v>
      </c>
      <c r="D73" s="103">
        <v>2.2685185185185183E-2</v>
      </c>
      <c r="E73" s="103">
        <v>2.6342592592592588E-2</v>
      </c>
      <c r="F73" s="104">
        <v>6</v>
      </c>
      <c r="G73" s="104">
        <v>8.8121600000000004</v>
      </c>
      <c r="H73" s="105">
        <v>88.79</v>
      </c>
      <c r="I73" s="104">
        <v>5.27</v>
      </c>
      <c r="J73" s="104">
        <f t="shared" si="15"/>
        <v>63239.999999999993</v>
      </c>
      <c r="K73" s="104">
        <f t="shared" si="16"/>
        <v>44.85198987341775</v>
      </c>
      <c r="L73" s="104">
        <v>76.5</v>
      </c>
      <c r="M73" s="104">
        <f t="shared" si="17"/>
        <v>10392.334891939077</v>
      </c>
      <c r="N73" s="104">
        <f t="shared" si="18"/>
        <v>71.652654919545867</v>
      </c>
      <c r="O73" s="106">
        <f t="shared" si="12"/>
        <v>3.6574074074074044E-3</v>
      </c>
      <c r="P73" s="107">
        <f t="shared" si="13"/>
        <v>68.354430379746887</v>
      </c>
      <c r="Q73" s="107">
        <f>AVERAGE(P$5:P73)</f>
        <v>32.867408010691385</v>
      </c>
      <c r="R73" s="108">
        <f t="shared" si="14"/>
        <v>6</v>
      </c>
      <c r="S73" s="102" t="s">
        <v>59</v>
      </c>
      <c r="T73" s="109">
        <v>1</v>
      </c>
      <c r="U73" s="110">
        <v>0.7</v>
      </c>
      <c r="V73" s="111"/>
    </row>
    <row r="74" spans="1:22" x14ac:dyDescent="0.2">
      <c r="A74" s="100">
        <v>44406</v>
      </c>
      <c r="B74" s="101" t="s">
        <v>54</v>
      </c>
      <c r="C74" s="102">
        <v>70</v>
      </c>
      <c r="D74" s="103">
        <v>0.44156250000000002</v>
      </c>
      <c r="E74" s="103">
        <v>0.44864583333333335</v>
      </c>
      <c r="F74" s="104">
        <v>9</v>
      </c>
      <c r="G74" s="104">
        <v>65.437031999999988</v>
      </c>
      <c r="H74" s="105">
        <v>84.08</v>
      </c>
      <c r="I74" s="104">
        <v>6.01</v>
      </c>
      <c r="J74" s="104">
        <f t="shared" si="15"/>
        <v>72120</v>
      </c>
      <c r="K74" s="104">
        <f t="shared" si="16"/>
        <v>34.738305882352954</v>
      </c>
      <c r="L74" s="104">
        <v>76.5</v>
      </c>
      <c r="M74" s="104">
        <f t="shared" si="17"/>
        <v>15185.115616148782</v>
      </c>
      <c r="N74" s="104">
        <f t="shared" si="18"/>
        <v>104.69772774559797</v>
      </c>
      <c r="O74" s="106">
        <f t="shared" si="12"/>
        <v>7.0833333333333304E-3</v>
      </c>
      <c r="P74" s="107">
        <f t="shared" si="13"/>
        <v>52.94117647058826</v>
      </c>
      <c r="Q74" s="107">
        <f>AVERAGE(P$5:P74)</f>
        <v>33.154176131547054</v>
      </c>
      <c r="R74" s="108">
        <f t="shared" si="14"/>
        <v>9</v>
      </c>
      <c r="S74" s="102" t="s">
        <v>59</v>
      </c>
      <c r="T74" s="109">
        <f>((((P74/60)*1000)/H74)/Y$1)</f>
        <v>0.95401883614790139</v>
      </c>
      <c r="U74" s="110">
        <v>0.7</v>
      </c>
      <c r="V74" s="111"/>
    </row>
    <row r="75" spans="1:22" ht="12.75" customHeight="1" x14ac:dyDescent="0.2">
      <c r="A75" s="100">
        <v>44406</v>
      </c>
      <c r="B75" s="101" t="s">
        <v>54</v>
      </c>
      <c r="C75" s="102">
        <v>71</v>
      </c>
      <c r="D75" s="103">
        <v>0.60946759259259264</v>
      </c>
      <c r="E75" s="103">
        <v>0.61508101851851849</v>
      </c>
      <c r="F75" s="104">
        <v>9</v>
      </c>
      <c r="G75" s="104">
        <v>34.812528</v>
      </c>
      <c r="H75" s="105">
        <v>89.11</v>
      </c>
      <c r="I75" s="104">
        <v>3.74</v>
      </c>
      <c r="J75" s="104">
        <f t="shared" si="15"/>
        <v>44880</v>
      </c>
      <c r="K75" s="104">
        <f t="shared" si="16"/>
        <v>43.834728247423342</v>
      </c>
      <c r="L75" s="104">
        <v>76.5</v>
      </c>
      <c r="M75" s="104">
        <f t="shared" si="17"/>
        <v>7944.6753522127001</v>
      </c>
      <c r="N75" s="104">
        <f t="shared" si="18"/>
        <v>54.776629831422035</v>
      </c>
      <c r="O75" s="106">
        <f t="shared" si="12"/>
        <v>5.6134259259258412E-3</v>
      </c>
      <c r="P75" s="107">
        <f t="shared" si="13"/>
        <v>66.804123711341219</v>
      </c>
      <c r="Q75" s="107">
        <f>AVERAGE(P$5:P75)</f>
        <v>33.628119055206128</v>
      </c>
      <c r="R75" s="108">
        <f t="shared" si="14"/>
        <v>9</v>
      </c>
      <c r="S75" s="102" t="s">
        <v>59</v>
      </c>
      <c r="T75" s="109">
        <v>1</v>
      </c>
      <c r="U75" s="110">
        <v>0.7</v>
      </c>
      <c r="V75" s="111"/>
    </row>
    <row r="76" spans="1:22" ht="12.75" customHeight="1" x14ac:dyDescent="0.2">
      <c r="A76" s="100">
        <v>44406</v>
      </c>
      <c r="B76" s="112" t="s">
        <v>53</v>
      </c>
      <c r="C76" s="102">
        <v>72</v>
      </c>
      <c r="D76" s="103">
        <v>0.95105324074074071</v>
      </c>
      <c r="E76" s="103">
        <v>0.96908564814814813</v>
      </c>
      <c r="F76" s="104">
        <v>17</v>
      </c>
      <c r="G76" s="104">
        <v>36.422096000000003</v>
      </c>
      <c r="H76" s="105">
        <v>83.63</v>
      </c>
      <c r="I76" s="104">
        <v>5.37</v>
      </c>
      <c r="J76" s="104">
        <f t="shared" si="15"/>
        <v>64440</v>
      </c>
      <c r="K76" s="104">
        <f t="shared" si="16"/>
        <v>25.77502028241334</v>
      </c>
      <c r="L76" s="104">
        <v>76.5</v>
      </c>
      <c r="M76" s="104">
        <f t="shared" si="17"/>
        <v>17640.039258166304</v>
      </c>
      <c r="N76" s="104">
        <f t="shared" si="18"/>
        <v>121.6238370756347</v>
      </c>
      <c r="O76" s="106">
        <f t="shared" si="12"/>
        <v>1.8032407407407414E-2</v>
      </c>
      <c r="P76" s="107">
        <f t="shared" si="13"/>
        <v>39.281129653401784</v>
      </c>
      <c r="Q76" s="107">
        <f>AVERAGE(P$5:P76)</f>
        <v>33.706633091292176</v>
      </c>
      <c r="R76" s="108">
        <f t="shared" si="14"/>
        <v>17</v>
      </c>
      <c r="S76" s="102" t="s">
        <v>59</v>
      </c>
      <c r="T76" s="109">
        <f>((((P76/60)*1000)/H76)/Y$1)</f>
        <v>0.71166881634837775</v>
      </c>
      <c r="U76" s="110">
        <v>0.7</v>
      </c>
      <c r="V76" s="111"/>
    </row>
    <row r="77" spans="1:22" ht="12.75" customHeight="1" x14ac:dyDescent="0.2">
      <c r="A77" s="100">
        <v>44407</v>
      </c>
      <c r="B77" s="101" t="s">
        <v>54</v>
      </c>
      <c r="C77" s="102">
        <v>73</v>
      </c>
      <c r="D77" s="103">
        <v>0.82340277777777782</v>
      </c>
      <c r="E77" s="103">
        <v>0.82534722222222223</v>
      </c>
      <c r="F77" s="104">
        <v>2.5</v>
      </c>
      <c r="G77" s="104">
        <v>21.652735999999997</v>
      </c>
      <c r="H77" s="105">
        <v>88.76</v>
      </c>
      <c r="I77" s="104">
        <v>4.2</v>
      </c>
      <c r="J77" s="104">
        <f t="shared" si="15"/>
        <v>50400</v>
      </c>
      <c r="K77" s="104">
        <f t="shared" si="16"/>
        <v>35.151857142857665</v>
      </c>
      <c r="L77" s="104">
        <v>76.5</v>
      </c>
      <c r="M77" s="104">
        <f t="shared" si="17"/>
        <v>10730.19070430234</v>
      </c>
      <c r="N77" s="104">
        <f t="shared" si="18"/>
        <v>73.982089660395602</v>
      </c>
      <c r="O77" s="106">
        <f t="shared" si="12"/>
        <v>1.9444444444444153E-3</v>
      </c>
      <c r="P77" s="107">
        <f t="shared" si="13"/>
        <v>53.571428571429372</v>
      </c>
      <c r="Q77" s="107">
        <f>AVERAGE(P$5:P77)</f>
        <v>33.978753577321456</v>
      </c>
      <c r="R77" s="108">
        <f t="shared" si="14"/>
        <v>2.5</v>
      </c>
      <c r="S77" s="102" t="s">
        <v>59</v>
      </c>
      <c r="T77" s="109">
        <f>((((P77/60)*1000)/H77)/Y$1)</f>
        <v>0.91447533989220797</v>
      </c>
      <c r="U77" s="110">
        <v>0.7</v>
      </c>
      <c r="V77" s="111"/>
    </row>
    <row r="78" spans="1:22" ht="12.75" customHeight="1" x14ac:dyDescent="0.2">
      <c r="A78" s="100">
        <v>44407</v>
      </c>
      <c r="B78" s="101" t="s">
        <v>54</v>
      </c>
      <c r="C78" s="102">
        <v>74</v>
      </c>
      <c r="D78" s="103">
        <v>0.94275462962962964</v>
      </c>
      <c r="E78" s="103">
        <v>0.95001157407407411</v>
      </c>
      <c r="F78" s="104">
        <v>12</v>
      </c>
      <c r="G78" s="104">
        <v>38.939855999999999</v>
      </c>
      <c r="H78" s="105">
        <v>91.52</v>
      </c>
      <c r="I78" s="104">
        <v>3.54</v>
      </c>
      <c r="J78" s="104">
        <f t="shared" si="15"/>
        <v>42480</v>
      </c>
      <c r="K78" s="104">
        <f t="shared" si="16"/>
        <v>45.209661244018989</v>
      </c>
      <c r="L78" s="104">
        <v>76.5</v>
      </c>
      <c r="M78" s="104">
        <f t="shared" si="17"/>
        <v>7568.4125990970351</v>
      </c>
      <c r="N78" s="104">
        <f t="shared" si="18"/>
        <v>52.182388451750271</v>
      </c>
      <c r="O78" s="106">
        <f t="shared" si="12"/>
        <v>7.2569444444444686E-3</v>
      </c>
      <c r="P78" s="107">
        <f t="shared" si="13"/>
        <v>68.899521531100248</v>
      </c>
      <c r="Q78" s="107">
        <f>AVERAGE(P$5:P78)</f>
        <v>34.450655846967109</v>
      </c>
      <c r="R78" s="108">
        <f t="shared" si="14"/>
        <v>12</v>
      </c>
      <c r="S78" s="102" t="s">
        <v>59</v>
      </c>
      <c r="T78" s="109">
        <v>1</v>
      </c>
      <c r="U78" s="110">
        <v>0.7</v>
      </c>
      <c r="V78" s="111"/>
    </row>
    <row r="79" spans="1:22" ht="12.75" customHeight="1" x14ac:dyDescent="0.2">
      <c r="A79" s="100">
        <v>44407</v>
      </c>
      <c r="B79" s="101" t="s">
        <v>53</v>
      </c>
      <c r="C79" s="102">
        <v>75</v>
      </c>
      <c r="D79" s="103">
        <v>9.1724537037037035E-2</v>
      </c>
      <c r="E79" s="103">
        <v>0.11185185185185186</v>
      </c>
      <c r="F79" s="104">
        <v>17</v>
      </c>
      <c r="G79" s="104">
        <v>26.814143999999999</v>
      </c>
      <c r="H79" s="105">
        <v>91.12</v>
      </c>
      <c r="I79" s="104">
        <v>2.7</v>
      </c>
      <c r="J79" s="104">
        <f t="shared" si="15"/>
        <v>32400.000000000004</v>
      </c>
      <c r="K79" s="104">
        <f t="shared" si="16"/>
        <v>23.09228384128809</v>
      </c>
      <c r="L79" s="104">
        <v>76.5</v>
      </c>
      <c r="M79" s="104">
        <f t="shared" si="17"/>
        <v>10845.695344405109</v>
      </c>
      <c r="N79" s="104">
        <f t="shared" si="18"/>
        <v>74.778466432790566</v>
      </c>
      <c r="O79" s="106">
        <f t="shared" si="12"/>
        <v>2.012731481481482E-2</v>
      </c>
      <c r="P79" s="107">
        <f t="shared" si="13"/>
        <v>35.192639447958591</v>
      </c>
      <c r="Q79" s="107">
        <f>AVERAGE(P$5:P79)</f>
        <v>34.460548961647</v>
      </c>
      <c r="R79" s="108">
        <f t="shared" si="14"/>
        <v>17</v>
      </c>
      <c r="S79" s="102" t="s">
        <v>59</v>
      </c>
      <c r="T79" s="109">
        <f>((((P79/60)*1000)/H79)/Y$1)</f>
        <v>0.58518635844771116</v>
      </c>
      <c r="U79" s="110">
        <v>0.7</v>
      </c>
      <c r="V79" s="111"/>
    </row>
    <row r="80" spans="1:22" ht="12.75" customHeight="1" x14ac:dyDescent="0.2">
      <c r="A80" s="100">
        <v>44408</v>
      </c>
      <c r="B80" s="101" t="s">
        <v>54</v>
      </c>
      <c r="C80" s="102">
        <v>76</v>
      </c>
      <c r="D80" s="103">
        <v>0.80781249999999993</v>
      </c>
      <c r="E80" s="103">
        <v>0.82407407407407407</v>
      </c>
      <c r="F80" s="104">
        <v>17</v>
      </c>
      <c r="G80" s="104">
        <v>46.668479999999995</v>
      </c>
      <c r="H80" s="105">
        <v>91.6</v>
      </c>
      <c r="I80" s="104">
        <v>4.8600000000000003</v>
      </c>
      <c r="J80" s="104">
        <f t="shared" si="15"/>
        <v>58320.000000000007</v>
      </c>
      <c r="K80" s="104">
        <f t="shared" si="16"/>
        <v>28.58183743772231</v>
      </c>
      <c r="L80" s="104">
        <v>76.5</v>
      </c>
      <c r="M80" s="104">
        <f t="shared" si="17"/>
        <v>15953.425903069558</v>
      </c>
      <c r="N80" s="104">
        <f t="shared" si="18"/>
        <v>109.99504277944786</v>
      </c>
      <c r="O80" s="106">
        <f t="shared" si="12"/>
        <v>1.6261574074074137E-2</v>
      </c>
      <c r="P80" s="107">
        <f t="shared" si="13"/>
        <v>43.558718861209798</v>
      </c>
      <c r="Q80" s="107">
        <f>AVERAGE(P$5:P80)</f>
        <v>34.580261723483353</v>
      </c>
      <c r="R80" s="108">
        <f t="shared" si="14"/>
        <v>17</v>
      </c>
      <c r="S80" s="102" t="s">
        <v>59</v>
      </c>
      <c r="T80" s="109">
        <f>((((P80/60)*1000)/H80)/Y$1)</f>
        <v>0.72050282620765183</v>
      </c>
      <c r="U80" s="110">
        <v>0.7</v>
      </c>
      <c r="V80" s="111"/>
    </row>
    <row r="81" spans="1:22" ht="12.75" customHeight="1" x14ac:dyDescent="0.2">
      <c r="A81" s="100">
        <v>44408</v>
      </c>
      <c r="B81" s="101" t="s">
        <v>54</v>
      </c>
      <c r="C81" s="102">
        <v>77</v>
      </c>
      <c r="D81" s="103">
        <v>0.54681712962962969</v>
      </c>
      <c r="E81" s="103">
        <v>0.60457175925925932</v>
      </c>
      <c r="F81" s="104">
        <v>6</v>
      </c>
      <c r="G81" s="104">
        <v>58.149016000000003</v>
      </c>
      <c r="H81" s="105">
        <v>89.46</v>
      </c>
      <c r="I81" s="104">
        <v>4.3099999999999996</v>
      </c>
      <c r="J81" s="104">
        <f t="shared" si="15"/>
        <v>51719.999999999993</v>
      </c>
      <c r="K81" s="104">
        <f t="shared" si="16"/>
        <v>2.8403264128256511</v>
      </c>
      <c r="L81" s="104">
        <v>76.5</v>
      </c>
      <c r="M81" s="104">
        <f t="shared" si="17"/>
        <v>134486.58342022498</v>
      </c>
      <c r="N81" s="104">
        <f t="shared" si="18"/>
        <v>927.2527159024304</v>
      </c>
      <c r="O81" s="106">
        <f t="shared" si="12"/>
        <v>5.7754629629629628E-2</v>
      </c>
      <c r="P81" s="107">
        <f t="shared" si="13"/>
        <v>4.3286573146292584</v>
      </c>
      <c r="Q81" s="107">
        <f>AVERAGE(P$5:P81)</f>
        <v>34.187383744147589</v>
      </c>
      <c r="R81" s="108">
        <f t="shared" si="14"/>
        <v>6</v>
      </c>
      <c r="S81" s="102" t="s">
        <v>59</v>
      </c>
      <c r="T81" s="109">
        <f>((((P81/60)*1000)/H81)/Y$1)</f>
        <v>7.3312896141652248E-2</v>
      </c>
      <c r="U81" s="110">
        <v>0.7</v>
      </c>
      <c r="V81" s="111"/>
    </row>
    <row r="82" spans="1:22" x14ac:dyDescent="0.2">
      <c r="A82" s="100">
        <v>44409</v>
      </c>
      <c r="B82" s="101" t="s">
        <v>54</v>
      </c>
      <c r="C82" s="102">
        <v>78</v>
      </c>
      <c r="D82" s="103">
        <v>0.38445601851851857</v>
      </c>
      <c r="E82" s="103">
        <v>0.39579861111111114</v>
      </c>
      <c r="F82" s="104">
        <v>17</v>
      </c>
      <c r="G82" s="104">
        <v>43.894447999999997</v>
      </c>
      <c r="H82" s="105">
        <v>77.98</v>
      </c>
      <c r="I82" s="104">
        <v>6.73</v>
      </c>
      <c r="J82" s="104">
        <f t="shared" si="15"/>
        <v>80760</v>
      </c>
      <c r="K82" s="104">
        <f t="shared" si="16"/>
        <v>40.977022040816401</v>
      </c>
      <c r="L82" s="104">
        <v>76.5</v>
      </c>
      <c r="M82" s="104">
        <f t="shared" si="17"/>
        <v>13190.239021956451</v>
      </c>
      <c r="N82" s="104">
        <f t="shared" si="18"/>
        <v>90.943532399024463</v>
      </c>
      <c r="O82" s="106">
        <f t="shared" si="12"/>
        <v>1.1342592592592571E-2</v>
      </c>
      <c r="P82" s="107">
        <f t="shared" si="13"/>
        <v>62.448979591836853</v>
      </c>
      <c r="Q82" s="107">
        <f>AVERAGE(P$5:P82)</f>
        <v>34.549711896041039</v>
      </c>
      <c r="R82" s="108">
        <f t="shared" si="14"/>
        <v>17</v>
      </c>
      <c r="S82" s="102" t="s">
        <v>59</v>
      </c>
      <c r="T82" s="109">
        <v>1</v>
      </c>
      <c r="U82" s="110">
        <v>0.7</v>
      </c>
      <c r="V82" s="111"/>
    </row>
    <row r="83" spans="1:22" ht="12.75" customHeight="1" x14ac:dyDescent="0.2">
      <c r="A83" s="100">
        <v>44410</v>
      </c>
      <c r="B83" s="101" t="s">
        <v>54</v>
      </c>
      <c r="C83" s="102">
        <v>79</v>
      </c>
      <c r="D83" s="103">
        <v>1.1736111111111109E-2</v>
      </c>
      <c r="E83" s="103">
        <v>1.6377314814814813E-2</v>
      </c>
      <c r="F83" s="104">
        <v>11.5</v>
      </c>
      <c r="G83" s="104">
        <v>22.749760000000002</v>
      </c>
      <c r="H83" s="105">
        <v>90.1</v>
      </c>
      <c r="I83" s="104">
        <v>3.61</v>
      </c>
      <c r="J83" s="104">
        <f t="shared" si="15"/>
        <v>43320</v>
      </c>
      <c r="K83" s="104">
        <f t="shared" si="16"/>
        <v>67.744027930174553</v>
      </c>
      <c r="L83" s="104">
        <v>76.5</v>
      </c>
      <c r="M83" s="104">
        <f t="shared" si="17"/>
        <v>5027.156946784643</v>
      </c>
      <c r="N83" s="104">
        <f t="shared" si="18"/>
        <v>34.661040630412884</v>
      </c>
      <c r="O83" s="106">
        <f t="shared" si="12"/>
        <v>4.6412037037037047E-3</v>
      </c>
      <c r="P83" s="107">
        <f t="shared" si="13"/>
        <v>103.24189526184537</v>
      </c>
      <c r="Q83" s="107">
        <f>AVERAGE(P$5:P83)</f>
        <v>35.419233204468938</v>
      </c>
      <c r="R83" s="108">
        <f t="shared" si="14"/>
        <v>11.5</v>
      </c>
      <c r="S83" s="102" t="s">
        <v>59</v>
      </c>
      <c r="T83" s="109">
        <v>1</v>
      </c>
      <c r="U83" s="110">
        <v>0.7</v>
      </c>
      <c r="V83" s="111"/>
    </row>
    <row r="84" spans="1:22" ht="12.75" customHeight="1" x14ac:dyDescent="0.2">
      <c r="A84" s="100">
        <v>44410</v>
      </c>
      <c r="B84" s="101" t="s">
        <v>54</v>
      </c>
      <c r="C84" s="102">
        <v>80</v>
      </c>
      <c r="D84" s="103">
        <v>0.67182870370370373</v>
      </c>
      <c r="E84" s="103">
        <v>0.68165509259259249</v>
      </c>
      <c r="F84" s="104">
        <v>16</v>
      </c>
      <c r="G84" s="104">
        <v>18.161592000000002</v>
      </c>
      <c r="H84" s="105">
        <v>90.2</v>
      </c>
      <c r="I84" s="104">
        <v>2.86</v>
      </c>
      <c r="J84" s="104">
        <f t="shared" si="15"/>
        <v>34320</v>
      </c>
      <c r="K84" s="104">
        <f t="shared" si="16"/>
        <v>44.517404946997054</v>
      </c>
      <c r="L84" s="104">
        <v>76.5</v>
      </c>
      <c r="M84" s="104">
        <f t="shared" si="17"/>
        <v>5945.9087952258897</v>
      </c>
      <c r="N84" s="104">
        <f t="shared" si="18"/>
        <v>40.995614124971652</v>
      </c>
      <c r="O84" s="106">
        <f t="shared" si="12"/>
        <v>9.8263888888887596E-3</v>
      </c>
      <c r="P84" s="107">
        <f t="shared" si="13"/>
        <v>67.844522968198774</v>
      </c>
      <c r="Q84" s="107">
        <f>AVERAGE(P$5:P84)</f>
        <v>35.824549326515566</v>
      </c>
      <c r="R84" s="108">
        <f t="shared" si="14"/>
        <v>16</v>
      </c>
      <c r="S84" s="102" t="s">
        <v>59</v>
      </c>
      <c r="T84" s="109">
        <v>1</v>
      </c>
      <c r="U84" s="110">
        <v>0.7</v>
      </c>
      <c r="V84" s="111"/>
    </row>
    <row r="85" spans="1:22" ht="12.75" customHeight="1" x14ac:dyDescent="0.2">
      <c r="A85" s="100">
        <v>44410</v>
      </c>
      <c r="B85" s="101" t="s">
        <v>54</v>
      </c>
      <c r="C85" s="102">
        <v>81</v>
      </c>
      <c r="D85" s="103">
        <v>0.9575231481481481</v>
      </c>
      <c r="E85" s="103">
        <v>0.9634490740740741</v>
      </c>
      <c r="F85" s="104">
        <v>16</v>
      </c>
      <c r="G85" s="104">
        <v>15.571895999999999</v>
      </c>
      <c r="H85" s="105">
        <v>90.9</v>
      </c>
      <c r="I85" s="104">
        <v>2.83</v>
      </c>
      <c r="J85" s="104">
        <f t="shared" si="15"/>
        <v>33960</v>
      </c>
      <c r="K85" s="104">
        <f t="shared" si="16"/>
        <v>73.818899999999061</v>
      </c>
      <c r="L85" s="104">
        <v>76.5</v>
      </c>
      <c r="M85" s="104">
        <f t="shared" si="17"/>
        <v>3636.4625067430566</v>
      </c>
      <c r="N85" s="104">
        <f t="shared" si="18"/>
        <v>25.072536232991755</v>
      </c>
      <c r="O85" s="106">
        <f t="shared" si="12"/>
        <v>5.9259259259260011E-3</v>
      </c>
      <c r="P85" s="107">
        <f t="shared" si="13"/>
        <v>112.49999999999858</v>
      </c>
      <c r="Q85" s="107">
        <f>AVERAGE(P$5:P85)</f>
        <v>36.771159828657332</v>
      </c>
      <c r="R85" s="108">
        <f t="shared" si="14"/>
        <v>16</v>
      </c>
      <c r="S85" s="102" t="s">
        <v>59</v>
      </c>
      <c r="T85" s="109">
        <v>1</v>
      </c>
      <c r="U85" s="110">
        <v>0.7</v>
      </c>
      <c r="V85" s="111"/>
    </row>
    <row r="86" spans="1:22" ht="12.75" customHeight="1" x14ac:dyDescent="0.2">
      <c r="A86" s="100">
        <v>44411</v>
      </c>
      <c r="B86" s="101" t="s">
        <v>54</v>
      </c>
      <c r="C86" s="102">
        <v>82</v>
      </c>
      <c r="D86" s="103">
        <v>0.15453703703703703</v>
      </c>
      <c r="E86" s="103">
        <v>0.17474537037037038</v>
      </c>
      <c r="F86" s="104">
        <v>16.5</v>
      </c>
      <c r="G86" s="104">
        <v>38.375608</v>
      </c>
      <c r="H86" s="105">
        <v>87.33</v>
      </c>
      <c r="I86" s="104">
        <v>5.69</v>
      </c>
      <c r="J86" s="104">
        <f t="shared" si="15"/>
        <v>68280</v>
      </c>
      <c r="K86" s="104">
        <f t="shared" si="16"/>
        <v>22.323241237113379</v>
      </c>
      <c r="L86" s="104">
        <v>76.5</v>
      </c>
      <c r="M86" s="104">
        <f t="shared" si="17"/>
        <v>22429.586704925779</v>
      </c>
      <c r="N86" s="104">
        <f t="shared" si="18"/>
        <v>154.64661722965405</v>
      </c>
      <c r="O86" s="106">
        <f t="shared" si="12"/>
        <v>2.0208333333333356E-2</v>
      </c>
      <c r="P86" s="107">
        <f t="shared" si="13"/>
        <v>34.020618556700995</v>
      </c>
      <c r="Q86" s="107">
        <f>AVERAGE(P$5:P86)</f>
        <v>36.737616642413954</v>
      </c>
      <c r="R86" s="108">
        <f t="shared" si="14"/>
        <v>16.5</v>
      </c>
      <c r="S86" s="102" t="s">
        <v>59</v>
      </c>
      <c r="T86" s="109">
        <f>((((P86/60)*1000)/H86)/Y$1)</f>
        <v>0.59024838832677506</v>
      </c>
      <c r="U86" s="110">
        <v>0.7</v>
      </c>
      <c r="V86" s="111"/>
    </row>
    <row r="87" spans="1:22" x14ac:dyDescent="0.2">
      <c r="A87" s="100">
        <v>44411</v>
      </c>
      <c r="B87" s="101" t="s">
        <v>54</v>
      </c>
      <c r="C87" s="102">
        <v>83</v>
      </c>
      <c r="D87" s="103">
        <v>0.50331018518518522</v>
      </c>
      <c r="E87" s="103">
        <v>0.52202546296296293</v>
      </c>
      <c r="F87" s="104">
        <v>17</v>
      </c>
      <c r="G87" s="104">
        <v>40.868639999999999</v>
      </c>
      <c r="H87" s="105">
        <v>89.91</v>
      </c>
      <c r="I87" s="104">
        <v>4.5599999999999996</v>
      </c>
      <c r="J87" s="104">
        <f t="shared" si="15"/>
        <v>54719.999999999993</v>
      </c>
      <c r="K87" s="104">
        <f t="shared" si="16"/>
        <v>24.834558812616052</v>
      </c>
      <c r="L87" s="104">
        <v>76.5</v>
      </c>
      <c r="M87" s="104">
        <f t="shared" si="17"/>
        <v>16797.05023831303</v>
      </c>
      <c r="N87" s="104">
        <f t="shared" si="18"/>
        <v>115.81163010111113</v>
      </c>
      <c r="O87" s="106">
        <f t="shared" si="12"/>
        <v>1.8715277777777706E-2</v>
      </c>
      <c r="P87" s="107">
        <f t="shared" si="13"/>
        <v>37.847866419295137</v>
      </c>
      <c r="Q87" s="107">
        <f>AVERAGE(P$5:P87)</f>
        <v>36.750993145749874</v>
      </c>
      <c r="R87" s="108">
        <f t="shared" si="14"/>
        <v>17</v>
      </c>
      <c r="S87" s="102" t="s">
        <v>59</v>
      </c>
      <c r="T87" s="109">
        <f>((((P87/60)*1000)/H87)/Y$1)</f>
        <v>0.63780727561391592</v>
      </c>
      <c r="U87" s="110">
        <v>0.7</v>
      </c>
      <c r="V87" s="111"/>
    </row>
    <row r="88" spans="1:22" ht="12.75" customHeight="1" x14ac:dyDescent="0.2">
      <c r="A88" s="100">
        <v>44411</v>
      </c>
      <c r="B88" s="101" t="s">
        <v>54</v>
      </c>
      <c r="C88" s="102">
        <v>84</v>
      </c>
      <c r="D88" s="103">
        <v>0.91146990740740741</v>
      </c>
      <c r="E88" s="103">
        <v>0.92798611111111118</v>
      </c>
      <c r="F88" s="104">
        <v>16</v>
      </c>
      <c r="G88" s="104">
        <v>36.532247999999996</v>
      </c>
      <c r="H88" s="105">
        <v>77.94</v>
      </c>
      <c r="I88" s="104">
        <v>3.62</v>
      </c>
      <c r="J88" s="104">
        <f t="shared" si="15"/>
        <v>43440</v>
      </c>
      <c r="K88" s="104">
        <f t="shared" si="16"/>
        <v>26.485828170987983</v>
      </c>
      <c r="L88" s="104">
        <v>76.5</v>
      </c>
      <c r="M88" s="104">
        <f t="shared" si="17"/>
        <v>10971.396144835258</v>
      </c>
      <c r="N88" s="104">
        <f t="shared" si="18"/>
        <v>75.645143283564337</v>
      </c>
      <c r="O88" s="106">
        <f t="shared" si="12"/>
        <v>1.6516203703703769E-2</v>
      </c>
      <c r="P88" s="107">
        <f t="shared" si="13"/>
        <v>40.364400840924858</v>
      </c>
      <c r="Q88" s="107">
        <f>AVERAGE(P$5:P88)</f>
        <v>36.794009904025771</v>
      </c>
      <c r="R88" s="108">
        <f t="shared" si="14"/>
        <v>16</v>
      </c>
      <c r="S88" s="102" t="s">
        <v>59</v>
      </c>
      <c r="T88" s="109">
        <f>((((P88/60)*1000)/H88)/Y$1)</f>
        <v>0.78468287262394654</v>
      </c>
      <c r="U88" s="110">
        <v>0.7</v>
      </c>
      <c r="V88" s="111"/>
    </row>
    <row r="89" spans="1:22" ht="12.75" customHeight="1" x14ac:dyDescent="0.2">
      <c r="A89" s="100">
        <v>44412</v>
      </c>
      <c r="B89" s="101" t="s">
        <v>54</v>
      </c>
      <c r="C89" s="102">
        <v>85</v>
      </c>
      <c r="D89" s="103">
        <v>0.94822916666666668</v>
      </c>
      <c r="E89" s="103">
        <v>0.97414351851851855</v>
      </c>
      <c r="F89" s="104">
        <v>11</v>
      </c>
      <c r="G89" s="104">
        <v>8.8751039999999985</v>
      </c>
      <c r="H89" s="105">
        <v>46.2</v>
      </c>
      <c r="I89" s="104">
        <v>-3.03</v>
      </c>
      <c r="J89" s="104">
        <f t="shared" si="15"/>
        <v>-36360</v>
      </c>
      <c r="K89" s="104">
        <f t="shared" si="16"/>
        <v>11.605293791871365</v>
      </c>
      <c r="L89" s="104">
        <v>76.5</v>
      </c>
      <c r="M89" s="104">
        <f t="shared" si="17"/>
        <v>-11766.488208434434</v>
      </c>
      <c r="N89" s="104">
        <f t="shared" si="18"/>
        <v>-81.127112239985394</v>
      </c>
      <c r="O89" s="106">
        <f t="shared" si="12"/>
        <v>2.5914351851851869E-2</v>
      </c>
      <c r="P89" s="107">
        <f t="shared" si="13"/>
        <v>17.68646717284501</v>
      </c>
      <c r="Q89" s="107">
        <f>AVERAGE(P$5:P89)</f>
        <v>36.569215283658934</v>
      </c>
      <c r="R89" s="108">
        <f t="shared" si="14"/>
        <v>11</v>
      </c>
      <c r="S89" s="102" t="s">
        <v>59</v>
      </c>
      <c r="T89" s="109">
        <f>((((P89/60)*1000)/H89)/Y$1)</f>
        <v>0.58003631027302271</v>
      </c>
      <c r="U89" s="110">
        <v>0.7</v>
      </c>
      <c r="V89" s="111"/>
    </row>
    <row r="90" spans="1:22" ht="12.75" customHeight="1" x14ac:dyDescent="0.2">
      <c r="A90" s="100">
        <v>44413</v>
      </c>
      <c r="B90" s="101" t="s">
        <v>54</v>
      </c>
      <c r="C90" s="102">
        <v>86</v>
      </c>
      <c r="D90" s="103">
        <v>1.9907407407407408E-2</v>
      </c>
      <c r="E90" s="103">
        <v>2.3576388888888893E-2</v>
      </c>
      <c r="F90" s="104">
        <v>11</v>
      </c>
      <c r="G90" s="104">
        <v>21.717928000000001</v>
      </c>
      <c r="H90" s="105">
        <v>88.73</v>
      </c>
      <c r="I90" s="104">
        <v>2.48</v>
      </c>
      <c r="J90" s="104">
        <f t="shared" si="15"/>
        <v>29760</v>
      </c>
      <c r="K90" s="104">
        <f t="shared" si="16"/>
        <v>81.969251735015703</v>
      </c>
      <c r="L90" s="104">
        <v>76.5</v>
      </c>
      <c r="M90" s="104">
        <f t="shared" si="17"/>
        <v>2928.4375651242613</v>
      </c>
      <c r="N90" s="104">
        <f t="shared" si="18"/>
        <v>20.190874186516151</v>
      </c>
      <c r="O90" s="106">
        <f t="shared" si="12"/>
        <v>3.6689814814814849E-3</v>
      </c>
      <c r="P90" s="107">
        <f t="shared" si="13"/>
        <v>124.92113564668759</v>
      </c>
      <c r="Q90" s="107">
        <f>AVERAGE(P$5:P90)</f>
        <v>37.596563194856941</v>
      </c>
      <c r="R90" s="108">
        <f t="shared" si="14"/>
        <v>11</v>
      </c>
      <c r="S90" s="102" t="s">
        <v>59</v>
      </c>
      <c r="T90" s="109">
        <v>1</v>
      </c>
      <c r="U90" s="110">
        <v>0.7</v>
      </c>
      <c r="V90" s="111"/>
    </row>
    <row r="91" spans="1:22" ht="12.75" customHeight="1" x14ac:dyDescent="0.2">
      <c r="A91" s="100">
        <v>44413</v>
      </c>
      <c r="B91" s="101" t="s">
        <v>54</v>
      </c>
      <c r="C91" s="102">
        <v>87</v>
      </c>
      <c r="D91" s="103">
        <v>0.19662037037037039</v>
      </c>
      <c r="E91" s="103">
        <v>0.20531250000000001</v>
      </c>
      <c r="F91" s="104">
        <v>16</v>
      </c>
      <c r="G91" s="104">
        <v>13.350872000000001</v>
      </c>
      <c r="H91" s="105">
        <v>93.53</v>
      </c>
      <c r="I91" s="104">
        <v>3.29</v>
      </c>
      <c r="J91" s="104">
        <f t="shared" si="15"/>
        <v>39480</v>
      </c>
      <c r="K91" s="104">
        <f t="shared" si="16"/>
        <v>50.326600266311644</v>
      </c>
      <c r="L91" s="104">
        <v>76.5</v>
      </c>
      <c r="M91" s="104">
        <f t="shared" si="17"/>
        <v>6197.7407506416739</v>
      </c>
      <c r="N91" s="104">
        <f t="shared" si="18"/>
        <v>42.731935017894187</v>
      </c>
      <c r="O91" s="106">
        <f t="shared" si="12"/>
        <v>8.6921296296296191E-3</v>
      </c>
      <c r="P91" s="107">
        <f t="shared" si="13"/>
        <v>76.69773635153139</v>
      </c>
      <c r="Q91" s="107">
        <f>AVERAGE(P$5:P91)</f>
        <v>38.046001966772742</v>
      </c>
      <c r="R91" s="108">
        <f t="shared" si="14"/>
        <v>16</v>
      </c>
      <c r="S91" s="102" t="s">
        <v>59</v>
      </c>
      <c r="T91" s="109">
        <v>1</v>
      </c>
      <c r="U91" s="110">
        <v>0.7</v>
      </c>
      <c r="V91" s="111"/>
    </row>
    <row r="92" spans="1:22" x14ac:dyDescent="0.2">
      <c r="A92" s="100">
        <v>44413</v>
      </c>
      <c r="B92" s="101" t="s">
        <v>54</v>
      </c>
      <c r="C92" s="102">
        <v>88</v>
      </c>
      <c r="D92" s="103">
        <v>0.64285879629629628</v>
      </c>
      <c r="E92" s="103">
        <v>0.66064814814814821</v>
      </c>
      <c r="F92" s="104">
        <v>16</v>
      </c>
      <c r="G92" s="104">
        <v>25.887968000000001</v>
      </c>
      <c r="H92" s="105">
        <v>87.33</v>
      </c>
      <c r="I92" s="104">
        <v>4.1100000000000003</v>
      </c>
      <c r="J92" s="104">
        <f t="shared" si="15"/>
        <v>49320.000000000007</v>
      </c>
      <c r="K92" s="104">
        <f t="shared" si="16"/>
        <v>24.590290696161244</v>
      </c>
      <c r="L92" s="104">
        <v>76.5</v>
      </c>
      <c r="M92" s="104">
        <f t="shared" si="17"/>
        <v>14717.152858691763</v>
      </c>
      <c r="N92" s="104">
        <f t="shared" si="18"/>
        <v>101.47123684399362</v>
      </c>
      <c r="O92" s="106">
        <f t="shared" si="12"/>
        <v>1.7789351851851931E-2</v>
      </c>
      <c r="P92" s="107">
        <f t="shared" si="13"/>
        <v>37.475601821730478</v>
      </c>
      <c r="Q92" s="107">
        <f>AVERAGE(P$5:P92)</f>
        <v>38.039520146942714</v>
      </c>
      <c r="R92" s="108">
        <f t="shared" si="14"/>
        <v>16</v>
      </c>
      <c r="S92" s="102" t="s">
        <v>59</v>
      </c>
      <c r="T92" s="109">
        <f>((((P92/60)*1000)/H92)/Y$1)</f>
        <v>0.65019139907717638</v>
      </c>
      <c r="U92" s="110">
        <v>0.7</v>
      </c>
      <c r="V92" s="111"/>
    </row>
    <row r="93" spans="1:22" x14ac:dyDescent="0.2">
      <c r="A93" s="100">
        <v>44413</v>
      </c>
      <c r="B93" s="101" t="s">
        <v>54</v>
      </c>
      <c r="C93" s="102">
        <v>89</v>
      </c>
      <c r="D93" s="103">
        <v>0.97740740740740739</v>
      </c>
      <c r="E93" s="103">
        <v>0.98670138888888881</v>
      </c>
      <c r="F93" s="104">
        <v>16.489999999999998</v>
      </c>
      <c r="G93" s="104">
        <v>11.523247999999999</v>
      </c>
      <c r="H93" s="105">
        <v>92.32</v>
      </c>
      <c r="I93" s="104">
        <v>2.41</v>
      </c>
      <c r="J93" s="104">
        <f t="shared" si="15"/>
        <v>28920</v>
      </c>
      <c r="K93" s="104">
        <f t="shared" si="16"/>
        <v>48.509037549190865</v>
      </c>
      <c r="L93" s="104">
        <v>76.5</v>
      </c>
      <c r="M93" s="104">
        <f t="shared" si="17"/>
        <v>4668.8742188851356</v>
      </c>
      <c r="N93" s="104">
        <f t="shared" si="18"/>
        <v>32.190767209400477</v>
      </c>
      <c r="O93" s="106">
        <f t="shared" si="12"/>
        <v>9.293981481481417E-3</v>
      </c>
      <c r="P93" s="107">
        <f t="shared" si="13"/>
        <v>73.927770859278212</v>
      </c>
      <c r="Q93" s="107">
        <f>AVERAGE(P$5:P93)</f>
        <v>38.44275891899143</v>
      </c>
      <c r="R93" s="108">
        <f t="shared" si="14"/>
        <v>16.489999999999998</v>
      </c>
      <c r="S93" s="102" t="s">
        <v>59</v>
      </c>
      <c r="T93" s="109">
        <v>1</v>
      </c>
      <c r="U93" s="110">
        <v>0.7</v>
      </c>
      <c r="V93" s="111"/>
    </row>
    <row r="94" spans="1:22" ht="12.75" customHeight="1" x14ac:dyDescent="0.2">
      <c r="A94" s="100">
        <v>44414</v>
      </c>
      <c r="B94" s="101" t="s">
        <v>54</v>
      </c>
      <c r="C94" s="102">
        <v>90</v>
      </c>
      <c r="D94" s="103">
        <v>0.20114583333333333</v>
      </c>
      <c r="E94" s="103">
        <v>0.20719907407407409</v>
      </c>
      <c r="F94" s="104">
        <v>11</v>
      </c>
      <c r="G94" s="104">
        <v>9.2887360000000001</v>
      </c>
      <c r="H94" s="105">
        <v>89.19</v>
      </c>
      <c r="I94" s="104">
        <v>4.08</v>
      </c>
      <c r="J94" s="104">
        <f t="shared" si="15"/>
        <v>48960</v>
      </c>
      <c r="K94" s="104">
        <f t="shared" si="16"/>
        <v>49.683083747609771</v>
      </c>
      <c r="L94" s="104">
        <v>76.5</v>
      </c>
      <c r="M94" s="104">
        <f t="shared" si="17"/>
        <v>7336.6025088587803</v>
      </c>
      <c r="N94" s="104">
        <f t="shared" si="18"/>
        <v>50.584113513979162</v>
      </c>
      <c r="O94" s="106">
        <f t="shared" si="12"/>
        <v>6.0532407407407618E-3</v>
      </c>
      <c r="P94" s="107">
        <f t="shared" si="13"/>
        <v>75.717017208412742</v>
      </c>
      <c r="Q94" s="107">
        <f>AVERAGE(P$5:P94)</f>
        <v>38.856917344429448</v>
      </c>
      <c r="R94" s="108">
        <f t="shared" si="14"/>
        <v>11</v>
      </c>
      <c r="S94" s="102" t="s">
        <v>59</v>
      </c>
      <c r="T94" s="109">
        <v>1</v>
      </c>
      <c r="U94" s="110">
        <v>0.7</v>
      </c>
      <c r="V94" s="111"/>
    </row>
    <row r="95" spans="1:22" x14ac:dyDescent="0.2">
      <c r="A95" s="100">
        <v>44414</v>
      </c>
      <c r="B95" s="101" t="s">
        <v>54</v>
      </c>
      <c r="C95" s="102">
        <v>91</v>
      </c>
      <c r="D95" s="103">
        <v>0.31645833333333334</v>
      </c>
      <c r="E95" s="103">
        <v>0.32398148148148148</v>
      </c>
      <c r="F95" s="104">
        <v>16.48</v>
      </c>
      <c r="G95" s="104">
        <v>16.079944000000001</v>
      </c>
      <c r="H95" s="105">
        <v>91.15</v>
      </c>
      <c r="I95" s="104">
        <v>2.98</v>
      </c>
      <c r="J95" s="104">
        <f t="shared" si="15"/>
        <v>35760</v>
      </c>
      <c r="K95" s="104">
        <f t="shared" si="16"/>
        <v>59.890977083076983</v>
      </c>
      <c r="L95" s="104">
        <v>76.5</v>
      </c>
      <c r="M95" s="104">
        <f t="shared" si="17"/>
        <v>4677.9672568028536</v>
      </c>
      <c r="N95" s="104">
        <f t="shared" si="18"/>
        <v>32.253461523514041</v>
      </c>
      <c r="O95" s="106">
        <f t="shared" si="12"/>
        <v>7.5231481481481399E-3</v>
      </c>
      <c r="P95" s="107">
        <f t="shared" si="13"/>
        <v>91.27384615384625</v>
      </c>
      <c r="Q95" s="107">
        <f>AVERAGE(P$5:P95)</f>
        <v>39.432927551126333</v>
      </c>
      <c r="R95" s="108">
        <f t="shared" si="14"/>
        <v>16.48</v>
      </c>
      <c r="S95" s="102" t="s">
        <v>59</v>
      </c>
      <c r="T95" s="109">
        <v>1</v>
      </c>
      <c r="U95" s="110">
        <v>0.7</v>
      </c>
      <c r="V95" s="111"/>
    </row>
    <row r="96" spans="1:22" ht="12.75" customHeight="1" x14ac:dyDescent="0.2">
      <c r="A96" s="100">
        <v>44414</v>
      </c>
      <c r="B96" s="101" t="s">
        <v>54</v>
      </c>
      <c r="C96" s="102">
        <v>92</v>
      </c>
      <c r="D96" s="103">
        <v>0.71642361111111119</v>
      </c>
      <c r="E96" s="103">
        <v>0.72335648148148157</v>
      </c>
      <c r="F96" s="104">
        <v>16.48</v>
      </c>
      <c r="G96" s="104">
        <v>10.388008000000001</v>
      </c>
      <c r="H96" s="105">
        <v>90.95</v>
      </c>
      <c r="I96" s="104">
        <v>2.77</v>
      </c>
      <c r="J96" s="104">
        <f t="shared" si="15"/>
        <v>33240</v>
      </c>
      <c r="K96" s="104">
        <f t="shared" si="16"/>
        <v>64.990208854757824</v>
      </c>
      <c r="L96" s="104">
        <v>76.5</v>
      </c>
      <c r="M96" s="104">
        <f t="shared" si="17"/>
        <v>3954.4773539382186</v>
      </c>
      <c r="N96" s="104">
        <f t="shared" si="18"/>
        <v>27.265172280839071</v>
      </c>
      <c r="O96" s="106">
        <f t="shared" si="12"/>
        <v>6.9328703703703809E-3</v>
      </c>
      <c r="P96" s="107">
        <f t="shared" si="13"/>
        <v>99.045075125208527</v>
      </c>
      <c r="Q96" s="107">
        <f>AVERAGE(P$5:P96)</f>
        <v>40.080885676931572</v>
      </c>
      <c r="R96" s="108">
        <f t="shared" si="14"/>
        <v>16.48</v>
      </c>
      <c r="S96" s="102" t="s">
        <v>59</v>
      </c>
      <c r="T96" s="109">
        <v>1</v>
      </c>
      <c r="U96" s="110">
        <v>0.7</v>
      </c>
      <c r="V96" s="111"/>
    </row>
    <row r="97" spans="1:22" ht="12.75" customHeight="1" x14ac:dyDescent="0.2">
      <c r="A97" s="100">
        <v>44415</v>
      </c>
      <c r="B97" s="101" t="s">
        <v>54</v>
      </c>
      <c r="C97" s="102">
        <v>93</v>
      </c>
      <c r="D97" s="103">
        <v>0.94895833333333324</v>
      </c>
      <c r="E97" s="103">
        <v>0.95331018518518518</v>
      </c>
      <c r="F97" s="104">
        <v>11</v>
      </c>
      <c r="G97" s="104">
        <v>26.020600000000002</v>
      </c>
      <c r="H97" s="105">
        <v>90.27</v>
      </c>
      <c r="I97" s="104">
        <v>3.17</v>
      </c>
      <c r="J97" s="104">
        <f t="shared" si="15"/>
        <v>38040</v>
      </c>
      <c r="K97" s="104">
        <f t="shared" si="16"/>
        <v>69.107055319147534</v>
      </c>
      <c r="L97" s="104">
        <v>76.5</v>
      </c>
      <c r="M97" s="104">
        <f t="shared" si="17"/>
        <v>4419.1955367835808</v>
      </c>
      <c r="N97" s="104">
        <f t="shared" si="18"/>
        <v>30.469292619193961</v>
      </c>
      <c r="O97" s="106">
        <f t="shared" si="12"/>
        <v>4.35185185185194E-3</v>
      </c>
      <c r="P97" s="107">
        <f t="shared" si="13"/>
        <v>105.31914893616808</v>
      </c>
      <c r="Q97" s="107">
        <f>AVERAGE(P$5:P97)</f>
        <v>40.782372378643785</v>
      </c>
      <c r="R97" s="108">
        <f t="shared" si="14"/>
        <v>11</v>
      </c>
      <c r="S97" s="102" t="s">
        <v>59</v>
      </c>
      <c r="T97" s="109">
        <v>1</v>
      </c>
      <c r="U97" s="110">
        <v>0.7</v>
      </c>
      <c r="V97" s="111"/>
    </row>
    <row r="98" spans="1:22" ht="12.75" customHeight="1" x14ac:dyDescent="0.2">
      <c r="A98" s="100">
        <v>44416</v>
      </c>
      <c r="B98" s="101" t="s">
        <v>54</v>
      </c>
      <c r="C98" s="102">
        <v>94</v>
      </c>
      <c r="D98" s="103">
        <v>0.18859953703703702</v>
      </c>
      <c r="E98" s="103">
        <v>0.19445601851851854</v>
      </c>
      <c r="F98" s="104">
        <v>11</v>
      </c>
      <c r="G98" s="104">
        <v>12.044784</v>
      </c>
      <c r="H98" s="105">
        <v>90.95</v>
      </c>
      <c r="I98" s="104">
        <v>2.48</v>
      </c>
      <c r="J98" s="104">
        <f t="shared" si="15"/>
        <v>29760</v>
      </c>
      <c r="K98" s="104">
        <f t="shared" si="16"/>
        <v>51.352278260869248</v>
      </c>
      <c r="L98" s="104">
        <v>76.5</v>
      </c>
      <c r="M98" s="104">
        <f t="shared" si="17"/>
        <v>4484.3209044472887</v>
      </c>
      <c r="N98" s="104">
        <f t="shared" si="18"/>
        <v>30.918316399146988</v>
      </c>
      <c r="O98" s="106">
        <f t="shared" si="12"/>
        <v>5.856481481481518E-3</v>
      </c>
      <c r="P98" s="107">
        <f t="shared" si="13"/>
        <v>78.260869565216908</v>
      </c>
      <c r="Q98" s="107">
        <f>AVERAGE(P$5:P98)</f>
        <v>41.18107979552223</v>
      </c>
      <c r="R98" s="108">
        <f t="shared" si="14"/>
        <v>11</v>
      </c>
      <c r="S98" s="102" t="s">
        <v>59</v>
      </c>
      <c r="T98" s="109">
        <v>1</v>
      </c>
      <c r="U98" s="110">
        <v>0.7</v>
      </c>
      <c r="V98" s="111"/>
    </row>
    <row r="99" spans="1:22" ht="12.75" customHeight="1" x14ac:dyDescent="0.2">
      <c r="A99" s="100">
        <v>44416</v>
      </c>
      <c r="B99" s="101" t="s">
        <v>54</v>
      </c>
      <c r="C99" s="102">
        <v>95</v>
      </c>
      <c r="D99" s="103">
        <v>0.97956018518518517</v>
      </c>
      <c r="E99" s="103">
        <v>0.98166666666666658</v>
      </c>
      <c r="F99" s="104">
        <v>11</v>
      </c>
      <c r="G99" s="104">
        <v>29.219503999999997</v>
      </c>
      <c r="H99" s="105">
        <v>71.25</v>
      </c>
      <c r="I99" s="104">
        <v>4.4000000000000004</v>
      </c>
      <c r="J99" s="104">
        <f t="shared" si="15"/>
        <v>52800.000000000007</v>
      </c>
      <c r="K99" s="104">
        <f t="shared" si="16"/>
        <v>142.77061978022505</v>
      </c>
      <c r="L99" s="104">
        <v>76.5</v>
      </c>
      <c r="M99" s="104">
        <f t="shared" si="17"/>
        <v>2545.0620588850475</v>
      </c>
      <c r="N99" s="104">
        <f t="shared" si="18"/>
        <v>17.547592081118268</v>
      </c>
      <c r="O99" s="106">
        <f t="shared" si="12"/>
        <v>2.1064814814814037E-3</v>
      </c>
      <c r="P99" s="107">
        <f t="shared" si="13"/>
        <v>217.58241758242562</v>
      </c>
      <c r="Q99" s="107">
        <f>AVERAGE(P$5:P99)</f>
        <v>43.037935982752785</v>
      </c>
      <c r="R99" s="108">
        <f t="shared" si="14"/>
        <v>11</v>
      </c>
      <c r="S99" s="102" t="s">
        <v>59</v>
      </c>
      <c r="T99" s="109">
        <v>1</v>
      </c>
      <c r="U99" s="110">
        <v>0.7</v>
      </c>
      <c r="V99" s="111"/>
    </row>
    <row r="100" spans="1:22" ht="12.75" customHeight="1" x14ac:dyDescent="0.2">
      <c r="A100" s="100">
        <v>44417</v>
      </c>
      <c r="B100" s="101" t="s">
        <v>54</v>
      </c>
      <c r="C100" s="102">
        <v>96</v>
      </c>
      <c r="D100" s="103">
        <v>3.2986111111111111E-3</v>
      </c>
      <c r="E100" s="103">
        <v>6.1111111111111114E-3</v>
      </c>
      <c r="F100" s="104">
        <v>11</v>
      </c>
      <c r="G100" s="104">
        <v>28.522624</v>
      </c>
      <c r="H100" s="105">
        <v>89.92</v>
      </c>
      <c r="I100" s="104">
        <v>4.97</v>
      </c>
      <c r="J100" s="104">
        <f t="shared" si="15"/>
        <v>59640</v>
      </c>
      <c r="K100" s="104">
        <f t="shared" si="16"/>
        <v>106.93108148148147</v>
      </c>
      <c r="L100" s="104">
        <v>76.5</v>
      </c>
      <c r="M100" s="104">
        <f t="shared" si="17"/>
        <v>4489.9141065897065</v>
      </c>
      <c r="N100" s="104">
        <f t="shared" si="18"/>
        <v>30.956880185550443</v>
      </c>
      <c r="O100" s="106">
        <f t="shared" si="12"/>
        <v>2.8125000000000003E-3</v>
      </c>
      <c r="P100" s="107">
        <f t="shared" si="13"/>
        <v>162.96296296296296</v>
      </c>
      <c r="Q100" s="107">
        <f>AVERAGE(P$5:P100)</f>
        <v>44.287155013796642</v>
      </c>
      <c r="R100" s="108">
        <f t="shared" si="14"/>
        <v>11</v>
      </c>
      <c r="S100" s="102" t="s">
        <v>59</v>
      </c>
      <c r="T100" s="109">
        <v>1</v>
      </c>
      <c r="U100" s="110">
        <v>0.7</v>
      </c>
      <c r="V100" s="111"/>
    </row>
    <row r="101" spans="1:22" ht="12.75" customHeight="1" x14ac:dyDescent="0.2">
      <c r="A101" s="100">
        <v>44417</v>
      </c>
      <c r="B101" s="101" t="s">
        <v>54</v>
      </c>
      <c r="C101" s="102">
        <v>97</v>
      </c>
      <c r="D101" s="103">
        <v>0.15201388888888889</v>
      </c>
      <c r="E101" s="103">
        <v>0.15890046296296298</v>
      </c>
      <c r="F101" s="104">
        <v>17.47</v>
      </c>
      <c r="G101" s="104">
        <v>5.9347199999999996</v>
      </c>
      <c r="H101" s="105">
        <v>91.09</v>
      </c>
      <c r="I101" s="104">
        <v>2.14</v>
      </c>
      <c r="J101" s="104">
        <f t="shared" si="15"/>
        <v>25680</v>
      </c>
      <c r="K101" s="104">
        <f t="shared" si="16"/>
        <v>69.35750900168054</v>
      </c>
      <c r="L101" s="104">
        <v>76.5</v>
      </c>
      <c r="M101" s="104">
        <f t="shared" si="17"/>
        <v>2846.243246533943</v>
      </c>
      <c r="N101" s="104">
        <f t="shared" si="18"/>
        <v>19.624164086472369</v>
      </c>
      <c r="O101" s="106">
        <f t="shared" si="12"/>
        <v>6.8865740740740866E-3</v>
      </c>
      <c r="P101" s="107">
        <f t="shared" si="13"/>
        <v>105.70084033613425</v>
      </c>
      <c r="Q101" s="107">
        <f>AVERAGE(P$5:P101)</f>
        <v>44.920285790315582</v>
      </c>
      <c r="R101" s="108">
        <f t="shared" ref="R101:R109" si="19">F101</f>
        <v>17.47</v>
      </c>
      <c r="S101" s="102" t="s">
        <v>59</v>
      </c>
      <c r="T101" s="109">
        <v>1</v>
      </c>
      <c r="U101" s="110">
        <v>0.7</v>
      </c>
      <c r="V101" s="111"/>
    </row>
    <row r="102" spans="1:22" ht="12.75" customHeight="1" x14ac:dyDescent="0.2">
      <c r="A102" s="100">
        <v>44417</v>
      </c>
      <c r="B102" s="101" t="s">
        <v>54</v>
      </c>
      <c r="C102" s="102">
        <v>98</v>
      </c>
      <c r="D102" s="103">
        <v>0.73587962962962961</v>
      </c>
      <c r="E102" s="103">
        <v>0.78417824074074083</v>
      </c>
      <c r="F102" s="104">
        <v>17.489999999999998</v>
      </c>
      <c r="G102" s="104">
        <v>11.215272000000001</v>
      </c>
      <c r="H102" s="105">
        <v>91.89</v>
      </c>
      <c r="I102" s="104">
        <v>2.36</v>
      </c>
      <c r="J102" s="104">
        <f t="shared" si="15"/>
        <v>28320</v>
      </c>
      <c r="K102" s="104">
        <f t="shared" si="16"/>
        <v>9.9005420445722265</v>
      </c>
      <c r="L102" s="104">
        <v>76.5</v>
      </c>
      <c r="M102" s="104">
        <f t="shared" si="17"/>
        <v>21724.085556405411</v>
      </c>
      <c r="N102" s="104">
        <f t="shared" si="18"/>
        <v>149.78235613088177</v>
      </c>
      <c r="O102" s="106">
        <f t="shared" si="12"/>
        <v>4.8298611111111223E-2</v>
      </c>
      <c r="P102" s="107">
        <f t="shared" si="13"/>
        <v>15.088425593098455</v>
      </c>
      <c r="Q102" s="107">
        <f>AVERAGE(P$5:P102)</f>
        <v>44.615879053609291</v>
      </c>
      <c r="R102" s="108">
        <f t="shared" si="19"/>
        <v>17.489999999999998</v>
      </c>
      <c r="S102" s="102" t="s">
        <v>59</v>
      </c>
      <c r="T102" s="109">
        <f>((((P102/60)*1000)/H102)/Y$1)</f>
        <v>0.24878932308884558</v>
      </c>
      <c r="U102" s="110">
        <v>0.7</v>
      </c>
      <c r="V102" s="111"/>
    </row>
    <row r="103" spans="1:22" ht="12.75" customHeight="1" x14ac:dyDescent="0.2">
      <c r="A103" s="100">
        <v>44417</v>
      </c>
      <c r="B103" s="112" t="s">
        <v>53</v>
      </c>
      <c r="C103" s="102">
        <v>99</v>
      </c>
      <c r="D103" s="103">
        <v>0.94246527777777767</v>
      </c>
      <c r="E103" s="103">
        <v>0.96070601851851845</v>
      </c>
      <c r="F103" s="104">
        <v>16</v>
      </c>
      <c r="G103" s="104">
        <v>50.982391999999997</v>
      </c>
      <c r="H103" s="105">
        <v>93.41</v>
      </c>
      <c r="I103" s="104">
        <v>5.61</v>
      </c>
      <c r="J103" s="104">
        <f t="shared" si="15"/>
        <v>67320</v>
      </c>
      <c r="K103" s="104">
        <f t="shared" si="16"/>
        <v>23.981774619289286</v>
      </c>
      <c r="L103" s="104">
        <v>76.5</v>
      </c>
      <c r="M103" s="104">
        <f t="shared" si="17"/>
        <v>22191.992140340957</v>
      </c>
      <c r="N103" s="104">
        <f t="shared" si="18"/>
        <v>153.00845972953721</v>
      </c>
      <c r="O103" s="106">
        <f t="shared" si="12"/>
        <v>1.824074074074078E-2</v>
      </c>
      <c r="P103" s="107">
        <f t="shared" si="13"/>
        <v>36.548223350253728</v>
      </c>
      <c r="Q103" s="107">
        <f>AVERAGE(P$5:P103)</f>
        <v>44.534387581858219</v>
      </c>
      <c r="R103" s="108">
        <f t="shared" si="19"/>
        <v>16</v>
      </c>
      <c r="S103" s="102" t="s">
        <v>59</v>
      </c>
      <c r="T103" s="109">
        <f>((((P103/60)*1000)/H103)/Y$1)</f>
        <v>0.59282834798450834</v>
      </c>
      <c r="U103" s="110">
        <v>0.7</v>
      </c>
      <c r="V103" s="111"/>
    </row>
    <row r="104" spans="1:22" ht="12.75" customHeight="1" x14ac:dyDescent="0.2">
      <c r="A104" s="100">
        <v>44418</v>
      </c>
      <c r="B104" s="101" t="s">
        <v>54</v>
      </c>
      <c r="C104" s="102">
        <v>100</v>
      </c>
      <c r="D104" s="103">
        <v>0.96255787037037033</v>
      </c>
      <c r="E104" s="103">
        <v>0.99384259259259267</v>
      </c>
      <c r="F104" s="104">
        <v>17</v>
      </c>
      <c r="G104" s="104">
        <v>48.080224000000001</v>
      </c>
      <c r="H104" s="105">
        <v>89.98</v>
      </c>
      <c r="I104" s="104">
        <v>5.15</v>
      </c>
      <c r="J104" s="104">
        <f t="shared" si="15"/>
        <v>61800.000000000007</v>
      </c>
      <c r="K104" s="104">
        <f t="shared" si="16"/>
        <v>14.856633962264096</v>
      </c>
      <c r="L104" s="104">
        <v>76.5</v>
      </c>
      <c r="M104" s="104">
        <f t="shared" si="17"/>
        <v>31354.939931723962</v>
      </c>
      <c r="N104" s="104">
        <f t="shared" si="18"/>
        <v>216.1847856436531</v>
      </c>
      <c r="O104" s="106">
        <f t="shared" si="12"/>
        <v>3.1284722222222339E-2</v>
      </c>
      <c r="P104" s="107">
        <f t="shared" si="13"/>
        <v>22.641509433962181</v>
      </c>
      <c r="Q104" s="107">
        <f>AVERAGE(P$5:P104)</f>
        <v>44.315458800379254</v>
      </c>
      <c r="R104" s="108">
        <f t="shared" si="19"/>
        <v>17</v>
      </c>
      <c r="S104" s="102" t="s">
        <v>59</v>
      </c>
      <c r="T104" s="109">
        <f>((((P104/60)*1000)/H104)/Y$1)</f>
        <v>0.38125491580556931</v>
      </c>
      <c r="U104" s="110">
        <v>0.7</v>
      </c>
      <c r="V104" s="111"/>
    </row>
    <row r="105" spans="1:22" ht="12.75" customHeight="1" x14ac:dyDescent="0.2">
      <c r="A105" s="100">
        <v>44418</v>
      </c>
      <c r="B105" s="101" t="s">
        <v>54</v>
      </c>
      <c r="C105" s="102">
        <v>101</v>
      </c>
      <c r="D105" s="103">
        <v>0.3699884259259259</v>
      </c>
      <c r="E105" s="103">
        <v>0.40091435185185187</v>
      </c>
      <c r="F105" s="104">
        <v>17</v>
      </c>
      <c r="G105" s="104">
        <v>68.256023999999996</v>
      </c>
      <c r="H105" s="105">
        <v>89.69</v>
      </c>
      <c r="I105" s="104">
        <v>4.93</v>
      </c>
      <c r="J105" s="104">
        <f t="shared" si="15"/>
        <v>59160</v>
      </c>
      <c r="K105" s="104">
        <f t="shared" si="16"/>
        <v>15.028997604790398</v>
      </c>
      <c r="L105" s="104">
        <v>76.5</v>
      </c>
      <c r="M105" s="104">
        <f t="shared" si="17"/>
        <v>29875.038461429824</v>
      </c>
      <c r="N105" s="104">
        <f t="shared" si="18"/>
        <v>205.98122018232789</v>
      </c>
      <c r="O105" s="106">
        <f t="shared" si="12"/>
        <v>3.0925925925925968E-2</v>
      </c>
      <c r="P105" s="107">
        <f t="shared" si="13"/>
        <v>22.904191616766436</v>
      </c>
      <c r="Q105" s="107">
        <f>AVERAGE(P$5:P105)</f>
        <v>44.103466055987049</v>
      </c>
      <c r="R105" s="108">
        <f t="shared" si="19"/>
        <v>17</v>
      </c>
      <c r="S105" s="102" t="s">
        <v>59</v>
      </c>
      <c r="T105" s="109">
        <f>((((P105/60)*1000)/H105)/Y$1)</f>
        <v>0.38692519379489687</v>
      </c>
      <c r="U105" s="110">
        <v>0.7</v>
      </c>
      <c r="V105" s="111"/>
    </row>
    <row r="106" spans="1:22" ht="12.75" customHeight="1" x14ac:dyDescent="0.2">
      <c r="A106" s="100">
        <v>44418</v>
      </c>
      <c r="B106" s="101" t="s">
        <v>54</v>
      </c>
      <c r="C106" s="102">
        <v>102</v>
      </c>
      <c r="D106" s="103">
        <v>0.68292824074074077</v>
      </c>
      <c r="E106" s="103">
        <v>0.68371527777777785</v>
      </c>
      <c r="F106" s="104">
        <v>2</v>
      </c>
      <c r="G106" s="104">
        <v>25.852</v>
      </c>
      <c r="H106" s="105">
        <v>72.55</v>
      </c>
      <c r="I106" s="104">
        <v>2.67</v>
      </c>
      <c r="J106" s="104">
        <f t="shared" si="15"/>
        <v>32040</v>
      </c>
      <c r="K106" s="104">
        <f t="shared" si="16"/>
        <v>69.476611764701545</v>
      </c>
      <c r="L106" s="104">
        <v>76.5</v>
      </c>
      <c r="M106" s="104">
        <f t="shared" si="17"/>
        <v>3084.4972416997107</v>
      </c>
      <c r="N106" s="104">
        <f t="shared" si="18"/>
        <v>21.266868202181495</v>
      </c>
      <c r="O106" s="106">
        <f t="shared" si="12"/>
        <v>7.8703703703708605E-4</v>
      </c>
      <c r="P106" s="107">
        <f t="shared" si="13"/>
        <v>105.88235294116987</v>
      </c>
      <c r="Q106" s="107">
        <f>AVERAGE(P$5:P106)</f>
        <v>44.709141417606489</v>
      </c>
      <c r="R106" s="108">
        <f t="shared" si="19"/>
        <v>2</v>
      </c>
      <c r="S106" s="102" t="s">
        <v>59</v>
      </c>
      <c r="T106" s="109">
        <v>1</v>
      </c>
      <c r="U106" s="110">
        <v>0.7</v>
      </c>
      <c r="V106" s="111"/>
    </row>
    <row r="107" spans="1:22" ht="12.75" customHeight="1" x14ac:dyDescent="0.2">
      <c r="A107" s="100">
        <v>44419</v>
      </c>
      <c r="B107" s="112" t="s">
        <v>53</v>
      </c>
      <c r="C107" s="102">
        <v>103</v>
      </c>
      <c r="D107" s="103">
        <v>7.2025462962962958E-2</v>
      </c>
      <c r="E107" s="103">
        <v>0.15122685185185183</v>
      </c>
      <c r="F107" s="104">
        <v>16</v>
      </c>
      <c r="G107" s="104">
        <v>49.085079999999998</v>
      </c>
      <c r="H107" s="105">
        <v>56.15</v>
      </c>
      <c r="I107" s="104">
        <v>4.03</v>
      </c>
      <c r="J107" s="104">
        <f t="shared" si="15"/>
        <v>48360</v>
      </c>
      <c r="K107" s="104">
        <f t="shared" si="16"/>
        <v>5.5232028057869362</v>
      </c>
      <c r="L107" s="104">
        <v>76.5</v>
      </c>
      <c r="M107" s="104">
        <f t="shared" si="17"/>
        <v>41000.902127008681</v>
      </c>
      <c r="N107" s="104">
        <f t="shared" si="18"/>
        <v>282.69137994921437</v>
      </c>
      <c r="O107" s="106">
        <f t="shared" si="12"/>
        <v>7.9201388888888877E-2</v>
      </c>
      <c r="P107" s="107">
        <f t="shared" si="13"/>
        <v>8.417360806663746</v>
      </c>
      <c r="Q107" s="107">
        <f>AVERAGE(P$5:P107)</f>
        <v>44.356794033034234</v>
      </c>
      <c r="R107" s="108">
        <f t="shared" si="19"/>
        <v>16</v>
      </c>
      <c r="S107" s="102" t="s">
        <v>59</v>
      </c>
      <c r="T107" s="109">
        <f t="shared" ref="T107:T112" si="20">((((P107/60)*1000)/H107)/Y$1)</f>
        <v>0.22713405128750769</v>
      </c>
      <c r="U107" s="110">
        <v>0.7</v>
      </c>
      <c r="V107" s="111"/>
    </row>
    <row r="108" spans="1:22" x14ac:dyDescent="0.2">
      <c r="A108" s="100">
        <v>44419</v>
      </c>
      <c r="B108" s="101" t="s">
        <v>54</v>
      </c>
      <c r="C108" s="102">
        <v>104</v>
      </c>
      <c r="D108" s="103">
        <v>0.7724537037037037</v>
      </c>
      <c r="E108" s="103">
        <v>0.82851851851851854</v>
      </c>
      <c r="F108" s="104">
        <v>15.01</v>
      </c>
      <c r="G108" s="104">
        <v>49.669559999999997</v>
      </c>
      <c r="H108" s="105">
        <v>89.08</v>
      </c>
      <c r="I108" s="104">
        <v>5.51</v>
      </c>
      <c r="J108" s="104">
        <f t="shared" si="15"/>
        <v>66120</v>
      </c>
      <c r="K108" s="104">
        <f t="shared" si="16"/>
        <v>7.3197138827415316</v>
      </c>
      <c r="L108" s="104">
        <v>76.5</v>
      </c>
      <c r="M108" s="104">
        <f t="shared" si="17"/>
        <v>66706.018277843395</v>
      </c>
      <c r="N108" s="104">
        <f t="shared" si="18"/>
        <v>459.9219865813435</v>
      </c>
      <c r="O108" s="106">
        <f t="shared" si="12"/>
        <v>5.6064814814814845E-2</v>
      </c>
      <c r="P108" s="107">
        <f t="shared" si="13"/>
        <v>11.1552436003303</v>
      </c>
      <c r="Q108" s="107">
        <f>AVERAGE(P$5:P108)</f>
        <v>44.037548355796694</v>
      </c>
      <c r="R108" s="108">
        <f t="shared" si="19"/>
        <v>15.01</v>
      </c>
      <c r="S108" s="102" t="s">
        <v>59</v>
      </c>
      <c r="T108" s="109">
        <f t="shared" si="20"/>
        <v>0.18973826047288614</v>
      </c>
      <c r="U108" s="110">
        <v>0.7</v>
      </c>
      <c r="V108" s="111"/>
    </row>
    <row r="109" spans="1:22" x14ac:dyDescent="0.2">
      <c r="A109" s="100">
        <v>44419</v>
      </c>
      <c r="B109" s="101" t="s">
        <v>54</v>
      </c>
      <c r="C109" s="102">
        <v>105</v>
      </c>
      <c r="D109" s="103">
        <v>0.44413194444444443</v>
      </c>
      <c r="E109" s="103">
        <v>0.48430555555555554</v>
      </c>
      <c r="F109" s="104">
        <v>16</v>
      </c>
      <c r="G109" s="104">
        <v>28.086511999999999</v>
      </c>
      <c r="H109" s="105">
        <v>78.42</v>
      </c>
      <c r="I109" s="104">
        <v>3.62</v>
      </c>
      <c r="J109" s="104">
        <f t="shared" si="15"/>
        <v>43440</v>
      </c>
      <c r="K109" s="104">
        <f t="shared" si="16"/>
        <v>10.888872601555747</v>
      </c>
      <c r="L109" s="104">
        <v>76.5</v>
      </c>
      <c r="M109" s="104">
        <f t="shared" si="17"/>
        <v>26049.327553369607</v>
      </c>
      <c r="N109" s="104">
        <f t="shared" si="18"/>
        <v>179.60386164187062</v>
      </c>
      <c r="O109" s="106">
        <f t="shared" si="12"/>
        <v>4.0173611111111118E-2</v>
      </c>
      <c r="P109" s="107">
        <f t="shared" si="13"/>
        <v>16.594641313742436</v>
      </c>
      <c r="Q109" s="107">
        <f>AVERAGE(P$5:P109)</f>
        <v>43.776187336348563</v>
      </c>
      <c r="R109" s="108">
        <f t="shared" si="19"/>
        <v>16</v>
      </c>
      <c r="S109" s="102" t="s">
        <v>59</v>
      </c>
      <c r="T109" s="109">
        <f t="shared" si="20"/>
        <v>0.32062478870074956</v>
      </c>
      <c r="U109" s="110">
        <v>0.7</v>
      </c>
      <c r="V109" s="111"/>
    </row>
    <row r="110" spans="1:22" x14ac:dyDescent="0.2">
      <c r="A110" s="100">
        <v>44420</v>
      </c>
      <c r="B110" s="101" t="s">
        <v>54</v>
      </c>
      <c r="C110" s="102">
        <v>106</v>
      </c>
      <c r="D110" s="103">
        <v>0.14100694444444445</v>
      </c>
      <c r="E110" s="103">
        <v>0.16737268518518519</v>
      </c>
      <c r="F110" s="104">
        <v>11.02</v>
      </c>
      <c r="G110" s="104">
        <v>46.200896</v>
      </c>
      <c r="H110" s="105">
        <v>89.83</v>
      </c>
      <c r="I110" s="104">
        <v>3.76</v>
      </c>
      <c r="J110" s="104">
        <f t="shared" si="15"/>
        <v>45120</v>
      </c>
      <c r="K110" s="104">
        <f t="shared" si="16"/>
        <v>11.42734718876207</v>
      </c>
      <c r="L110" s="104">
        <v>76.5</v>
      </c>
      <c r="M110" s="104">
        <f t="shared" si="17"/>
        <v>29720.708706503538</v>
      </c>
      <c r="N110" s="104">
        <f t="shared" si="18"/>
        <v>204.91715356125232</v>
      </c>
      <c r="O110" s="106">
        <f t="shared" si="12"/>
        <v>2.6365740740740745E-2</v>
      </c>
      <c r="P110" s="107">
        <f t="shared" si="13"/>
        <v>17.415276558384544</v>
      </c>
      <c r="Q110" s="107">
        <f>AVERAGE(P$5:P110)</f>
        <v>43.527499498820603</v>
      </c>
      <c r="R110" s="108">
        <f t="shared" ref="R110:R173" si="21">F110</f>
        <v>11.02</v>
      </c>
      <c r="S110" s="102" t="s">
        <v>59</v>
      </c>
      <c r="T110" s="109">
        <f t="shared" si="20"/>
        <v>0.29374131876009135</v>
      </c>
      <c r="U110" s="110">
        <v>0.7</v>
      </c>
      <c r="V110" s="111"/>
    </row>
    <row r="111" spans="1:22" x14ac:dyDescent="0.2">
      <c r="A111" s="100">
        <v>44425</v>
      </c>
      <c r="B111" s="101" t="s">
        <v>54</v>
      </c>
      <c r="C111" s="102">
        <v>107</v>
      </c>
      <c r="D111" s="103">
        <v>4.7870370370370369E-2</v>
      </c>
      <c r="E111" s="103">
        <v>6.2222222222222227E-2</v>
      </c>
      <c r="F111" s="104">
        <v>17</v>
      </c>
      <c r="G111" s="104">
        <v>46.048256800000004</v>
      </c>
      <c r="H111" s="105">
        <v>86.049000000000007</v>
      </c>
      <c r="I111" s="104">
        <v>5.7240000000000002</v>
      </c>
      <c r="J111" s="104">
        <f t="shared" si="15"/>
        <v>68688</v>
      </c>
      <c r="K111" s="104">
        <f t="shared" si="16"/>
        <v>32.385065806451593</v>
      </c>
      <c r="L111" s="104">
        <v>76.5</v>
      </c>
      <c r="M111" s="104">
        <f t="shared" si="17"/>
        <v>15584.294384552748</v>
      </c>
      <c r="N111" s="104">
        <f t="shared" si="18"/>
        <v>107.4499695508389</v>
      </c>
      <c r="O111" s="106">
        <f t="shared" si="12"/>
        <v>1.4351851851851859E-2</v>
      </c>
      <c r="P111" s="107">
        <f t="shared" si="13"/>
        <v>49.354838709677395</v>
      </c>
      <c r="Q111" s="107">
        <f>AVERAGE(P$5:P111)</f>
        <v>43.581960612940755</v>
      </c>
      <c r="R111" s="108">
        <f t="shared" si="21"/>
        <v>17</v>
      </c>
      <c r="S111" s="102" t="s">
        <v>59</v>
      </c>
      <c r="T111" s="109">
        <f t="shared" si="20"/>
        <v>0.86904041477560867</v>
      </c>
      <c r="U111" s="110">
        <v>0.7</v>
      </c>
      <c r="V111" s="111"/>
    </row>
    <row r="112" spans="1:22" ht="12.75" customHeight="1" x14ac:dyDescent="0.2">
      <c r="A112" s="100">
        <v>44425</v>
      </c>
      <c r="B112" s="101" t="s">
        <v>54</v>
      </c>
      <c r="C112" s="102">
        <v>108</v>
      </c>
      <c r="D112" s="103">
        <v>6.8715277777777778E-2</v>
      </c>
      <c r="E112" s="103">
        <v>8.2777777777777783E-2</v>
      </c>
      <c r="F112" s="104">
        <v>17</v>
      </c>
      <c r="G112" s="104">
        <v>20.206148000000002</v>
      </c>
      <c r="H112" s="105">
        <v>89.355999999999995</v>
      </c>
      <c r="I112" s="104">
        <v>3.2040000000000002</v>
      </c>
      <c r="J112" s="104">
        <f t="shared" si="15"/>
        <v>38448</v>
      </c>
      <c r="K112" s="104">
        <f t="shared" si="16"/>
        <v>33.051425185185174</v>
      </c>
      <c r="L112" s="104">
        <v>76.5</v>
      </c>
      <c r="M112" s="104">
        <f t="shared" si="17"/>
        <v>8797.206230793694</v>
      </c>
      <c r="N112" s="104">
        <f t="shared" si="18"/>
        <v>60.65462563182713</v>
      </c>
      <c r="O112" s="106">
        <f t="shared" si="12"/>
        <v>1.4062500000000006E-2</v>
      </c>
      <c r="P112" s="107">
        <f t="shared" si="13"/>
        <v>50.370370370370352</v>
      </c>
      <c r="Q112" s="107">
        <f>AVERAGE(P$5:P112)</f>
        <v>43.64481625884288</v>
      </c>
      <c r="R112" s="108">
        <f t="shared" si="21"/>
        <v>17</v>
      </c>
      <c r="S112" s="102" t="s">
        <v>59</v>
      </c>
      <c r="T112" s="109">
        <f t="shared" si="20"/>
        <v>0.85409757582489843</v>
      </c>
      <c r="U112" s="110">
        <v>0.7</v>
      </c>
      <c r="V112" s="111"/>
    </row>
    <row r="113" spans="1:22" ht="12.75" customHeight="1" x14ac:dyDescent="0.2">
      <c r="A113" s="100">
        <v>44425</v>
      </c>
      <c r="B113" s="101" t="s">
        <v>54</v>
      </c>
      <c r="C113" s="102">
        <v>109</v>
      </c>
      <c r="D113" s="103">
        <v>8.8854166666666665E-2</v>
      </c>
      <c r="E113" s="103">
        <v>9.9085648148148145E-2</v>
      </c>
      <c r="F113" s="104">
        <v>17</v>
      </c>
      <c r="G113" s="104">
        <v>27.650400000000001</v>
      </c>
      <c r="H113" s="105">
        <v>89.510999999999996</v>
      </c>
      <c r="I113" s="104">
        <v>2.851</v>
      </c>
      <c r="J113" s="104">
        <f t="shared" si="15"/>
        <v>34212</v>
      </c>
      <c r="K113" s="104">
        <f t="shared" si="16"/>
        <v>45.427015384615387</v>
      </c>
      <c r="L113" s="104">
        <v>76.5</v>
      </c>
      <c r="M113" s="104">
        <f t="shared" si="17"/>
        <v>5895.4395963794705</v>
      </c>
      <c r="N113" s="104">
        <f t="shared" si="18"/>
        <v>40.647641111533318</v>
      </c>
      <c r="O113" s="106">
        <f t="shared" si="12"/>
        <v>1.023148148148148E-2</v>
      </c>
      <c r="P113" s="107">
        <f t="shared" si="13"/>
        <v>69.230769230769241</v>
      </c>
      <c r="Q113" s="107">
        <f>AVERAGE(P$5:P113)</f>
        <v>43.879549772346799</v>
      </c>
      <c r="R113" s="108">
        <f t="shared" si="21"/>
        <v>17</v>
      </c>
      <c r="S113" s="102" t="s">
        <v>59</v>
      </c>
      <c r="T113" s="109">
        <v>1</v>
      </c>
      <c r="U113" s="110">
        <v>0.7</v>
      </c>
      <c r="V113" s="111"/>
    </row>
    <row r="114" spans="1:22" ht="12.75" customHeight="1" x14ac:dyDescent="0.2">
      <c r="A114" s="100">
        <v>44425</v>
      </c>
      <c r="B114" s="101" t="s">
        <v>54</v>
      </c>
      <c r="C114" s="102">
        <v>110</v>
      </c>
      <c r="D114" s="103">
        <v>0.10498842592592593</v>
      </c>
      <c r="E114" s="103">
        <v>0.11943287037037037</v>
      </c>
      <c r="F114" s="104">
        <v>17</v>
      </c>
      <c r="G114" s="104">
        <v>8.3360336000000004</v>
      </c>
      <c r="H114" s="105">
        <v>90.456999999999994</v>
      </c>
      <c r="I114" s="104">
        <v>2.6309999999999998</v>
      </c>
      <c r="J114" s="104">
        <f t="shared" si="15"/>
        <v>31571.999999999996</v>
      </c>
      <c r="K114" s="104">
        <f t="shared" si="16"/>
        <v>32.17746923076924</v>
      </c>
      <c r="L114" s="104">
        <v>76.5</v>
      </c>
      <c r="M114" s="104">
        <f t="shared" si="17"/>
        <v>7394.991790721152</v>
      </c>
      <c r="N114" s="104">
        <f t="shared" si="18"/>
        <v>50.986693598992566</v>
      </c>
      <c r="O114" s="106">
        <f t="shared" si="12"/>
        <v>1.444444444444444E-2</v>
      </c>
      <c r="P114" s="107">
        <f t="shared" si="13"/>
        <v>49.038461538461554</v>
      </c>
      <c r="Q114" s="107">
        <f>AVERAGE(P$5:P114)</f>
        <v>43.926448970220569</v>
      </c>
      <c r="R114" s="108">
        <f t="shared" si="21"/>
        <v>17</v>
      </c>
      <c r="S114" s="102" t="s">
        <v>59</v>
      </c>
      <c r="T114" s="109">
        <f>((((P114/60)*1000)/H114)/Y$1)</f>
        <v>0.82139247709629259</v>
      </c>
      <c r="U114" s="110">
        <v>0.7</v>
      </c>
      <c r="V114" s="111"/>
    </row>
    <row r="115" spans="1:22" x14ac:dyDescent="0.2">
      <c r="A115" s="100">
        <v>44425</v>
      </c>
      <c r="B115" s="101" t="s">
        <v>54</v>
      </c>
      <c r="C115" s="102">
        <v>111</v>
      </c>
      <c r="D115" s="103">
        <v>0.14800925925925926</v>
      </c>
      <c r="E115" s="103">
        <v>0.16042824074074075</v>
      </c>
      <c r="F115" s="104">
        <v>17</v>
      </c>
      <c r="G115" s="104">
        <v>28.819135200000002</v>
      </c>
      <c r="H115" s="105">
        <v>81.504000000000005</v>
      </c>
      <c r="I115" s="104">
        <v>7.14</v>
      </c>
      <c r="J115" s="104">
        <f t="shared" si="15"/>
        <v>85680</v>
      </c>
      <c r="K115" s="104">
        <f t="shared" si="16"/>
        <v>37.425425535880684</v>
      </c>
      <c r="L115" s="104">
        <v>76.5</v>
      </c>
      <c r="M115" s="104">
        <f t="shared" si="17"/>
        <v>15694.289625371612</v>
      </c>
      <c r="N115" s="104">
        <f t="shared" si="18"/>
        <v>108.20836033742717</v>
      </c>
      <c r="O115" s="106">
        <f t="shared" si="12"/>
        <v>1.2418981481481489E-2</v>
      </c>
      <c r="P115" s="107">
        <f t="shared" si="13"/>
        <v>57.036346691519071</v>
      </c>
      <c r="Q115" s="107">
        <f>AVERAGE(P$5:P115)</f>
        <v>44.044556156898935</v>
      </c>
      <c r="R115" s="108">
        <f t="shared" si="21"/>
        <v>17</v>
      </c>
      <c r="S115" s="102" t="s">
        <v>59</v>
      </c>
      <c r="T115" s="109">
        <v>1</v>
      </c>
      <c r="U115" s="110">
        <v>0.7</v>
      </c>
      <c r="V115" s="111"/>
    </row>
    <row r="116" spans="1:22" x14ac:dyDescent="0.2">
      <c r="A116" s="100">
        <v>44425</v>
      </c>
      <c r="B116" s="101" t="s">
        <v>54</v>
      </c>
      <c r="C116" s="102">
        <v>112</v>
      </c>
      <c r="D116" s="103">
        <v>0.16775462962962961</v>
      </c>
      <c r="E116" s="103">
        <v>0.18164351851851854</v>
      </c>
      <c r="F116" s="104">
        <v>17</v>
      </c>
      <c r="G116" s="104">
        <v>15.7748904</v>
      </c>
      <c r="H116" s="105">
        <v>89.125</v>
      </c>
      <c r="I116" s="104">
        <v>3.282</v>
      </c>
      <c r="J116" s="104">
        <f t="shared" si="15"/>
        <v>39384</v>
      </c>
      <c r="K116" s="104">
        <f t="shared" si="16"/>
        <v>33.464567999999915</v>
      </c>
      <c r="L116" s="104">
        <v>76.5</v>
      </c>
      <c r="M116" s="104">
        <f t="shared" si="17"/>
        <v>8816.7866299286252</v>
      </c>
      <c r="N116" s="104">
        <f t="shared" si="18"/>
        <v>60.789627784566683</v>
      </c>
      <c r="O116" s="106">
        <f t="shared" si="12"/>
        <v>1.3888888888888923E-2</v>
      </c>
      <c r="P116" s="107">
        <f t="shared" si="13"/>
        <v>50.999999999999872</v>
      </c>
      <c r="Q116" s="107">
        <f>AVERAGE(P$5:P116)</f>
        <v>44.106658334069479</v>
      </c>
      <c r="R116" s="108">
        <f t="shared" si="21"/>
        <v>17</v>
      </c>
      <c r="S116" s="102" t="s">
        <v>59</v>
      </c>
      <c r="T116" s="109">
        <f>((((P116/60)*1000)/H116)/Y$1)</f>
        <v>0.8670151727655212</v>
      </c>
      <c r="U116" s="110">
        <v>0.7</v>
      </c>
      <c r="V116" s="111"/>
    </row>
    <row r="117" spans="1:22" ht="12.75" customHeight="1" x14ac:dyDescent="0.2">
      <c r="A117" s="100">
        <v>44425</v>
      </c>
      <c r="B117" s="101" t="s">
        <v>54</v>
      </c>
      <c r="C117" s="102">
        <v>113</v>
      </c>
      <c r="D117" s="103">
        <v>0.19391203703703705</v>
      </c>
      <c r="E117" s="103">
        <v>0.20618055555555556</v>
      </c>
      <c r="F117" s="104">
        <v>17</v>
      </c>
      <c r="G117" s="104">
        <v>36.813922400000003</v>
      </c>
      <c r="H117" s="105">
        <v>86.617000000000004</v>
      </c>
      <c r="I117" s="104">
        <v>6.4260000000000002</v>
      </c>
      <c r="J117" s="104">
        <f t="shared" si="15"/>
        <v>77112</v>
      </c>
      <c r="K117" s="104">
        <f t="shared" si="16"/>
        <v>37.884416603773602</v>
      </c>
      <c r="L117" s="104">
        <v>76.5</v>
      </c>
      <c r="M117" s="104">
        <f t="shared" si="17"/>
        <v>14954.365968793481</v>
      </c>
      <c r="N117" s="104">
        <f t="shared" si="18"/>
        <v>103.10676430699854</v>
      </c>
      <c r="O117" s="106">
        <f t="shared" si="12"/>
        <v>1.2268518518518512E-2</v>
      </c>
      <c r="P117" s="107">
        <f t="shared" si="13"/>
        <v>57.735849056603804</v>
      </c>
      <c r="Q117" s="107">
        <f>AVERAGE(P$5:P117)</f>
        <v>44.227270641348539</v>
      </c>
      <c r="R117" s="108">
        <f t="shared" si="21"/>
        <v>17</v>
      </c>
      <c r="S117" s="102" t="s">
        <v>59</v>
      </c>
      <c r="T117" s="109">
        <v>1</v>
      </c>
      <c r="U117" s="110">
        <v>0.7</v>
      </c>
      <c r="V117" s="111"/>
    </row>
    <row r="118" spans="1:22" ht="12.75" customHeight="1" x14ac:dyDescent="0.2">
      <c r="A118" s="100">
        <v>44425</v>
      </c>
      <c r="B118" s="101" t="s">
        <v>54</v>
      </c>
      <c r="C118" s="102">
        <v>114</v>
      </c>
      <c r="D118" s="103">
        <v>0.22305555555555556</v>
      </c>
      <c r="E118" s="103">
        <v>0.23364583333333333</v>
      </c>
      <c r="F118" s="104">
        <v>17</v>
      </c>
      <c r="G118" s="104">
        <v>67.804400799999996</v>
      </c>
      <c r="H118" s="105">
        <v>89.195999999999998</v>
      </c>
      <c r="I118" s="104">
        <v>5.7610000000000001</v>
      </c>
      <c r="J118" s="104">
        <f t="shared" si="15"/>
        <v>69132</v>
      </c>
      <c r="K118" s="104">
        <f t="shared" si="16"/>
        <v>43.887958032786926</v>
      </c>
      <c r="L118" s="104">
        <v>76.5</v>
      </c>
      <c r="M118" s="104">
        <f t="shared" si="17"/>
        <v>12420.26263169589</v>
      </c>
      <c r="N118" s="104">
        <f t="shared" si="18"/>
        <v>85.634729982511558</v>
      </c>
      <c r="O118" s="106">
        <f t="shared" si="12"/>
        <v>1.0590277777777768E-2</v>
      </c>
      <c r="P118" s="107">
        <f t="shared" si="13"/>
        <v>66.885245901639408</v>
      </c>
      <c r="Q118" s="107">
        <f>AVERAGE(P$5:P118)</f>
        <v>44.426024810298465</v>
      </c>
      <c r="R118" s="108">
        <f t="shared" si="21"/>
        <v>17</v>
      </c>
      <c r="S118" s="102" t="s">
        <v>59</v>
      </c>
      <c r="T118" s="109">
        <v>1</v>
      </c>
      <c r="U118" s="110">
        <v>0.7</v>
      </c>
      <c r="V118" s="111"/>
    </row>
    <row r="119" spans="1:22" ht="12.75" customHeight="1" x14ac:dyDescent="0.2">
      <c r="A119" s="100">
        <v>44425</v>
      </c>
      <c r="B119" s="101" t="s">
        <v>54</v>
      </c>
      <c r="C119" s="102">
        <v>115</v>
      </c>
      <c r="D119" s="103">
        <v>0.25782407407407409</v>
      </c>
      <c r="E119" s="103">
        <v>0.26903935185185185</v>
      </c>
      <c r="F119" s="104">
        <v>17</v>
      </c>
      <c r="G119" s="104">
        <v>32.922409600000002</v>
      </c>
      <c r="H119" s="105">
        <v>88.234999999999999</v>
      </c>
      <c r="I119" s="104">
        <v>3.8820000000000001</v>
      </c>
      <c r="J119" s="104">
        <f t="shared" si="15"/>
        <v>46584</v>
      </c>
      <c r="K119" s="104">
        <f t="shared" si="16"/>
        <v>41.442189473684294</v>
      </c>
      <c r="L119" s="104">
        <v>76.5</v>
      </c>
      <c r="M119" s="104">
        <f t="shared" si="17"/>
        <v>8572.3973970800398</v>
      </c>
      <c r="N119" s="104">
        <f t="shared" si="18"/>
        <v>59.104622677491577</v>
      </c>
      <c r="O119" s="106">
        <f t="shared" si="12"/>
        <v>1.1215277777777755E-2</v>
      </c>
      <c r="P119" s="107">
        <f t="shared" si="13"/>
        <v>63.157894736842238</v>
      </c>
      <c r="Q119" s="107">
        <f>AVERAGE(P$5:P119)</f>
        <v>44.588910635746679</v>
      </c>
      <c r="R119" s="108">
        <f t="shared" si="21"/>
        <v>17</v>
      </c>
      <c r="S119" s="102" t="s">
        <v>59</v>
      </c>
      <c r="T119" s="109">
        <v>1</v>
      </c>
      <c r="U119" s="110">
        <v>0.7</v>
      </c>
      <c r="V119" s="111"/>
    </row>
    <row r="120" spans="1:22" ht="12.75" customHeight="1" x14ac:dyDescent="0.2">
      <c r="A120" s="100">
        <v>44425</v>
      </c>
      <c r="B120" s="101" t="s">
        <v>54</v>
      </c>
      <c r="C120" s="102">
        <v>116</v>
      </c>
      <c r="D120" s="103">
        <v>0.27445601851851853</v>
      </c>
      <c r="E120" s="103">
        <v>0.28577546296296297</v>
      </c>
      <c r="F120" s="104">
        <v>17</v>
      </c>
      <c r="G120" s="104">
        <v>5.6359608000000003</v>
      </c>
      <c r="H120" s="105">
        <v>67.278000000000006</v>
      </c>
      <c r="I120" s="104">
        <v>1.9490000000000001</v>
      </c>
      <c r="J120" s="104">
        <f t="shared" si="15"/>
        <v>23388</v>
      </c>
      <c r="K120" s="104">
        <f t="shared" si="16"/>
        <v>41.060819631901865</v>
      </c>
      <c r="L120" s="104">
        <v>76.5</v>
      </c>
      <c r="M120" s="104">
        <f t="shared" si="17"/>
        <v>3219.5135721532347</v>
      </c>
      <c r="N120" s="104">
        <f t="shared" si="18"/>
        <v>22.197773396739237</v>
      </c>
      <c r="O120" s="106">
        <f t="shared" si="12"/>
        <v>1.1319444444444438E-2</v>
      </c>
      <c r="P120" s="107">
        <f t="shared" si="13"/>
        <v>62.576687116564457</v>
      </c>
      <c r="Q120" s="107">
        <f>AVERAGE(P$5:P120)</f>
        <v>44.743977674374413</v>
      </c>
      <c r="R120" s="108">
        <f t="shared" si="21"/>
        <v>17</v>
      </c>
      <c r="S120" s="102" t="s">
        <v>59</v>
      </c>
      <c r="T120" s="109">
        <v>1</v>
      </c>
      <c r="U120" s="110">
        <v>0.7</v>
      </c>
      <c r="V120" s="111"/>
    </row>
    <row r="121" spans="1:22" ht="12.75" customHeight="1" x14ac:dyDescent="0.2">
      <c r="A121" s="100">
        <v>44425</v>
      </c>
      <c r="B121" s="101" t="s">
        <v>54</v>
      </c>
      <c r="C121" s="102">
        <v>117</v>
      </c>
      <c r="D121" s="103">
        <v>0.30807870370370372</v>
      </c>
      <c r="E121" s="103">
        <v>0.32112268518518516</v>
      </c>
      <c r="F121" s="104">
        <v>17</v>
      </c>
      <c r="G121" s="104">
        <v>32.210917600000002</v>
      </c>
      <c r="H121" s="105">
        <v>89.793999999999997</v>
      </c>
      <c r="I121" s="104">
        <v>3.9049999999999998</v>
      </c>
      <c r="J121" s="104">
        <f t="shared" si="15"/>
        <v>46860</v>
      </c>
      <c r="K121" s="104">
        <f t="shared" si="16"/>
        <v>35.632193078970808</v>
      </c>
      <c r="L121" s="104">
        <v>76.5</v>
      </c>
      <c r="M121" s="104">
        <f t="shared" si="17"/>
        <v>10115.107806729042</v>
      </c>
      <c r="N121" s="104">
        <f t="shared" si="18"/>
        <v>69.741240701523125</v>
      </c>
      <c r="O121" s="106">
        <f t="shared" si="12"/>
        <v>1.3043981481481448E-2</v>
      </c>
      <c r="P121" s="107">
        <f t="shared" si="13"/>
        <v>54.303460514640776</v>
      </c>
      <c r="Q121" s="107">
        <f>AVERAGE(P$5:P121)</f>
        <v>44.825682655915145</v>
      </c>
      <c r="R121" s="108">
        <f t="shared" si="21"/>
        <v>17</v>
      </c>
      <c r="S121" s="102" t="s">
        <v>59</v>
      </c>
      <c r="T121" s="109">
        <f>((((P121/60)*1000)/H121)/Y$1)</f>
        <v>0.91629697392619169</v>
      </c>
      <c r="U121" s="110">
        <v>0.7</v>
      </c>
      <c r="V121" s="111"/>
    </row>
    <row r="122" spans="1:22" x14ac:dyDescent="0.2">
      <c r="A122" s="100">
        <v>44425</v>
      </c>
      <c r="B122" s="101" t="s">
        <v>54</v>
      </c>
      <c r="C122" s="102">
        <v>118</v>
      </c>
      <c r="D122" s="103">
        <v>0.32866898148148149</v>
      </c>
      <c r="E122" s="103">
        <v>0.35035879629629635</v>
      </c>
      <c r="F122" s="104">
        <v>17</v>
      </c>
      <c r="G122" s="104">
        <v>35.389814399999999</v>
      </c>
      <c r="H122" s="105">
        <v>82.593999999999994</v>
      </c>
      <c r="I122" s="104">
        <v>3.5659999999999998</v>
      </c>
      <c r="J122" s="104">
        <f t="shared" si="15"/>
        <v>42792</v>
      </c>
      <c r="K122" s="104">
        <f t="shared" si="16"/>
        <v>21.428752187833467</v>
      </c>
      <c r="L122" s="104">
        <v>76.5</v>
      </c>
      <c r="M122" s="104">
        <f t="shared" si="17"/>
        <v>14002.416973176025</v>
      </c>
      <c r="N122" s="104">
        <f t="shared" si="18"/>
        <v>96.543304449975125</v>
      </c>
      <c r="O122" s="106">
        <f t="shared" si="12"/>
        <v>2.1689814814814856E-2</v>
      </c>
      <c r="P122" s="107">
        <f t="shared" si="13"/>
        <v>32.657417289220852</v>
      </c>
      <c r="Q122" s="107">
        <f>AVERAGE(P$5:P122)</f>
        <v>44.722561762977058</v>
      </c>
      <c r="R122" s="108">
        <f t="shared" si="21"/>
        <v>17</v>
      </c>
      <c r="S122" s="102" t="s">
        <v>59</v>
      </c>
      <c r="T122" s="109">
        <f>((((P122/60)*1000)/H122)/Y$1)</f>
        <v>0.59908631724699457</v>
      </c>
      <c r="U122" s="110">
        <v>0.7</v>
      </c>
      <c r="V122" s="111"/>
    </row>
    <row r="123" spans="1:22" x14ac:dyDescent="0.2">
      <c r="A123" s="100">
        <v>44425</v>
      </c>
      <c r="B123" s="101" t="s">
        <v>54</v>
      </c>
      <c r="C123" s="102">
        <v>119</v>
      </c>
      <c r="D123" s="103">
        <v>0.35612268518518514</v>
      </c>
      <c r="E123" s="103">
        <v>0.37300925925925926</v>
      </c>
      <c r="F123" s="104">
        <v>17</v>
      </c>
      <c r="G123" s="104">
        <v>33.236005599999999</v>
      </c>
      <c r="H123" s="105">
        <v>90.268000000000001</v>
      </c>
      <c r="I123" s="104">
        <v>4.3540000000000001</v>
      </c>
      <c r="J123" s="104">
        <f t="shared" si="15"/>
        <v>52248</v>
      </c>
      <c r="K123" s="104">
        <f t="shared" si="16"/>
        <v>27.523976422206911</v>
      </c>
      <c r="L123" s="104">
        <v>76.5</v>
      </c>
      <c r="M123" s="104">
        <f t="shared" si="17"/>
        <v>14501.102431379284</v>
      </c>
      <c r="N123" s="104">
        <f t="shared" si="18"/>
        <v>99.981620999776624</v>
      </c>
      <c r="O123" s="106">
        <f t="shared" si="12"/>
        <v>1.6886574074074123E-2</v>
      </c>
      <c r="P123" s="107">
        <f t="shared" si="13"/>
        <v>41.946538725154092</v>
      </c>
      <c r="Q123" s="107">
        <f>AVERAGE(P$5:P123)</f>
        <v>44.699233838289466</v>
      </c>
      <c r="R123" s="108">
        <f t="shared" si="21"/>
        <v>17</v>
      </c>
      <c r="S123" s="102" t="s">
        <v>59</v>
      </c>
      <c r="T123" s="109">
        <f>((((P123/60)*1000)/H123)/Y$1)</f>
        <v>0.70407410937185855</v>
      </c>
      <c r="U123" s="110">
        <v>0.7</v>
      </c>
      <c r="V123" s="111"/>
    </row>
    <row r="124" spans="1:22" x14ac:dyDescent="0.2">
      <c r="A124" s="100">
        <v>44425</v>
      </c>
      <c r="B124" s="101" t="s">
        <v>54</v>
      </c>
      <c r="C124" s="102">
        <v>120</v>
      </c>
      <c r="D124" s="103">
        <v>0.37802083333333331</v>
      </c>
      <c r="E124" s="103">
        <v>0.38924768518518515</v>
      </c>
      <c r="F124" s="104">
        <v>17</v>
      </c>
      <c r="G124" s="104">
        <v>20.805239999999998</v>
      </c>
      <c r="H124" s="105">
        <v>89.581000000000003</v>
      </c>
      <c r="I124" s="104">
        <v>3.2679999999999998</v>
      </c>
      <c r="J124" s="104">
        <f t="shared" si="15"/>
        <v>39216</v>
      </c>
      <c r="K124" s="104">
        <f t="shared" si="16"/>
        <v>41.399465567010317</v>
      </c>
      <c r="L124" s="104">
        <v>76.5</v>
      </c>
      <c r="M124" s="104">
        <f t="shared" si="17"/>
        <v>7237.9511506310655</v>
      </c>
      <c r="N124" s="104">
        <f t="shared" si="18"/>
        <v>49.903936075325042</v>
      </c>
      <c r="O124" s="106">
        <f t="shared" si="12"/>
        <v>1.1226851851851849E-2</v>
      </c>
      <c r="P124" s="107">
        <f t="shared" si="13"/>
        <v>63.092783505154657</v>
      </c>
      <c r="Q124" s="107">
        <f>AVERAGE(P$5:P124)</f>
        <v>44.852513418846677</v>
      </c>
      <c r="R124" s="108">
        <f t="shared" si="21"/>
        <v>17</v>
      </c>
      <c r="S124" s="102" t="s">
        <v>59</v>
      </c>
      <c r="T124" s="109">
        <v>1</v>
      </c>
      <c r="U124" s="110">
        <v>0.7</v>
      </c>
      <c r="V124" s="111"/>
    </row>
    <row r="125" spans="1:22" ht="12.75" customHeight="1" x14ac:dyDescent="0.2">
      <c r="A125" s="100">
        <v>44425</v>
      </c>
      <c r="B125" s="101" t="s">
        <v>54</v>
      </c>
      <c r="C125" s="102">
        <v>121</v>
      </c>
      <c r="D125" s="103">
        <v>0.39618055555555554</v>
      </c>
      <c r="E125" s="103">
        <v>0.41033564814814816</v>
      </c>
      <c r="F125" s="104">
        <v>17</v>
      </c>
      <c r="G125" s="104">
        <v>17.293639200000001</v>
      </c>
      <c r="H125" s="105">
        <v>89.064999999999998</v>
      </c>
      <c r="I125" s="104">
        <v>3.4060000000000001</v>
      </c>
      <c r="J125" s="104">
        <f t="shared" si="15"/>
        <v>40872</v>
      </c>
      <c r="K125" s="104">
        <f t="shared" si="16"/>
        <v>32.835226165167548</v>
      </c>
      <c r="L125" s="104">
        <v>76.5</v>
      </c>
      <c r="M125" s="104">
        <f t="shared" si="17"/>
        <v>9327.1034796115</v>
      </c>
      <c r="N125" s="104">
        <f t="shared" si="18"/>
        <v>64.308139987086179</v>
      </c>
      <c r="O125" s="106">
        <f t="shared" si="12"/>
        <v>1.4155092592592622E-2</v>
      </c>
      <c r="P125" s="107">
        <f t="shared" si="13"/>
        <v>50.040883074407091</v>
      </c>
      <c r="Q125" s="107">
        <f>AVERAGE(P$5:P125)</f>
        <v>44.895392506909161</v>
      </c>
      <c r="R125" s="108">
        <f t="shared" si="21"/>
        <v>17</v>
      </c>
      <c r="S125" s="102" t="s">
        <v>59</v>
      </c>
      <c r="T125" s="109">
        <f>((((P125/60)*1000)/H125)/Y$1)</f>
        <v>0.85128299342848168</v>
      </c>
      <c r="U125" s="110">
        <v>0.7</v>
      </c>
      <c r="V125" s="111"/>
    </row>
    <row r="126" spans="1:22" ht="12.75" customHeight="1" x14ac:dyDescent="0.2">
      <c r="A126" s="100">
        <v>44425</v>
      </c>
      <c r="B126" s="101" t="s">
        <v>54</v>
      </c>
      <c r="C126" s="102">
        <v>122</v>
      </c>
      <c r="D126" s="103">
        <v>0.41868055555555556</v>
      </c>
      <c r="E126" s="103">
        <v>0.42813657407407407</v>
      </c>
      <c r="F126" s="104">
        <v>17</v>
      </c>
      <c r="G126" s="104">
        <v>7.6454479999999991</v>
      </c>
      <c r="H126" s="105">
        <v>89.965999999999994</v>
      </c>
      <c r="I126" s="104">
        <v>2.3610000000000002</v>
      </c>
      <c r="J126" s="104">
        <f t="shared" si="15"/>
        <v>28332.000000000004</v>
      </c>
      <c r="K126" s="104">
        <f t="shared" si="16"/>
        <v>49.152364259485935</v>
      </c>
      <c r="L126" s="104">
        <v>76.5</v>
      </c>
      <c r="M126" s="104">
        <f t="shared" si="17"/>
        <v>4356.9972577922845</v>
      </c>
      <c r="N126" s="104">
        <f t="shared" si="18"/>
        <v>30.040450413135929</v>
      </c>
      <c r="O126" s="106">
        <f t="shared" si="12"/>
        <v>9.4560185185185164E-3</v>
      </c>
      <c r="P126" s="107">
        <f t="shared" si="13"/>
        <v>74.908200734394143</v>
      </c>
      <c r="Q126" s="107">
        <f>AVERAGE(P$5:P126)</f>
        <v>45.141399131724611</v>
      </c>
      <c r="R126" s="108">
        <f t="shared" si="21"/>
        <v>17</v>
      </c>
      <c r="S126" s="102" t="s">
        <v>59</v>
      </c>
      <c r="T126" s="109">
        <v>1</v>
      </c>
      <c r="U126" s="110">
        <v>0.7</v>
      </c>
      <c r="V126" s="111"/>
    </row>
    <row r="127" spans="1:22" ht="12.75" customHeight="1" x14ac:dyDescent="0.2">
      <c r="A127" s="100">
        <v>44425</v>
      </c>
      <c r="B127" s="101" t="s">
        <v>54</v>
      </c>
      <c r="C127" s="102">
        <v>123</v>
      </c>
      <c r="D127" s="103">
        <v>0.44045138888888885</v>
      </c>
      <c r="E127" s="103">
        <v>0.45281250000000001</v>
      </c>
      <c r="F127" s="104">
        <v>17</v>
      </c>
      <c r="G127" s="104">
        <v>25.8661624</v>
      </c>
      <c r="H127" s="105">
        <v>90.781000000000006</v>
      </c>
      <c r="I127" s="104">
        <v>3.351</v>
      </c>
      <c r="J127" s="104">
        <f t="shared" si="15"/>
        <v>40212</v>
      </c>
      <c r="K127" s="104">
        <f t="shared" si="16"/>
        <v>37.600638202247055</v>
      </c>
      <c r="L127" s="104">
        <v>76.5</v>
      </c>
      <c r="M127" s="104">
        <f t="shared" si="17"/>
        <v>8308.0336488331268</v>
      </c>
      <c r="N127" s="104">
        <f t="shared" si="18"/>
        <v>57.281898080628686</v>
      </c>
      <c r="O127" s="106">
        <f t="shared" si="12"/>
        <v>1.2361111111111156E-2</v>
      </c>
      <c r="P127" s="107">
        <f t="shared" si="13"/>
        <v>57.303370786516645</v>
      </c>
      <c r="Q127" s="107">
        <f>AVERAGE(P$5:P127)</f>
        <v>45.240276950056256</v>
      </c>
      <c r="R127" s="108">
        <f t="shared" si="21"/>
        <v>17</v>
      </c>
      <c r="S127" s="102" t="s">
        <v>59</v>
      </c>
      <c r="T127" s="109">
        <f t="shared" ref="T127:T140" si="22">((((P127/60)*1000)/H127)/Y$1)</f>
        <v>0.95640375266277922</v>
      </c>
      <c r="U127" s="110">
        <v>0.7</v>
      </c>
      <c r="V127" s="111"/>
    </row>
    <row r="128" spans="1:22" x14ac:dyDescent="0.2">
      <c r="A128" s="100">
        <v>44425</v>
      </c>
      <c r="B128" s="101" t="s">
        <v>54</v>
      </c>
      <c r="C128" s="102">
        <v>124</v>
      </c>
      <c r="D128" s="103">
        <v>0.48924768518518519</v>
      </c>
      <c r="E128" s="103">
        <v>0.63434027777777779</v>
      </c>
      <c r="F128" s="104">
        <v>17</v>
      </c>
      <c r="G128" s="104">
        <v>42.996147200000003</v>
      </c>
      <c r="H128" s="105">
        <v>90.102000000000004</v>
      </c>
      <c r="I128" s="104">
        <v>4.8949999999999996</v>
      </c>
      <c r="J128" s="104">
        <f t="shared" si="15"/>
        <v>58739.999999999993</v>
      </c>
      <c r="K128" s="104">
        <f t="shared" si="16"/>
        <v>3.2033728142948306</v>
      </c>
      <c r="L128" s="104">
        <v>76.5</v>
      </c>
      <c r="M128" s="104">
        <f t="shared" si="17"/>
        <v>136193.08253400482</v>
      </c>
      <c r="N128" s="104">
        <f t="shared" si="18"/>
        <v>939.01861773215501</v>
      </c>
      <c r="O128" s="106">
        <f t="shared" si="12"/>
        <v>0.14509259259259261</v>
      </c>
      <c r="P128" s="107">
        <f t="shared" si="13"/>
        <v>4.8819400127632413</v>
      </c>
      <c r="Q128" s="107">
        <f>AVERAGE(P$5:P128)</f>
        <v>44.914806490884537</v>
      </c>
      <c r="R128" s="108">
        <f t="shared" si="21"/>
        <v>17</v>
      </c>
      <c r="S128" s="102" t="s">
        <v>60</v>
      </c>
      <c r="T128" s="109">
        <f t="shared" si="22"/>
        <v>8.2094501866962252E-2</v>
      </c>
      <c r="U128" s="110">
        <v>0.7</v>
      </c>
      <c r="V128" s="111"/>
    </row>
    <row r="129" spans="1:22" ht="12.75" customHeight="1" x14ac:dyDescent="0.2">
      <c r="A129" s="100">
        <v>44425</v>
      </c>
      <c r="B129" s="101" t="s">
        <v>54</v>
      </c>
      <c r="C129" s="102">
        <v>125</v>
      </c>
      <c r="D129" s="103">
        <v>0.64200231481481485</v>
      </c>
      <c r="E129" s="103">
        <v>0.68572916666666661</v>
      </c>
      <c r="F129" s="104">
        <v>15</v>
      </c>
      <c r="G129" s="104">
        <v>10.3502416</v>
      </c>
      <c r="H129" s="105">
        <v>90.26</v>
      </c>
      <c r="I129" s="104">
        <v>2.8879999999999999</v>
      </c>
      <c r="J129" s="104">
        <f t="shared" si="15"/>
        <v>34656</v>
      </c>
      <c r="K129" s="104">
        <f t="shared" si="16"/>
        <v>9.3787908946532745</v>
      </c>
      <c r="L129" s="104">
        <v>76.5</v>
      </c>
      <c r="M129" s="104">
        <f t="shared" si="17"/>
        <v>27514.772482479078</v>
      </c>
      <c r="N129" s="104">
        <f t="shared" si="18"/>
        <v>189.70775272129745</v>
      </c>
      <c r="O129" s="106">
        <f t="shared" si="12"/>
        <v>4.3726851851851767E-2</v>
      </c>
      <c r="P129" s="107">
        <f t="shared" si="13"/>
        <v>14.29327686606673</v>
      </c>
      <c r="Q129" s="107">
        <f>AVERAGE(P$5:P129)</f>
        <v>44.669834253885995</v>
      </c>
      <c r="R129" s="108">
        <f t="shared" si="21"/>
        <v>15</v>
      </c>
      <c r="S129" s="102" t="s">
        <v>60</v>
      </c>
      <c r="T129" s="109">
        <f t="shared" si="22"/>
        <v>0.23993441280856531</v>
      </c>
      <c r="U129" s="110">
        <v>0.7</v>
      </c>
      <c r="V129" s="111"/>
    </row>
    <row r="130" spans="1:22" ht="12.75" customHeight="1" x14ac:dyDescent="0.2">
      <c r="A130" s="100">
        <v>44425</v>
      </c>
      <c r="B130" s="112" t="s">
        <v>53</v>
      </c>
      <c r="C130" s="102">
        <v>126</v>
      </c>
      <c r="D130" s="103">
        <v>0.66855324074074074</v>
      </c>
      <c r="E130" s="103">
        <v>0.68434027777777784</v>
      </c>
      <c r="F130" s="104">
        <v>17</v>
      </c>
      <c r="G130" s="104">
        <v>62.129324799999992</v>
      </c>
      <c r="H130" s="105">
        <v>92.855000000000004</v>
      </c>
      <c r="I130" s="104">
        <v>5.5960000000000001</v>
      </c>
      <c r="J130" s="104">
        <f t="shared" si="15"/>
        <v>67152</v>
      </c>
      <c r="K130" s="104">
        <f t="shared" si="16"/>
        <v>29.440968914955892</v>
      </c>
      <c r="L130" s="104">
        <v>76.5</v>
      </c>
      <c r="M130" s="104">
        <f t="shared" si="17"/>
        <v>18198.575622615001</v>
      </c>
      <c r="N130" s="104">
        <f t="shared" si="18"/>
        <v>125.47481125978099</v>
      </c>
      <c r="O130" s="106">
        <f t="shared" si="12"/>
        <v>1.5787037037037099E-2</v>
      </c>
      <c r="P130" s="107">
        <f t="shared" si="13"/>
        <v>44.868035190615657</v>
      </c>
      <c r="Q130" s="107">
        <f>AVERAGE(P$5:P130)</f>
        <v>44.671407277193374</v>
      </c>
      <c r="R130" s="108">
        <f t="shared" si="21"/>
        <v>17</v>
      </c>
      <c r="S130" s="102" t="s">
        <v>60</v>
      </c>
      <c r="T130" s="109">
        <f t="shared" si="22"/>
        <v>0.73212935761060582</v>
      </c>
      <c r="U130" s="110">
        <v>0.7</v>
      </c>
      <c r="V130" s="111"/>
    </row>
    <row r="131" spans="1:22" x14ac:dyDescent="0.2">
      <c r="A131" s="100">
        <v>44425</v>
      </c>
      <c r="B131" s="101" t="s">
        <v>54</v>
      </c>
      <c r="C131" s="102">
        <v>127</v>
      </c>
      <c r="D131" s="103">
        <v>0.69519675925925928</v>
      </c>
      <c r="E131" s="103">
        <v>0.69712962962962965</v>
      </c>
      <c r="F131" s="104">
        <v>0.97899999999999998</v>
      </c>
      <c r="G131" s="104">
        <v>60.499299999999998</v>
      </c>
      <c r="H131" s="105">
        <v>88.125</v>
      </c>
      <c r="I131" s="104">
        <v>6.2009999999999996</v>
      </c>
      <c r="J131" s="104">
        <f t="shared" si="15"/>
        <v>74412</v>
      </c>
      <c r="K131" s="104">
        <f t="shared" si="16"/>
        <v>13.847895204790374</v>
      </c>
      <c r="L131" s="104">
        <v>76.5</v>
      </c>
      <c r="M131" s="104">
        <f t="shared" si="17"/>
        <v>39664.600396142094</v>
      </c>
      <c r="N131" s="104">
        <f t="shared" si="18"/>
        <v>273.47790022730464</v>
      </c>
      <c r="O131" s="106">
        <f t="shared" si="12"/>
        <v>1.9328703703703765E-3</v>
      </c>
      <c r="P131" s="107">
        <f t="shared" si="13"/>
        <v>21.1041916167664</v>
      </c>
      <c r="Q131" s="107">
        <f>AVERAGE(P$5:P131)</f>
        <v>44.485838649945919</v>
      </c>
      <c r="R131" s="108">
        <f t="shared" si="21"/>
        <v>0.97899999999999998</v>
      </c>
      <c r="S131" s="102" t="s">
        <v>60</v>
      </c>
      <c r="T131" s="109">
        <f t="shared" si="22"/>
        <v>0.36284877054401715</v>
      </c>
      <c r="U131" s="110">
        <v>0.7</v>
      </c>
      <c r="V131" s="111"/>
    </row>
    <row r="132" spans="1:22" ht="12.75" customHeight="1" x14ac:dyDescent="0.2">
      <c r="A132" s="100">
        <v>44425</v>
      </c>
      <c r="B132" s="101" t="s">
        <v>54</v>
      </c>
      <c r="C132" s="102">
        <v>128</v>
      </c>
      <c r="D132" s="103">
        <v>0.69707175925925924</v>
      </c>
      <c r="E132" s="103">
        <v>0.70545138888888881</v>
      </c>
      <c r="F132" s="104">
        <v>10</v>
      </c>
      <c r="G132" s="104">
        <v>67.694248799999997</v>
      </c>
      <c r="H132" s="105">
        <v>87.703999999999994</v>
      </c>
      <c r="I132" s="104">
        <v>6.0730000000000004</v>
      </c>
      <c r="J132" s="104">
        <f t="shared" si="15"/>
        <v>72876</v>
      </c>
      <c r="K132" s="104">
        <f t="shared" si="16"/>
        <v>32.627138121547191</v>
      </c>
      <c r="L132" s="104">
        <v>76.5</v>
      </c>
      <c r="M132" s="104">
        <f t="shared" si="17"/>
        <v>16966.266254930477</v>
      </c>
      <c r="N132" s="104">
        <f t="shared" si="18"/>
        <v>116.97833392384445</v>
      </c>
      <c r="O132" s="106">
        <f t="shared" si="12"/>
        <v>8.3796296296295703E-3</v>
      </c>
      <c r="P132" s="107">
        <f t="shared" si="13"/>
        <v>49.723756906077703</v>
      </c>
      <c r="Q132" s="107">
        <f>AVERAGE(P$5:P132)</f>
        <v>44.526759886321948</v>
      </c>
      <c r="R132" s="108">
        <f t="shared" si="21"/>
        <v>10</v>
      </c>
      <c r="S132" s="102" t="s">
        <v>60</v>
      </c>
      <c r="T132" s="109">
        <f t="shared" si="22"/>
        <v>0.85901470417847814</v>
      </c>
      <c r="U132" s="110">
        <v>0.7</v>
      </c>
      <c r="V132" s="111"/>
    </row>
    <row r="133" spans="1:22" ht="12.75" customHeight="1" x14ac:dyDescent="0.2">
      <c r="A133" s="100">
        <v>44425</v>
      </c>
      <c r="B133" s="112" t="s">
        <v>53</v>
      </c>
      <c r="C133" s="102">
        <v>129</v>
      </c>
      <c r="D133" s="103">
        <v>0.85508101851851848</v>
      </c>
      <c r="E133" s="103">
        <v>0.88413194444444443</v>
      </c>
      <c r="F133" s="104">
        <v>16.488</v>
      </c>
      <c r="G133" s="104">
        <v>56.571594399999995</v>
      </c>
      <c r="H133" s="105">
        <v>77.331999999999994</v>
      </c>
      <c r="I133" s="104">
        <v>4.4729999999999999</v>
      </c>
      <c r="J133" s="104">
        <f t="shared" si="15"/>
        <v>53676</v>
      </c>
      <c r="K133" s="104">
        <f t="shared" si="16"/>
        <v>15.517144518884447</v>
      </c>
      <c r="L133" s="104">
        <v>76.5</v>
      </c>
      <c r="M133" s="104">
        <f t="shared" si="17"/>
        <v>22699.166988994351</v>
      </c>
      <c r="N133" s="104">
        <f t="shared" si="18"/>
        <v>156.50530858903869</v>
      </c>
      <c r="O133" s="106">
        <f t="shared" ref="O133:O196" si="23">E133-D133</f>
        <v>2.9050925925925952E-2</v>
      </c>
      <c r="P133" s="107">
        <f t="shared" ref="P133:P196" si="24">F133/(O133*24)</f>
        <v>23.648127490039819</v>
      </c>
      <c r="Q133" s="107">
        <f>AVERAGE(P$5:P133)</f>
        <v>44.364910022784876</v>
      </c>
      <c r="R133" s="108">
        <f t="shared" si="21"/>
        <v>16.488</v>
      </c>
      <c r="S133" s="102" t="s">
        <v>60</v>
      </c>
      <c r="T133" s="109">
        <f t="shared" si="22"/>
        <v>0.46333337036453254</v>
      </c>
      <c r="U133" s="110">
        <v>0.7</v>
      </c>
      <c r="V133" s="111"/>
    </row>
    <row r="134" spans="1:22" x14ac:dyDescent="0.2">
      <c r="A134" s="100">
        <v>44425</v>
      </c>
      <c r="B134" s="112" t="s">
        <v>53</v>
      </c>
      <c r="C134" s="102">
        <v>130</v>
      </c>
      <c r="D134" s="103">
        <v>0.89241898148148147</v>
      </c>
      <c r="E134" s="103">
        <v>0.91261574074074081</v>
      </c>
      <c r="F134" s="104">
        <v>16.491</v>
      </c>
      <c r="G134" s="104">
        <v>29.0075176</v>
      </c>
      <c r="H134" s="105">
        <v>90.263000000000005</v>
      </c>
      <c r="I134" s="104">
        <v>2.8879999999999999</v>
      </c>
      <c r="J134" s="104">
        <f t="shared" ref="J134:J197" si="25">I134*12000</f>
        <v>34656</v>
      </c>
      <c r="K134" s="104">
        <f t="shared" ref="K134:K197" si="26">P134*0.656168</f>
        <v>22.323850634269245</v>
      </c>
      <c r="L134" s="104">
        <v>76.5</v>
      </c>
      <c r="M134" s="104">
        <f t="shared" ref="M134:M197" si="27">((G134*1000)/L134)+((6.28*H134*J134)/(K134*L134))</f>
        <v>11882.346909620806</v>
      </c>
      <c r="N134" s="104">
        <f t="shared" ref="N134:N197" si="28">M134*0.00689476</f>
        <v>81.925930178577147</v>
      </c>
      <c r="O134" s="106">
        <f t="shared" si="23"/>
        <v>2.0196759259259345E-2</v>
      </c>
      <c r="P134" s="107">
        <f t="shared" si="24"/>
        <v>34.021547277936818</v>
      </c>
      <c r="Q134" s="107">
        <f>AVERAGE(P$5:P134)</f>
        <v>44.28534569397835</v>
      </c>
      <c r="R134" s="108">
        <f t="shared" si="21"/>
        <v>16.491</v>
      </c>
      <c r="S134" s="102" t="s">
        <v>60</v>
      </c>
      <c r="T134" s="109">
        <f t="shared" si="22"/>
        <v>0.57108448540337531</v>
      </c>
      <c r="U134" s="110">
        <v>0.7</v>
      </c>
      <c r="V134" s="111"/>
    </row>
    <row r="135" spans="1:22" ht="12.75" customHeight="1" x14ac:dyDescent="0.2">
      <c r="A135" s="100">
        <v>44425</v>
      </c>
      <c r="B135" s="101" t="s">
        <v>54</v>
      </c>
      <c r="C135" s="102">
        <v>131</v>
      </c>
      <c r="D135" s="103">
        <v>0.92407407407407405</v>
      </c>
      <c r="E135" s="103">
        <v>0.99971064814814825</v>
      </c>
      <c r="F135" s="104">
        <v>16.547000000000001</v>
      </c>
      <c r="G135" s="104">
        <v>24.419574399999998</v>
      </c>
      <c r="H135" s="105">
        <v>89.884</v>
      </c>
      <c r="I135" s="104">
        <v>3.3140000000000001</v>
      </c>
      <c r="J135" s="104">
        <f t="shared" si="25"/>
        <v>39768</v>
      </c>
      <c r="K135" s="104">
        <f t="shared" si="26"/>
        <v>5.9812399121040443</v>
      </c>
      <c r="L135" s="104">
        <v>76.5</v>
      </c>
      <c r="M135" s="104">
        <f t="shared" si="27"/>
        <v>49378.711189540074</v>
      </c>
      <c r="N135" s="104">
        <f t="shared" si="28"/>
        <v>340.45436276119329</v>
      </c>
      <c r="O135" s="106">
        <f t="shared" si="23"/>
        <v>7.5636574074074203E-2</v>
      </c>
      <c r="P135" s="107">
        <f t="shared" si="24"/>
        <v>9.1154093343534655</v>
      </c>
      <c r="Q135" s="107">
        <f>AVERAGE(P$5:P135)</f>
        <v>44.016872897339994</v>
      </c>
      <c r="R135" s="108">
        <f t="shared" si="21"/>
        <v>16.547000000000001</v>
      </c>
      <c r="S135" s="102" t="s">
        <v>60</v>
      </c>
      <c r="T135" s="109">
        <f t="shared" si="22"/>
        <v>0.15365611526158066</v>
      </c>
      <c r="U135" s="110">
        <v>0.7</v>
      </c>
      <c r="V135" s="111"/>
    </row>
    <row r="136" spans="1:22" x14ac:dyDescent="0.2">
      <c r="A136" s="100">
        <v>44426</v>
      </c>
      <c r="B136" s="112" t="s">
        <v>53</v>
      </c>
      <c r="C136" s="102">
        <v>132</v>
      </c>
      <c r="D136" s="103">
        <v>6.8055555555555569E-3</v>
      </c>
      <c r="E136" s="103">
        <v>2.2638888888888889E-2</v>
      </c>
      <c r="F136" s="104">
        <v>16.536000000000001</v>
      </c>
      <c r="G136" s="104">
        <v>54.293920799999995</v>
      </c>
      <c r="H136" s="105">
        <v>86.814999999999998</v>
      </c>
      <c r="I136" s="104">
        <v>5.0640000000000001</v>
      </c>
      <c r="J136" s="104">
        <f t="shared" si="25"/>
        <v>60768</v>
      </c>
      <c r="K136" s="104">
        <f t="shared" si="26"/>
        <v>28.553668547368428</v>
      </c>
      <c r="L136" s="104">
        <v>76.5</v>
      </c>
      <c r="M136" s="104">
        <f t="shared" si="27"/>
        <v>15876.945191378269</v>
      </c>
      <c r="N136" s="104">
        <f t="shared" si="28"/>
        <v>109.46772662770722</v>
      </c>
      <c r="O136" s="106">
        <f t="shared" si="23"/>
        <v>1.5833333333333331E-2</v>
      </c>
      <c r="P136" s="107">
        <f t="shared" si="24"/>
        <v>43.515789473684222</v>
      </c>
      <c r="Q136" s="107">
        <f>AVERAGE(P$5:P136)</f>
        <v>44.013076810797145</v>
      </c>
      <c r="R136" s="108">
        <f t="shared" si="21"/>
        <v>16.536000000000001</v>
      </c>
      <c r="S136" s="102" t="s">
        <v>60</v>
      </c>
      <c r="T136" s="109">
        <f t="shared" si="22"/>
        <v>0.75946569549118259</v>
      </c>
      <c r="U136" s="110">
        <v>0.7</v>
      </c>
      <c r="V136" s="111"/>
    </row>
    <row r="137" spans="1:22" ht="12.75" customHeight="1" x14ac:dyDescent="0.2">
      <c r="A137" s="100">
        <v>44426</v>
      </c>
      <c r="B137" s="112" t="s">
        <v>53</v>
      </c>
      <c r="C137" s="102">
        <v>133</v>
      </c>
      <c r="D137" s="103">
        <v>2.9803240740740741E-2</v>
      </c>
      <c r="E137" s="103">
        <v>5.2986111111111116E-2</v>
      </c>
      <c r="F137" s="104">
        <v>16.468</v>
      </c>
      <c r="G137" s="104">
        <v>48.904115999999995</v>
      </c>
      <c r="H137" s="105">
        <v>87.397999999999996</v>
      </c>
      <c r="I137" s="104">
        <v>4.5279999999999996</v>
      </c>
      <c r="J137" s="104">
        <f t="shared" si="25"/>
        <v>54335.999999999993</v>
      </c>
      <c r="K137" s="104">
        <f t="shared" si="26"/>
        <v>19.421262429555661</v>
      </c>
      <c r="L137" s="104">
        <v>76.5</v>
      </c>
      <c r="M137" s="104">
        <f t="shared" si="27"/>
        <v>20712.159762457024</v>
      </c>
      <c r="N137" s="104">
        <f t="shared" si="28"/>
        <v>142.8053706437982</v>
      </c>
      <c r="O137" s="106">
        <f t="shared" si="23"/>
        <v>2.3182870370370375E-2</v>
      </c>
      <c r="P137" s="107">
        <f t="shared" si="24"/>
        <v>29.598002995506732</v>
      </c>
      <c r="Q137" s="107">
        <f>AVERAGE(P$5:P137)</f>
        <v>43.90469279714835</v>
      </c>
      <c r="R137" s="108">
        <f t="shared" si="21"/>
        <v>16.468</v>
      </c>
      <c r="S137" s="102" t="s">
        <v>60</v>
      </c>
      <c r="T137" s="109">
        <f t="shared" si="22"/>
        <v>0.51311768100072208</v>
      </c>
      <c r="U137" s="110">
        <v>0.7</v>
      </c>
      <c r="V137" s="111"/>
    </row>
    <row r="138" spans="1:22" ht="12.75" customHeight="1" x14ac:dyDescent="0.2">
      <c r="A138" s="100">
        <v>44426</v>
      </c>
      <c r="B138" s="112" t="s">
        <v>53</v>
      </c>
      <c r="C138" s="102">
        <v>134</v>
      </c>
      <c r="D138" s="103">
        <v>6.3842592592592604E-2</v>
      </c>
      <c r="E138" s="103">
        <v>8.1851851851851856E-2</v>
      </c>
      <c r="F138" s="104">
        <v>16.463999999999999</v>
      </c>
      <c r="G138" s="104">
        <v>54.040346399999997</v>
      </c>
      <c r="H138" s="105">
        <v>86.894999999999996</v>
      </c>
      <c r="I138" s="104">
        <v>5.3070000000000004</v>
      </c>
      <c r="J138" s="104">
        <f t="shared" si="25"/>
        <v>63684.000000000007</v>
      </c>
      <c r="K138" s="104">
        <f t="shared" si="26"/>
        <v>24.994434336246794</v>
      </c>
      <c r="L138" s="104">
        <v>76.5</v>
      </c>
      <c r="M138" s="104">
        <f t="shared" si="27"/>
        <v>18881.644025859943</v>
      </c>
      <c r="N138" s="104">
        <f t="shared" si="28"/>
        <v>130.18440396373811</v>
      </c>
      <c r="O138" s="106">
        <f t="shared" si="23"/>
        <v>1.8009259259259253E-2</v>
      </c>
      <c r="P138" s="107">
        <f t="shared" si="24"/>
        <v>38.091516709511581</v>
      </c>
      <c r="Q138" s="107">
        <f>AVERAGE(P$5:P138)</f>
        <v>43.861310886046581</v>
      </c>
      <c r="R138" s="108">
        <f t="shared" si="21"/>
        <v>16.463999999999999</v>
      </c>
      <c r="S138" s="102" t="s">
        <v>60</v>
      </c>
      <c r="T138" s="109">
        <f t="shared" si="22"/>
        <v>0.66418573285960902</v>
      </c>
      <c r="U138" s="110">
        <v>0.7</v>
      </c>
      <c r="V138" s="111"/>
    </row>
    <row r="139" spans="1:22" ht="12.75" customHeight="1" x14ac:dyDescent="0.2">
      <c r="A139" s="100">
        <v>44426</v>
      </c>
      <c r="B139" s="112" t="s">
        <v>53</v>
      </c>
      <c r="C139" s="102">
        <v>135</v>
      </c>
      <c r="D139" s="103">
        <v>8.9814814814814806E-2</v>
      </c>
      <c r="E139" s="103">
        <v>0.11260416666666667</v>
      </c>
      <c r="F139" s="104">
        <v>16.533999999999999</v>
      </c>
      <c r="G139" s="104">
        <v>47.442915999999997</v>
      </c>
      <c r="H139" s="105">
        <v>90.74</v>
      </c>
      <c r="I139" s="104">
        <v>4.4829999999999997</v>
      </c>
      <c r="J139" s="104">
        <f t="shared" si="25"/>
        <v>53795.999999999993</v>
      </c>
      <c r="K139" s="104">
        <f t="shared" si="26"/>
        <v>19.835802012798361</v>
      </c>
      <c r="L139" s="104">
        <v>76.5</v>
      </c>
      <c r="M139" s="104">
        <f t="shared" si="27"/>
        <v>20822.300797842585</v>
      </c>
      <c r="N139" s="104">
        <f t="shared" si="28"/>
        <v>143.56476664893313</v>
      </c>
      <c r="O139" s="106">
        <f t="shared" si="23"/>
        <v>2.2789351851851866E-2</v>
      </c>
      <c r="P139" s="107">
        <f t="shared" si="24"/>
        <v>30.22976130015234</v>
      </c>
      <c r="Q139" s="107">
        <f>AVERAGE(P$5:P139)</f>
        <v>43.760336444669583</v>
      </c>
      <c r="R139" s="108">
        <f t="shared" si="21"/>
        <v>16.533999999999999</v>
      </c>
      <c r="S139" s="102" t="s">
        <v>60</v>
      </c>
      <c r="T139" s="109">
        <f t="shared" si="22"/>
        <v>0.50476822389899112</v>
      </c>
      <c r="U139" s="110">
        <v>0.7</v>
      </c>
      <c r="V139" s="111"/>
    </row>
    <row r="140" spans="1:22" ht="12.75" customHeight="1" x14ac:dyDescent="0.2">
      <c r="A140" s="100">
        <v>44426</v>
      </c>
      <c r="B140" s="112" t="s">
        <v>53</v>
      </c>
      <c r="C140" s="102">
        <v>136</v>
      </c>
      <c r="D140" s="103">
        <v>0.22798611111111111</v>
      </c>
      <c r="E140" s="103">
        <v>0.26982638888888888</v>
      </c>
      <c r="F140" s="104">
        <v>16.457000000000001</v>
      </c>
      <c r="G140" s="104">
        <v>33.6170416</v>
      </c>
      <c r="H140" s="105">
        <v>85.953999999999994</v>
      </c>
      <c r="I140" s="104">
        <v>3.3140000000000001</v>
      </c>
      <c r="J140" s="104">
        <f t="shared" si="25"/>
        <v>39768</v>
      </c>
      <c r="K140" s="104">
        <f t="shared" si="26"/>
        <v>10.753749486473032</v>
      </c>
      <c r="L140" s="104">
        <v>76.5</v>
      </c>
      <c r="M140" s="104">
        <f t="shared" si="27"/>
        <v>26533.28689427592</v>
      </c>
      <c r="N140" s="104">
        <f t="shared" si="28"/>
        <v>182.94064514717783</v>
      </c>
      <c r="O140" s="106">
        <f t="shared" si="23"/>
        <v>4.1840277777777768E-2</v>
      </c>
      <c r="P140" s="107">
        <f t="shared" si="24"/>
        <v>16.388713692946062</v>
      </c>
      <c r="Q140" s="107">
        <f>AVERAGE(P$5:P140)</f>
        <v>43.559074512671621</v>
      </c>
      <c r="R140" s="108">
        <f t="shared" si="21"/>
        <v>16.457000000000001</v>
      </c>
      <c r="S140" s="102" t="s">
        <v>60</v>
      </c>
      <c r="T140" s="109">
        <f t="shared" si="22"/>
        <v>0.28889155110002573</v>
      </c>
      <c r="U140" s="110">
        <v>0.7</v>
      </c>
      <c r="V140" s="111"/>
    </row>
    <row r="141" spans="1:22" ht="12.75" customHeight="1" x14ac:dyDescent="0.2">
      <c r="A141" s="100">
        <v>44426</v>
      </c>
      <c r="B141" s="112" t="s">
        <v>53</v>
      </c>
      <c r="C141" s="102">
        <v>137</v>
      </c>
      <c r="D141" s="103">
        <v>0.2767013888888889</v>
      </c>
      <c r="E141" s="103">
        <v>0.28728009259259263</v>
      </c>
      <c r="F141" s="104">
        <v>17</v>
      </c>
      <c r="G141" s="104">
        <v>18.132592800000001</v>
      </c>
      <c r="H141" s="105">
        <v>91.281000000000006</v>
      </c>
      <c r="I141" s="104">
        <v>3.149</v>
      </c>
      <c r="J141" s="104">
        <f t="shared" si="25"/>
        <v>37788</v>
      </c>
      <c r="K141" s="104">
        <f t="shared" si="26"/>
        <v>43.93597549234125</v>
      </c>
      <c r="L141" s="104">
        <v>76.5</v>
      </c>
      <c r="M141" s="104">
        <f t="shared" si="27"/>
        <v>6681.8687098407863</v>
      </c>
      <c r="N141" s="104">
        <f t="shared" si="28"/>
        <v>46.06988110586186</v>
      </c>
      <c r="O141" s="106">
        <f t="shared" si="23"/>
        <v>1.0578703703703729E-2</v>
      </c>
      <c r="P141" s="107">
        <f t="shared" si="24"/>
        <v>66.958424507658478</v>
      </c>
      <c r="Q141" s="107">
        <f>AVERAGE(P$5:P141)</f>
        <v>43.729872687817512</v>
      </c>
      <c r="R141" s="108">
        <f t="shared" si="21"/>
        <v>17</v>
      </c>
      <c r="S141" s="102" t="s">
        <v>60</v>
      </c>
      <c r="T141" s="109">
        <v>1</v>
      </c>
      <c r="U141" s="110">
        <v>0.7</v>
      </c>
      <c r="V141" s="111"/>
    </row>
    <row r="142" spans="1:22" x14ac:dyDescent="0.2">
      <c r="A142" s="100">
        <v>44426</v>
      </c>
      <c r="B142" s="112" t="s">
        <v>53</v>
      </c>
      <c r="C142" s="102">
        <v>138</v>
      </c>
      <c r="D142" s="103">
        <v>0.29621527777777779</v>
      </c>
      <c r="E142" s="103">
        <v>0.30934027777777778</v>
      </c>
      <c r="F142" s="104">
        <v>17</v>
      </c>
      <c r="G142" s="104">
        <v>46.247654400000002</v>
      </c>
      <c r="H142" s="105">
        <v>83.212000000000003</v>
      </c>
      <c r="I142" s="104">
        <v>8.84</v>
      </c>
      <c r="J142" s="104">
        <f t="shared" si="25"/>
        <v>106080</v>
      </c>
      <c r="K142" s="104">
        <f t="shared" si="26"/>
        <v>35.412241269841275</v>
      </c>
      <c r="L142" s="104">
        <v>76.5</v>
      </c>
      <c r="M142" s="104">
        <f t="shared" si="27"/>
        <v>21067.307091455434</v>
      </c>
      <c r="N142" s="104">
        <f t="shared" si="28"/>
        <v>145.25402624188325</v>
      </c>
      <c r="O142" s="106">
        <f t="shared" si="23"/>
        <v>1.3124999999999998E-2</v>
      </c>
      <c r="P142" s="107">
        <f t="shared" si="24"/>
        <v>53.968253968253975</v>
      </c>
      <c r="Q142" s="107">
        <f>AVERAGE(P$5:P142)</f>
        <v>43.804063856516329</v>
      </c>
      <c r="R142" s="108">
        <f t="shared" si="21"/>
        <v>17</v>
      </c>
      <c r="S142" s="102" t="s">
        <v>60</v>
      </c>
      <c r="T142" s="109">
        <f>((((P142/60)*1000)/H142)/Y$1)</f>
        <v>0.98267175131089002</v>
      </c>
      <c r="U142" s="110">
        <v>0.7</v>
      </c>
      <c r="V142" s="111"/>
    </row>
    <row r="143" spans="1:22" ht="12.75" customHeight="1" x14ac:dyDescent="0.2">
      <c r="A143" s="100">
        <v>44426</v>
      </c>
      <c r="B143" s="112" t="s">
        <v>53</v>
      </c>
      <c r="C143" s="102">
        <v>138</v>
      </c>
      <c r="D143" s="103">
        <v>0.3273611111111111</v>
      </c>
      <c r="E143" s="103">
        <v>0.34604166666666664</v>
      </c>
      <c r="F143" s="104">
        <v>17</v>
      </c>
      <c r="G143" s="104">
        <v>37.944441599999998</v>
      </c>
      <c r="H143" s="105">
        <v>86.497</v>
      </c>
      <c r="I143" s="104">
        <v>5.5730000000000004</v>
      </c>
      <c r="J143" s="104">
        <f t="shared" si="25"/>
        <v>66876</v>
      </c>
      <c r="K143" s="104">
        <f t="shared" si="26"/>
        <v>24.880719702602256</v>
      </c>
      <c r="L143" s="104">
        <v>76.5</v>
      </c>
      <c r="M143" s="104">
        <f t="shared" si="27"/>
        <v>19581.64033406481</v>
      </c>
      <c r="N143" s="104">
        <f t="shared" si="28"/>
        <v>135.01071050969668</v>
      </c>
      <c r="O143" s="106">
        <f t="shared" si="23"/>
        <v>1.8680555555555534E-2</v>
      </c>
      <c r="P143" s="107">
        <f t="shared" si="24"/>
        <v>37.918215613382941</v>
      </c>
      <c r="Q143" s="107">
        <f>AVERAGE(P$5:P143)</f>
        <v>43.76171962455134</v>
      </c>
      <c r="R143" s="108">
        <f t="shared" si="21"/>
        <v>17</v>
      </c>
      <c r="S143" s="102" t="s">
        <v>60</v>
      </c>
      <c r="T143" s="109">
        <f>((((P143/60)*1000)/H143)/Y$1)</f>
        <v>0.66420617869358489</v>
      </c>
      <c r="U143" s="110">
        <v>0.7</v>
      </c>
      <c r="V143" s="111"/>
    </row>
    <row r="144" spans="1:22" ht="12.75" customHeight="1" x14ac:dyDescent="0.2">
      <c r="A144" s="100">
        <v>44426</v>
      </c>
      <c r="B144" s="112" t="s">
        <v>53</v>
      </c>
      <c r="C144" s="102">
        <v>139</v>
      </c>
      <c r="D144" s="103">
        <v>0.35778935185185184</v>
      </c>
      <c r="E144" s="103">
        <v>0.37003472222222222</v>
      </c>
      <c r="F144" s="104">
        <v>17</v>
      </c>
      <c r="G144" s="104">
        <v>27.6805232</v>
      </c>
      <c r="H144" s="105">
        <v>85.272999999999996</v>
      </c>
      <c r="I144" s="104">
        <v>5.5780000000000003</v>
      </c>
      <c r="J144" s="104">
        <f t="shared" si="25"/>
        <v>66936</v>
      </c>
      <c r="K144" s="104">
        <f t="shared" si="26"/>
        <v>37.956031758033994</v>
      </c>
      <c r="L144" s="104">
        <v>76.5</v>
      </c>
      <c r="M144" s="104">
        <f t="shared" si="27"/>
        <v>12706.769001373814</v>
      </c>
      <c r="N144" s="104">
        <f t="shared" si="28"/>
        <v>87.61012263991212</v>
      </c>
      <c r="O144" s="106">
        <f t="shared" si="23"/>
        <v>1.2245370370370379E-2</v>
      </c>
      <c r="P144" s="107">
        <f t="shared" si="24"/>
        <v>57.844990548204116</v>
      </c>
      <c r="Q144" s="107">
        <f>AVERAGE(P$5:P144)</f>
        <v>43.862314416863143</v>
      </c>
      <c r="R144" s="108">
        <f t="shared" si="21"/>
        <v>17</v>
      </c>
      <c r="S144" s="102" t="s">
        <v>60</v>
      </c>
      <c r="T144" s="109">
        <v>1</v>
      </c>
      <c r="U144" s="110">
        <v>0.7</v>
      </c>
      <c r="V144" s="111"/>
    </row>
    <row r="145" spans="1:22" ht="12.75" customHeight="1" x14ac:dyDescent="0.2">
      <c r="A145" s="100">
        <v>44426</v>
      </c>
      <c r="B145" s="112" t="s">
        <v>53</v>
      </c>
      <c r="C145" s="102">
        <v>140</v>
      </c>
      <c r="D145" s="103">
        <v>0.42228009259259264</v>
      </c>
      <c r="E145" s="103">
        <v>0.45599537037037036</v>
      </c>
      <c r="F145" s="104">
        <v>17</v>
      </c>
      <c r="G145" s="104">
        <v>28.229934400000001</v>
      </c>
      <c r="H145" s="105">
        <v>79.570999999999998</v>
      </c>
      <c r="I145" s="104">
        <v>3.222</v>
      </c>
      <c r="J145" s="104">
        <f t="shared" si="25"/>
        <v>38664</v>
      </c>
      <c r="K145" s="104">
        <f t="shared" si="26"/>
        <v>13.785609886714751</v>
      </c>
      <c r="L145" s="104">
        <v>76.5</v>
      </c>
      <c r="M145" s="104">
        <f t="shared" si="27"/>
        <v>18689.371111965607</v>
      </c>
      <c r="N145" s="104">
        <f t="shared" si="28"/>
        <v>128.85872836793598</v>
      </c>
      <c r="O145" s="106">
        <f t="shared" si="23"/>
        <v>3.3715277777777719E-2</v>
      </c>
      <c r="P145" s="107">
        <f t="shared" si="24"/>
        <v>21.009268795056681</v>
      </c>
      <c r="Q145" s="107">
        <f>AVERAGE(P$5:P145)</f>
        <v>43.700236079119833</v>
      </c>
      <c r="R145" s="108">
        <f t="shared" si="21"/>
        <v>17</v>
      </c>
      <c r="S145" s="102" t="s">
        <v>60</v>
      </c>
      <c r="T145" s="109">
        <f t="shared" ref="T145:T183" si="29">((((P145/60)*1000)/H145)/Y$1)</f>
        <v>0.4000480758951826</v>
      </c>
      <c r="U145" s="110">
        <v>0.7</v>
      </c>
      <c r="V145" s="111"/>
    </row>
    <row r="146" spans="1:22" ht="12.75" customHeight="1" x14ac:dyDescent="0.2">
      <c r="A146" s="100">
        <v>44426</v>
      </c>
      <c r="B146" s="112" t="s">
        <v>53</v>
      </c>
      <c r="C146" s="102">
        <v>141</v>
      </c>
      <c r="D146" s="103">
        <v>0.4642013888888889</v>
      </c>
      <c r="E146" s="103">
        <v>0.51452546296296298</v>
      </c>
      <c r="F146" s="104">
        <v>17</v>
      </c>
      <c r="G146" s="104">
        <v>66.449531199999996</v>
      </c>
      <c r="H146" s="105">
        <v>75.816999999999993</v>
      </c>
      <c r="I146" s="104">
        <v>6.8659999999999997</v>
      </c>
      <c r="J146" s="104">
        <f t="shared" si="25"/>
        <v>82392</v>
      </c>
      <c r="K146" s="104">
        <f t="shared" si="26"/>
        <v>9.2358513339466413</v>
      </c>
      <c r="L146" s="104">
        <v>76.5</v>
      </c>
      <c r="M146" s="104">
        <f t="shared" si="27"/>
        <v>56391.620327032098</v>
      </c>
      <c r="N146" s="104">
        <f t="shared" si="28"/>
        <v>388.8066881660078</v>
      </c>
      <c r="O146" s="106">
        <f t="shared" si="23"/>
        <v>5.0324074074074077E-2</v>
      </c>
      <c r="P146" s="107">
        <f t="shared" si="24"/>
        <v>14.075436982520699</v>
      </c>
      <c r="Q146" s="107">
        <f>AVERAGE(P$5:P146)</f>
        <v>43.491610733369136</v>
      </c>
      <c r="R146" s="108">
        <f t="shared" si="21"/>
        <v>17</v>
      </c>
      <c r="S146" s="102" t="s">
        <v>60</v>
      </c>
      <c r="T146" s="109">
        <f t="shared" si="29"/>
        <v>0.28128809726691784</v>
      </c>
      <c r="U146" s="110">
        <v>0.7</v>
      </c>
      <c r="V146" s="111"/>
    </row>
    <row r="147" spans="1:22" ht="12.75" customHeight="1" x14ac:dyDescent="0.2">
      <c r="A147" s="100">
        <v>44426</v>
      </c>
      <c r="B147" s="112" t="s">
        <v>53</v>
      </c>
      <c r="C147" s="102">
        <v>142</v>
      </c>
      <c r="D147" s="103">
        <v>0.52134259259259264</v>
      </c>
      <c r="E147" s="103">
        <v>0.54837962962962961</v>
      </c>
      <c r="F147" s="104">
        <v>17</v>
      </c>
      <c r="G147" s="104">
        <v>44.488594399999997</v>
      </c>
      <c r="H147" s="105">
        <v>85.484999999999999</v>
      </c>
      <c r="I147" s="104">
        <v>6.9020000000000001</v>
      </c>
      <c r="J147" s="104">
        <f t="shared" si="25"/>
        <v>82824</v>
      </c>
      <c r="K147" s="104">
        <f t="shared" si="26"/>
        <v>17.190702739726071</v>
      </c>
      <c r="L147" s="104">
        <v>76.5</v>
      </c>
      <c r="M147" s="104">
        <f t="shared" si="27"/>
        <v>34391.980321520066</v>
      </c>
      <c r="N147" s="104">
        <f t="shared" si="28"/>
        <v>237.12445024160368</v>
      </c>
      <c r="O147" s="106">
        <f t="shared" si="23"/>
        <v>2.7037037037036971E-2</v>
      </c>
      <c r="P147" s="107">
        <f t="shared" si="24"/>
        <v>26.198630136986367</v>
      </c>
      <c r="Q147" s="107">
        <f>AVERAGE(P$5:P147)</f>
        <v>43.370680799128692</v>
      </c>
      <c r="R147" s="108">
        <f t="shared" si="21"/>
        <v>17</v>
      </c>
      <c r="S147" s="102" t="s">
        <v>60</v>
      </c>
      <c r="T147" s="109">
        <f t="shared" si="29"/>
        <v>0.46434923257821886</v>
      </c>
      <c r="U147" s="110">
        <v>0.7</v>
      </c>
      <c r="V147" s="111"/>
    </row>
    <row r="148" spans="1:22" ht="12.75" customHeight="1" x14ac:dyDescent="0.2">
      <c r="A148" s="100">
        <v>44426</v>
      </c>
      <c r="B148" s="112" t="s">
        <v>53</v>
      </c>
      <c r="C148" s="102">
        <v>143</v>
      </c>
      <c r="D148" s="103">
        <v>0.56004629629629632</v>
      </c>
      <c r="E148" s="103">
        <v>0.59964120370370366</v>
      </c>
      <c r="F148" s="104">
        <v>17</v>
      </c>
      <c r="G148" s="104">
        <v>26.210106400000001</v>
      </c>
      <c r="H148" s="105">
        <v>74.131</v>
      </c>
      <c r="I148" s="104">
        <v>4.1390000000000002</v>
      </c>
      <c r="J148" s="104">
        <f t="shared" si="25"/>
        <v>49668</v>
      </c>
      <c r="K148" s="104">
        <f t="shared" si="26"/>
        <v>11.738521368021065</v>
      </c>
      <c r="L148" s="104">
        <v>76.5</v>
      </c>
      <c r="M148" s="104">
        <f t="shared" si="27"/>
        <v>26091.673729260612</v>
      </c>
      <c r="N148" s="104">
        <f t="shared" si="28"/>
        <v>179.89582836155688</v>
      </c>
      <c r="O148" s="106">
        <f t="shared" si="23"/>
        <v>3.9594907407407343E-2</v>
      </c>
      <c r="P148" s="107">
        <f t="shared" si="24"/>
        <v>17.889505992399911</v>
      </c>
      <c r="Q148" s="107">
        <f>AVERAGE(P$5:P148)</f>
        <v>43.193728196304193</v>
      </c>
      <c r="R148" s="108">
        <f t="shared" si="21"/>
        <v>17</v>
      </c>
      <c r="S148" s="102" t="s">
        <v>60</v>
      </c>
      <c r="T148" s="109">
        <f t="shared" si="29"/>
        <v>0.36564071858867186</v>
      </c>
      <c r="U148" s="110">
        <v>0.7</v>
      </c>
      <c r="V148" s="111"/>
    </row>
    <row r="149" spans="1:22" x14ac:dyDescent="0.2">
      <c r="A149" s="100">
        <v>44426</v>
      </c>
      <c r="B149" s="101" t="s">
        <v>54</v>
      </c>
      <c r="C149" s="102">
        <v>144</v>
      </c>
      <c r="D149" s="103">
        <v>0.79844907407407406</v>
      </c>
      <c r="E149" s="103">
        <v>0.81978009259259255</v>
      </c>
      <c r="F149" s="104">
        <v>17</v>
      </c>
      <c r="G149" s="104">
        <v>41.638130400000001</v>
      </c>
      <c r="H149" s="105">
        <v>76.27</v>
      </c>
      <c r="I149" s="104">
        <v>5.2480000000000002</v>
      </c>
      <c r="J149" s="104">
        <f t="shared" si="25"/>
        <v>62976</v>
      </c>
      <c r="K149" s="104">
        <f t="shared" si="26"/>
        <v>21.789192403689672</v>
      </c>
      <c r="L149" s="104">
        <v>76.5</v>
      </c>
      <c r="M149" s="104">
        <f t="shared" si="27"/>
        <v>18640.427039226579</v>
      </c>
      <c r="N149" s="104">
        <f t="shared" si="28"/>
        <v>128.52127073297785</v>
      </c>
      <c r="O149" s="106">
        <f t="shared" si="23"/>
        <v>2.1331018518518485E-2</v>
      </c>
      <c r="P149" s="107">
        <f t="shared" si="24"/>
        <v>33.20672816060776</v>
      </c>
      <c r="Q149" s="107">
        <f>AVERAGE(P$5:P149)</f>
        <v>43.12485233398904</v>
      </c>
      <c r="R149" s="108">
        <f t="shared" si="21"/>
        <v>17</v>
      </c>
      <c r="S149" s="102" t="s">
        <v>60</v>
      </c>
      <c r="T149" s="109">
        <f t="shared" si="29"/>
        <v>0.65967253816401383</v>
      </c>
      <c r="U149" s="110">
        <v>0.7</v>
      </c>
      <c r="V149" s="111"/>
    </row>
    <row r="150" spans="1:22" ht="12.75" customHeight="1" x14ac:dyDescent="0.2">
      <c r="A150" s="100">
        <v>44426</v>
      </c>
      <c r="B150" s="112" t="s">
        <v>53</v>
      </c>
      <c r="C150" s="102">
        <v>145</v>
      </c>
      <c r="D150" s="103">
        <v>0.82876157407407414</v>
      </c>
      <c r="E150" s="103">
        <v>0.84986111111111118</v>
      </c>
      <c r="F150" s="104">
        <v>17</v>
      </c>
      <c r="G150" s="104">
        <v>65.725899999999996</v>
      </c>
      <c r="H150" s="105">
        <v>83.715000000000003</v>
      </c>
      <c r="I150" s="104">
        <v>6.43</v>
      </c>
      <c r="J150" s="104">
        <f t="shared" si="25"/>
        <v>77160</v>
      </c>
      <c r="K150" s="104">
        <f t="shared" si="26"/>
        <v>22.028240043883702</v>
      </c>
      <c r="L150" s="104">
        <v>76.5</v>
      </c>
      <c r="M150" s="104">
        <f t="shared" si="27"/>
        <v>24931.258204176782</v>
      </c>
      <c r="N150" s="104">
        <f t="shared" si="28"/>
        <v>171.8950418158299</v>
      </c>
      <c r="O150" s="106">
        <f t="shared" si="23"/>
        <v>2.1099537037037042E-2</v>
      </c>
      <c r="P150" s="107">
        <f t="shared" si="24"/>
        <v>33.571036752605586</v>
      </c>
      <c r="Q150" s="107">
        <f>AVERAGE(P$5:P150)</f>
        <v>43.059415240965869</v>
      </c>
      <c r="R150" s="108">
        <f t="shared" si="21"/>
        <v>17</v>
      </c>
      <c r="S150" s="102" t="s">
        <v>60</v>
      </c>
      <c r="T150" s="109">
        <f t="shared" si="29"/>
        <v>0.60759967987717323</v>
      </c>
      <c r="U150" s="110">
        <v>0.7</v>
      </c>
      <c r="V150" s="111"/>
    </row>
    <row r="151" spans="1:22" ht="12.75" customHeight="1" x14ac:dyDescent="0.2">
      <c r="A151" s="100">
        <v>44426</v>
      </c>
      <c r="B151" s="101" t="s">
        <v>54</v>
      </c>
      <c r="C151" s="102">
        <v>146</v>
      </c>
      <c r="D151" s="103">
        <v>0.85842592592592604</v>
      </c>
      <c r="E151" s="103">
        <v>0.87732638888888881</v>
      </c>
      <c r="F151" s="104">
        <v>17</v>
      </c>
      <c r="G151" s="104">
        <v>65.262811999999997</v>
      </c>
      <c r="H151" s="105">
        <v>90.248000000000005</v>
      </c>
      <c r="I151" s="104">
        <v>6.8150000000000004</v>
      </c>
      <c r="J151" s="104">
        <f t="shared" si="25"/>
        <v>81780</v>
      </c>
      <c r="K151" s="104">
        <f t="shared" si="26"/>
        <v>24.591231843233562</v>
      </c>
      <c r="L151" s="104">
        <v>76.5</v>
      </c>
      <c r="M151" s="104">
        <f t="shared" si="27"/>
        <v>25490.947868538002</v>
      </c>
      <c r="N151" s="104">
        <f t="shared" si="28"/>
        <v>175.75396772608107</v>
      </c>
      <c r="O151" s="106">
        <f t="shared" si="23"/>
        <v>1.8900462962962772E-2</v>
      </c>
      <c r="P151" s="107">
        <f t="shared" si="24"/>
        <v>37.477036129822793</v>
      </c>
      <c r="Q151" s="107">
        <f>AVERAGE(P$5:P151)</f>
        <v>43.02143987286285</v>
      </c>
      <c r="R151" s="108">
        <f t="shared" si="21"/>
        <v>17</v>
      </c>
      <c r="S151" s="102" t="s">
        <v>60</v>
      </c>
      <c r="T151" s="109">
        <f t="shared" si="29"/>
        <v>0.62919275857070589</v>
      </c>
      <c r="U151" s="110">
        <v>0.7</v>
      </c>
      <c r="V151" s="111"/>
    </row>
    <row r="152" spans="1:22" x14ac:dyDescent="0.2">
      <c r="A152" s="100">
        <v>44426</v>
      </c>
      <c r="B152" s="112" t="s">
        <v>53</v>
      </c>
      <c r="C152" s="102">
        <v>147</v>
      </c>
      <c r="D152" s="103">
        <v>0.88531249999999995</v>
      </c>
      <c r="E152" s="103">
        <v>0.90973379629629625</v>
      </c>
      <c r="F152" s="104">
        <v>17</v>
      </c>
      <c r="G152" s="104">
        <v>31.787394399999997</v>
      </c>
      <c r="H152" s="105">
        <v>88.441999999999993</v>
      </c>
      <c r="I152" s="104">
        <v>6.7690000000000001</v>
      </c>
      <c r="J152" s="104">
        <f t="shared" si="25"/>
        <v>81228</v>
      </c>
      <c r="K152" s="104">
        <f t="shared" si="26"/>
        <v>19.031981800947865</v>
      </c>
      <c r="L152" s="104">
        <v>76.5</v>
      </c>
      <c r="M152" s="104">
        <f t="shared" si="27"/>
        <v>31402.448565712817</v>
      </c>
      <c r="N152" s="104">
        <f t="shared" si="28"/>
        <v>216.51234627293408</v>
      </c>
      <c r="O152" s="106">
        <f t="shared" si="23"/>
        <v>2.4421296296296302E-2</v>
      </c>
      <c r="P152" s="107">
        <f t="shared" si="24"/>
        <v>29.004739336492886</v>
      </c>
      <c r="Q152" s="107">
        <f>AVERAGE(P$5:P152)</f>
        <v>42.926732436806297</v>
      </c>
      <c r="R152" s="108">
        <f t="shared" si="21"/>
        <v>17</v>
      </c>
      <c r="S152" s="102" t="s">
        <v>60</v>
      </c>
      <c r="T152" s="109">
        <f t="shared" si="29"/>
        <v>0.49689711621471644</v>
      </c>
      <c r="U152" s="110">
        <v>0.7</v>
      </c>
      <c r="V152" s="111"/>
    </row>
    <row r="153" spans="1:22" ht="12.75" customHeight="1" x14ac:dyDescent="0.2">
      <c r="A153" s="100">
        <v>44426</v>
      </c>
      <c r="B153" s="101" t="s">
        <v>54</v>
      </c>
      <c r="C153" s="102">
        <v>148</v>
      </c>
      <c r="D153" s="103">
        <v>0.91734953703703714</v>
      </c>
      <c r="E153" s="103">
        <v>0.93583333333333341</v>
      </c>
      <c r="F153" s="104">
        <v>17</v>
      </c>
      <c r="G153" s="104">
        <v>45.093755999999999</v>
      </c>
      <c r="H153" s="105">
        <v>88.335999999999999</v>
      </c>
      <c r="I153" s="104">
        <v>4.7389999999999999</v>
      </c>
      <c r="J153" s="104">
        <f t="shared" si="25"/>
        <v>56868</v>
      </c>
      <c r="K153" s="104">
        <f t="shared" si="26"/>
        <v>25.145573951158468</v>
      </c>
      <c r="L153" s="104">
        <v>76.5</v>
      </c>
      <c r="M153" s="104">
        <f t="shared" si="27"/>
        <v>16989.403923875048</v>
      </c>
      <c r="N153" s="104">
        <f t="shared" si="28"/>
        <v>117.13786259817672</v>
      </c>
      <c r="O153" s="106">
        <f t="shared" si="23"/>
        <v>1.8483796296296262E-2</v>
      </c>
      <c r="P153" s="107">
        <f t="shared" si="24"/>
        <v>38.321853475266195</v>
      </c>
      <c r="Q153" s="107">
        <f>AVERAGE(P$5:P153)</f>
        <v>42.895827208876497</v>
      </c>
      <c r="R153" s="108">
        <f t="shared" si="21"/>
        <v>17</v>
      </c>
      <c r="S153" s="102" t="s">
        <v>60</v>
      </c>
      <c r="T153" s="109">
        <f t="shared" si="29"/>
        <v>0.65730182888588939</v>
      </c>
      <c r="U153" s="110">
        <v>0.7</v>
      </c>
      <c r="V153" s="111"/>
    </row>
    <row r="154" spans="1:22" ht="12.75" customHeight="1" x14ac:dyDescent="0.2">
      <c r="A154" s="100">
        <v>44426</v>
      </c>
      <c r="B154" s="112" t="s">
        <v>53</v>
      </c>
      <c r="C154" s="102">
        <v>149</v>
      </c>
      <c r="D154" s="103">
        <v>0.94381944444444443</v>
      </c>
      <c r="E154" s="103">
        <v>0.96217592592592593</v>
      </c>
      <c r="F154" s="104">
        <v>17</v>
      </c>
      <c r="G154" s="104">
        <v>55.417920799999997</v>
      </c>
      <c r="H154" s="105">
        <v>90.363</v>
      </c>
      <c r="I154" s="104">
        <v>5.7290000000000001</v>
      </c>
      <c r="J154" s="104">
        <f t="shared" si="25"/>
        <v>68748</v>
      </c>
      <c r="K154" s="104">
        <f t="shared" si="26"/>
        <v>25.319975788146252</v>
      </c>
      <c r="L154" s="104">
        <v>76.5</v>
      </c>
      <c r="M154" s="104">
        <f t="shared" si="27"/>
        <v>20865.63069885529</v>
      </c>
      <c r="N154" s="104">
        <f t="shared" si="28"/>
        <v>143.86351591723948</v>
      </c>
      <c r="O154" s="106">
        <f t="shared" si="23"/>
        <v>1.8356481481481501E-2</v>
      </c>
      <c r="P154" s="107">
        <f t="shared" si="24"/>
        <v>38.587641866330351</v>
      </c>
      <c r="Q154" s="107">
        <f>AVERAGE(P$5:P154)</f>
        <v>42.86710597325952</v>
      </c>
      <c r="R154" s="108">
        <f t="shared" si="21"/>
        <v>17</v>
      </c>
      <c r="S154" s="102" t="s">
        <v>60</v>
      </c>
      <c r="T154" s="109">
        <f t="shared" si="29"/>
        <v>0.64701397740108757</v>
      </c>
      <c r="U154" s="110">
        <v>0.7</v>
      </c>
      <c r="V154" s="111"/>
    </row>
    <row r="155" spans="1:22" ht="12.75" customHeight="1" x14ac:dyDescent="0.2">
      <c r="A155" s="100">
        <v>44427</v>
      </c>
      <c r="B155" s="101" t="s">
        <v>54</v>
      </c>
      <c r="C155" s="102">
        <v>150</v>
      </c>
      <c r="D155" s="103">
        <v>0.97041666666666659</v>
      </c>
      <c r="E155" s="103">
        <v>1.0094560185185186</v>
      </c>
      <c r="F155" s="104">
        <v>16</v>
      </c>
      <c r="G155" s="104">
        <v>59.053611200000006</v>
      </c>
      <c r="H155" s="105">
        <v>86.570999999999998</v>
      </c>
      <c r="I155" s="104">
        <v>5.5229999999999997</v>
      </c>
      <c r="J155" s="104">
        <f t="shared" si="25"/>
        <v>66276</v>
      </c>
      <c r="K155" s="104">
        <f t="shared" si="26"/>
        <v>11.205240675956071</v>
      </c>
      <c r="L155" s="104">
        <v>76.5</v>
      </c>
      <c r="M155" s="104">
        <f t="shared" si="27"/>
        <v>42806.428793844796</v>
      </c>
      <c r="N155" s="104">
        <f t="shared" si="28"/>
        <v>295.14005299064934</v>
      </c>
      <c r="O155" s="106">
        <f t="shared" si="23"/>
        <v>3.9039351851852033E-2</v>
      </c>
      <c r="P155" s="107">
        <f t="shared" si="24"/>
        <v>17.076786243699893</v>
      </c>
      <c r="Q155" s="107">
        <f>AVERAGE(P$5:P155)</f>
        <v>42.696309153858458</v>
      </c>
      <c r="R155" s="108">
        <f t="shared" si="21"/>
        <v>16</v>
      </c>
      <c r="S155" s="102" t="s">
        <v>60</v>
      </c>
      <c r="T155" s="109">
        <f t="shared" si="29"/>
        <v>0.29887512620924378</v>
      </c>
      <c r="U155" s="110">
        <v>0.7</v>
      </c>
      <c r="V155" s="111"/>
    </row>
    <row r="156" spans="1:22" ht="12.75" customHeight="1" x14ac:dyDescent="0.2">
      <c r="A156" s="100">
        <v>44427</v>
      </c>
      <c r="B156" s="112" t="s">
        <v>53</v>
      </c>
      <c r="C156" s="102">
        <v>151</v>
      </c>
      <c r="D156" s="103">
        <v>1.6469907407407405E-2</v>
      </c>
      <c r="E156" s="103">
        <v>4.9143518518518524E-2</v>
      </c>
      <c r="F156" s="104">
        <v>12</v>
      </c>
      <c r="G156" s="104">
        <v>44.275484000000006</v>
      </c>
      <c r="H156" s="105">
        <v>89.995999999999995</v>
      </c>
      <c r="I156" s="104">
        <v>3.7410000000000001</v>
      </c>
      <c r="J156" s="104">
        <f t="shared" si="25"/>
        <v>44892</v>
      </c>
      <c r="K156" s="104">
        <f t="shared" si="26"/>
        <v>10.041253134962801</v>
      </c>
      <c r="L156" s="104">
        <v>76.5</v>
      </c>
      <c r="M156" s="104">
        <f t="shared" si="27"/>
        <v>33608.299093531059</v>
      </c>
      <c r="N156" s="104">
        <f t="shared" si="28"/>
        <v>231.72115625811421</v>
      </c>
      <c r="O156" s="106">
        <f t="shared" si="23"/>
        <v>3.2673611111111119E-2</v>
      </c>
      <c r="P156" s="107">
        <f t="shared" si="24"/>
        <v>15.302869287991493</v>
      </c>
      <c r="Q156" s="107">
        <f>AVERAGE(P$5:P156)</f>
        <v>42.516089154740918</v>
      </c>
      <c r="R156" s="108">
        <f t="shared" si="21"/>
        <v>12</v>
      </c>
      <c r="S156" s="102" t="s">
        <v>60</v>
      </c>
      <c r="T156" s="109">
        <f t="shared" si="29"/>
        <v>0.25763551255462352</v>
      </c>
      <c r="U156" s="110">
        <v>0.7</v>
      </c>
      <c r="V156" s="111"/>
    </row>
    <row r="157" spans="1:22" x14ac:dyDescent="0.2">
      <c r="A157" s="100">
        <v>44427</v>
      </c>
      <c r="B157" s="112" t="s">
        <v>53</v>
      </c>
      <c r="C157" s="102">
        <v>152</v>
      </c>
      <c r="D157" s="103">
        <v>5.6446759259259259E-2</v>
      </c>
      <c r="E157" s="103">
        <v>7.8229166666666669E-2</v>
      </c>
      <c r="F157" s="104">
        <v>10.026999999999999</v>
      </c>
      <c r="G157" s="104">
        <v>36.685786400000005</v>
      </c>
      <c r="H157" s="105">
        <v>86.540999999999997</v>
      </c>
      <c r="I157" s="104">
        <v>4.093</v>
      </c>
      <c r="J157" s="104">
        <f t="shared" si="25"/>
        <v>49116</v>
      </c>
      <c r="K157" s="104">
        <f t="shared" si="26"/>
        <v>12.585455648034005</v>
      </c>
      <c r="L157" s="104">
        <v>76.5</v>
      </c>
      <c r="M157" s="104">
        <f t="shared" si="27"/>
        <v>28204.719397064477</v>
      </c>
      <c r="N157" s="104">
        <f t="shared" si="28"/>
        <v>194.46477111010427</v>
      </c>
      <c r="O157" s="106">
        <f t="shared" si="23"/>
        <v>2.178240740740741E-2</v>
      </c>
      <c r="P157" s="107">
        <f t="shared" si="24"/>
        <v>19.180233793836344</v>
      </c>
      <c r="Q157" s="107">
        <f>AVERAGE(P$5:P157)</f>
        <v>42.363567224277489</v>
      </c>
      <c r="R157" s="108">
        <f t="shared" si="21"/>
        <v>10.026999999999999</v>
      </c>
      <c r="S157" s="102" t="s">
        <v>60</v>
      </c>
      <c r="T157" s="109">
        <f t="shared" si="29"/>
        <v>0.33580569087127982</v>
      </c>
      <c r="U157" s="110">
        <v>0.7</v>
      </c>
      <c r="V157" s="111"/>
    </row>
    <row r="158" spans="1:22" x14ac:dyDescent="0.2">
      <c r="A158" s="100">
        <v>44427</v>
      </c>
      <c r="B158" s="101" t="s">
        <v>54</v>
      </c>
      <c r="C158" s="102">
        <v>153</v>
      </c>
      <c r="D158" s="103">
        <v>0.16141203703703702</v>
      </c>
      <c r="E158" s="103">
        <v>0.20783564814814814</v>
      </c>
      <c r="F158" s="104">
        <v>16</v>
      </c>
      <c r="G158" s="104">
        <v>51.884739199999999</v>
      </c>
      <c r="H158" s="105">
        <v>89.113</v>
      </c>
      <c r="I158" s="104">
        <v>4.0519999999999996</v>
      </c>
      <c r="J158" s="104">
        <f t="shared" si="25"/>
        <v>48623.999999999993</v>
      </c>
      <c r="K158" s="104">
        <f t="shared" si="26"/>
        <v>9.4229062079281949</v>
      </c>
      <c r="L158" s="104">
        <v>76.5</v>
      </c>
      <c r="M158" s="104">
        <f t="shared" si="27"/>
        <v>38427.200259161378</v>
      </c>
      <c r="N158" s="104">
        <f t="shared" si="28"/>
        <v>264.9463232588555</v>
      </c>
      <c r="O158" s="106">
        <f t="shared" si="23"/>
        <v>4.6423611111111124E-2</v>
      </c>
      <c r="P158" s="107">
        <f t="shared" si="24"/>
        <v>14.360508601346293</v>
      </c>
      <c r="Q158" s="107">
        <f>AVERAGE(P$5:P158)</f>
        <v>42.181729181271443</v>
      </c>
      <c r="R158" s="108">
        <f t="shared" si="21"/>
        <v>16</v>
      </c>
      <c r="S158" s="102" t="s">
        <v>60</v>
      </c>
      <c r="T158" s="109">
        <f t="shared" si="29"/>
        <v>0.2441657936067263</v>
      </c>
      <c r="U158" s="110">
        <v>0.7</v>
      </c>
      <c r="V158" s="111"/>
    </row>
    <row r="159" spans="1:22" ht="12.75" customHeight="1" x14ac:dyDescent="0.2">
      <c r="A159" s="100">
        <v>44427</v>
      </c>
      <c r="B159" s="112" t="s">
        <v>53</v>
      </c>
      <c r="C159" s="102">
        <v>154</v>
      </c>
      <c r="D159" s="103">
        <v>0.28896990740740741</v>
      </c>
      <c r="E159" s="103">
        <v>0.33164351851851853</v>
      </c>
      <c r="F159" s="104">
        <v>16</v>
      </c>
      <c r="G159" s="104">
        <v>38.451590400000001</v>
      </c>
      <c r="H159" s="105">
        <v>84.816999999999993</v>
      </c>
      <c r="I159" s="104">
        <v>3.9449999999999998</v>
      </c>
      <c r="J159" s="104">
        <f t="shared" si="25"/>
        <v>47340</v>
      </c>
      <c r="K159" s="104">
        <f t="shared" si="26"/>
        <v>10.250956550040682</v>
      </c>
      <c r="L159" s="104">
        <v>76.5</v>
      </c>
      <c r="M159" s="104">
        <f t="shared" si="27"/>
        <v>32657.373278970012</v>
      </c>
      <c r="N159" s="104">
        <f t="shared" si="28"/>
        <v>225.16475098891127</v>
      </c>
      <c r="O159" s="106">
        <f t="shared" si="23"/>
        <v>4.267361111111112E-2</v>
      </c>
      <c r="P159" s="107">
        <f t="shared" si="24"/>
        <v>15.622457282343365</v>
      </c>
      <c r="Q159" s="107">
        <f>AVERAGE(P$5:P159)</f>
        <v>42.010379039988031</v>
      </c>
      <c r="R159" s="108">
        <f t="shared" si="21"/>
        <v>16</v>
      </c>
      <c r="S159" s="102" t="s">
        <v>60</v>
      </c>
      <c r="T159" s="109">
        <f t="shared" si="29"/>
        <v>0.27907600860360987</v>
      </c>
      <c r="U159" s="110">
        <v>0.7</v>
      </c>
      <c r="V159" s="111"/>
    </row>
    <row r="160" spans="1:22" x14ac:dyDescent="0.2">
      <c r="A160" s="100">
        <v>44427</v>
      </c>
      <c r="B160" s="112" t="s">
        <v>53</v>
      </c>
      <c r="C160" s="102">
        <v>155</v>
      </c>
      <c r="D160" s="103">
        <v>0.33634259259259264</v>
      </c>
      <c r="E160" s="103">
        <v>0.38062499999999999</v>
      </c>
      <c r="F160" s="104">
        <v>16</v>
      </c>
      <c r="G160" s="104">
        <v>40.748821599999999</v>
      </c>
      <c r="H160" s="105">
        <v>90.022999999999996</v>
      </c>
      <c r="I160" s="104">
        <v>4.53</v>
      </c>
      <c r="J160" s="104">
        <f t="shared" si="25"/>
        <v>54360</v>
      </c>
      <c r="K160" s="104">
        <f t="shared" si="26"/>
        <v>9.8785354939885117</v>
      </c>
      <c r="L160" s="104">
        <v>76.5</v>
      </c>
      <c r="M160" s="104">
        <f t="shared" si="27"/>
        <v>41199.330785088401</v>
      </c>
      <c r="N160" s="104">
        <f t="shared" si="28"/>
        <v>284.05949792379607</v>
      </c>
      <c r="O160" s="106">
        <f t="shared" si="23"/>
        <v>4.4282407407407354E-2</v>
      </c>
      <c r="P160" s="107">
        <f t="shared" si="24"/>
        <v>15.054887611082089</v>
      </c>
      <c r="Q160" s="107">
        <f>AVERAGE(P$5:P160)</f>
        <v>41.837587428264278</v>
      </c>
      <c r="R160" s="108">
        <f t="shared" si="21"/>
        <v>16</v>
      </c>
      <c r="S160" s="102" t="s">
        <v>60</v>
      </c>
      <c r="T160" s="109">
        <f t="shared" si="29"/>
        <v>0.2533845325568666</v>
      </c>
      <c r="U160" s="110">
        <v>0.7</v>
      </c>
      <c r="V160" s="111"/>
    </row>
    <row r="161" spans="1:22" ht="12.75" customHeight="1" x14ac:dyDescent="0.2">
      <c r="A161" s="100">
        <v>44427</v>
      </c>
      <c r="B161" s="112" t="s">
        <v>53</v>
      </c>
      <c r="C161" s="102">
        <v>156</v>
      </c>
      <c r="D161" s="103">
        <v>0.38833333333333336</v>
      </c>
      <c r="E161" s="103">
        <v>0.44179398148148147</v>
      </c>
      <c r="F161" s="104">
        <v>16</v>
      </c>
      <c r="G161" s="104">
        <v>34.414407199999999</v>
      </c>
      <c r="H161" s="105">
        <v>89.757999999999996</v>
      </c>
      <c r="I161" s="104">
        <v>4.5599999999999996</v>
      </c>
      <c r="J161" s="104">
        <f t="shared" si="25"/>
        <v>54719.999999999993</v>
      </c>
      <c r="K161" s="104">
        <f t="shared" si="26"/>
        <v>8.1825669625460122</v>
      </c>
      <c r="L161" s="104">
        <v>76.5</v>
      </c>
      <c r="M161" s="104">
        <f t="shared" si="27"/>
        <v>49725.004864360963</v>
      </c>
      <c r="N161" s="104">
        <f t="shared" si="28"/>
        <v>342.84197453860139</v>
      </c>
      <c r="O161" s="106">
        <f t="shared" si="23"/>
        <v>5.3460648148148104E-2</v>
      </c>
      <c r="P161" s="107">
        <f t="shared" si="24"/>
        <v>12.470231651872711</v>
      </c>
      <c r="Q161" s="107">
        <f>AVERAGE(P$5:P161)</f>
        <v>41.6505342067586</v>
      </c>
      <c r="R161" s="108">
        <f t="shared" si="21"/>
        <v>16</v>
      </c>
      <c r="S161" s="102" t="s">
        <v>60</v>
      </c>
      <c r="T161" s="109">
        <f t="shared" si="29"/>
        <v>0.21050257783846923</v>
      </c>
      <c r="U161" s="110">
        <v>0.7</v>
      </c>
      <c r="V161" s="111"/>
    </row>
    <row r="162" spans="1:22" ht="12.75" customHeight="1" x14ac:dyDescent="0.2">
      <c r="A162" s="100">
        <v>44427</v>
      </c>
      <c r="B162" s="112" t="s">
        <v>53</v>
      </c>
      <c r="C162" s="102">
        <v>157</v>
      </c>
      <c r="D162" s="103">
        <v>0.44686342592592593</v>
      </c>
      <c r="E162" s="103">
        <v>0.48981481481481487</v>
      </c>
      <c r="F162" s="104">
        <v>16</v>
      </c>
      <c r="G162" s="104">
        <v>40.898313599999994</v>
      </c>
      <c r="H162" s="105">
        <v>88.21</v>
      </c>
      <c r="I162" s="104">
        <v>3.8849999999999998</v>
      </c>
      <c r="J162" s="104">
        <f t="shared" si="25"/>
        <v>46620</v>
      </c>
      <c r="K162" s="104">
        <f t="shared" si="26"/>
        <v>10.184660953920764</v>
      </c>
      <c r="L162" s="104">
        <v>76.5</v>
      </c>
      <c r="M162" s="104">
        <f t="shared" si="27"/>
        <v>33681.427332425883</v>
      </c>
      <c r="N162" s="104">
        <f t="shared" si="28"/>
        <v>232.22535791451668</v>
      </c>
      <c r="O162" s="106">
        <f t="shared" si="23"/>
        <v>4.2951388888888942E-2</v>
      </c>
      <c r="P162" s="107">
        <f t="shared" si="24"/>
        <v>15.521422797089715</v>
      </c>
      <c r="Q162" s="107">
        <f>AVERAGE(P$5:P162)</f>
        <v>41.485160083912596</v>
      </c>
      <c r="R162" s="108">
        <f t="shared" si="21"/>
        <v>16</v>
      </c>
      <c r="S162" s="102" t="s">
        <v>60</v>
      </c>
      <c r="T162" s="109">
        <f t="shared" si="29"/>
        <v>0.26660590940162965</v>
      </c>
      <c r="U162" s="110">
        <v>0.7</v>
      </c>
      <c r="V162" s="111"/>
    </row>
    <row r="163" spans="1:22" ht="12.75" customHeight="1" x14ac:dyDescent="0.2">
      <c r="A163" s="100">
        <v>44427</v>
      </c>
      <c r="B163" s="101" t="s">
        <v>54</v>
      </c>
      <c r="C163" s="102">
        <v>158</v>
      </c>
      <c r="D163" s="103">
        <v>0.56447916666666664</v>
      </c>
      <c r="E163" s="103">
        <v>0.59812500000000002</v>
      </c>
      <c r="F163" s="104">
        <v>17</v>
      </c>
      <c r="G163" s="104">
        <v>63.339423200000006</v>
      </c>
      <c r="H163" s="105">
        <v>86.272000000000006</v>
      </c>
      <c r="I163" s="104">
        <v>4.29</v>
      </c>
      <c r="J163" s="104">
        <f t="shared" si="25"/>
        <v>51480</v>
      </c>
      <c r="K163" s="104">
        <f t="shared" si="26"/>
        <v>13.814063157894719</v>
      </c>
      <c r="L163" s="104">
        <v>76.5</v>
      </c>
      <c r="M163" s="104">
        <f t="shared" si="27"/>
        <v>27220.748629621223</v>
      </c>
      <c r="N163" s="104">
        <f t="shared" si="28"/>
        <v>187.68052882156721</v>
      </c>
      <c r="O163" s="106">
        <f t="shared" si="23"/>
        <v>3.3645833333333375E-2</v>
      </c>
      <c r="P163" s="107">
        <f t="shared" si="24"/>
        <v>21.052631578947341</v>
      </c>
      <c r="Q163" s="107">
        <f>AVERAGE(P$5:P163)</f>
        <v>41.356653615327907</v>
      </c>
      <c r="R163" s="108">
        <f t="shared" si="21"/>
        <v>17</v>
      </c>
      <c r="S163" s="102" t="s">
        <v>60</v>
      </c>
      <c r="T163" s="109">
        <f t="shared" si="29"/>
        <v>0.369736723789511</v>
      </c>
      <c r="U163" s="110">
        <v>0.7</v>
      </c>
      <c r="V163" s="111"/>
    </row>
    <row r="164" spans="1:22" x14ac:dyDescent="0.2">
      <c r="A164" s="100">
        <v>44427</v>
      </c>
      <c r="B164" s="113" t="s">
        <v>53</v>
      </c>
      <c r="C164" s="102">
        <v>159</v>
      </c>
      <c r="D164" s="103">
        <v>0.66167824074074078</v>
      </c>
      <c r="E164" s="103">
        <v>0.69100694444444455</v>
      </c>
      <c r="F164" s="104">
        <v>16.507000000000001</v>
      </c>
      <c r="G164" s="104">
        <v>66.617681599999997</v>
      </c>
      <c r="H164" s="105">
        <v>71.284999999999997</v>
      </c>
      <c r="I164" s="104">
        <v>4.62</v>
      </c>
      <c r="J164" s="104">
        <f t="shared" si="25"/>
        <v>55440</v>
      </c>
      <c r="K164" s="104">
        <f t="shared" si="26"/>
        <v>15.387890542067842</v>
      </c>
      <c r="L164" s="104">
        <v>76.5</v>
      </c>
      <c r="M164" s="104">
        <f t="shared" si="27"/>
        <v>21954.211956111551</v>
      </c>
      <c r="N164" s="104">
        <f t="shared" si="28"/>
        <v>151.36902242651968</v>
      </c>
      <c r="O164" s="106">
        <f t="shared" si="23"/>
        <v>2.9328703703703773E-2</v>
      </c>
      <c r="P164" s="107">
        <f t="shared" si="24"/>
        <v>23.45114443567477</v>
      </c>
      <c r="Q164" s="107">
        <f>AVERAGE(P$5:P164)</f>
        <v>41.244744182955074</v>
      </c>
      <c r="R164" s="108">
        <f t="shared" si="21"/>
        <v>16.507000000000001</v>
      </c>
      <c r="S164" s="102" t="s">
        <v>60</v>
      </c>
      <c r="T164" s="109">
        <f t="shared" si="29"/>
        <v>0.49845040364381921</v>
      </c>
      <c r="U164" s="110">
        <v>0.7</v>
      </c>
      <c r="V164" s="111"/>
    </row>
    <row r="165" spans="1:22" ht="12.75" customHeight="1" x14ac:dyDescent="0.2">
      <c r="A165" s="100">
        <v>44427</v>
      </c>
      <c r="B165" s="113" t="s">
        <v>53</v>
      </c>
      <c r="C165" s="102">
        <v>160</v>
      </c>
      <c r="D165" s="103">
        <v>0.69842592592592589</v>
      </c>
      <c r="E165" s="103">
        <v>0.71815972222222213</v>
      </c>
      <c r="F165" s="104">
        <v>16.484999999999999</v>
      </c>
      <c r="G165" s="104">
        <v>64.313031999999993</v>
      </c>
      <c r="H165" s="105">
        <v>89.712999999999994</v>
      </c>
      <c r="I165" s="104">
        <v>4.665</v>
      </c>
      <c r="J165" s="104">
        <f t="shared" si="25"/>
        <v>55980</v>
      </c>
      <c r="K165" s="104">
        <f t="shared" si="26"/>
        <v>22.839264591202415</v>
      </c>
      <c r="L165" s="104">
        <v>76.5</v>
      </c>
      <c r="M165" s="104">
        <f t="shared" si="27"/>
        <v>18891.822094274186</v>
      </c>
      <c r="N165" s="104">
        <f t="shared" si="28"/>
        <v>130.25457930271787</v>
      </c>
      <c r="O165" s="106">
        <f t="shared" si="23"/>
        <v>1.9733796296296235E-2</v>
      </c>
      <c r="P165" s="107">
        <f t="shared" si="24"/>
        <v>34.80703812316726</v>
      </c>
      <c r="Q165" s="107">
        <f>AVERAGE(P$5:P165)</f>
        <v>41.204758431030932</v>
      </c>
      <c r="R165" s="108">
        <f t="shared" si="21"/>
        <v>16.484999999999999</v>
      </c>
      <c r="S165" s="102" t="s">
        <v>60</v>
      </c>
      <c r="T165" s="109">
        <f t="shared" si="29"/>
        <v>0.58785166642798059</v>
      </c>
      <c r="U165" s="110">
        <v>0.7</v>
      </c>
      <c r="V165" s="111"/>
    </row>
    <row r="166" spans="1:22" x14ac:dyDescent="0.2">
      <c r="A166" s="100">
        <v>44427</v>
      </c>
      <c r="B166" s="101" t="s">
        <v>54</v>
      </c>
      <c r="C166" s="102">
        <v>161</v>
      </c>
      <c r="D166" s="103">
        <v>0.73079861111111111</v>
      </c>
      <c r="E166" s="103">
        <v>0.8053703703703704</v>
      </c>
      <c r="F166" s="104">
        <v>17</v>
      </c>
      <c r="G166" s="104">
        <v>56.113227200000004</v>
      </c>
      <c r="H166" s="105">
        <v>86.063999999999993</v>
      </c>
      <c r="I166" s="104">
        <v>4.2300000000000004</v>
      </c>
      <c r="J166" s="104">
        <f t="shared" si="25"/>
        <v>50760.000000000007</v>
      </c>
      <c r="K166" s="104">
        <f t="shared" si="26"/>
        <v>6.232730343007912</v>
      </c>
      <c r="L166" s="104">
        <v>76.5</v>
      </c>
      <c r="M166" s="104">
        <f t="shared" si="27"/>
        <v>58272.599173218507</v>
      </c>
      <c r="N166" s="104">
        <f t="shared" si="28"/>
        <v>401.77558587554</v>
      </c>
      <c r="O166" s="106">
        <f t="shared" si="23"/>
        <v>7.4571759259259296E-2</v>
      </c>
      <c r="P166" s="107">
        <f t="shared" si="24"/>
        <v>9.4986807387862751</v>
      </c>
      <c r="Q166" s="107">
        <f>AVERAGE(P$5:P166)</f>
        <v>41.009041902066457</v>
      </c>
      <c r="R166" s="108">
        <f t="shared" si="21"/>
        <v>17</v>
      </c>
      <c r="S166" s="102" t="s">
        <v>60</v>
      </c>
      <c r="T166" s="109">
        <f t="shared" si="29"/>
        <v>0.16722369995947831</v>
      </c>
      <c r="U166" s="110">
        <v>0.7</v>
      </c>
      <c r="V166" s="111"/>
    </row>
    <row r="167" spans="1:22" ht="12.75" customHeight="1" x14ac:dyDescent="0.2">
      <c r="A167" s="100">
        <v>44428</v>
      </c>
      <c r="B167" s="101" t="s">
        <v>54</v>
      </c>
      <c r="C167" s="102">
        <v>162</v>
      </c>
      <c r="D167" s="103">
        <v>0.98010416666666667</v>
      </c>
      <c r="E167" s="103">
        <v>1.0026273148148148</v>
      </c>
      <c r="F167" s="104">
        <v>16.5</v>
      </c>
      <c r="G167" s="104">
        <v>60.912032800000006</v>
      </c>
      <c r="H167" s="105">
        <v>87.102999999999994</v>
      </c>
      <c r="I167" s="104">
        <v>4.3499999999999996</v>
      </c>
      <c r="J167" s="104">
        <f t="shared" si="25"/>
        <v>52199.999999999993</v>
      </c>
      <c r="K167" s="104">
        <f t="shared" si="26"/>
        <v>20.028971839671115</v>
      </c>
      <c r="L167" s="104">
        <v>76.5</v>
      </c>
      <c r="M167" s="104">
        <f t="shared" si="27"/>
        <v>19431.826661116207</v>
      </c>
      <c r="N167" s="104">
        <f t="shared" si="28"/>
        <v>133.97778118999759</v>
      </c>
      <c r="O167" s="106">
        <f t="shared" si="23"/>
        <v>2.2523148148148153E-2</v>
      </c>
      <c r="P167" s="107">
        <f t="shared" si="24"/>
        <v>30.524152106885914</v>
      </c>
      <c r="Q167" s="107">
        <f>AVERAGE(P$5:P167)</f>
        <v>40.944717424795407</v>
      </c>
      <c r="R167" s="108">
        <f t="shared" si="21"/>
        <v>16.5</v>
      </c>
      <c r="S167" s="102" t="s">
        <v>60</v>
      </c>
      <c r="T167" s="109">
        <f t="shared" si="29"/>
        <v>0.53096581419082589</v>
      </c>
      <c r="U167" s="110">
        <v>0.7</v>
      </c>
      <c r="V167" s="111"/>
    </row>
    <row r="168" spans="1:22" ht="12.75" customHeight="1" x14ac:dyDescent="0.2">
      <c r="A168" s="100">
        <v>44428</v>
      </c>
      <c r="B168" s="113" t="s">
        <v>53</v>
      </c>
      <c r="C168" s="102">
        <v>163</v>
      </c>
      <c r="D168" s="103">
        <v>1.5057870370370369E-2</v>
      </c>
      <c r="E168" s="103">
        <v>3.7534722222222219E-2</v>
      </c>
      <c r="F168" s="104">
        <v>16</v>
      </c>
      <c r="G168" s="104">
        <v>46.8330336</v>
      </c>
      <c r="H168" s="105">
        <v>88.123999999999995</v>
      </c>
      <c r="I168" s="104">
        <v>4.0049999999999999</v>
      </c>
      <c r="J168" s="104">
        <f t="shared" si="25"/>
        <v>48060</v>
      </c>
      <c r="K168" s="104">
        <f t="shared" si="26"/>
        <v>19.462037487126675</v>
      </c>
      <c r="L168" s="104">
        <v>76.5</v>
      </c>
      <c r="M168" s="104">
        <f t="shared" si="27"/>
        <v>18476.573387714529</v>
      </c>
      <c r="N168" s="104">
        <f t="shared" si="28"/>
        <v>127.39153913067862</v>
      </c>
      <c r="O168" s="106">
        <f t="shared" si="23"/>
        <v>2.2476851851851852E-2</v>
      </c>
      <c r="P168" s="107">
        <f t="shared" si="24"/>
        <v>29.660144181256438</v>
      </c>
      <c r="Q168" s="107">
        <f>AVERAGE(P$5:P168)</f>
        <v>40.875909051359194</v>
      </c>
      <c r="R168" s="108">
        <f t="shared" si="21"/>
        <v>16</v>
      </c>
      <c r="S168" s="102" t="s">
        <v>60</v>
      </c>
      <c r="T168" s="109">
        <f t="shared" si="29"/>
        <v>0.50995883523039232</v>
      </c>
      <c r="U168" s="110">
        <v>0.7</v>
      </c>
      <c r="V168" s="111"/>
    </row>
    <row r="169" spans="1:22" ht="12.75" customHeight="1" x14ac:dyDescent="0.2">
      <c r="A169" s="100">
        <v>44428</v>
      </c>
      <c r="B169" s="113" t="s">
        <v>53</v>
      </c>
      <c r="C169" s="102">
        <v>164</v>
      </c>
      <c r="D169" s="103">
        <v>5.1724537037037034E-2</v>
      </c>
      <c r="E169" s="103">
        <v>7.0300925925925919E-2</v>
      </c>
      <c r="F169" s="104">
        <v>16</v>
      </c>
      <c r="G169" s="104">
        <v>57.353223999999997</v>
      </c>
      <c r="H169" s="105">
        <v>87.662999999999997</v>
      </c>
      <c r="I169" s="104">
        <v>4.62</v>
      </c>
      <c r="J169" s="104">
        <f t="shared" si="25"/>
        <v>55440</v>
      </c>
      <c r="K169" s="104">
        <f t="shared" si="26"/>
        <v>23.548459065420563</v>
      </c>
      <c r="L169" s="104">
        <v>76.5</v>
      </c>
      <c r="M169" s="104">
        <f t="shared" si="27"/>
        <v>17692.128400863305</v>
      </c>
      <c r="N169" s="104">
        <f t="shared" si="28"/>
        <v>121.98297921313628</v>
      </c>
      <c r="O169" s="106">
        <f t="shared" si="23"/>
        <v>1.8576388888888885E-2</v>
      </c>
      <c r="P169" s="107">
        <f t="shared" si="24"/>
        <v>35.887850467289724</v>
      </c>
      <c r="Q169" s="107">
        <f>AVERAGE(P$5:P169)</f>
        <v>40.845678393273921</v>
      </c>
      <c r="R169" s="108">
        <f t="shared" si="21"/>
        <v>16</v>
      </c>
      <c r="S169" s="102" t="s">
        <v>60</v>
      </c>
      <c r="T169" s="109">
        <f t="shared" si="29"/>
        <v>0.62027914868353851</v>
      </c>
      <c r="U169" s="110">
        <v>0.7</v>
      </c>
      <c r="V169" s="111"/>
    </row>
    <row r="170" spans="1:22" ht="12.75" customHeight="1" x14ac:dyDescent="0.2">
      <c r="A170" s="100">
        <v>44428</v>
      </c>
      <c r="B170" s="113" t="s">
        <v>53</v>
      </c>
      <c r="C170" s="102">
        <v>165</v>
      </c>
      <c r="D170" s="103">
        <v>8.3946759259259263E-2</v>
      </c>
      <c r="E170" s="103">
        <v>0.1203587962962963</v>
      </c>
      <c r="F170" s="104">
        <v>16.004000000000001</v>
      </c>
      <c r="G170" s="104">
        <v>54.0918256</v>
      </c>
      <c r="H170" s="105">
        <v>81.055999999999997</v>
      </c>
      <c r="I170" s="104">
        <v>4.53</v>
      </c>
      <c r="J170" s="104">
        <f t="shared" si="25"/>
        <v>54360</v>
      </c>
      <c r="K170" s="104">
        <f t="shared" si="26"/>
        <v>12.016759573808011</v>
      </c>
      <c r="L170" s="104">
        <v>76.5</v>
      </c>
      <c r="M170" s="104">
        <f t="shared" si="27"/>
        <v>30807.703489581862</v>
      </c>
      <c r="N170" s="104">
        <f t="shared" si="28"/>
        <v>212.41172171182941</v>
      </c>
      <c r="O170" s="106">
        <f t="shared" si="23"/>
        <v>3.6412037037037034E-2</v>
      </c>
      <c r="P170" s="107">
        <f t="shared" si="24"/>
        <v>18.313541004450098</v>
      </c>
      <c r="Q170" s="107">
        <f>AVERAGE(P$5:P170)</f>
        <v>40.709942625871363</v>
      </c>
      <c r="R170" s="108">
        <f t="shared" si="21"/>
        <v>16.004000000000001</v>
      </c>
      <c r="S170" s="102" t="s">
        <v>60</v>
      </c>
      <c r="T170" s="109">
        <f t="shared" si="29"/>
        <v>0.34232862959783317</v>
      </c>
      <c r="U170" s="110">
        <v>0.7</v>
      </c>
      <c r="V170" s="111"/>
    </row>
    <row r="171" spans="1:22" ht="12.75" customHeight="1" x14ac:dyDescent="0.2">
      <c r="A171" s="100">
        <v>44428</v>
      </c>
      <c r="B171" s="101" t="s">
        <v>54</v>
      </c>
      <c r="C171" s="102">
        <v>166</v>
      </c>
      <c r="D171" s="103">
        <v>0.1295138888888889</v>
      </c>
      <c r="E171" s="103">
        <v>0.13939814814814813</v>
      </c>
      <c r="F171" s="104">
        <v>12</v>
      </c>
      <c r="G171" s="104">
        <v>57.1270752</v>
      </c>
      <c r="H171" s="105">
        <v>87.26</v>
      </c>
      <c r="I171" s="104">
        <v>4.0049999999999999</v>
      </c>
      <c r="J171" s="104">
        <f t="shared" si="25"/>
        <v>48060</v>
      </c>
      <c r="K171" s="104">
        <f t="shared" si="26"/>
        <v>33.192573302107817</v>
      </c>
      <c r="L171" s="104">
        <v>76.5</v>
      </c>
      <c r="M171" s="104">
        <f t="shared" si="27"/>
        <v>11118.609950676435</v>
      </c>
      <c r="N171" s="104">
        <f t="shared" si="28"/>
        <v>76.660147143525847</v>
      </c>
      <c r="O171" s="106">
        <f t="shared" si="23"/>
        <v>9.8842592592592315E-3</v>
      </c>
      <c r="P171" s="107">
        <f t="shared" si="24"/>
        <v>50.585480093676956</v>
      </c>
      <c r="Q171" s="107">
        <f>AVERAGE(P$5:P171)</f>
        <v>40.769077580768403</v>
      </c>
      <c r="R171" s="108">
        <f t="shared" si="21"/>
        <v>12</v>
      </c>
      <c r="S171" s="102" t="s">
        <v>60</v>
      </c>
      <c r="T171" s="109">
        <f t="shared" si="29"/>
        <v>0.87834823296586573</v>
      </c>
      <c r="U171" s="110">
        <v>0.7</v>
      </c>
      <c r="V171" s="111"/>
    </row>
    <row r="172" spans="1:22" ht="12.75" customHeight="1" x14ac:dyDescent="0.2">
      <c r="A172" s="100">
        <v>44428</v>
      </c>
      <c r="B172" s="113" t="s">
        <v>54</v>
      </c>
      <c r="C172" s="102">
        <v>167</v>
      </c>
      <c r="D172" s="103">
        <v>0.16371527777777778</v>
      </c>
      <c r="E172" s="103">
        <v>0.17393518518518516</v>
      </c>
      <c r="F172" s="104">
        <v>12</v>
      </c>
      <c r="G172" s="104">
        <v>48.583551200000002</v>
      </c>
      <c r="H172" s="105">
        <v>84.843000000000004</v>
      </c>
      <c r="I172" s="104">
        <v>3.99</v>
      </c>
      <c r="J172" s="104">
        <f t="shared" si="25"/>
        <v>47880</v>
      </c>
      <c r="K172" s="104">
        <f t="shared" si="26"/>
        <v>32.102443488108783</v>
      </c>
      <c r="L172" s="104">
        <v>76.5</v>
      </c>
      <c r="M172" s="104">
        <f t="shared" si="27"/>
        <v>11023.039293117439</v>
      </c>
      <c r="N172" s="104">
        <f t="shared" si="28"/>
        <v>76.001210396614397</v>
      </c>
      <c r="O172" s="106">
        <f t="shared" si="23"/>
        <v>1.0219907407407386E-2</v>
      </c>
      <c r="P172" s="107">
        <f t="shared" si="24"/>
        <v>48.924122310305876</v>
      </c>
      <c r="Q172" s="107">
        <f>AVERAGE(P$5:P172)</f>
        <v>40.817619513682317</v>
      </c>
      <c r="R172" s="108">
        <f t="shared" si="21"/>
        <v>12</v>
      </c>
      <c r="S172" s="102" t="s">
        <v>60</v>
      </c>
      <c r="T172" s="109">
        <f t="shared" si="29"/>
        <v>0.87370151981799316</v>
      </c>
      <c r="U172" s="110">
        <v>0.7</v>
      </c>
      <c r="V172" s="111"/>
    </row>
    <row r="173" spans="1:22" x14ac:dyDescent="0.2">
      <c r="A173" s="100">
        <v>44428</v>
      </c>
      <c r="B173" s="113" t="s">
        <v>53</v>
      </c>
      <c r="C173" s="102">
        <v>168</v>
      </c>
      <c r="D173" s="103">
        <v>0.56554398148148144</v>
      </c>
      <c r="E173" s="103">
        <v>0.64194444444444443</v>
      </c>
      <c r="F173" s="104">
        <v>14.49</v>
      </c>
      <c r="G173" s="104">
        <v>34.596270400000002</v>
      </c>
      <c r="H173" s="105">
        <v>59.456000000000003</v>
      </c>
      <c r="I173" s="104">
        <v>3.9</v>
      </c>
      <c r="J173" s="104">
        <f t="shared" si="25"/>
        <v>46800</v>
      </c>
      <c r="K173" s="104">
        <f t="shared" si="26"/>
        <v>5.1853276097560954</v>
      </c>
      <c r="L173" s="104">
        <v>76.5</v>
      </c>
      <c r="M173" s="104">
        <f t="shared" si="27"/>
        <v>44504.027716059551</v>
      </c>
      <c r="N173" s="104">
        <f t="shared" si="28"/>
        <v>306.84459013557876</v>
      </c>
      <c r="O173" s="106">
        <f t="shared" si="23"/>
        <v>7.6400462962962989E-2</v>
      </c>
      <c r="P173" s="107">
        <f t="shared" si="24"/>
        <v>7.9024390243902412</v>
      </c>
      <c r="Q173" s="107">
        <f>AVERAGE(P$5:P173)</f>
        <v>40.622855132088873</v>
      </c>
      <c r="R173" s="108">
        <f t="shared" si="21"/>
        <v>14.49</v>
      </c>
      <c r="S173" s="102" t="s">
        <v>60</v>
      </c>
      <c r="T173" s="109">
        <f t="shared" si="29"/>
        <v>0.20138240818752245</v>
      </c>
      <c r="U173" s="110">
        <v>0.7</v>
      </c>
      <c r="V173" s="111"/>
    </row>
    <row r="174" spans="1:22" ht="12.75" customHeight="1" x14ac:dyDescent="0.2">
      <c r="A174" s="100">
        <v>44428</v>
      </c>
      <c r="B174" s="113" t="s">
        <v>53</v>
      </c>
      <c r="C174" s="102">
        <v>169</v>
      </c>
      <c r="D174" s="103">
        <v>0.66383101851851845</v>
      </c>
      <c r="E174" s="103">
        <v>0.68094907407407401</v>
      </c>
      <c r="F174" s="104">
        <v>17</v>
      </c>
      <c r="G174" s="104">
        <v>38.541735200000005</v>
      </c>
      <c r="H174" s="105">
        <v>72.977000000000004</v>
      </c>
      <c r="I174" s="104">
        <v>4.6929999999999996</v>
      </c>
      <c r="J174" s="104">
        <f t="shared" si="25"/>
        <v>56315.999999999993</v>
      </c>
      <c r="K174" s="104">
        <f t="shared" si="26"/>
        <v>27.151779310344807</v>
      </c>
      <c r="L174" s="104">
        <v>76.5</v>
      </c>
      <c r="M174" s="104">
        <f t="shared" si="27"/>
        <v>12929.423574129989</v>
      </c>
      <c r="N174" s="104">
        <f t="shared" si="28"/>
        <v>89.145272481968476</v>
      </c>
      <c r="O174" s="106">
        <f t="shared" si="23"/>
        <v>1.7118055555555567E-2</v>
      </c>
      <c r="P174" s="107">
        <f t="shared" si="24"/>
        <v>41.379310344827559</v>
      </c>
      <c r="Q174" s="107">
        <f>AVERAGE(P$5:P174)</f>
        <v>40.627304868634397</v>
      </c>
      <c r="R174" s="108">
        <f t="shared" ref="R174:R205" si="30">F174</f>
        <v>17</v>
      </c>
      <c r="S174" s="102" t="s">
        <v>60</v>
      </c>
      <c r="T174" s="109">
        <f t="shared" si="29"/>
        <v>0.85911896576853297</v>
      </c>
      <c r="U174" s="110">
        <v>0.7</v>
      </c>
      <c r="V174" s="111"/>
    </row>
    <row r="175" spans="1:22" ht="12.75" customHeight="1" x14ac:dyDescent="0.2">
      <c r="A175" s="100">
        <v>44429</v>
      </c>
      <c r="B175" s="113" t="s">
        <v>53</v>
      </c>
      <c r="C175" s="102">
        <v>170</v>
      </c>
      <c r="D175" s="103">
        <v>0.95600694444444445</v>
      </c>
      <c r="E175" s="103">
        <v>1.0287037037037037</v>
      </c>
      <c r="F175" s="104">
        <v>17</v>
      </c>
      <c r="G175" s="104">
        <v>66.310380000000009</v>
      </c>
      <c r="H175" s="105">
        <v>92.489000000000004</v>
      </c>
      <c r="I175" s="104">
        <v>6.9619999999999997</v>
      </c>
      <c r="J175" s="104">
        <f t="shared" si="25"/>
        <v>83544</v>
      </c>
      <c r="K175" s="104">
        <f t="shared" si="26"/>
        <v>6.3934853685718869</v>
      </c>
      <c r="L175" s="104">
        <v>76.5</v>
      </c>
      <c r="M175" s="104">
        <f t="shared" si="27"/>
        <v>100079.18549599685</v>
      </c>
      <c r="N175" s="104">
        <f t="shared" si="28"/>
        <v>690.02196499037916</v>
      </c>
      <c r="O175" s="106">
        <f t="shared" si="23"/>
        <v>7.2696759259259225E-2</v>
      </c>
      <c r="P175" s="107">
        <f t="shared" si="24"/>
        <v>9.743671389906071</v>
      </c>
      <c r="Q175" s="107">
        <f>AVERAGE(P$5:P175)</f>
        <v>40.446698824899144</v>
      </c>
      <c r="R175" s="108">
        <f t="shared" si="30"/>
        <v>17</v>
      </c>
      <c r="S175" s="102" t="s">
        <v>61</v>
      </c>
      <c r="T175" s="109">
        <f t="shared" si="29"/>
        <v>0.15962047886294212</v>
      </c>
      <c r="U175" s="110">
        <v>0.7</v>
      </c>
      <c r="V175" s="111"/>
    </row>
    <row r="176" spans="1:22" x14ac:dyDescent="0.2">
      <c r="A176" s="100">
        <v>44429</v>
      </c>
      <c r="B176" s="113" t="s">
        <v>53</v>
      </c>
      <c r="C176" s="102">
        <v>171</v>
      </c>
      <c r="D176" s="103">
        <v>0.27201388888888889</v>
      </c>
      <c r="E176" s="103">
        <v>0.28910879629629632</v>
      </c>
      <c r="F176" s="104">
        <v>16.478000000000002</v>
      </c>
      <c r="G176" s="104">
        <v>56.646452799999999</v>
      </c>
      <c r="H176" s="105">
        <v>86.706000000000003</v>
      </c>
      <c r="I176" s="104">
        <v>6.87</v>
      </c>
      <c r="J176" s="104">
        <f t="shared" si="25"/>
        <v>82440</v>
      </c>
      <c r="K176" s="104">
        <f t="shared" si="26"/>
        <v>26.353697152606596</v>
      </c>
      <c r="L176" s="104">
        <v>76.5</v>
      </c>
      <c r="M176" s="104">
        <f t="shared" si="27"/>
        <v>23006.557897714203</v>
      </c>
      <c r="N176" s="104">
        <f t="shared" si="28"/>
        <v>158.62469513084397</v>
      </c>
      <c r="O176" s="106">
        <f t="shared" si="23"/>
        <v>1.7094907407407434E-2</v>
      </c>
      <c r="P176" s="107">
        <f t="shared" si="24"/>
        <v>40.163033175355395</v>
      </c>
      <c r="Q176" s="107">
        <f>AVERAGE(P$5:P176)</f>
        <v>40.445049606006449</v>
      </c>
      <c r="R176" s="108">
        <f t="shared" si="30"/>
        <v>16.478000000000002</v>
      </c>
      <c r="S176" s="102" t="s">
        <v>61</v>
      </c>
      <c r="T176" s="109">
        <f t="shared" si="29"/>
        <v>0.70183240570110828</v>
      </c>
      <c r="U176" s="110">
        <v>0.7</v>
      </c>
      <c r="V176" s="111"/>
    </row>
    <row r="177" spans="1:22" ht="12.75" customHeight="1" x14ac:dyDescent="0.2">
      <c r="A177" s="100">
        <v>44429</v>
      </c>
      <c r="B177" s="101" t="s">
        <v>54</v>
      </c>
      <c r="C177" s="102">
        <v>172</v>
      </c>
      <c r="D177" s="103">
        <v>0.29519675925925926</v>
      </c>
      <c r="E177" s="103">
        <v>0.29731481481481481</v>
      </c>
      <c r="F177" s="104">
        <v>1</v>
      </c>
      <c r="G177" s="104">
        <v>3.0132192</v>
      </c>
      <c r="H177" s="105">
        <v>90</v>
      </c>
      <c r="I177" s="104">
        <v>1.0578000000000001E-2</v>
      </c>
      <c r="J177" s="104">
        <f t="shared" si="25"/>
        <v>126.93600000000001</v>
      </c>
      <c r="K177" s="104">
        <f t="shared" si="26"/>
        <v>12.908222950819683</v>
      </c>
      <c r="L177" s="104">
        <v>76.5</v>
      </c>
      <c r="M177" s="104">
        <f t="shared" si="27"/>
        <v>112.04240919381951</v>
      </c>
      <c r="N177" s="104">
        <f t="shared" si="28"/>
        <v>0.77250552121317895</v>
      </c>
      <c r="O177" s="106">
        <f t="shared" si="23"/>
        <v>2.1180555555555536E-3</v>
      </c>
      <c r="P177" s="107">
        <f t="shared" si="24"/>
        <v>19.672131147541002</v>
      </c>
      <c r="Q177" s="107">
        <f>AVERAGE(P$5:P177)</f>
        <v>40.324974932836135</v>
      </c>
      <c r="R177" s="108">
        <f t="shared" si="30"/>
        <v>1</v>
      </c>
      <c r="S177" s="102" t="s">
        <v>61</v>
      </c>
      <c r="T177" s="109">
        <f t="shared" si="29"/>
        <v>0.33118065904951183</v>
      </c>
      <c r="U177" s="110">
        <v>0.7</v>
      </c>
      <c r="V177" s="111"/>
    </row>
    <row r="178" spans="1:22" ht="12.75" customHeight="1" x14ac:dyDescent="0.2">
      <c r="A178" s="100">
        <v>44429</v>
      </c>
      <c r="B178" s="113" t="s">
        <v>53</v>
      </c>
      <c r="C178" s="102">
        <v>173</v>
      </c>
      <c r="D178" s="103">
        <v>0.29549768518518521</v>
      </c>
      <c r="E178" s="103">
        <v>0.32627314814814817</v>
      </c>
      <c r="F178" s="104">
        <v>16.463000000000001</v>
      </c>
      <c r="G178" s="104">
        <v>6.2609047999999996</v>
      </c>
      <c r="H178" s="105">
        <v>90.477999999999994</v>
      </c>
      <c r="I178" s="104">
        <v>4.194</v>
      </c>
      <c r="J178" s="104">
        <f t="shared" si="25"/>
        <v>50328</v>
      </c>
      <c r="K178" s="104">
        <f t="shared" si="26"/>
        <v>14.625414675592328</v>
      </c>
      <c r="L178" s="104">
        <v>76.5</v>
      </c>
      <c r="M178" s="104">
        <f t="shared" si="27"/>
        <v>25640.772817930814</v>
      </c>
      <c r="N178" s="104">
        <f t="shared" si="28"/>
        <v>176.78697479415666</v>
      </c>
      <c r="O178" s="106">
        <f t="shared" si="23"/>
        <v>3.0775462962962963E-2</v>
      </c>
      <c r="P178" s="107">
        <f t="shared" si="24"/>
        <v>22.289131252350508</v>
      </c>
      <c r="Q178" s="107">
        <f>AVERAGE(P$5:P178)</f>
        <v>40.221320658810356</v>
      </c>
      <c r="R178" s="108">
        <f t="shared" si="30"/>
        <v>16.463000000000001</v>
      </c>
      <c r="S178" s="102" t="s">
        <v>61</v>
      </c>
      <c r="T178" s="109">
        <f t="shared" si="29"/>
        <v>0.37325549844614003</v>
      </c>
      <c r="U178" s="110">
        <v>0.7</v>
      </c>
      <c r="V178" s="111"/>
    </row>
    <row r="179" spans="1:22" ht="12.75" customHeight="1" x14ac:dyDescent="0.2">
      <c r="A179" s="100">
        <v>44429</v>
      </c>
      <c r="B179" s="113" t="s">
        <v>53</v>
      </c>
      <c r="C179" s="102">
        <v>174</v>
      </c>
      <c r="D179" s="103">
        <v>0.33091435185185186</v>
      </c>
      <c r="E179" s="103">
        <v>0.35181712962962958</v>
      </c>
      <c r="F179" s="104">
        <v>16.472000000000001</v>
      </c>
      <c r="G179" s="104">
        <v>51.063095199999999</v>
      </c>
      <c r="H179" s="105">
        <v>84.129000000000005</v>
      </c>
      <c r="I179" s="104">
        <v>8.0749999999999993</v>
      </c>
      <c r="J179" s="104">
        <f t="shared" si="25"/>
        <v>96899.999999999985</v>
      </c>
      <c r="K179" s="104">
        <f t="shared" si="26"/>
        <v>21.544981985382126</v>
      </c>
      <c r="L179" s="104">
        <v>76.5</v>
      </c>
      <c r="M179" s="104">
        <f t="shared" si="27"/>
        <v>31728.930825993339</v>
      </c>
      <c r="N179" s="104">
        <f t="shared" si="28"/>
        <v>218.76336310182583</v>
      </c>
      <c r="O179" s="106">
        <f t="shared" si="23"/>
        <v>2.0902777777777715E-2</v>
      </c>
      <c r="P179" s="107">
        <f t="shared" si="24"/>
        <v>32.834551495016711</v>
      </c>
      <c r="Q179" s="107">
        <f>AVERAGE(P$5:P179)</f>
        <v>40.179110549302962</v>
      </c>
      <c r="R179" s="108">
        <f t="shared" si="30"/>
        <v>16.472000000000001</v>
      </c>
      <c r="S179" s="102" t="s">
        <v>61</v>
      </c>
      <c r="T179" s="109">
        <f t="shared" si="29"/>
        <v>0.59134567684145789</v>
      </c>
      <c r="U179" s="110">
        <v>0.7</v>
      </c>
      <c r="V179" s="111"/>
    </row>
    <row r="180" spans="1:22" ht="12.75" customHeight="1" x14ac:dyDescent="0.2">
      <c r="A180" s="100">
        <v>44429</v>
      </c>
      <c r="B180" s="113" t="s">
        <v>53</v>
      </c>
      <c r="C180" s="102">
        <v>175</v>
      </c>
      <c r="D180" s="103">
        <v>0.35802083333333329</v>
      </c>
      <c r="E180" s="103">
        <v>0.37039351851851854</v>
      </c>
      <c r="F180" s="104">
        <v>16.501000000000001</v>
      </c>
      <c r="G180" s="104">
        <v>17.0108408</v>
      </c>
      <c r="H180" s="105">
        <v>93.971000000000004</v>
      </c>
      <c r="I180" s="104">
        <v>5.1890000000000001</v>
      </c>
      <c r="J180" s="104">
        <f t="shared" si="25"/>
        <v>62268</v>
      </c>
      <c r="K180" s="104">
        <f t="shared" si="26"/>
        <v>36.462807675210286</v>
      </c>
      <c r="L180" s="104">
        <v>76.5</v>
      </c>
      <c r="M180" s="104">
        <f t="shared" si="27"/>
        <v>13396.036566802726</v>
      </c>
      <c r="N180" s="104">
        <f t="shared" si="28"/>
        <v>92.362457079328763</v>
      </c>
      <c r="O180" s="106">
        <f t="shared" si="23"/>
        <v>1.237268518518525E-2</v>
      </c>
      <c r="P180" s="107">
        <f t="shared" si="24"/>
        <v>55.569317118802331</v>
      </c>
      <c r="Q180" s="107">
        <f>AVERAGE(P$5:P180)</f>
        <v>40.266554904811478</v>
      </c>
      <c r="R180" s="108">
        <f t="shared" si="30"/>
        <v>16.501000000000001</v>
      </c>
      <c r="S180" s="102" t="s">
        <v>61</v>
      </c>
      <c r="T180" s="109">
        <f t="shared" si="29"/>
        <v>0.89597785517328099</v>
      </c>
      <c r="U180" s="110">
        <v>0.7</v>
      </c>
      <c r="V180" s="111"/>
    </row>
    <row r="181" spans="1:22" ht="12.75" customHeight="1" x14ac:dyDescent="0.2">
      <c r="A181" s="100">
        <v>44429</v>
      </c>
      <c r="B181" s="113" t="s">
        <v>53</v>
      </c>
      <c r="C181" s="102">
        <v>176</v>
      </c>
      <c r="D181" s="103">
        <v>0.3784837962962963</v>
      </c>
      <c r="E181" s="103">
        <v>0.39745370370370375</v>
      </c>
      <c r="F181" s="104">
        <v>16.491</v>
      </c>
      <c r="G181" s="104">
        <v>50.584720799999999</v>
      </c>
      <c r="H181" s="105">
        <v>89.233999999999995</v>
      </c>
      <c r="I181" s="104">
        <v>4.7069999999999999</v>
      </c>
      <c r="J181" s="104">
        <f t="shared" si="25"/>
        <v>56484</v>
      </c>
      <c r="K181" s="104">
        <f t="shared" si="26"/>
        <v>23.76761400658933</v>
      </c>
      <c r="L181" s="104">
        <v>76.5</v>
      </c>
      <c r="M181" s="104">
        <f t="shared" si="27"/>
        <v>18070.021837925397</v>
      </c>
      <c r="N181" s="104">
        <f t="shared" si="28"/>
        <v>124.58846376725451</v>
      </c>
      <c r="O181" s="106">
        <f t="shared" si="23"/>
        <v>1.8969907407407449E-2</v>
      </c>
      <c r="P181" s="107">
        <f t="shared" si="24"/>
        <v>36.221842586943175</v>
      </c>
      <c r="Q181" s="107">
        <f>AVERAGE(P$5:P181)</f>
        <v>40.243703422789629</v>
      </c>
      <c r="R181" s="108">
        <f t="shared" si="30"/>
        <v>16.491</v>
      </c>
      <c r="S181" s="102" t="s">
        <v>61</v>
      </c>
      <c r="T181" s="109">
        <f t="shared" si="29"/>
        <v>0.61502991771282955</v>
      </c>
      <c r="U181" s="110">
        <v>0.7</v>
      </c>
      <c r="V181" s="111"/>
    </row>
    <row r="182" spans="1:22" ht="12.75" customHeight="1" x14ac:dyDescent="0.2">
      <c r="A182" s="100">
        <v>44429</v>
      </c>
      <c r="B182" s="113" t="s">
        <v>53</v>
      </c>
      <c r="C182" s="102">
        <v>177</v>
      </c>
      <c r="D182" s="103">
        <v>0.40365740740740735</v>
      </c>
      <c r="E182" s="103">
        <v>0.42462962962962963</v>
      </c>
      <c r="F182" s="104">
        <v>16.463999999999999</v>
      </c>
      <c r="G182" s="104">
        <v>51.260919199999996</v>
      </c>
      <c r="H182" s="105">
        <v>79.100999999999999</v>
      </c>
      <c r="I182" s="104">
        <v>5.1289999999999996</v>
      </c>
      <c r="J182" s="104">
        <f t="shared" si="25"/>
        <v>61547.999999999993</v>
      </c>
      <c r="K182" s="104">
        <f t="shared" si="26"/>
        <v>21.463211825165498</v>
      </c>
      <c r="L182" s="104">
        <v>76.5</v>
      </c>
      <c r="M182" s="104">
        <f t="shared" si="27"/>
        <v>19290.923696560509</v>
      </c>
      <c r="N182" s="104">
        <f t="shared" si="28"/>
        <v>133.00628906609754</v>
      </c>
      <c r="O182" s="106">
        <f t="shared" si="23"/>
        <v>2.0972222222222281E-2</v>
      </c>
      <c r="P182" s="107">
        <f t="shared" si="24"/>
        <v>32.70993377483434</v>
      </c>
      <c r="Q182" s="107">
        <f>AVERAGE(P$5:P182)</f>
        <v>40.201378874205609</v>
      </c>
      <c r="R182" s="108">
        <f t="shared" si="30"/>
        <v>16.463999999999999</v>
      </c>
      <c r="S182" s="102" t="s">
        <v>61</v>
      </c>
      <c r="T182" s="109">
        <f t="shared" si="29"/>
        <v>0.6265471450354102</v>
      </c>
      <c r="U182" s="110">
        <v>0.7</v>
      </c>
      <c r="V182" s="111"/>
    </row>
    <row r="183" spans="1:22" ht="12.75" customHeight="1" x14ac:dyDescent="0.2">
      <c r="A183" s="100">
        <v>44429</v>
      </c>
      <c r="B183" s="113" t="s">
        <v>53</v>
      </c>
      <c r="C183" s="102">
        <v>178</v>
      </c>
      <c r="D183" s="103">
        <v>0.43245370370370373</v>
      </c>
      <c r="E183" s="103">
        <v>0.45775462962962959</v>
      </c>
      <c r="F183" s="104">
        <v>8.0280000000000005</v>
      </c>
      <c r="G183" s="104">
        <v>52.253636</v>
      </c>
      <c r="H183" s="105">
        <v>86.954999999999998</v>
      </c>
      <c r="I183" s="104">
        <v>5.1740000000000004</v>
      </c>
      <c r="J183" s="104">
        <f t="shared" si="25"/>
        <v>62088.000000000007</v>
      </c>
      <c r="K183" s="104">
        <f t="shared" si="26"/>
        <v>8.6751052764867556</v>
      </c>
      <c r="L183" s="104">
        <v>76.5</v>
      </c>
      <c r="M183" s="104">
        <f t="shared" si="27"/>
        <v>51771.85203087391</v>
      </c>
      <c r="N183" s="104">
        <f t="shared" si="28"/>
        <v>356.95449450838817</v>
      </c>
      <c r="O183" s="106">
        <f t="shared" si="23"/>
        <v>2.5300925925925866E-2</v>
      </c>
      <c r="P183" s="107">
        <f t="shared" si="24"/>
        <v>13.220860018298294</v>
      </c>
      <c r="Q183" s="107">
        <f>AVERAGE(P$5:P183)</f>
        <v>40.050649718586016</v>
      </c>
      <c r="R183" s="108">
        <f t="shared" si="30"/>
        <v>8.0280000000000005</v>
      </c>
      <c r="S183" s="102" t="s">
        <v>61</v>
      </c>
      <c r="T183" s="109">
        <f t="shared" si="29"/>
        <v>0.23036750144707893</v>
      </c>
      <c r="U183" s="110">
        <v>0.7</v>
      </c>
      <c r="V183" s="111"/>
    </row>
    <row r="184" spans="1:22" ht="12.75" customHeight="1" x14ac:dyDescent="0.2">
      <c r="A184" s="100">
        <v>44429</v>
      </c>
      <c r="B184" s="113" t="s">
        <v>53</v>
      </c>
      <c r="C184" s="102">
        <v>179</v>
      </c>
      <c r="D184" s="103">
        <v>0.50709490740740748</v>
      </c>
      <c r="E184" s="103">
        <v>0.51723379629629629</v>
      </c>
      <c r="F184" s="104">
        <v>10.542999999999999</v>
      </c>
      <c r="G184" s="104">
        <v>22.961072000000001</v>
      </c>
      <c r="H184" s="105">
        <v>41.633000000000003</v>
      </c>
      <c r="I184" s="104">
        <v>3.5110000000000001</v>
      </c>
      <c r="J184" s="104">
        <f t="shared" si="25"/>
        <v>42132</v>
      </c>
      <c r="K184" s="104">
        <f t="shared" si="26"/>
        <v>28.430051605479672</v>
      </c>
      <c r="L184" s="104">
        <v>76.5</v>
      </c>
      <c r="M184" s="104">
        <f t="shared" si="27"/>
        <v>5365.0385206435631</v>
      </c>
      <c r="N184" s="104">
        <f t="shared" si="28"/>
        <v>36.990652990592409</v>
      </c>
      <c r="O184" s="106">
        <f t="shared" si="23"/>
        <v>1.0138888888888808E-2</v>
      </c>
      <c r="P184" s="107">
        <f t="shared" si="24"/>
        <v>43.32739726027431</v>
      </c>
      <c r="Q184" s="107">
        <f>AVERAGE(P$5:P184)</f>
        <v>40.068853871595394</v>
      </c>
      <c r="R184" s="108">
        <f t="shared" si="30"/>
        <v>10.542999999999999</v>
      </c>
      <c r="S184" s="102" t="s">
        <v>61</v>
      </c>
      <c r="T184" s="109">
        <v>1</v>
      </c>
      <c r="U184" s="110">
        <v>0.7</v>
      </c>
      <c r="V184" s="111"/>
    </row>
    <row r="185" spans="1:22" ht="12.75" customHeight="1" x14ac:dyDescent="0.2">
      <c r="A185" s="100">
        <v>44429</v>
      </c>
      <c r="B185" s="113" t="s">
        <v>53</v>
      </c>
      <c r="C185" s="102">
        <v>180</v>
      </c>
      <c r="D185" s="103">
        <v>0.53819444444444442</v>
      </c>
      <c r="E185" s="103">
        <v>0.6244791666666667</v>
      </c>
      <c r="F185" s="104">
        <v>16.475999999999999</v>
      </c>
      <c r="G185" s="104">
        <v>30.583590400000002</v>
      </c>
      <c r="H185" s="105">
        <v>77.343000000000004</v>
      </c>
      <c r="I185" s="104">
        <v>4.7670000000000003</v>
      </c>
      <c r="J185" s="104">
        <f t="shared" si="25"/>
        <v>57204.000000000007</v>
      </c>
      <c r="K185" s="104">
        <f t="shared" si="26"/>
        <v>5.2206151958148856</v>
      </c>
      <c r="L185" s="104">
        <v>76.5</v>
      </c>
      <c r="M185" s="104">
        <f t="shared" si="27"/>
        <v>69970.095246407669</v>
      </c>
      <c r="N185" s="104">
        <f t="shared" si="28"/>
        <v>482.42701390112171</v>
      </c>
      <c r="O185" s="106">
        <f t="shared" si="23"/>
        <v>8.6284722222222276E-2</v>
      </c>
      <c r="P185" s="107">
        <f t="shared" si="24"/>
        <v>7.9562173038229318</v>
      </c>
      <c r="Q185" s="107">
        <f>AVERAGE(P$5:P185)</f>
        <v>39.89143599000549</v>
      </c>
      <c r="R185" s="108">
        <f t="shared" si="30"/>
        <v>16.475999999999999</v>
      </c>
      <c r="S185" s="102" t="s">
        <v>61</v>
      </c>
      <c r="T185" s="109">
        <f>((((P185/60)*1000)/H185)/Y$1)</f>
        <v>0.15586251765204373</v>
      </c>
      <c r="U185" s="110">
        <v>0.7</v>
      </c>
      <c r="V185" s="111"/>
    </row>
    <row r="186" spans="1:22" ht="12.75" customHeight="1" x14ac:dyDescent="0.2">
      <c r="A186" s="100">
        <v>44429</v>
      </c>
      <c r="B186" s="113" t="s">
        <v>53</v>
      </c>
      <c r="C186" s="102">
        <v>181</v>
      </c>
      <c r="D186" s="103">
        <v>0.63187499999999996</v>
      </c>
      <c r="E186" s="103">
        <v>0.64658564814814812</v>
      </c>
      <c r="F186" s="104">
        <v>16.481999999999999</v>
      </c>
      <c r="G186" s="104">
        <v>29.114522400000002</v>
      </c>
      <c r="H186" s="105">
        <v>87.692999999999998</v>
      </c>
      <c r="I186" s="104">
        <v>3.2869999999999999</v>
      </c>
      <c r="J186" s="104">
        <f t="shared" si="25"/>
        <v>39444</v>
      </c>
      <c r="K186" s="104">
        <f t="shared" si="26"/>
        <v>30.632462245161278</v>
      </c>
      <c r="L186" s="104">
        <v>76.5</v>
      </c>
      <c r="M186" s="104">
        <f t="shared" si="27"/>
        <v>9650.2072955870754</v>
      </c>
      <c r="N186" s="104">
        <f t="shared" si="28"/>
        <v>66.535863253321935</v>
      </c>
      <c r="O186" s="106">
        <f t="shared" si="23"/>
        <v>1.4710648148148153E-2</v>
      </c>
      <c r="P186" s="107">
        <f t="shared" si="24"/>
        <v>46.683870967741917</v>
      </c>
      <c r="Q186" s="107">
        <f>AVERAGE(P$5:P186)</f>
        <v>39.928757061311735</v>
      </c>
      <c r="R186" s="108">
        <f t="shared" si="30"/>
        <v>16.481999999999999</v>
      </c>
      <c r="S186" s="102" t="s">
        <v>61</v>
      </c>
      <c r="T186" s="109">
        <f>((((P186/60)*1000)/H186)/Y$1)</f>
        <v>0.80659958981802415</v>
      </c>
      <c r="U186" s="110">
        <v>0.7</v>
      </c>
      <c r="V186" s="111"/>
    </row>
    <row r="187" spans="1:22" ht="12.75" customHeight="1" x14ac:dyDescent="0.2">
      <c r="A187" s="100">
        <v>44429</v>
      </c>
      <c r="B187" s="113" t="s">
        <v>53</v>
      </c>
      <c r="C187" s="102">
        <v>182</v>
      </c>
      <c r="D187" s="103">
        <v>0.65153935185185186</v>
      </c>
      <c r="E187" s="103">
        <v>0.66579861111111105</v>
      </c>
      <c r="F187" s="104">
        <v>16.488</v>
      </c>
      <c r="G187" s="104">
        <v>22.605438400000001</v>
      </c>
      <c r="H187" s="105">
        <v>53.052</v>
      </c>
      <c r="I187" s="104">
        <v>2.4980000000000002</v>
      </c>
      <c r="J187" s="104">
        <f t="shared" si="25"/>
        <v>29976.000000000004</v>
      </c>
      <c r="K187" s="104">
        <f t="shared" si="26"/>
        <v>31.613662940259882</v>
      </c>
      <c r="L187" s="104">
        <v>76.5</v>
      </c>
      <c r="M187" s="104">
        <f t="shared" si="27"/>
        <v>4425.0088638310071</v>
      </c>
      <c r="N187" s="104">
        <f t="shared" si="28"/>
        <v>30.509374113987473</v>
      </c>
      <c r="O187" s="106">
        <f t="shared" si="23"/>
        <v>1.4259259259259194E-2</v>
      </c>
      <c r="P187" s="107">
        <f t="shared" si="24"/>
        <v>48.179220779220998</v>
      </c>
      <c r="Q187" s="107">
        <f>AVERAGE(P$5:P187)</f>
        <v>39.9738415625025</v>
      </c>
      <c r="R187" s="108">
        <f t="shared" si="30"/>
        <v>16.488</v>
      </c>
      <c r="S187" s="102" t="s">
        <v>61</v>
      </c>
      <c r="T187" s="109">
        <v>1</v>
      </c>
      <c r="U187" s="110">
        <v>0.7</v>
      </c>
      <c r="V187" s="111"/>
    </row>
    <row r="188" spans="1:22" ht="12.75" customHeight="1" x14ac:dyDescent="0.2">
      <c r="A188" s="100">
        <v>44430</v>
      </c>
      <c r="B188" s="113" t="s">
        <v>53</v>
      </c>
      <c r="C188" s="102">
        <v>183</v>
      </c>
      <c r="D188" s="103">
        <v>6.5104166666666671E-2</v>
      </c>
      <c r="E188" s="103">
        <v>8.3495370370370373E-2</v>
      </c>
      <c r="F188" s="104">
        <v>16.007000000000001</v>
      </c>
      <c r="G188" s="104">
        <v>60.844368000000003</v>
      </c>
      <c r="H188" s="105">
        <v>85.254999999999995</v>
      </c>
      <c r="I188" s="104">
        <v>7.4610000000000003</v>
      </c>
      <c r="J188" s="104">
        <f t="shared" si="25"/>
        <v>89532</v>
      </c>
      <c r="K188" s="104">
        <f t="shared" si="26"/>
        <v>23.79598000855885</v>
      </c>
      <c r="L188" s="104">
        <v>76.5</v>
      </c>
      <c r="M188" s="104">
        <f t="shared" si="27"/>
        <v>27127.891542860179</v>
      </c>
      <c r="N188" s="104">
        <f t="shared" si="28"/>
        <v>187.04030149405065</v>
      </c>
      <c r="O188" s="106">
        <f t="shared" si="23"/>
        <v>1.8391203703703701E-2</v>
      </c>
      <c r="P188" s="107">
        <f t="shared" si="24"/>
        <v>36.26507237256137</v>
      </c>
      <c r="Q188" s="107">
        <f>AVERAGE(P$5:P188)</f>
        <v>39.953685208209343</v>
      </c>
      <c r="R188" s="108">
        <f t="shared" si="30"/>
        <v>16.007000000000001</v>
      </c>
      <c r="S188" s="102" t="s">
        <v>61</v>
      </c>
      <c r="T188" s="109">
        <f t="shared" ref="T188:T230" si="31">((((P188/60)*1000)/H188)/Y$1)</f>
        <v>0.64450271951634186</v>
      </c>
      <c r="U188" s="110">
        <v>0.7</v>
      </c>
      <c r="V188" s="111"/>
    </row>
    <row r="189" spans="1:22" ht="12.75" customHeight="1" x14ac:dyDescent="0.2">
      <c r="A189" s="100">
        <v>44430</v>
      </c>
      <c r="B189" s="113" t="s">
        <v>53</v>
      </c>
      <c r="C189" s="102">
        <v>184</v>
      </c>
      <c r="D189" s="103">
        <v>9.0590277777777783E-2</v>
      </c>
      <c r="E189" s="103">
        <v>0.11042824074074074</v>
      </c>
      <c r="F189" s="104">
        <v>15.984</v>
      </c>
      <c r="G189" s="104">
        <v>67.746627199999992</v>
      </c>
      <c r="H189" s="105">
        <v>86.858999999999995</v>
      </c>
      <c r="I189" s="104">
        <v>5.6970000000000001</v>
      </c>
      <c r="J189" s="104">
        <f t="shared" si="25"/>
        <v>68364</v>
      </c>
      <c r="K189" s="104">
        <f t="shared" si="26"/>
        <v>22.028869033372231</v>
      </c>
      <c r="L189" s="104">
        <v>76.5</v>
      </c>
      <c r="M189" s="104">
        <f t="shared" si="27"/>
        <v>23013.889438230472</v>
      </c>
      <c r="N189" s="104">
        <f t="shared" si="28"/>
        <v>158.67524434313393</v>
      </c>
      <c r="O189" s="106">
        <f t="shared" si="23"/>
        <v>1.983796296296296E-2</v>
      </c>
      <c r="P189" s="107">
        <f t="shared" si="24"/>
        <v>33.571995332555431</v>
      </c>
      <c r="Q189" s="107">
        <f>AVERAGE(P$5:P189)</f>
        <v>39.919189587259858</v>
      </c>
      <c r="R189" s="108">
        <f t="shared" si="30"/>
        <v>15.984</v>
      </c>
      <c r="S189" s="102" t="s">
        <v>61</v>
      </c>
      <c r="T189" s="109">
        <f t="shared" si="31"/>
        <v>0.58562336194039721</v>
      </c>
      <c r="U189" s="110">
        <v>0.7</v>
      </c>
      <c r="V189" s="111"/>
    </row>
    <row r="190" spans="1:22" ht="12.75" customHeight="1" x14ac:dyDescent="0.2">
      <c r="A190" s="100">
        <v>44430</v>
      </c>
      <c r="B190" s="113" t="s">
        <v>53</v>
      </c>
      <c r="C190" s="102">
        <v>185</v>
      </c>
      <c r="D190" s="103">
        <v>0.11778935185185185</v>
      </c>
      <c r="E190" s="103">
        <v>0.14037037037037037</v>
      </c>
      <c r="F190" s="104">
        <v>16.010000000000002</v>
      </c>
      <c r="G190" s="104">
        <v>59.608642400000001</v>
      </c>
      <c r="H190" s="105">
        <v>83.152000000000001</v>
      </c>
      <c r="I190" s="104">
        <v>8.4369999999999994</v>
      </c>
      <c r="J190" s="104">
        <f t="shared" si="25"/>
        <v>101243.99999999999</v>
      </c>
      <c r="K190" s="104">
        <f t="shared" si="26"/>
        <v>19.384366400820099</v>
      </c>
      <c r="L190" s="104">
        <v>76.5</v>
      </c>
      <c r="M190" s="104">
        <f t="shared" si="27"/>
        <v>36431.583377559546</v>
      </c>
      <c r="N190" s="104">
        <f t="shared" si="28"/>
        <v>251.18702380826244</v>
      </c>
      <c r="O190" s="106">
        <f t="shared" si="23"/>
        <v>2.2581018518518514E-2</v>
      </c>
      <c r="P190" s="107">
        <f t="shared" si="24"/>
        <v>29.54177344951308</v>
      </c>
      <c r="Q190" s="107">
        <f>AVERAGE(P$5:P190)</f>
        <v>39.863397027379499</v>
      </c>
      <c r="R190" s="108">
        <f t="shared" si="30"/>
        <v>16.010000000000002</v>
      </c>
      <c r="S190" s="102" t="s">
        <v>61</v>
      </c>
      <c r="T190" s="109">
        <f t="shared" si="31"/>
        <v>0.53829448242125921</v>
      </c>
      <c r="U190" s="110">
        <v>0.7</v>
      </c>
      <c r="V190" s="111"/>
    </row>
    <row r="191" spans="1:22" x14ac:dyDescent="0.2">
      <c r="A191" s="100">
        <v>44430</v>
      </c>
      <c r="B191" s="113" t="s">
        <v>53</v>
      </c>
      <c r="C191" s="102">
        <v>186</v>
      </c>
      <c r="D191" s="103">
        <v>0.14546296296296296</v>
      </c>
      <c r="E191" s="103">
        <v>0.16519675925925925</v>
      </c>
      <c r="F191" s="104">
        <v>16.012</v>
      </c>
      <c r="G191" s="104">
        <v>10.0573272</v>
      </c>
      <c r="H191" s="105">
        <v>86.674000000000007</v>
      </c>
      <c r="I191" s="104">
        <v>4.1749999999999998</v>
      </c>
      <c r="J191" s="104">
        <f t="shared" si="25"/>
        <v>50100</v>
      </c>
      <c r="K191" s="104">
        <f t="shared" si="26"/>
        <v>22.183943259589448</v>
      </c>
      <c r="L191" s="104">
        <v>76.5</v>
      </c>
      <c r="M191" s="104">
        <f t="shared" si="27"/>
        <v>16200.363901156039</v>
      </c>
      <c r="N191" s="104">
        <f t="shared" si="28"/>
        <v>111.69762101113461</v>
      </c>
      <c r="O191" s="106">
        <f t="shared" si="23"/>
        <v>1.9733796296296291E-2</v>
      </c>
      <c r="P191" s="107">
        <f t="shared" si="24"/>
        <v>33.808328445747811</v>
      </c>
      <c r="Q191" s="107">
        <f>AVERAGE(P$5:P191)</f>
        <v>39.831016981488425</v>
      </c>
      <c r="R191" s="108">
        <f t="shared" si="30"/>
        <v>16.012</v>
      </c>
      <c r="S191" s="102" t="s">
        <v>61</v>
      </c>
      <c r="T191" s="109">
        <f t="shared" si="31"/>
        <v>0.59100468501874692</v>
      </c>
      <c r="U191" s="110">
        <v>0.7</v>
      </c>
      <c r="V191" s="111"/>
    </row>
    <row r="192" spans="1:22" ht="12.75" customHeight="1" x14ac:dyDescent="0.2">
      <c r="A192" s="100">
        <v>44430</v>
      </c>
      <c r="B192" s="113" t="s">
        <v>53</v>
      </c>
      <c r="C192" s="102">
        <v>187</v>
      </c>
      <c r="D192" s="103">
        <v>0.17079861111111114</v>
      </c>
      <c r="E192" s="103">
        <v>0.19202546296296297</v>
      </c>
      <c r="F192" s="104">
        <v>16.036999999999999</v>
      </c>
      <c r="G192" s="104">
        <v>66.359611200000003</v>
      </c>
      <c r="H192" s="105">
        <v>82.710999999999999</v>
      </c>
      <c r="I192" s="104">
        <v>10.582000000000001</v>
      </c>
      <c r="J192" s="104">
        <f t="shared" si="25"/>
        <v>126984.00000000001</v>
      </c>
      <c r="K192" s="104">
        <f t="shared" si="26"/>
        <v>20.655767926717576</v>
      </c>
      <c r="L192" s="104">
        <v>76.5</v>
      </c>
      <c r="M192" s="104">
        <f t="shared" si="27"/>
        <v>42609.050307856618</v>
      </c>
      <c r="N192" s="104">
        <f t="shared" si="28"/>
        <v>293.77917570059748</v>
      </c>
      <c r="O192" s="106">
        <f t="shared" si="23"/>
        <v>2.122685185185183E-2</v>
      </c>
      <c r="P192" s="107">
        <f t="shared" si="24"/>
        <v>31.47938931297713</v>
      </c>
      <c r="Q192" s="107">
        <f>AVERAGE(P$5:P192)</f>
        <v>39.786593430060172</v>
      </c>
      <c r="R192" s="108">
        <f t="shared" si="30"/>
        <v>16.036999999999999</v>
      </c>
      <c r="S192" s="102" t="s">
        <v>61</v>
      </c>
      <c r="T192" s="109">
        <f t="shared" si="31"/>
        <v>0.57665902254357604</v>
      </c>
      <c r="U192" s="110">
        <v>0.7</v>
      </c>
      <c r="V192" s="111"/>
    </row>
    <row r="193" spans="1:22" ht="12.75" customHeight="1" x14ac:dyDescent="0.2">
      <c r="A193" s="100">
        <v>44430</v>
      </c>
      <c r="B193" s="101" t="s">
        <v>54</v>
      </c>
      <c r="C193" s="102">
        <v>188</v>
      </c>
      <c r="D193" s="103">
        <v>0.23001157407407405</v>
      </c>
      <c r="E193" s="103">
        <v>0.27377314814814818</v>
      </c>
      <c r="F193" s="104">
        <v>18.983000000000001</v>
      </c>
      <c r="G193" s="104">
        <v>46.342744800000006</v>
      </c>
      <c r="H193" s="105">
        <v>85.972999999999999</v>
      </c>
      <c r="I193" s="104">
        <v>5.33</v>
      </c>
      <c r="J193" s="104">
        <f t="shared" si="25"/>
        <v>63960</v>
      </c>
      <c r="K193" s="104">
        <f t="shared" si="26"/>
        <v>11.859755016768034</v>
      </c>
      <c r="L193" s="104">
        <v>76.5</v>
      </c>
      <c r="M193" s="104">
        <f t="shared" si="27"/>
        <v>38667.912162897053</v>
      </c>
      <c r="N193" s="104">
        <f t="shared" si="28"/>
        <v>266.60597406425609</v>
      </c>
      <c r="O193" s="106">
        <f t="shared" si="23"/>
        <v>4.3761574074074133E-2</v>
      </c>
      <c r="P193" s="107">
        <f t="shared" si="24"/>
        <v>18.07426606717797</v>
      </c>
      <c r="Q193" s="107">
        <f>AVERAGE(P$5:P193)</f>
        <v>39.671713391103118</v>
      </c>
      <c r="R193" s="108">
        <f t="shared" si="30"/>
        <v>18.983000000000001</v>
      </c>
      <c r="S193" s="102" t="s">
        <v>61</v>
      </c>
      <c r="T193" s="109">
        <f t="shared" si="31"/>
        <v>0.3185331629341342</v>
      </c>
      <c r="U193" s="110">
        <v>0.7</v>
      </c>
      <c r="V193" s="111"/>
    </row>
    <row r="194" spans="1:22" ht="12.75" customHeight="1" x14ac:dyDescent="0.2">
      <c r="A194" s="100">
        <v>44430</v>
      </c>
      <c r="B194" s="113" t="s">
        <v>53</v>
      </c>
      <c r="C194" s="102">
        <v>189</v>
      </c>
      <c r="D194" s="103">
        <v>0.28834490740740742</v>
      </c>
      <c r="E194" s="103">
        <v>0.3205324074074074</v>
      </c>
      <c r="F194" s="104">
        <v>19.010000000000002</v>
      </c>
      <c r="G194" s="104">
        <v>59.321348</v>
      </c>
      <c r="H194" s="105">
        <v>84.498999999999995</v>
      </c>
      <c r="I194" s="104">
        <v>5.4269999999999996</v>
      </c>
      <c r="J194" s="104">
        <f t="shared" si="25"/>
        <v>65123.999999999993</v>
      </c>
      <c r="K194" s="104">
        <f t="shared" si="26"/>
        <v>16.14725395469257</v>
      </c>
      <c r="L194" s="104">
        <v>76.5</v>
      </c>
      <c r="M194" s="104">
        <f t="shared" si="27"/>
        <v>28751.864430631344</v>
      </c>
      <c r="N194" s="104">
        <f t="shared" si="28"/>
        <v>198.23720480173975</v>
      </c>
      <c r="O194" s="106">
        <f t="shared" si="23"/>
        <v>3.218749999999998E-2</v>
      </c>
      <c r="P194" s="107">
        <f t="shared" si="24"/>
        <v>24.608414239482219</v>
      </c>
      <c r="Q194" s="107">
        <f>AVERAGE(P$5:P194)</f>
        <v>39.592432869252484</v>
      </c>
      <c r="R194" s="108">
        <f t="shared" si="30"/>
        <v>19.010000000000002</v>
      </c>
      <c r="S194" s="102" t="s">
        <v>61</v>
      </c>
      <c r="T194" s="109">
        <f t="shared" si="31"/>
        <v>0.44125346004600774</v>
      </c>
      <c r="U194" s="110">
        <v>0.7</v>
      </c>
      <c r="V194" s="111"/>
    </row>
    <row r="195" spans="1:22" ht="12.75" customHeight="1" x14ac:dyDescent="0.2">
      <c r="A195" s="100">
        <v>44430</v>
      </c>
      <c r="B195" s="113" t="s">
        <v>53</v>
      </c>
      <c r="C195" s="102">
        <v>190</v>
      </c>
      <c r="D195" s="103">
        <v>0.33340277777777777</v>
      </c>
      <c r="E195" s="103">
        <v>0.40162037037037041</v>
      </c>
      <c r="F195" s="104">
        <v>18.972000000000001</v>
      </c>
      <c r="G195" s="104">
        <v>32.783483199999999</v>
      </c>
      <c r="H195" s="105">
        <v>82.376999999999995</v>
      </c>
      <c r="I195" s="104">
        <v>5.2430000000000003</v>
      </c>
      <c r="J195" s="104">
        <f t="shared" si="25"/>
        <v>62916.000000000007</v>
      </c>
      <c r="K195" s="104">
        <f t="shared" si="26"/>
        <v>7.6036222371224929</v>
      </c>
      <c r="L195" s="104">
        <v>76.5</v>
      </c>
      <c r="M195" s="104">
        <f t="shared" si="27"/>
        <v>56384.29624023199</v>
      </c>
      <c r="N195" s="104">
        <f t="shared" si="28"/>
        <v>388.75619034530189</v>
      </c>
      <c r="O195" s="106">
        <f t="shared" si="23"/>
        <v>6.8217592592592635E-2</v>
      </c>
      <c r="P195" s="107">
        <f t="shared" si="24"/>
        <v>11.587919918561242</v>
      </c>
      <c r="Q195" s="107">
        <f>AVERAGE(P$5:P195)</f>
        <v>39.445812382599648</v>
      </c>
      <c r="R195" s="108">
        <f t="shared" si="30"/>
        <v>18.972000000000001</v>
      </c>
      <c r="S195" s="102" t="s">
        <v>61</v>
      </c>
      <c r="T195" s="109">
        <f t="shared" si="31"/>
        <v>0.21313539485611868</v>
      </c>
      <c r="U195" s="110">
        <v>0.7</v>
      </c>
      <c r="V195" s="111"/>
    </row>
    <row r="196" spans="1:22" ht="12.75" customHeight="1" x14ac:dyDescent="0.2">
      <c r="A196" s="100">
        <v>44430</v>
      </c>
      <c r="B196" s="113" t="s">
        <v>53</v>
      </c>
      <c r="C196" s="102">
        <v>191</v>
      </c>
      <c r="D196" s="103">
        <v>0.4127662037037037</v>
      </c>
      <c r="E196" s="103">
        <v>0.44768518518518513</v>
      </c>
      <c r="F196" s="104">
        <v>18.986999999999998</v>
      </c>
      <c r="G196" s="104">
        <v>42.986480800000002</v>
      </c>
      <c r="H196" s="105">
        <v>89.177000000000007</v>
      </c>
      <c r="I196" s="104">
        <v>5.1609999999999996</v>
      </c>
      <c r="J196" s="104">
        <f t="shared" si="25"/>
        <v>61931.999999999993</v>
      </c>
      <c r="K196" s="104">
        <f t="shared" si="26"/>
        <v>14.866152647530681</v>
      </c>
      <c r="L196" s="104">
        <v>76.5</v>
      </c>
      <c r="M196" s="104">
        <f t="shared" si="27"/>
        <v>31059.64960979826</v>
      </c>
      <c r="N196" s="104">
        <f t="shared" si="28"/>
        <v>214.14882974365264</v>
      </c>
      <c r="O196" s="106">
        <f t="shared" si="23"/>
        <v>3.4918981481481426E-2</v>
      </c>
      <c r="P196" s="107">
        <f t="shared" si="24"/>
        <v>22.65601590984425</v>
      </c>
      <c r="Q196" s="107">
        <f>AVERAGE(P$5:P196)</f>
        <v>39.358365525970719</v>
      </c>
      <c r="R196" s="108">
        <f t="shared" si="30"/>
        <v>18.986999999999998</v>
      </c>
      <c r="S196" s="102" t="s">
        <v>61</v>
      </c>
      <c r="T196" s="109">
        <f t="shared" si="31"/>
        <v>0.38493442068131178</v>
      </c>
      <c r="U196" s="110">
        <v>0.7</v>
      </c>
      <c r="V196" s="111"/>
    </row>
    <row r="197" spans="1:22" x14ac:dyDescent="0.2">
      <c r="A197" s="100">
        <v>44430</v>
      </c>
      <c r="B197" s="113" t="s">
        <v>53</v>
      </c>
      <c r="C197" s="102">
        <v>192</v>
      </c>
      <c r="D197" s="103">
        <v>0.45520833333333338</v>
      </c>
      <c r="E197" s="103">
        <v>0.48214120370370367</v>
      </c>
      <c r="F197" s="104">
        <v>19.007000000000001</v>
      </c>
      <c r="G197" s="104">
        <v>64.931456800000007</v>
      </c>
      <c r="H197" s="105">
        <v>87.849000000000004</v>
      </c>
      <c r="I197" s="104">
        <v>6.0220000000000002</v>
      </c>
      <c r="J197" s="104">
        <f t="shared" si="25"/>
        <v>72264</v>
      </c>
      <c r="K197" s="104">
        <f t="shared" si="26"/>
        <v>19.294553774645525</v>
      </c>
      <c r="L197" s="104">
        <v>76.5</v>
      </c>
      <c r="M197" s="104">
        <f t="shared" si="27"/>
        <v>27858.63446488401</v>
      </c>
      <c r="N197" s="104">
        <f t="shared" si="28"/>
        <v>192.07859856310367</v>
      </c>
      <c r="O197" s="106">
        <f t="shared" ref="O197:O232" si="32">E197-D197</f>
        <v>2.6932870370370288E-2</v>
      </c>
      <c r="P197" s="107">
        <f t="shared" ref="P197:P260" si="33">F197/(O197*24)</f>
        <v>29.404899011603014</v>
      </c>
      <c r="Q197" s="107">
        <f>AVERAGE(P$5:P197)</f>
        <v>39.306793160611299</v>
      </c>
      <c r="R197" s="108">
        <f t="shared" si="30"/>
        <v>19.007000000000001</v>
      </c>
      <c r="S197" s="102" t="s">
        <v>61</v>
      </c>
      <c r="T197" s="109">
        <f t="shared" si="31"/>
        <v>0.50715292479490481</v>
      </c>
      <c r="U197" s="110">
        <v>0.7</v>
      </c>
      <c r="V197" s="111"/>
    </row>
    <row r="198" spans="1:22" ht="12.75" customHeight="1" x14ac:dyDescent="0.2">
      <c r="A198" s="100">
        <v>44430</v>
      </c>
      <c r="B198" s="113" t="s">
        <v>53</v>
      </c>
      <c r="C198" s="102">
        <v>193</v>
      </c>
      <c r="D198" s="103">
        <v>0.49252314814814818</v>
      </c>
      <c r="E198" s="103">
        <v>0.53456018518518522</v>
      </c>
      <c r="F198" s="104">
        <v>19</v>
      </c>
      <c r="G198" s="104">
        <v>41.6035112</v>
      </c>
      <c r="H198" s="105">
        <v>71.022999999999996</v>
      </c>
      <c r="I198" s="104">
        <v>5.2519999999999998</v>
      </c>
      <c r="J198" s="104">
        <f t="shared" ref="J198:J232" si="34">I198*12000</f>
        <v>63024</v>
      </c>
      <c r="K198" s="104">
        <f t="shared" ref="K198:K232" si="35">P198*0.656168</f>
        <v>12.357348898678413</v>
      </c>
      <c r="L198" s="104">
        <v>76.5</v>
      </c>
      <c r="M198" s="104">
        <f t="shared" ref="M198:M223" si="36">((G198*1000)/L198)+((6.28*H198*J198)/(K198*L198))</f>
        <v>30279.516864445148</v>
      </c>
      <c r="N198" s="104">
        <f t="shared" ref="N198:N223" si="37">M198*0.00689476</f>
        <v>208.77000169630182</v>
      </c>
      <c r="O198" s="106">
        <f t="shared" si="32"/>
        <v>4.2037037037037039E-2</v>
      </c>
      <c r="P198" s="107">
        <f t="shared" si="33"/>
        <v>18.832599118942731</v>
      </c>
      <c r="Q198" s="107">
        <f>AVERAGE(P$5:P198)</f>
        <v>39.201256077922288</v>
      </c>
      <c r="R198" s="108">
        <f t="shared" si="30"/>
        <v>19</v>
      </c>
      <c r="S198" s="102" t="s">
        <v>61</v>
      </c>
      <c r="T198" s="109">
        <f t="shared" si="31"/>
        <v>0.40176057177684932</v>
      </c>
      <c r="U198" s="110">
        <v>0.7</v>
      </c>
      <c r="V198" s="111"/>
    </row>
    <row r="199" spans="1:22" ht="12.75" customHeight="1" x14ac:dyDescent="0.2">
      <c r="A199" s="100">
        <v>44430</v>
      </c>
      <c r="B199" s="113" t="s">
        <v>53</v>
      </c>
      <c r="C199" s="102">
        <v>194</v>
      </c>
      <c r="D199" s="103">
        <v>0.5446643518518518</v>
      </c>
      <c r="E199" s="103">
        <v>0.59375</v>
      </c>
      <c r="F199" s="104">
        <v>19.018000000000001</v>
      </c>
      <c r="G199" s="104">
        <v>49.569299199999996</v>
      </c>
      <c r="H199" s="105">
        <v>66.953000000000003</v>
      </c>
      <c r="I199" s="104">
        <v>4.923</v>
      </c>
      <c r="J199" s="104">
        <f t="shared" si="34"/>
        <v>59076</v>
      </c>
      <c r="K199" s="104">
        <f t="shared" si="35"/>
        <v>10.592881604904491</v>
      </c>
      <c r="L199" s="104">
        <v>76.5</v>
      </c>
      <c r="M199" s="104">
        <f t="shared" si="36"/>
        <v>31300.416171253171</v>
      </c>
      <c r="N199" s="104">
        <f t="shared" si="37"/>
        <v>215.80885740090952</v>
      </c>
      <c r="O199" s="106">
        <f t="shared" si="32"/>
        <v>4.9085648148148198E-2</v>
      </c>
      <c r="P199" s="107">
        <f t="shared" si="33"/>
        <v>16.143551049280813</v>
      </c>
      <c r="Q199" s="107">
        <f>AVERAGE(P$5:P199)</f>
        <v>39.083011436749771</v>
      </c>
      <c r="R199" s="108">
        <f t="shared" si="30"/>
        <v>19.018000000000001</v>
      </c>
      <c r="S199" s="102" t="s">
        <v>61</v>
      </c>
      <c r="T199" s="109">
        <f t="shared" si="31"/>
        <v>0.36532979600979282</v>
      </c>
      <c r="U199" s="110">
        <v>0.7</v>
      </c>
      <c r="V199" s="111"/>
    </row>
    <row r="200" spans="1:22" ht="12.75" customHeight="1" x14ac:dyDescent="0.2">
      <c r="A200" s="100">
        <v>44430</v>
      </c>
      <c r="B200" s="113" t="s">
        <v>53</v>
      </c>
      <c r="C200" s="102">
        <v>195</v>
      </c>
      <c r="D200" s="103">
        <v>0.6038310185185185</v>
      </c>
      <c r="E200" s="103">
        <v>0.63001157407407404</v>
      </c>
      <c r="F200" s="104">
        <v>19.026</v>
      </c>
      <c r="G200" s="104">
        <v>50.798505599999999</v>
      </c>
      <c r="H200" s="105">
        <v>83.703999999999994</v>
      </c>
      <c r="I200" s="104">
        <v>5.77</v>
      </c>
      <c r="J200" s="104">
        <f t="shared" si="34"/>
        <v>69240</v>
      </c>
      <c r="K200" s="104">
        <f t="shared" si="35"/>
        <v>19.868836659946961</v>
      </c>
      <c r="L200" s="104">
        <v>76.5</v>
      </c>
      <c r="M200" s="104">
        <f t="shared" si="36"/>
        <v>24609.815646361552</v>
      </c>
      <c r="N200" s="104">
        <f t="shared" si="37"/>
        <v>169.67877252590776</v>
      </c>
      <c r="O200" s="106">
        <f t="shared" si="32"/>
        <v>2.618055555555554E-2</v>
      </c>
      <c r="P200" s="107">
        <f t="shared" si="33"/>
        <v>30.280106100795773</v>
      </c>
      <c r="Q200" s="107">
        <f>AVERAGE(P$5:P200)</f>
        <v>39.038098654423472</v>
      </c>
      <c r="R200" s="108">
        <f t="shared" si="30"/>
        <v>19.026</v>
      </c>
      <c r="S200" s="102" t="s">
        <v>61</v>
      </c>
      <c r="T200" s="109">
        <f t="shared" si="31"/>
        <v>0.54810939307045492</v>
      </c>
      <c r="U200" s="110">
        <v>0.7</v>
      </c>
      <c r="V200" s="111"/>
    </row>
    <row r="201" spans="1:22" x14ac:dyDescent="0.2">
      <c r="A201" s="100">
        <v>44430</v>
      </c>
      <c r="B201" s="101" t="s">
        <v>54</v>
      </c>
      <c r="C201" s="102">
        <v>196</v>
      </c>
      <c r="D201" s="103">
        <v>0.78079861111111104</v>
      </c>
      <c r="E201" s="103">
        <v>0.80700231481481488</v>
      </c>
      <c r="F201" s="104">
        <v>19.021000000000001</v>
      </c>
      <c r="G201" s="104">
        <v>64.631573599999996</v>
      </c>
      <c r="H201" s="105">
        <v>90.379000000000005</v>
      </c>
      <c r="I201" s="104">
        <v>5.5279999999999996</v>
      </c>
      <c r="J201" s="104">
        <f t="shared" si="34"/>
        <v>66336</v>
      </c>
      <c r="K201" s="104">
        <f t="shared" si="35"/>
        <v>19.84606780070661</v>
      </c>
      <c r="L201" s="104">
        <v>76.5</v>
      </c>
      <c r="M201" s="104">
        <f t="shared" si="36"/>
        <v>25644.221566046635</v>
      </c>
      <c r="N201" s="104">
        <f t="shared" si="37"/>
        <v>176.81075308471569</v>
      </c>
      <c r="O201" s="106">
        <f t="shared" si="32"/>
        <v>2.620370370370384E-2</v>
      </c>
      <c r="P201" s="107">
        <f t="shared" si="33"/>
        <v>30.245406360423871</v>
      </c>
      <c r="Q201" s="107">
        <f>AVERAGE(P$5:P201)</f>
        <v>38.993465698616369</v>
      </c>
      <c r="R201" s="108">
        <f t="shared" si="30"/>
        <v>19.021000000000001</v>
      </c>
      <c r="S201" s="102" t="s">
        <v>61</v>
      </c>
      <c r="T201" s="109">
        <f t="shared" si="31"/>
        <v>0.50704669528728463</v>
      </c>
      <c r="U201" s="110">
        <v>0.7</v>
      </c>
      <c r="V201" s="111"/>
    </row>
    <row r="202" spans="1:22" ht="12.75" customHeight="1" x14ac:dyDescent="0.2">
      <c r="A202" s="100">
        <v>44430</v>
      </c>
      <c r="B202" s="113" t="s">
        <v>53</v>
      </c>
      <c r="C202" s="102">
        <v>197</v>
      </c>
      <c r="D202" s="103">
        <v>0.82424768518518521</v>
      </c>
      <c r="E202" s="103">
        <v>0.8712847222222222</v>
      </c>
      <c r="F202" s="104">
        <v>18.954000000000001</v>
      </c>
      <c r="G202" s="104">
        <v>52.7344832</v>
      </c>
      <c r="H202" s="105">
        <v>80.650000000000006</v>
      </c>
      <c r="I202" s="104">
        <v>7.2869999999999999</v>
      </c>
      <c r="J202" s="104">
        <f t="shared" si="34"/>
        <v>87444</v>
      </c>
      <c r="K202" s="104">
        <f t="shared" si="35"/>
        <v>11.017034886614185</v>
      </c>
      <c r="L202" s="104">
        <v>76.5</v>
      </c>
      <c r="M202" s="104">
        <f t="shared" si="36"/>
        <v>53238.752900804888</v>
      </c>
      <c r="N202" s="104">
        <f t="shared" si="37"/>
        <v>367.06842395035352</v>
      </c>
      <c r="O202" s="106">
        <f t="shared" si="32"/>
        <v>4.7037037037036988E-2</v>
      </c>
      <c r="P202" s="107">
        <f t="shared" si="33"/>
        <v>16.789960629921278</v>
      </c>
      <c r="Q202" s="107">
        <f>AVERAGE(P$5:P202)</f>
        <v>38.881326784128014</v>
      </c>
      <c r="R202" s="108">
        <f t="shared" si="30"/>
        <v>18.954000000000001</v>
      </c>
      <c r="S202" s="102" t="s">
        <v>61</v>
      </c>
      <c r="T202" s="109">
        <f t="shared" si="31"/>
        <v>0.3154288194390516</v>
      </c>
      <c r="U202" s="110">
        <v>0.7</v>
      </c>
      <c r="V202" s="111"/>
    </row>
    <row r="203" spans="1:22" ht="12.75" customHeight="1" x14ac:dyDescent="0.2">
      <c r="A203" s="100">
        <v>44430</v>
      </c>
      <c r="B203" s="113" t="s">
        <v>53</v>
      </c>
      <c r="C203" s="102">
        <v>198</v>
      </c>
      <c r="D203" s="103">
        <v>0.87990740740740747</v>
      </c>
      <c r="E203" s="103">
        <v>0.90857638888888881</v>
      </c>
      <c r="F203" s="104">
        <v>19.024000000000001</v>
      </c>
      <c r="G203" s="104">
        <v>67.5207032</v>
      </c>
      <c r="H203" s="105">
        <v>74.228999999999999</v>
      </c>
      <c r="I203" s="104">
        <v>6.3659999999999997</v>
      </c>
      <c r="J203" s="104">
        <f t="shared" si="34"/>
        <v>76392</v>
      </c>
      <c r="K203" s="104">
        <f t="shared" si="35"/>
        <v>18.142343203552777</v>
      </c>
      <c r="L203" s="104">
        <v>76.5</v>
      </c>
      <c r="M203" s="104">
        <f t="shared" si="36"/>
        <v>26540.831510316959</v>
      </c>
      <c r="N203" s="104">
        <f t="shared" si="37"/>
        <v>182.99266346407296</v>
      </c>
      <c r="O203" s="106">
        <f t="shared" si="32"/>
        <v>2.8668981481481337E-2</v>
      </c>
      <c r="P203" s="107">
        <f t="shared" si="33"/>
        <v>27.648930157448667</v>
      </c>
      <c r="Q203" s="107">
        <f>AVERAGE(P$5:P203)</f>
        <v>38.824882579973846</v>
      </c>
      <c r="R203" s="108">
        <f t="shared" si="30"/>
        <v>19.024000000000001</v>
      </c>
      <c r="S203" s="102" t="s">
        <v>61</v>
      </c>
      <c r="T203" s="109">
        <f t="shared" si="31"/>
        <v>0.56436592733805879</v>
      </c>
      <c r="U203" s="110">
        <v>0.7</v>
      </c>
      <c r="V203" s="111"/>
    </row>
    <row r="204" spans="1:22" x14ac:dyDescent="0.2">
      <c r="A204" s="100">
        <v>44430</v>
      </c>
      <c r="B204" s="113" t="s">
        <v>53</v>
      </c>
      <c r="C204" s="102">
        <v>199</v>
      </c>
      <c r="D204" s="103">
        <v>0.91533564814814816</v>
      </c>
      <c r="E204" s="103">
        <v>0.94137731481481479</v>
      </c>
      <c r="F204" s="104">
        <v>18.988</v>
      </c>
      <c r="G204" s="104">
        <v>65.812672800000001</v>
      </c>
      <c r="H204" s="105">
        <v>86.8</v>
      </c>
      <c r="I204" s="104">
        <v>7.2910000000000004</v>
      </c>
      <c r="J204" s="104">
        <f t="shared" si="34"/>
        <v>87492</v>
      </c>
      <c r="K204" s="104">
        <f t="shared" si="35"/>
        <v>19.934908774400029</v>
      </c>
      <c r="L204" s="104">
        <v>76.5</v>
      </c>
      <c r="M204" s="104">
        <f t="shared" si="36"/>
        <v>32133.475001746501</v>
      </c>
      <c r="N204" s="104">
        <f t="shared" si="37"/>
        <v>221.5525981030417</v>
      </c>
      <c r="O204" s="106">
        <f t="shared" si="32"/>
        <v>2.604166666666663E-2</v>
      </c>
      <c r="P204" s="107">
        <f t="shared" si="33"/>
        <v>30.380800000000043</v>
      </c>
      <c r="Q204" s="107">
        <f>AVERAGE(P$5:P204)</f>
        <v>38.782662167073973</v>
      </c>
      <c r="R204" s="108">
        <f t="shared" si="30"/>
        <v>18.988</v>
      </c>
      <c r="S204" s="102" t="s">
        <v>61</v>
      </c>
      <c r="T204" s="109">
        <f t="shared" si="31"/>
        <v>0.53031699483312467</v>
      </c>
      <c r="U204" s="110">
        <v>0.7</v>
      </c>
      <c r="V204" s="111"/>
    </row>
    <row r="205" spans="1:22" ht="12.75" customHeight="1" x14ac:dyDescent="0.2">
      <c r="A205" s="100">
        <v>44431</v>
      </c>
      <c r="B205" s="113" t="s">
        <v>53</v>
      </c>
      <c r="C205" s="102">
        <v>200</v>
      </c>
      <c r="D205" s="103">
        <v>0.95304398148148151</v>
      </c>
      <c r="E205" s="103">
        <v>1.0329050925925927</v>
      </c>
      <c r="F205" s="104">
        <v>19.004000000000001</v>
      </c>
      <c r="G205" s="104">
        <v>61.342075200000004</v>
      </c>
      <c r="H205" s="105">
        <v>85.575000000000003</v>
      </c>
      <c r="I205" s="104">
        <v>6.5540000000000003</v>
      </c>
      <c r="J205" s="104">
        <f t="shared" si="34"/>
        <v>78648</v>
      </c>
      <c r="K205" s="104">
        <f t="shared" si="35"/>
        <v>6.5059913071304312</v>
      </c>
      <c r="L205" s="104">
        <v>76.5</v>
      </c>
      <c r="M205" s="104">
        <f t="shared" si="36"/>
        <v>85723.682598966698</v>
      </c>
      <c r="N205" s="104">
        <f t="shared" si="37"/>
        <v>591.04421783605164</v>
      </c>
      <c r="O205" s="106">
        <f t="shared" si="32"/>
        <v>7.986111111111116E-2</v>
      </c>
      <c r="P205" s="107">
        <f t="shared" si="33"/>
        <v>9.9151304347826041</v>
      </c>
      <c r="Q205" s="107">
        <f>AVERAGE(P$5:P205)</f>
        <v>38.639042606216798</v>
      </c>
      <c r="R205" s="108">
        <f t="shared" si="30"/>
        <v>19.004000000000001</v>
      </c>
      <c r="S205" s="102" t="s">
        <v>61</v>
      </c>
      <c r="T205" s="109">
        <f t="shared" si="31"/>
        <v>0.17555273036734753</v>
      </c>
      <c r="U205" s="110">
        <v>0.7</v>
      </c>
      <c r="V205" s="111"/>
    </row>
    <row r="206" spans="1:22" x14ac:dyDescent="0.2">
      <c r="A206" s="100">
        <v>44431</v>
      </c>
      <c r="B206" s="113" t="s">
        <v>53</v>
      </c>
      <c r="C206" s="102">
        <v>201</v>
      </c>
      <c r="D206" s="103">
        <v>8.4965277777777778E-2</v>
      </c>
      <c r="E206" s="103">
        <v>0.10733796296296295</v>
      </c>
      <c r="F206" s="104">
        <v>19.003</v>
      </c>
      <c r="G206" s="104">
        <v>67.051096000000001</v>
      </c>
      <c r="H206" s="105">
        <v>71.594999999999999</v>
      </c>
      <c r="I206" s="104">
        <v>5.3579999999999997</v>
      </c>
      <c r="J206" s="104">
        <f t="shared" si="34"/>
        <v>64295.999999999993</v>
      </c>
      <c r="K206" s="104">
        <f t="shared" si="35"/>
        <v>23.222440669632704</v>
      </c>
      <c r="L206" s="104">
        <v>76.5</v>
      </c>
      <c r="M206" s="104">
        <f t="shared" si="36"/>
        <v>17149.086647912023</v>
      </c>
      <c r="N206" s="104">
        <f t="shared" si="37"/>
        <v>118.23883665655789</v>
      </c>
      <c r="O206" s="106">
        <f t="shared" si="32"/>
        <v>2.2372685185185176E-2</v>
      </c>
      <c r="P206" s="107">
        <f t="shared" si="33"/>
        <v>35.39099844800829</v>
      </c>
      <c r="Q206" s="107">
        <f>AVERAGE(P$5:P206)</f>
        <v>38.622963179691013</v>
      </c>
      <c r="R206" s="108">
        <f t="shared" ref="R206:R232" si="38">F206</f>
        <v>19.003</v>
      </c>
      <c r="S206" s="102" t="s">
        <v>61</v>
      </c>
      <c r="T206" s="109">
        <f t="shared" si="31"/>
        <v>0.74897304170996126</v>
      </c>
      <c r="U206" s="110">
        <v>0.7</v>
      </c>
      <c r="V206" s="111"/>
    </row>
    <row r="207" spans="1:22" ht="12.75" customHeight="1" x14ac:dyDescent="0.2">
      <c r="A207" s="100">
        <v>44431</v>
      </c>
      <c r="B207" s="113" t="s">
        <v>53</v>
      </c>
      <c r="C207" s="102">
        <v>202</v>
      </c>
      <c r="D207" s="103">
        <v>0.11422453703703704</v>
      </c>
      <c r="E207" s="103">
        <v>0.14974537037037036</v>
      </c>
      <c r="F207" s="104">
        <v>18.989999999999998</v>
      </c>
      <c r="G207" s="104">
        <v>67.5207032</v>
      </c>
      <c r="H207" s="105">
        <v>84.903999999999996</v>
      </c>
      <c r="I207" s="104">
        <v>6.6539999999999999</v>
      </c>
      <c r="J207" s="104">
        <f t="shared" si="34"/>
        <v>79848</v>
      </c>
      <c r="K207" s="104">
        <f t="shared" si="35"/>
        <v>14.616575155425222</v>
      </c>
      <c r="L207" s="104">
        <v>76.5</v>
      </c>
      <c r="M207" s="104">
        <f t="shared" si="36"/>
        <v>38958.050216419375</v>
      </c>
      <c r="N207" s="104">
        <f t="shared" si="37"/>
        <v>268.60640631015963</v>
      </c>
      <c r="O207" s="106">
        <f t="shared" si="32"/>
        <v>3.5520833333333321E-2</v>
      </c>
      <c r="P207" s="107">
        <f t="shared" si="33"/>
        <v>22.275659824046926</v>
      </c>
      <c r="Q207" s="107">
        <f>AVERAGE(P$5:P207)</f>
        <v>38.542434591732174</v>
      </c>
      <c r="R207" s="108">
        <f t="shared" si="38"/>
        <v>18.989999999999998</v>
      </c>
      <c r="S207" s="102" t="s">
        <v>61</v>
      </c>
      <c r="T207" s="109">
        <f t="shared" si="31"/>
        <v>0.39751954835348668</v>
      </c>
      <c r="U207" s="110">
        <v>0.7</v>
      </c>
      <c r="V207" s="111"/>
    </row>
    <row r="208" spans="1:22" x14ac:dyDescent="0.2">
      <c r="A208" s="100">
        <v>44431</v>
      </c>
      <c r="B208" s="113" t="s">
        <v>53</v>
      </c>
      <c r="C208" s="102">
        <v>203</v>
      </c>
      <c r="D208" s="103">
        <v>0.15734953703703705</v>
      </c>
      <c r="E208" s="103">
        <v>0.19464120370370372</v>
      </c>
      <c r="F208" s="104">
        <v>18.995999999999999</v>
      </c>
      <c r="G208" s="104">
        <v>64.110487200000009</v>
      </c>
      <c r="H208" s="105">
        <v>80.471000000000004</v>
      </c>
      <c r="I208" s="104">
        <v>6.1</v>
      </c>
      <c r="J208" s="104">
        <f t="shared" si="34"/>
        <v>73200</v>
      </c>
      <c r="K208" s="104">
        <f t="shared" si="35"/>
        <v>13.926890869273741</v>
      </c>
      <c r="L208" s="104">
        <v>76.5</v>
      </c>
      <c r="M208" s="104">
        <f t="shared" si="36"/>
        <v>35559.228715042314</v>
      </c>
      <c r="N208" s="104">
        <f t="shared" si="37"/>
        <v>245.17234777532514</v>
      </c>
      <c r="O208" s="106">
        <f t="shared" si="32"/>
        <v>3.7291666666666667E-2</v>
      </c>
      <c r="P208" s="107">
        <f t="shared" si="33"/>
        <v>21.22458100558659</v>
      </c>
      <c r="Q208" s="107">
        <f>AVERAGE(P$5:P208)</f>
        <v>38.4575431525844</v>
      </c>
      <c r="R208" s="108">
        <f t="shared" si="38"/>
        <v>18.995999999999999</v>
      </c>
      <c r="S208" s="102" t="s">
        <v>61</v>
      </c>
      <c r="T208" s="109">
        <f t="shared" si="31"/>
        <v>0.39962789165128537</v>
      </c>
      <c r="U208" s="110">
        <v>0.7</v>
      </c>
      <c r="V208" s="111"/>
    </row>
    <row r="209" spans="1:22" ht="12.75" customHeight="1" x14ac:dyDescent="0.2">
      <c r="A209" s="100">
        <v>44431</v>
      </c>
      <c r="B209" s="113" t="s">
        <v>53</v>
      </c>
      <c r="C209" s="102">
        <v>204</v>
      </c>
      <c r="D209" s="103">
        <v>0.20216435185185186</v>
      </c>
      <c r="E209" s="103">
        <v>0.26709490740740743</v>
      </c>
      <c r="F209" s="104">
        <v>18.954999999999998</v>
      </c>
      <c r="G209" s="104">
        <v>66.449531199999996</v>
      </c>
      <c r="H209" s="105">
        <v>71.736999999999995</v>
      </c>
      <c r="I209" s="104">
        <v>6.7190000000000003</v>
      </c>
      <c r="J209" s="104">
        <f t="shared" si="34"/>
        <v>80628</v>
      </c>
      <c r="K209" s="104">
        <f t="shared" si="35"/>
        <v>7.9813889454545421</v>
      </c>
      <c r="L209" s="104">
        <v>76.5</v>
      </c>
      <c r="M209" s="104">
        <f t="shared" si="36"/>
        <v>60359.287382434602</v>
      </c>
      <c r="N209" s="104">
        <f t="shared" si="37"/>
        <v>416.16280027291481</v>
      </c>
      <c r="O209" s="106">
        <f t="shared" si="32"/>
        <v>6.4930555555555575E-2</v>
      </c>
      <c r="P209" s="107">
        <f t="shared" si="33"/>
        <v>12.163636363636359</v>
      </c>
      <c r="Q209" s="107">
        <f>AVERAGE(P$5:P209)</f>
        <v>38.329280192638315</v>
      </c>
      <c r="R209" s="108">
        <f t="shared" si="38"/>
        <v>18.954999999999998</v>
      </c>
      <c r="S209" s="102" t="s">
        <v>61</v>
      </c>
      <c r="T209" s="109">
        <f t="shared" si="31"/>
        <v>0.25690720362038688</v>
      </c>
      <c r="U209" s="110">
        <v>0.7</v>
      </c>
      <c r="V209" s="111"/>
    </row>
    <row r="210" spans="1:22" x14ac:dyDescent="0.2">
      <c r="A210" s="100">
        <v>44431</v>
      </c>
      <c r="B210" s="113" t="s">
        <v>53</v>
      </c>
      <c r="C210" s="102">
        <v>205</v>
      </c>
      <c r="D210" s="103">
        <v>0.27190972222222221</v>
      </c>
      <c r="E210" s="103">
        <v>0.2951273148148148</v>
      </c>
      <c r="F210" s="104">
        <v>19</v>
      </c>
      <c r="G210" s="104">
        <v>40.902135200000004</v>
      </c>
      <c r="H210" s="105">
        <v>89.167000000000002</v>
      </c>
      <c r="I210" s="104">
        <v>6.8609999999999998</v>
      </c>
      <c r="J210" s="104">
        <f t="shared" si="34"/>
        <v>82332</v>
      </c>
      <c r="K210" s="104">
        <f t="shared" si="35"/>
        <v>22.373824127617144</v>
      </c>
      <c r="L210" s="104">
        <v>76.5</v>
      </c>
      <c r="M210" s="104">
        <f t="shared" si="36"/>
        <v>27470.526143326959</v>
      </c>
      <c r="N210" s="104">
        <f t="shared" si="37"/>
        <v>189.40268483196499</v>
      </c>
      <c r="O210" s="106">
        <f t="shared" si="32"/>
        <v>2.3217592592592595E-2</v>
      </c>
      <c r="P210" s="107">
        <f t="shared" si="33"/>
        <v>34.097706879361908</v>
      </c>
      <c r="Q210" s="107">
        <f>AVERAGE(P$5:P210)</f>
        <v>38.308738574612697</v>
      </c>
      <c r="R210" s="108">
        <f t="shared" si="38"/>
        <v>19</v>
      </c>
      <c r="S210" s="102" t="s">
        <v>61</v>
      </c>
      <c r="T210" s="109">
        <f t="shared" si="31"/>
        <v>0.57939812084579978</v>
      </c>
      <c r="U210" s="110">
        <v>0.7</v>
      </c>
      <c r="V210" s="111"/>
    </row>
    <row r="211" spans="1:22" ht="12.75" customHeight="1" x14ac:dyDescent="0.2">
      <c r="A211" s="100">
        <v>44431</v>
      </c>
      <c r="B211" s="113" t="s">
        <v>53</v>
      </c>
      <c r="C211" s="102">
        <v>206</v>
      </c>
      <c r="D211" s="103">
        <v>0.30368055555555556</v>
      </c>
      <c r="E211" s="103">
        <v>0.3225115740740741</v>
      </c>
      <c r="F211" s="104">
        <v>12.96</v>
      </c>
      <c r="G211" s="104">
        <v>40.166364799999997</v>
      </c>
      <c r="H211" s="105">
        <v>86.528000000000006</v>
      </c>
      <c r="I211" s="104">
        <v>5.3120000000000003</v>
      </c>
      <c r="J211" s="104">
        <f t="shared" si="34"/>
        <v>63744</v>
      </c>
      <c r="K211" s="104">
        <f t="shared" si="35"/>
        <v>18.81633325629992</v>
      </c>
      <c r="L211" s="104">
        <v>76.5</v>
      </c>
      <c r="M211" s="104">
        <f t="shared" si="36"/>
        <v>24588.57241996524</v>
      </c>
      <c r="N211" s="104">
        <f t="shared" si="37"/>
        <v>169.53230557827953</v>
      </c>
      <c r="O211" s="106">
        <f t="shared" si="32"/>
        <v>1.8831018518518539E-2</v>
      </c>
      <c r="P211" s="107">
        <f t="shared" si="33"/>
        <v>28.676090964966168</v>
      </c>
      <c r="Q211" s="107">
        <f>AVERAGE(P$5:P211)</f>
        <v>38.262204045097498</v>
      </c>
      <c r="R211" s="108">
        <f t="shared" si="38"/>
        <v>12.96</v>
      </c>
      <c r="S211" s="102" t="s">
        <v>61</v>
      </c>
      <c r="T211" s="109">
        <f t="shared" si="31"/>
        <v>0.50213367550609245</v>
      </c>
      <c r="U211" s="110">
        <v>0.7</v>
      </c>
      <c r="V211" s="111"/>
    </row>
    <row r="212" spans="1:22" ht="12.75" customHeight="1" x14ac:dyDescent="0.2">
      <c r="A212" s="100">
        <v>44431</v>
      </c>
      <c r="B212" s="113" t="s">
        <v>53</v>
      </c>
      <c r="C212" s="102">
        <v>207</v>
      </c>
      <c r="D212" s="103">
        <v>0.32657407407407407</v>
      </c>
      <c r="E212" s="103">
        <v>0.34016203703703707</v>
      </c>
      <c r="F212" s="104">
        <v>10.003</v>
      </c>
      <c r="G212" s="104">
        <v>65.740287200000012</v>
      </c>
      <c r="H212" s="105">
        <v>86.542000000000002</v>
      </c>
      <c r="I212" s="104">
        <v>5.3849999999999998</v>
      </c>
      <c r="J212" s="104">
        <f t="shared" si="34"/>
        <v>64620</v>
      </c>
      <c r="K212" s="104">
        <f t="shared" si="35"/>
        <v>20.127031187734193</v>
      </c>
      <c r="L212" s="104">
        <v>76.5</v>
      </c>
      <c r="M212" s="104">
        <f t="shared" si="36"/>
        <v>23668.671849954208</v>
      </c>
      <c r="N212" s="104">
        <f t="shared" si="37"/>
        <v>163.18981192419028</v>
      </c>
      <c r="O212" s="106">
        <f t="shared" si="32"/>
        <v>1.3587962962962996E-2</v>
      </c>
      <c r="P212" s="107">
        <f t="shared" si="33"/>
        <v>30.673594548551886</v>
      </c>
      <c r="Q212" s="107">
        <f>AVERAGE(P$5:P212)</f>
        <v>38.225720345594873</v>
      </c>
      <c r="R212" s="108">
        <f t="shared" si="38"/>
        <v>10.003</v>
      </c>
      <c r="S212" s="102" t="s">
        <v>61</v>
      </c>
      <c r="T212" s="109">
        <f t="shared" si="31"/>
        <v>0.53702414151951239</v>
      </c>
      <c r="U212" s="110">
        <v>0.7</v>
      </c>
      <c r="V212" s="111"/>
    </row>
    <row r="213" spans="1:22" ht="12.75" customHeight="1" x14ac:dyDescent="0.2">
      <c r="A213" s="100">
        <v>44431</v>
      </c>
      <c r="B213" s="113" t="s">
        <v>53</v>
      </c>
      <c r="C213" s="102">
        <v>208</v>
      </c>
      <c r="D213" s="103">
        <v>0.36844907407407407</v>
      </c>
      <c r="E213" s="103">
        <v>0.40077546296296296</v>
      </c>
      <c r="F213" s="104">
        <v>18.009</v>
      </c>
      <c r="G213" s="104">
        <v>67.798780800000003</v>
      </c>
      <c r="H213" s="105">
        <v>86.706000000000003</v>
      </c>
      <c r="I213" s="104">
        <v>5.8070000000000004</v>
      </c>
      <c r="J213" s="104">
        <f t="shared" si="34"/>
        <v>69684</v>
      </c>
      <c r="K213" s="104">
        <f t="shared" si="35"/>
        <v>15.231273270032222</v>
      </c>
      <c r="L213" s="104">
        <v>76.5</v>
      </c>
      <c r="M213" s="104">
        <f t="shared" si="36"/>
        <v>33450.744153788488</v>
      </c>
      <c r="N213" s="104">
        <f t="shared" si="37"/>
        <v>230.63485276177471</v>
      </c>
      <c r="O213" s="106">
        <f t="shared" si="32"/>
        <v>3.2326388888888891E-2</v>
      </c>
      <c r="P213" s="107">
        <f t="shared" si="33"/>
        <v>23.212459720730397</v>
      </c>
      <c r="Q213" s="107">
        <f>AVERAGE(P$5:P213)</f>
        <v>38.153886562700784</v>
      </c>
      <c r="R213" s="108">
        <f t="shared" si="38"/>
        <v>18.009</v>
      </c>
      <c r="S213" s="102" t="s">
        <v>61</v>
      </c>
      <c r="T213" s="109">
        <f t="shared" si="31"/>
        <v>0.40562814010862192</v>
      </c>
      <c r="U213" s="110">
        <v>0.7</v>
      </c>
      <c r="V213" s="111"/>
    </row>
    <row r="214" spans="1:22" ht="12.75" customHeight="1" x14ac:dyDescent="0.2">
      <c r="A214" s="100">
        <v>44431</v>
      </c>
      <c r="B214" s="101" t="s">
        <v>54</v>
      </c>
      <c r="C214" s="102">
        <v>209</v>
      </c>
      <c r="D214" s="103">
        <v>0.40856481481481483</v>
      </c>
      <c r="E214" s="103">
        <v>0.45310185185185187</v>
      </c>
      <c r="F214" s="104">
        <v>18.991</v>
      </c>
      <c r="G214" s="104">
        <v>67.601856000000012</v>
      </c>
      <c r="H214" s="105">
        <v>85.016999999999996</v>
      </c>
      <c r="I214" s="104">
        <v>6.4939999999999998</v>
      </c>
      <c r="J214" s="104">
        <f t="shared" si="34"/>
        <v>77928</v>
      </c>
      <c r="K214" s="104">
        <f t="shared" si="35"/>
        <v>11.65816823201663</v>
      </c>
      <c r="L214" s="104">
        <v>76.5</v>
      </c>
      <c r="M214" s="104">
        <f t="shared" si="36"/>
        <v>47535.354594202043</v>
      </c>
      <c r="N214" s="104">
        <f t="shared" si="37"/>
        <v>327.74486144192048</v>
      </c>
      <c r="O214" s="106">
        <f t="shared" si="32"/>
        <v>4.4537037037037042E-2</v>
      </c>
      <c r="P214" s="107">
        <f t="shared" si="33"/>
        <v>17.767047817047814</v>
      </c>
      <c r="Q214" s="107">
        <f>AVERAGE(P$5:P214)</f>
        <v>38.056806378197678</v>
      </c>
      <c r="R214" s="108">
        <f t="shared" si="38"/>
        <v>18.991</v>
      </c>
      <c r="S214" s="102" t="s">
        <v>61</v>
      </c>
      <c r="T214" s="109">
        <f t="shared" si="31"/>
        <v>0.31663984167601089</v>
      </c>
      <c r="U214" s="110">
        <v>0.7</v>
      </c>
      <c r="V214" s="111"/>
    </row>
    <row r="215" spans="1:22" ht="12.75" customHeight="1" x14ac:dyDescent="0.2">
      <c r="A215" s="100">
        <v>44431</v>
      </c>
      <c r="B215" s="101" t="s">
        <v>54</v>
      </c>
      <c r="C215" s="102">
        <v>211</v>
      </c>
      <c r="D215" s="103">
        <v>0.45740740740740743</v>
      </c>
      <c r="E215" s="103">
        <v>0.55795138888888884</v>
      </c>
      <c r="F215" s="104">
        <v>20.010999999999999</v>
      </c>
      <c r="G215" s="104">
        <v>66.096595199999996</v>
      </c>
      <c r="H215" s="105">
        <v>83.301000000000002</v>
      </c>
      <c r="I215" s="104">
        <v>7.415</v>
      </c>
      <c r="J215" s="104">
        <f t="shared" si="34"/>
        <v>88980</v>
      </c>
      <c r="K215" s="104">
        <f t="shared" si="35"/>
        <v>5.4414734951997268</v>
      </c>
      <c r="L215" s="104">
        <v>76.5</v>
      </c>
      <c r="M215" s="104">
        <f t="shared" si="36"/>
        <v>112685.24854763412</v>
      </c>
      <c r="N215" s="104">
        <f t="shared" si="37"/>
        <v>776.9377442762858</v>
      </c>
      <c r="O215" s="106">
        <f t="shared" si="32"/>
        <v>0.10054398148148141</v>
      </c>
      <c r="P215" s="107">
        <f t="shared" si="33"/>
        <v>8.2928053413146134</v>
      </c>
      <c r="Q215" s="107">
        <f>AVERAGE(P$5:P215)</f>
        <v>37.915744761909131</v>
      </c>
      <c r="R215" s="108">
        <f t="shared" si="38"/>
        <v>20.010999999999999</v>
      </c>
      <c r="S215" s="102" t="s">
        <v>61</v>
      </c>
      <c r="T215" s="109">
        <f t="shared" si="31"/>
        <v>0.15083680361279472</v>
      </c>
      <c r="U215" s="110">
        <v>0.7</v>
      </c>
      <c r="V215" s="111"/>
    </row>
    <row r="216" spans="1:22" ht="12.75" customHeight="1" x14ac:dyDescent="0.2">
      <c r="A216" s="100">
        <v>44431</v>
      </c>
      <c r="B216" s="101" t="s">
        <v>54</v>
      </c>
      <c r="C216" s="102">
        <v>212</v>
      </c>
      <c r="D216" s="103">
        <v>0.56971064814814809</v>
      </c>
      <c r="E216" s="103">
        <v>0.62458333333333338</v>
      </c>
      <c r="F216" s="104">
        <v>19.972000000000001</v>
      </c>
      <c r="G216" s="104">
        <v>66.073216000000002</v>
      </c>
      <c r="H216" s="105">
        <v>87.453999999999994</v>
      </c>
      <c r="I216" s="104">
        <v>5.5869999999999997</v>
      </c>
      <c r="J216" s="104">
        <f t="shared" si="34"/>
        <v>67044</v>
      </c>
      <c r="K216" s="104">
        <f t="shared" si="35"/>
        <v>9.9510555295507093</v>
      </c>
      <c r="L216" s="104">
        <v>76.5</v>
      </c>
      <c r="M216" s="104">
        <f t="shared" si="36"/>
        <v>49232.87432463326</v>
      </c>
      <c r="N216" s="104">
        <f t="shared" si="37"/>
        <v>339.44885257850842</v>
      </c>
      <c r="O216" s="106">
        <f t="shared" si="32"/>
        <v>5.4872685185185288E-2</v>
      </c>
      <c r="P216" s="107">
        <f t="shared" si="33"/>
        <v>15.165408141742221</v>
      </c>
      <c r="Q216" s="107">
        <f>AVERAGE(P$5:P216)</f>
        <v>37.808431853323434</v>
      </c>
      <c r="R216" s="108">
        <f t="shared" si="38"/>
        <v>19.972000000000001</v>
      </c>
      <c r="S216" s="102" t="s">
        <v>61</v>
      </c>
      <c r="T216" s="109">
        <f t="shared" si="31"/>
        <v>0.26274259752386225</v>
      </c>
      <c r="U216" s="110">
        <v>0.7</v>
      </c>
      <c r="V216" s="111"/>
    </row>
    <row r="217" spans="1:22" ht="12.75" customHeight="1" x14ac:dyDescent="0.2">
      <c r="A217" s="100">
        <v>44431</v>
      </c>
      <c r="B217" s="113" t="s">
        <v>53</v>
      </c>
      <c r="C217" s="102">
        <v>213</v>
      </c>
      <c r="D217" s="103">
        <v>0.88512731481481488</v>
      </c>
      <c r="E217" s="103">
        <v>0.94331018518518517</v>
      </c>
      <c r="F217" s="104">
        <v>19.966000000000001</v>
      </c>
      <c r="G217" s="104">
        <v>54.913020000000003</v>
      </c>
      <c r="H217" s="105">
        <v>87.703000000000003</v>
      </c>
      <c r="I217" s="104">
        <v>5.2480000000000002</v>
      </c>
      <c r="J217" s="104">
        <f t="shared" si="34"/>
        <v>62976</v>
      </c>
      <c r="K217" s="104">
        <f t="shared" si="35"/>
        <v>9.3820929056693991</v>
      </c>
      <c r="L217" s="104">
        <v>76.5</v>
      </c>
      <c r="M217" s="104">
        <f t="shared" si="36"/>
        <v>49044.61304045099</v>
      </c>
      <c r="N217" s="104">
        <f t="shared" si="37"/>
        <v>338.15083620677984</v>
      </c>
      <c r="O217" s="106">
        <f t="shared" si="32"/>
        <v>5.8182870370370288E-2</v>
      </c>
      <c r="P217" s="107">
        <f t="shared" si="33"/>
        <v>14.298309130694273</v>
      </c>
      <c r="Q217" s="107">
        <f>AVERAGE(P$5:P217)</f>
        <v>37.698055690306397</v>
      </c>
      <c r="R217" s="108">
        <f t="shared" si="38"/>
        <v>19.966000000000001</v>
      </c>
      <c r="S217" s="102" t="s">
        <v>61</v>
      </c>
      <c r="T217" s="109">
        <f t="shared" si="31"/>
        <v>0.24701668977658883</v>
      </c>
      <c r="U217" s="110">
        <v>0.7</v>
      </c>
      <c r="V217" s="111"/>
    </row>
    <row r="218" spans="1:22" ht="12.75" customHeight="1" x14ac:dyDescent="0.2">
      <c r="A218" s="100">
        <v>44432</v>
      </c>
      <c r="B218" s="113" t="s">
        <v>53</v>
      </c>
      <c r="C218" s="102">
        <v>214</v>
      </c>
      <c r="D218" s="103">
        <v>0.9526041666666667</v>
      </c>
      <c r="E218" s="103">
        <v>1.0104398148148148</v>
      </c>
      <c r="F218" s="104">
        <v>19.978999999999999</v>
      </c>
      <c r="G218" s="104">
        <v>55.246398400000004</v>
      </c>
      <c r="H218" s="105">
        <v>88.641000000000005</v>
      </c>
      <c r="I218" s="104">
        <v>5.056</v>
      </c>
      <c r="J218" s="104">
        <f t="shared" si="34"/>
        <v>60672</v>
      </c>
      <c r="K218" s="104">
        <f t="shared" si="35"/>
        <v>9.4445646786471915</v>
      </c>
      <c r="L218" s="104">
        <v>76.5</v>
      </c>
      <c r="M218" s="104">
        <f t="shared" si="36"/>
        <v>47467.611878726799</v>
      </c>
      <c r="N218" s="104">
        <f t="shared" si="37"/>
        <v>327.27779167697037</v>
      </c>
      <c r="O218" s="106">
        <f t="shared" si="32"/>
        <v>5.7835648148148122E-2</v>
      </c>
      <c r="P218" s="107">
        <f t="shared" si="33"/>
        <v>14.393516109665805</v>
      </c>
      <c r="Q218" s="107">
        <f>AVERAGE(P$5:P218)</f>
        <v>37.589155972639851</v>
      </c>
      <c r="R218" s="108">
        <f t="shared" si="38"/>
        <v>19.978999999999999</v>
      </c>
      <c r="S218" s="102" t="s">
        <v>61</v>
      </c>
      <c r="T218" s="109">
        <f t="shared" si="31"/>
        <v>0.24603014115271585</v>
      </c>
      <c r="U218" s="110">
        <v>0.7</v>
      </c>
      <c r="V218" s="111"/>
    </row>
    <row r="219" spans="1:22" ht="12.75" customHeight="1" x14ac:dyDescent="0.2">
      <c r="A219" s="100">
        <v>44432</v>
      </c>
      <c r="B219" s="101" t="s">
        <v>54</v>
      </c>
      <c r="C219" s="102">
        <v>215</v>
      </c>
      <c r="D219" s="103">
        <v>6.6944444444444445E-2</v>
      </c>
      <c r="E219" s="103">
        <v>8.1770833333333334E-2</v>
      </c>
      <c r="F219" s="104">
        <v>19.966000000000001</v>
      </c>
      <c r="G219" s="104">
        <v>6.5700047999999995</v>
      </c>
      <c r="H219" s="105">
        <v>89.570999999999998</v>
      </c>
      <c r="I219" s="104">
        <v>2.4620000000000002</v>
      </c>
      <c r="J219" s="104">
        <f t="shared" si="34"/>
        <v>29544.000000000004</v>
      </c>
      <c r="K219" s="104">
        <f t="shared" si="35"/>
        <v>36.81793991943794</v>
      </c>
      <c r="L219" s="104">
        <v>76.5</v>
      </c>
      <c r="M219" s="104">
        <f t="shared" si="36"/>
        <v>5986.2007231725192</v>
      </c>
      <c r="N219" s="104">
        <f t="shared" si="37"/>
        <v>41.273417298100959</v>
      </c>
      <c r="O219" s="106">
        <f t="shared" si="32"/>
        <v>1.4826388888888889E-2</v>
      </c>
      <c r="P219" s="107">
        <f t="shared" si="33"/>
        <v>56.110538641686183</v>
      </c>
      <c r="Q219" s="107">
        <f>AVERAGE(P$5:P219)</f>
        <v>37.675301938542397</v>
      </c>
      <c r="R219" s="108">
        <f t="shared" si="38"/>
        <v>19.966000000000001</v>
      </c>
      <c r="S219" s="102" t="s">
        <v>61</v>
      </c>
      <c r="T219" s="109">
        <f t="shared" si="31"/>
        <v>0.94914612585455627</v>
      </c>
      <c r="U219" s="110">
        <v>0.7</v>
      </c>
      <c r="V219" s="111"/>
    </row>
    <row r="220" spans="1:22" ht="12.75" customHeight="1" x14ac:dyDescent="0.2">
      <c r="A220" s="100">
        <v>44432</v>
      </c>
      <c r="B220" s="113" t="s">
        <v>53</v>
      </c>
      <c r="C220" s="102">
        <v>216</v>
      </c>
      <c r="D220" s="103">
        <v>8.9074074074074083E-2</v>
      </c>
      <c r="E220" s="103">
        <v>0.12968749999999998</v>
      </c>
      <c r="F220" s="104">
        <v>20.001999999999999</v>
      </c>
      <c r="G220" s="104">
        <v>45.200985600000003</v>
      </c>
      <c r="H220" s="105">
        <v>84.858999999999995</v>
      </c>
      <c r="I220" s="104">
        <v>6.1689999999999996</v>
      </c>
      <c r="J220" s="104">
        <f t="shared" si="34"/>
        <v>74028</v>
      </c>
      <c r="K220" s="104">
        <f t="shared" si="35"/>
        <v>13.465038589227708</v>
      </c>
      <c r="L220" s="104">
        <v>76.5</v>
      </c>
      <c r="M220" s="104">
        <f t="shared" si="36"/>
        <v>38889.606602315813</v>
      </c>
      <c r="N220" s="104">
        <f t="shared" si="37"/>
        <v>268.13450401738294</v>
      </c>
      <c r="O220" s="106">
        <f t="shared" si="32"/>
        <v>4.06134259259259E-2</v>
      </c>
      <c r="P220" s="107">
        <f t="shared" si="33"/>
        <v>20.520718153320047</v>
      </c>
      <c r="Q220" s="107">
        <f>AVERAGE(P$5:P220)</f>
        <v>37.595882569166363</v>
      </c>
      <c r="R220" s="108">
        <f t="shared" si="38"/>
        <v>20.001999999999999</v>
      </c>
      <c r="S220" s="102" t="s">
        <v>61</v>
      </c>
      <c r="T220" s="109">
        <f t="shared" si="31"/>
        <v>0.36639598866354867</v>
      </c>
      <c r="U220" s="110">
        <v>0.7</v>
      </c>
      <c r="V220" s="114"/>
    </row>
    <row r="221" spans="1:22" x14ac:dyDescent="0.2">
      <c r="A221" s="100">
        <v>44432</v>
      </c>
      <c r="B221" s="101" t="s">
        <v>54</v>
      </c>
      <c r="C221" s="102">
        <v>217</v>
      </c>
      <c r="D221" s="103">
        <v>0.13865740740740742</v>
      </c>
      <c r="E221" s="103">
        <v>0.18964120370370371</v>
      </c>
      <c r="F221" s="104">
        <v>19.013999999999999</v>
      </c>
      <c r="G221" s="104">
        <v>47.759209599999998</v>
      </c>
      <c r="H221" s="105">
        <v>85.96</v>
      </c>
      <c r="I221" s="104">
        <v>5.665</v>
      </c>
      <c r="J221" s="104">
        <f t="shared" si="34"/>
        <v>67980</v>
      </c>
      <c r="K221" s="104">
        <f t="shared" si="35"/>
        <v>10.196359152599319</v>
      </c>
      <c r="L221" s="104">
        <v>76.5</v>
      </c>
      <c r="M221" s="104">
        <f t="shared" si="36"/>
        <v>47671.164271007205</v>
      </c>
      <c r="N221" s="104">
        <f t="shared" si="37"/>
        <v>328.68123656916964</v>
      </c>
      <c r="O221" s="106">
        <f t="shared" si="32"/>
        <v>5.0983796296296291E-2</v>
      </c>
      <c r="P221" s="107">
        <f t="shared" si="33"/>
        <v>15.539250851305336</v>
      </c>
      <c r="Q221" s="107">
        <f>AVERAGE(P$5:P221)</f>
        <v>37.494239105028754</v>
      </c>
      <c r="R221" s="108">
        <f t="shared" si="38"/>
        <v>19.013999999999999</v>
      </c>
      <c r="S221" s="102" t="s">
        <v>61</v>
      </c>
      <c r="T221" s="109">
        <f t="shared" si="31"/>
        <v>0.27389855132241453</v>
      </c>
      <c r="U221" s="110">
        <v>0.7</v>
      </c>
      <c r="V221" s="114"/>
    </row>
    <row r="222" spans="1:22" ht="12.75" customHeight="1" x14ac:dyDescent="0.2">
      <c r="A222" s="100">
        <v>44432</v>
      </c>
      <c r="B222" s="113" t="s">
        <v>53</v>
      </c>
      <c r="C222" s="102">
        <v>218</v>
      </c>
      <c r="D222" s="103">
        <v>0.20793981481481483</v>
      </c>
      <c r="E222" s="103">
        <v>0.28127314814814813</v>
      </c>
      <c r="F222" s="104">
        <v>20.032</v>
      </c>
      <c r="G222" s="104">
        <v>50.4907544</v>
      </c>
      <c r="H222" s="105">
        <v>81.387</v>
      </c>
      <c r="I222" s="104">
        <v>5.5780000000000003</v>
      </c>
      <c r="J222" s="104">
        <f t="shared" si="34"/>
        <v>66936</v>
      </c>
      <c r="K222" s="104">
        <f t="shared" si="35"/>
        <v>7.4683848727272757</v>
      </c>
      <c r="L222" s="104">
        <v>76.5</v>
      </c>
      <c r="M222" s="104">
        <f t="shared" si="36"/>
        <v>60540.63342990759</v>
      </c>
      <c r="N222" s="104">
        <f t="shared" si="37"/>
        <v>417.41313774718964</v>
      </c>
      <c r="O222" s="106">
        <f t="shared" si="32"/>
        <v>7.3333333333333306E-2</v>
      </c>
      <c r="P222" s="107">
        <f t="shared" si="33"/>
        <v>11.381818181818186</v>
      </c>
      <c r="Q222" s="107">
        <f>AVERAGE(P$5:P222)</f>
        <v>37.374457357674572</v>
      </c>
      <c r="R222" s="108">
        <f t="shared" si="38"/>
        <v>20.032</v>
      </c>
      <c r="S222" s="102" t="s">
        <v>61</v>
      </c>
      <c r="T222" s="109">
        <f t="shared" si="31"/>
        <v>0.21189107674887744</v>
      </c>
      <c r="U222" s="110">
        <v>0.7</v>
      </c>
      <c r="V222" s="114"/>
    </row>
    <row r="223" spans="1:22" ht="12.75" customHeight="1" x14ac:dyDescent="0.2">
      <c r="A223" s="100">
        <v>44435</v>
      </c>
      <c r="B223" s="113" t="s">
        <v>53</v>
      </c>
      <c r="C223" s="102">
        <v>219</v>
      </c>
      <c r="D223" s="103">
        <v>0.49136574074074074</v>
      </c>
      <c r="E223" s="103">
        <v>0.50430555555555556</v>
      </c>
      <c r="F223" s="104">
        <v>16</v>
      </c>
      <c r="G223" s="104">
        <v>55.424440000000004</v>
      </c>
      <c r="H223" s="105">
        <v>87.89</v>
      </c>
      <c r="I223" s="104">
        <v>4.67</v>
      </c>
      <c r="J223" s="104">
        <f t="shared" si="34"/>
        <v>56040</v>
      </c>
      <c r="K223" s="104">
        <f t="shared" si="35"/>
        <v>33.806150983899805</v>
      </c>
      <c r="L223" s="104">
        <v>76.5</v>
      </c>
      <c r="M223" s="104">
        <f t="shared" si="36"/>
        <v>12684.747396661191</v>
      </c>
      <c r="N223" s="104">
        <f t="shared" si="37"/>
        <v>87.45828896060371</v>
      </c>
      <c r="O223" s="106">
        <f t="shared" si="32"/>
        <v>1.2939814814814821E-2</v>
      </c>
      <c r="P223" s="107">
        <f t="shared" si="33"/>
        <v>51.520572450804984</v>
      </c>
      <c r="Q223" s="107">
        <f>AVERAGE(P$5:P223)</f>
        <v>37.439051490519915</v>
      </c>
      <c r="R223" s="108">
        <f t="shared" si="38"/>
        <v>16</v>
      </c>
      <c r="S223" s="102" t="s">
        <v>61</v>
      </c>
      <c r="T223" s="109">
        <f t="shared" si="31"/>
        <v>0.88817241336113995</v>
      </c>
      <c r="U223" s="110">
        <v>0.7</v>
      </c>
      <c r="V223" s="114"/>
    </row>
    <row r="224" spans="1:22" x14ac:dyDescent="0.2">
      <c r="A224" s="100">
        <v>44435</v>
      </c>
      <c r="B224" s="113" t="s">
        <v>53</v>
      </c>
      <c r="C224" s="102">
        <v>220</v>
      </c>
      <c r="D224" s="103">
        <v>0.72260416666666671</v>
      </c>
      <c r="E224" s="103">
        <v>0.7898263888888889</v>
      </c>
      <c r="F224" s="104">
        <v>17</v>
      </c>
      <c r="G224" s="104">
        <v>61.422104000000004</v>
      </c>
      <c r="H224" s="105">
        <v>89.18</v>
      </c>
      <c r="I224" s="104">
        <v>5.34</v>
      </c>
      <c r="J224" s="104">
        <f t="shared" si="34"/>
        <v>64080</v>
      </c>
      <c r="K224" s="104">
        <f t="shared" si="35"/>
        <v>6.9141669421487642</v>
      </c>
      <c r="L224" s="104">
        <v>76.5</v>
      </c>
      <c r="M224" s="104">
        <f t="shared" ref="M224:M232" si="39">((G224*1000)/L224)+((6.28*H224*J224)/(K224*L224))</f>
        <v>68652.663714844573</v>
      </c>
      <c r="N224" s="104">
        <f t="shared" ref="N224:N232" si="40">M224*0.00689476</f>
        <v>473.34363967456176</v>
      </c>
      <c r="O224" s="106">
        <f t="shared" si="32"/>
        <v>6.7222222222222183E-2</v>
      </c>
      <c r="P224" s="107">
        <f t="shared" si="33"/>
        <v>10.537190082644635</v>
      </c>
      <c r="Q224" s="107">
        <f>AVERAGE(P$5:P224)</f>
        <v>37.316770302302302</v>
      </c>
      <c r="R224" s="108">
        <f t="shared" si="38"/>
        <v>17</v>
      </c>
      <c r="S224" s="102" t="s">
        <v>60</v>
      </c>
      <c r="T224" s="109">
        <f t="shared" si="31"/>
        <v>0.17902488808206476</v>
      </c>
      <c r="U224" s="110">
        <v>0.7</v>
      </c>
      <c r="V224" s="114"/>
    </row>
    <row r="225" spans="1:22" ht="12.75" customHeight="1" x14ac:dyDescent="0.2">
      <c r="A225" s="100">
        <v>44437</v>
      </c>
      <c r="B225" s="113" t="s">
        <v>53</v>
      </c>
      <c r="C225" s="102">
        <v>221</v>
      </c>
      <c r="D225" s="103">
        <v>0.91108796296296291</v>
      </c>
      <c r="E225" s="103">
        <v>0.94828703703703709</v>
      </c>
      <c r="F225" s="104">
        <v>16.010000000000002</v>
      </c>
      <c r="G225" s="104">
        <v>44.004600000000003</v>
      </c>
      <c r="H225" s="105">
        <v>84.29</v>
      </c>
      <c r="I225" s="104">
        <v>3.69</v>
      </c>
      <c r="J225" s="104">
        <f t="shared" si="34"/>
        <v>44280</v>
      </c>
      <c r="K225" s="104">
        <f t="shared" si="35"/>
        <v>11.766925590541346</v>
      </c>
      <c r="L225" s="104">
        <v>76.5</v>
      </c>
      <c r="M225" s="104">
        <f t="shared" si="39"/>
        <v>26613.89771745538</v>
      </c>
      <c r="N225" s="104">
        <f t="shared" si="40"/>
        <v>183.49643742640265</v>
      </c>
      <c r="O225" s="106">
        <f t="shared" si="32"/>
        <v>3.719907407407419E-2</v>
      </c>
      <c r="P225" s="107">
        <f t="shared" si="33"/>
        <v>17.932794026135603</v>
      </c>
      <c r="Q225" s="107">
        <f>AVERAGE(P$5:P225)</f>
        <v>37.229060002410144</v>
      </c>
      <c r="R225" s="108">
        <f t="shared" si="38"/>
        <v>16.010000000000002</v>
      </c>
      <c r="S225" s="102" t="s">
        <v>60</v>
      </c>
      <c r="T225" s="109">
        <f t="shared" si="31"/>
        <v>0.32235021995016483</v>
      </c>
      <c r="U225" s="110">
        <v>0.7</v>
      </c>
      <c r="V225" s="114"/>
    </row>
    <row r="226" spans="1:22" ht="12.75" customHeight="1" x14ac:dyDescent="0.2">
      <c r="A226" s="100">
        <v>44438</v>
      </c>
      <c r="B226" s="113" t="s">
        <v>53</v>
      </c>
      <c r="C226" s="102">
        <v>222</v>
      </c>
      <c r="D226" s="103">
        <v>0.38375000000000004</v>
      </c>
      <c r="E226" s="103">
        <v>0.38805555555555554</v>
      </c>
      <c r="F226" s="104">
        <v>2.0099999999999998</v>
      </c>
      <c r="G226" s="104">
        <v>65.490983999999997</v>
      </c>
      <c r="H226" s="105">
        <v>88.8</v>
      </c>
      <c r="I226" s="104">
        <v>4.8499999999999996</v>
      </c>
      <c r="J226" s="104">
        <f t="shared" si="34"/>
        <v>58199.999999999993</v>
      </c>
      <c r="K226" s="104">
        <f t="shared" si="35"/>
        <v>12.763525935484013</v>
      </c>
      <c r="L226" s="104">
        <v>76.5</v>
      </c>
      <c r="M226" s="104">
        <f t="shared" si="39"/>
        <v>34096.28100924303</v>
      </c>
      <c r="N226" s="104">
        <f t="shared" si="40"/>
        <v>235.08567445128847</v>
      </c>
      <c r="O226" s="106">
        <f t="shared" si="32"/>
        <v>4.305555555555507E-3</v>
      </c>
      <c r="P226" s="107">
        <f t="shared" si="33"/>
        <v>19.451612903226025</v>
      </c>
      <c r="Q226" s="107">
        <f>AVERAGE(P$5:P226)</f>
        <v>37.14898141187328</v>
      </c>
      <c r="R226" s="108">
        <f t="shared" si="38"/>
        <v>2.0099999999999998</v>
      </c>
      <c r="S226" s="102" t="s">
        <v>60</v>
      </c>
      <c r="T226" s="109">
        <f t="shared" si="31"/>
        <v>0.33189347705477112</v>
      </c>
      <c r="U226" s="110">
        <v>0.7</v>
      </c>
      <c r="V226" s="114"/>
    </row>
    <row r="227" spans="1:22" ht="12.75" customHeight="1" x14ac:dyDescent="0.2">
      <c r="A227" s="100">
        <v>44438</v>
      </c>
      <c r="B227" s="113" t="s">
        <v>54</v>
      </c>
      <c r="C227" s="102">
        <v>223</v>
      </c>
      <c r="D227" s="103">
        <v>0.94008101851851855</v>
      </c>
      <c r="E227" s="103">
        <v>0.97541666666666671</v>
      </c>
      <c r="F227" s="104">
        <v>10.97</v>
      </c>
      <c r="G227" s="104">
        <v>51.027352</v>
      </c>
      <c r="H227" s="105">
        <v>89.19</v>
      </c>
      <c r="I227" s="104">
        <v>3.92</v>
      </c>
      <c r="J227" s="104">
        <f t="shared" si="34"/>
        <v>47040</v>
      </c>
      <c r="K227" s="104">
        <f t="shared" si="35"/>
        <v>8.4878436475597763</v>
      </c>
      <c r="L227" s="104">
        <v>76.5</v>
      </c>
      <c r="M227" s="104">
        <f t="shared" si="39"/>
        <v>41244.433412510756</v>
      </c>
      <c r="N227" s="104">
        <f t="shared" si="40"/>
        <v>284.37046971524268</v>
      </c>
      <c r="O227" s="106">
        <f t="shared" si="32"/>
        <v>3.5335648148148158E-2</v>
      </c>
      <c r="P227" s="107">
        <f t="shared" si="33"/>
        <v>12.935473304945953</v>
      </c>
      <c r="Q227" s="107">
        <f>AVERAGE(P$5:P227)</f>
        <v>37.040400658030556</v>
      </c>
      <c r="R227" s="108">
        <f t="shared" si="38"/>
        <v>10.97</v>
      </c>
      <c r="S227" s="102" t="s">
        <v>60</v>
      </c>
      <c r="T227" s="109">
        <f t="shared" si="31"/>
        <v>0.21974663053246821</v>
      </c>
      <c r="U227" s="110">
        <v>0.7</v>
      </c>
      <c r="V227" s="114"/>
    </row>
    <row r="228" spans="1:22" ht="12.75" customHeight="1" x14ac:dyDescent="0.2">
      <c r="A228" s="100">
        <v>44439</v>
      </c>
      <c r="B228" s="113" t="s">
        <v>54</v>
      </c>
      <c r="C228" s="102">
        <v>224</v>
      </c>
      <c r="D228" s="103">
        <v>0.99671296296296286</v>
      </c>
      <c r="E228" s="103">
        <v>1.0160185185185184</v>
      </c>
      <c r="F228" s="104">
        <v>16.489999999999998</v>
      </c>
      <c r="G228" s="104">
        <v>16.185600000000001</v>
      </c>
      <c r="H228" s="105">
        <v>87.47</v>
      </c>
      <c r="I228" s="104">
        <v>4.79</v>
      </c>
      <c r="J228" s="104">
        <f t="shared" si="34"/>
        <v>57480</v>
      </c>
      <c r="K228" s="104">
        <f t="shared" si="35"/>
        <v>23.352971913669041</v>
      </c>
      <c r="L228" s="104">
        <v>76.5</v>
      </c>
      <c r="M228" s="104">
        <f t="shared" si="39"/>
        <v>17885.457920188841</v>
      </c>
      <c r="N228" s="104">
        <f t="shared" si="40"/>
        <v>123.31593984980121</v>
      </c>
      <c r="O228" s="106">
        <f t="shared" si="32"/>
        <v>1.9305555555555576E-2</v>
      </c>
      <c r="P228" s="107">
        <f t="shared" si="33"/>
        <v>35.589928057553919</v>
      </c>
      <c r="Q228" s="107">
        <f>AVERAGE(P$5:P228)</f>
        <v>37.033925333921282</v>
      </c>
      <c r="R228" s="108">
        <f t="shared" si="38"/>
        <v>16.489999999999998</v>
      </c>
      <c r="S228" s="102" t="s">
        <v>60</v>
      </c>
      <c r="T228" s="109">
        <f t="shared" si="31"/>
        <v>0.61648717755271787</v>
      </c>
      <c r="U228" s="110">
        <v>0.7</v>
      </c>
      <c r="V228" s="114"/>
    </row>
    <row r="229" spans="1:22" x14ac:dyDescent="0.2">
      <c r="A229" s="100">
        <v>44439</v>
      </c>
      <c r="B229" s="113" t="s">
        <v>53</v>
      </c>
      <c r="C229" s="102">
        <v>225</v>
      </c>
      <c r="D229" s="103">
        <v>0.18373842592592593</v>
      </c>
      <c r="E229" s="103">
        <v>0.20064814814814813</v>
      </c>
      <c r="F229" s="104">
        <v>17</v>
      </c>
      <c r="G229" s="104">
        <v>58.245680000000007</v>
      </c>
      <c r="H229" s="105">
        <v>89.64</v>
      </c>
      <c r="I229" s="104">
        <v>5.98</v>
      </c>
      <c r="J229" s="104">
        <f t="shared" si="34"/>
        <v>71760</v>
      </c>
      <c r="K229" s="104">
        <f t="shared" si="35"/>
        <v>27.486298151950752</v>
      </c>
      <c r="L229" s="104">
        <v>76.5</v>
      </c>
      <c r="M229" s="104">
        <f t="shared" si="39"/>
        <v>19973.100772677539</v>
      </c>
      <c r="N229" s="104">
        <f t="shared" si="40"/>
        <v>137.7097362834262</v>
      </c>
      <c r="O229" s="106">
        <f t="shared" si="32"/>
        <v>1.6909722222222201E-2</v>
      </c>
      <c r="P229" s="107">
        <f t="shared" si="33"/>
        <v>41.889117043121203</v>
      </c>
      <c r="Q229" s="107">
        <f>AVERAGE(P$5:P229)</f>
        <v>37.055503963739952</v>
      </c>
      <c r="R229" s="108">
        <f t="shared" si="38"/>
        <v>17</v>
      </c>
      <c r="S229" s="102" t="s">
        <v>60</v>
      </c>
      <c r="T229" s="109">
        <f t="shared" si="31"/>
        <v>0.70803613516559849</v>
      </c>
      <c r="U229" s="110">
        <v>0.7</v>
      </c>
      <c r="V229" s="114"/>
    </row>
    <row r="230" spans="1:22" ht="12.75" customHeight="1" x14ac:dyDescent="0.2">
      <c r="A230" s="100">
        <v>44439</v>
      </c>
      <c r="B230" s="113" t="s">
        <v>53</v>
      </c>
      <c r="C230" s="102">
        <v>226</v>
      </c>
      <c r="D230" s="103">
        <v>0.28133101851851855</v>
      </c>
      <c r="E230" s="103">
        <v>0.30947916666666669</v>
      </c>
      <c r="F230" s="104">
        <v>12.01</v>
      </c>
      <c r="G230" s="104">
        <v>67.631080000000011</v>
      </c>
      <c r="H230" s="105">
        <v>73.67</v>
      </c>
      <c r="I230" s="104">
        <v>5.25</v>
      </c>
      <c r="J230" s="104">
        <f t="shared" si="34"/>
        <v>63000</v>
      </c>
      <c r="K230" s="104">
        <f t="shared" si="35"/>
        <v>11.66532880263158</v>
      </c>
      <c r="L230" s="104">
        <v>76.5</v>
      </c>
      <c r="M230" s="104">
        <f t="shared" si="39"/>
        <v>33545.289447343297</v>
      </c>
      <c r="N230" s="104">
        <f t="shared" si="40"/>
        <v>231.28671986996466</v>
      </c>
      <c r="O230" s="106">
        <f t="shared" si="32"/>
        <v>2.8148148148148144E-2</v>
      </c>
      <c r="P230" s="107">
        <f t="shared" si="33"/>
        <v>17.777960526315791</v>
      </c>
      <c r="Q230" s="107">
        <f>AVERAGE(P$5:P230)</f>
        <v>36.970205098972585</v>
      </c>
      <c r="R230" s="108">
        <f t="shared" si="38"/>
        <v>12.01</v>
      </c>
      <c r="S230" s="102" t="s">
        <v>60</v>
      </c>
      <c r="T230" s="109">
        <f t="shared" si="31"/>
        <v>0.36563463862835893</v>
      </c>
      <c r="U230" s="110">
        <v>0.7</v>
      </c>
      <c r="V230" s="114"/>
    </row>
    <row r="231" spans="1:22" ht="12.75" customHeight="1" x14ac:dyDescent="0.2">
      <c r="A231" s="100">
        <v>44439</v>
      </c>
      <c r="B231" s="112" t="s">
        <v>54</v>
      </c>
      <c r="C231" s="102">
        <v>227</v>
      </c>
      <c r="D231" s="103">
        <v>0.98950231481481488</v>
      </c>
      <c r="E231" s="103">
        <v>0.99291666666666656</v>
      </c>
      <c r="F231" s="104">
        <v>6</v>
      </c>
      <c r="G231" s="104">
        <v>28.520376000000002</v>
      </c>
      <c r="H231" s="105">
        <v>91.18</v>
      </c>
      <c r="I231" s="104">
        <v>5.26</v>
      </c>
      <c r="J231" s="104">
        <f t="shared" si="34"/>
        <v>63120</v>
      </c>
      <c r="K231" s="104">
        <f t="shared" si="35"/>
        <v>48.044843389832884</v>
      </c>
      <c r="L231" s="104">
        <v>76.5</v>
      </c>
      <c r="M231" s="104">
        <f t="shared" si="39"/>
        <v>10206.539138510767</v>
      </c>
      <c r="N231" s="104">
        <f t="shared" si="40"/>
        <v>70.371637790638488</v>
      </c>
      <c r="O231" s="106">
        <f t="shared" si="32"/>
        <v>3.4143518518516824E-3</v>
      </c>
      <c r="P231" s="107">
        <f t="shared" si="33"/>
        <v>73.220338983054475</v>
      </c>
      <c r="Q231" s="107">
        <f>AVERAGE(P$5:P231)</f>
        <v>37.129897318726243</v>
      </c>
      <c r="R231" s="108">
        <f t="shared" si="38"/>
        <v>6</v>
      </c>
      <c r="S231" s="102" t="s">
        <v>60</v>
      </c>
      <c r="T231" s="109">
        <v>1</v>
      </c>
      <c r="U231" s="110">
        <v>0.7</v>
      </c>
      <c r="V231" s="114"/>
    </row>
    <row r="232" spans="1:22" x14ac:dyDescent="0.2">
      <c r="A232" s="115">
        <v>44440</v>
      </c>
      <c r="B232" s="116" t="s">
        <v>53</v>
      </c>
      <c r="C232" s="117">
        <v>228</v>
      </c>
      <c r="D232" s="118">
        <v>0.4268055555555556</v>
      </c>
      <c r="E232" s="118">
        <v>0.4419907407407408</v>
      </c>
      <c r="F232" s="119">
        <v>16.98</v>
      </c>
      <c r="G232" s="119">
        <v>49.779711999999996</v>
      </c>
      <c r="H232" s="120">
        <v>88.32</v>
      </c>
      <c r="I232" s="119">
        <v>5.35</v>
      </c>
      <c r="J232" s="119">
        <f t="shared" si="34"/>
        <v>64199.999999999993</v>
      </c>
      <c r="K232" s="119">
        <f t="shared" si="35"/>
        <v>30.57182736585365</v>
      </c>
      <c r="L232" s="119">
        <v>76.5</v>
      </c>
      <c r="M232" s="119">
        <f t="shared" si="39"/>
        <v>15876.191872227691</v>
      </c>
      <c r="N232" s="119">
        <f t="shared" si="40"/>
        <v>109.46253267296059</v>
      </c>
      <c r="O232" s="121">
        <f t="shared" si="32"/>
        <v>1.518518518518519E-2</v>
      </c>
      <c r="P232" s="122">
        <f t="shared" si="33"/>
        <v>46.591463414634134</v>
      </c>
      <c r="Q232" s="122">
        <f>AVERAGE(P$5:P232)</f>
        <v>37.171395415638123</v>
      </c>
      <c r="R232" s="123">
        <f t="shared" si="38"/>
        <v>16.98</v>
      </c>
      <c r="S232" s="117" t="s">
        <v>60</v>
      </c>
      <c r="T232" s="124">
        <f>((((P232/60)*1000)/H232)/Y$1)</f>
        <v>0.79928811578135528</v>
      </c>
      <c r="U232" s="125">
        <v>0.7</v>
      </c>
      <c r="V232" s="126"/>
    </row>
    <row r="233" spans="1:22" x14ac:dyDescent="0.2">
      <c r="C233" s="65">
        <f>C232</f>
        <v>228</v>
      </c>
      <c r="F233" s="64">
        <f>SUM(F5:F232)</f>
        <v>3423.6980000000021</v>
      </c>
      <c r="I233" s="87"/>
      <c r="Q233" s="64">
        <f>AVERAGE(Q5:Q232)</f>
        <v>36.78557729859066</v>
      </c>
      <c r="T233" s="127">
        <f>AVERAGE(T5:T232)</f>
        <v>0.5746427334103531</v>
      </c>
    </row>
    <row r="234" spans="1:22" x14ac:dyDescent="0.2">
      <c r="I234" s="66">
        <v>5.39</v>
      </c>
    </row>
    <row r="235" spans="1:22" x14ac:dyDescent="0.2">
      <c r="I235" s="66">
        <v>5.77</v>
      </c>
    </row>
    <row r="236" spans="1:22" x14ac:dyDescent="0.2">
      <c r="I236" s="66">
        <v>5.22</v>
      </c>
    </row>
    <row r="237" spans="1:22" x14ac:dyDescent="0.2">
      <c r="I237" s="66">
        <v>5.43</v>
      </c>
    </row>
    <row r="238" spans="1:22" x14ac:dyDescent="0.2">
      <c r="I238" s="66">
        <v>5.28</v>
      </c>
    </row>
    <row r="239" spans="1:22" x14ac:dyDescent="0.2">
      <c r="I239" s="66">
        <v>6.15</v>
      </c>
    </row>
    <row r="240" spans="1:22" x14ac:dyDescent="0.2">
      <c r="I240" s="66">
        <v>6.11</v>
      </c>
    </row>
    <row r="241" spans="9:9" x14ac:dyDescent="0.2">
      <c r="I241" s="66">
        <v>4.33</v>
      </c>
    </row>
    <row r="242" spans="9:9" x14ac:dyDescent="0.2">
      <c r="I242" s="66">
        <v>6.68</v>
      </c>
    </row>
    <row r="243" spans="9:9" x14ac:dyDescent="0.2">
      <c r="I243" s="66">
        <v>5.68</v>
      </c>
    </row>
    <row r="244" spans="9:9" x14ac:dyDescent="0.2">
      <c r="I244" s="66">
        <v>6.96</v>
      </c>
    </row>
    <row r="245" spans="9:9" x14ac:dyDescent="0.2">
      <c r="I245" s="66">
        <v>7.06</v>
      </c>
    </row>
    <row r="246" spans="9:9" x14ac:dyDescent="0.2">
      <c r="I246" s="66">
        <v>6.73</v>
      </c>
    </row>
    <row r="247" spans="9:9" x14ac:dyDescent="0.2">
      <c r="I247" s="66">
        <v>5.98</v>
      </c>
    </row>
    <row r="248" spans="9:9" x14ac:dyDescent="0.2">
      <c r="I248" s="66">
        <v>0.86</v>
      </c>
    </row>
    <row r="249" spans="9:9" x14ac:dyDescent="0.2">
      <c r="I249" s="66">
        <v>4.47</v>
      </c>
    </row>
    <row r="250" spans="9:9" x14ac:dyDescent="0.2">
      <c r="I250" s="66">
        <v>3.99</v>
      </c>
    </row>
    <row r="251" spans="9:9" x14ac:dyDescent="0.2">
      <c r="I251" s="66">
        <v>2.12</v>
      </c>
    </row>
    <row r="252" spans="9:9" x14ac:dyDescent="0.2">
      <c r="I252" s="66">
        <v>5.55</v>
      </c>
    </row>
    <row r="253" spans="9:9" x14ac:dyDescent="0.2">
      <c r="I253" s="66">
        <v>5.34</v>
      </c>
    </row>
    <row r="254" spans="9:9" x14ac:dyDescent="0.2">
      <c r="I254" s="66">
        <v>6.16</v>
      </c>
    </row>
    <row r="255" spans="9:9" x14ac:dyDescent="0.2">
      <c r="I255" s="66">
        <v>5.79</v>
      </c>
    </row>
    <row r="256" spans="9:9" x14ac:dyDescent="0.2">
      <c r="I256" s="66">
        <v>5.3</v>
      </c>
    </row>
    <row r="257" spans="9:9" x14ac:dyDescent="0.2">
      <c r="I257" s="66">
        <v>5.85</v>
      </c>
    </row>
    <row r="258" spans="9:9" x14ac:dyDescent="0.2">
      <c r="I258" s="66">
        <v>6.67</v>
      </c>
    </row>
    <row r="259" spans="9:9" x14ac:dyDescent="0.2">
      <c r="I259" s="66">
        <v>5.24</v>
      </c>
    </row>
    <row r="260" spans="9:9" x14ac:dyDescent="0.2">
      <c r="I260" s="66">
        <v>5.33</v>
      </c>
    </row>
    <row r="261" spans="9:9" x14ac:dyDescent="0.2">
      <c r="I261" s="66">
        <v>5.25</v>
      </c>
    </row>
    <row r="262" spans="9:9" x14ac:dyDescent="0.2">
      <c r="I262" s="66">
        <v>2.31</v>
      </c>
    </row>
    <row r="263" spans="9:9" x14ac:dyDescent="0.2">
      <c r="I263" s="66">
        <v>3</v>
      </c>
    </row>
    <row r="264" spans="9:9" x14ac:dyDescent="0.2">
      <c r="I264" s="66">
        <v>2.16</v>
      </c>
    </row>
    <row r="265" spans="9:9" x14ac:dyDescent="0.2">
      <c r="I265" s="66">
        <v>7.13</v>
      </c>
    </row>
    <row r="266" spans="9:9" x14ac:dyDescent="0.2">
      <c r="I266" s="66">
        <v>2.7</v>
      </c>
    </row>
    <row r="267" spans="9:9" x14ac:dyDescent="0.2">
      <c r="I267" s="66">
        <v>3.35</v>
      </c>
    </row>
    <row r="268" spans="9:9" x14ac:dyDescent="0.2">
      <c r="I268" s="66">
        <v>7.94</v>
      </c>
    </row>
    <row r="269" spans="9:9" x14ac:dyDescent="0.2">
      <c r="I269" s="66">
        <v>5.26</v>
      </c>
    </row>
    <row r="270" spans="9:9" x14ac:dyDescent="0.2">
      <c r="I270" s="66">
        <v>1.48</v>
      </c>
    </row>
    <row r="271" spans="9:9" x14ac:dyDescent="0.2">
      <c r="I271" s="66">
        <v>1.44</v>
      </c>
    </row>
    <row r="272" spans="9:9" x14ac:dyDescent="0.2">
      <c r="I272" s="66">
        <v>1.38</v>
      </c>
    </row>
    <row r="273" spans="9:9" x14ac:dyDescent="0.2">
      <c r="I273" s="66">
        <v>1.41</v>
      </c>
    </row>
    <row r="274" spans="9:9" x14ac:dyDescent="0.2">
      <c r="I274" s="66">
        <v>1.33</v>
      </c>
    </row>
    <row r="275" spans="9:9" x14ac:dyDescent="0.2">
      <c r="I275" s="66">
        <v>1.86</v>
      </c>
    </row>
    <row r="276" spans="9:9" x14ac:dyDescent="0.2">
      <c r="I276" s="66">
        <v>1.85</v>
      </c>
    </row>
    <row r="277" spans="9:9" x14ac:dyDescent="0.2">
      <c r="I277" s="66">
        <v>1.85</v>
      </c>
    </row>
    <row r="278" spans="9:9" x14ac:dyDescent="0.2">
      <c r="I278" s="66">
        <v>1.79</v>
      </c>
    </row>
    <row r="279" spans="9:9" x14ac:dyDescent="0.2">
      <c r="I279" s="66">
        <v>1.77</v>
      </c>
    </row>
    <row r="280" spans="9:9" x14ac:dyDescent="0.2">
      <c r="I280" s="66">
        <v>2.34</v>
      </c>
    </row>
    <row r="281" spans="9:9" x14ac:dyDescent="0.2">
      <c r="I281" s="66">
        <v>2.0699999999999998</v>
      </c>
    </row>
    <row r="282" spans="9:9" x14ac:dyDescent="0.2">
      <c r="I282" s="66">
        <v>1.85</v>
      </c>
    </row>
    <row r="283" spans="9:9" x14ac:dyDescent="0.2">
      <c r="I283" s="66">
        <v>5.13</v>
      </c>
    </row>
    <row r="284" spans="9:9" x14ac:dyDescent="0.2">
      <c r="I284" s="66">
        <v>5.28</v>
      </c>
    </row>
    <row r="285" spans="9:9" x14ac:dyDescent="0.2">
      <c r="I285" s="66">
        <v>5.22</v>
      </c>
    </row>
    <row r="286" spans="9:9" x14ac:dyDescent="0.2">
      <c r="I286" s="66">
        <v>4.46</v>
      </c>
    </row>
    <row r="287" spans="9:9" x14ac:dyDescent="0.2">
      <c r="I287" s="66">
        <v>4.58</v>
      </c>
    </row>
    <row r="288" spans="9:9" x14ac:dyDescent="0.2">
      <c r="I288" s="66">
        <v>5.35</v>
      </c>
    </row>
  </sheetData>
  <mergeCells count="9">
    <mergeCell ref="W8:X8"/>
    <mergeCell ref="W9:X9"/>
    <mergeCell ref="W10:X10"/>
    <mergeCell ref="W1:X1"/>
    <mergeCell ref="W2:X2"/>
    <mergeCell ref="D3:Y3"/>
    <mergeCell ref="W4:X4"/>
    <mergeCell ref="W6:X6"/>
    <mergeCell ref="W7:X7"/>
  </mergeCells>
  <conditionalFormatting sqref="T5:T232">
    <cfRule type="cellIs" dxfId="5" priority="137" operator="greaterThan">
      <formula>0.76</formula>
    </cfRule>
    <cfRule type="cellIs" dxfId="4" priority="138" operator="between">
      <formula>0.7</formula>
      <formula>0.75</formula>
    </cfRule>
    <cfRule type="cellIs" dxfId="3" priority="139" operator="lessThan">
      <formula>0.69</formula>
    </cfRule>
  </conditionalFormatting>
  <conditionalFormatting sqref="T5:T232">
    <cfRule type="cellIs" dxfId="2" priority="134" operator="greaterThan">
      <formula>0.76</formula>
    </cfRule>
    <cfRule type="cellIs" dxfId="1" priority="135" operator="between">
      <formula>0.76</formula>
      <formula>0.8</formula>
    </cfRule>
    <cfRule type="cellIs" dxfId="0" priority="136" operator="lessThan">
      <formula>0.65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" workbookViewId="0">
      <selection activeCell="F6" sqref="F6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RESUMO BROCAS 12.25</vt:lpstr>
      <vt:lpstr>PF6753</vt:lpstr>
      <vt:lpstr>Sheet1</vt:lpstr>
      <vt:lpstr>Planilha1</vt:lpstr>
    </vt:vector>
  </TitlesOfParts>
  <Company>Atlas Copco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Renato</dc:creator>
  <cp:lastModifiedBy>brcjaa</cp:lastModifiedBy>
  <cp:lastPrinted>2015-05-29T00:29:46Z</cp:lastPrinted>
  <dcterms:created xsi:type="dcterms:W3CDTF">2014-06-24T15:01:55Z</dcterms:created>
  <dcterms:modified xsi:type="dcterms:W3CDTF">2021-10-14T13:24:35Z</dcterms:modified>
</cp:coreProperties>
</file>