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knight/Documents/UTAustin Bootcamp Training/Homework/Starter_Code/"/>
    </mc:Choice>
  </mc:AlternateContent>
  <xr:revisionPtr revIDLastSave="0" documentId="13_ncr:1_{F562A49F-859D-AF48-9D69-83480F7A0721}" xr6:coauthVersionLast="47" xr6:coauthVersionMax="47" xr10:uidLastSave="{00000000-0000-0000-0000-000000000000}"/>
  <bookViews>
    <workbookView xWindow="0" yWindow="760" windowWidth="34560" windowHeight="21580" activeTab="5" xr2:uid="{00000000-000D-0000-FFFF-FFFF00000000}"/>
  </bookViews>
  <sheets>
    <sheet name="Crowdfunding" sheetId="1" r:id="rId1"/>
    <sheet name="Country Filter" sheetId="2" r:id="rId2"/>
    <sheet name="sub-category" sheetId="3" r:id="rId3"/>
    <sheet name="Date" sheetId="4" r:id="rId4"/>
    <sheet name="Crowdfunding Analysis" sheetId="5" r:id="rId5"/>
    <sheet name="Statistical Analysis" sheetId="6" r:id="rId6"/>
  </sheets>
  <definedNames>
    <definedName name="_xlnm._FilterDatabase" localSheetId="0" hidden="1">Crowdfunding!$B$1:$T$1</definedName>
    <definedName name="_xlnm._FilterDatabase" localSheetId="5" hidden="1">'Statistical Analysis'!$H$16:$K$16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K14" i="6"/>
  <c r="K13" i="6"/>
  <c r="K12" i="6"/>
  <c r="K11" i="6"/>
  <c r="K10" i="6"/>
  <c r="K9" i="6"/>
  <c r="I14" i="6"/>
  <c r="I13" i="6"/>
  <c r="I11" i="6"/>
  <c r="I10" i="6"/>
  <c r="I9" i="6"/>
  <c r="D13" i="5"/>
  <c r="D12" i="5"/>
  <c r="D11" i="5"/>
  <c r="D10" i="5"/>
  <c r="D9" i="5"/>
  <c r="H9" i="5" s="1"/>
  <c r="D8" i="5"/>
  <c r="H8" i="5" s="1"/>
  <c r="D7" i="5"/>
  <c r="H7" i="5" s="1"/>
  <c r="D6" i="5"/>
  <c r="D5" i="5"/>
  <c r="D4" i="5"/>
  <c r="D3" i="5"/>
  <c r="D2" i="5"/>
  <c r="C13" i="5"/>
  <c r="C12" i="5"/>
  <c r="C11" i="5"/>
  <c r="C10" i="5"/>
  <c r="C9" i="5"/>
  <c r="G9" i="5" s="1"/>
  <c r="C8" i="5"/>
  <c r="C7" i="5"/>
  <c r="G7" i="5" s="1"/>
  <c r="C6" i="5"/>
  <c r="C5" i="5"/>
  <c r="C4" i="5"/>
  <c r="C3" i="5"/>
  <c r="C2" i="5"/>
  <c r="B13" i="5"/>
  <c r="B12" i="5"/>
  <c r="E12" i="5" s="1"/>
  <c r="B11" i="5"/>
  <c r="B10" i="5"/>
  <c r="B9" i="5"/>
  <c r="E9" i="5" s="1"/>
  <c r="B8" i="5"/>
  <c r="E8" i="5" s="1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G8" i="5" l="1"/>
  <c r="F2" i="5"/>
  <c r="G10" i="5"/>
  <c r="F3" i="5"/>
  <c r="G2" i="5"/>
  <c r="G12" i="5"/>
  <c r="G3" i="5"/>
  <c r="G13" i="5"/>
  <c r="H11" i="5"/>
  <c r="H2" i="5"/>
  <c r="H12" i="5"/>
  <c r="H3" i="5"/>
  <c r="H13" i="5"/>
  <c r="E6" i="5"/>
  <c r="G6" i="5" s="1"/>
  <c r="E5" i="5"/>
  <c r="H5" i="5" s="1"/>
  <c r="F9" i="5"/>
  <c r="E2" i="5"/>
  <c r="E4" i="5"/>
  <c r="H4" i="5" s="1"/>
  <c r="F12" i="5"/>
  <c r="E13" i="5"/>
  <c r="F13" i="5" s="1"/>
  <c r="E3" i="5"/>
  <c r="F8" i="5"/>
  <c r="E11" i="5"/>
  <c r="G11" i="5" s="1"/>
  <c r="E10" i="5"/>
  <c r="F10" i="5" s="1"/>
  <c r="F7" i="5"/>
  <c r="F11" i="5" l="1"/>
  <c r="H6" i="5"/>
  <c r="F5" i="5"/>
  <c r="H10" i="5"/>
  <c r="G5" i="5"/>
  <c r="F4" i="5"/>
  <c r="G4" i="5"/>
  <c r="F6" i="5"/>
</calcChain>
</file>

<file path=xl/sharedStrings.xml><?xml version="1.0" encoding="utf-8"?>
<sst xmlns="http://schemas.openxmlformats.org/spreadsheetml/2006/main" count="7439" uniqueCount="2118">
  <si>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</si>
  <si>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</si>
  <si>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</si>
  <si>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</si>
  <si>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</si>
  <si>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</si>
  <si>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</si>
  <si>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</si>
  <si>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</si>
  <si>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</si>
  <si>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</si>
  <si>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</si>
  <si>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</si>
  <si>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</si>
  <si>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</si>
  <si>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</si>
  <si>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</si>
  <si>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</si>
  <si>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</si>
  <si>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</si>
  <si>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</si>
  <si>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</si>
  <si>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</si>
  <si>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</si>
  <si>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</si>
  <si>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</si>
  <si>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</si>
  <si>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</si>
  <si>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</si>
  <si>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</si>
  <si>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</si>
  <si>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</si>
  <si>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</si>
  <si>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</si>
  <si>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</si>
  <si>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</si>
  <si>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</si>
  <si>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</si>
  <si>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</si>
  <si>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</si>
  <si>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</si>
  <si>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</si>
  <si>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</si>
  <si>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</si>
  <si>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</si>
  <si>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</si>
  <si>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</si>
  <si>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</si>
  <si>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</si>
  <si>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</si>
  <si>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</si>
  <si>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</si>
  <si>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</si>
  <si>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</si>
  <si>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</si>
  <si>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</si>
  <si>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</si>
  <si>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</si>
  <si>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</si>
  <si>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</si>
  <si>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</si>
  <si>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</si>
  <si>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</si>
  <si>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</si>
  <si>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</si>
  <si>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</si>
  <si>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</si>
  <si>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</si>
  <si>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</si>
  <si>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</si>
  <si>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</si>
  <si>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</si>
  <si>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</si>
  <si>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</si>
  <si>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</si>
  <si>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</si>
  <si>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</si>
  <si>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</si>
  <si>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</si>
  <si>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</si>
  <si>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</si>
  <si>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</si>
  <si>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</si>
  <si>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</si>
  <si>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</si>
  <si>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</si>
  <si>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</si>
  <si>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</si>
  <si>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</si>
  <si>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</si>
  <si>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</si>
  <si>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</si>
  <si>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</si>
  <si>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</si>
  <si>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</si>
  <si>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</si>
  <si>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</si>
  <si>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</si>
  <si>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</si>
  <si>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</si>
  <si>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</si>
  <si>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</si>
  <si>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</si>
  <si>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</si>
  <si>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</si>
  <si>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</si>
  <si>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</si>
  <si>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</si>
  <si>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</si>
  <si>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</si>
  <si>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</si>
  <si>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</si>
  <si>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</si>
  <si>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</si>
  <si>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</si>
  <si>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</si>
  <si>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</si>
  <si>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</si>
  <si>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</si>
  <si>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</si>
  <si>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</si>
  <si>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</si>
  <si>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</si>
  <si>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</si>
  <si>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</si>
  <si>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</si>
  <si>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</si>
  <si>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</si>
  <si>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</si>
  <si>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</si>
  <si>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</si>
  <si>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</si>
  <si>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</si>
  <si>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</si>
  <si>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</si>
  <si>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</si>
  <si>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</si>
  <si>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</si>
  <si>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</si>
  <si>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</si>
  <si>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</si>
  <si>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</si>
  <si>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</si>
  <si>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</si>
  <si>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</si>
  <si>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</si>
  <si>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</si>
  <si>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</si>
  <si>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</si>
  <si>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</si>
  <si>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</si>
  <si>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</si>
  <si>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</si>
  <si>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</si>
  <si>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</si>
  <si>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</si>
  <si>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</si>
  <si>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</si>
  <si>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</si>
  <si>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</si>
  <si>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</si>
  <si>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</si>
  <si>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</si>
  <si>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</si>
  <si>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</si>
  <si>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</si>
  <si>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</si>
  <si>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</si>
  <si>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</si>
  <si>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</si>
  <si>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</si>
  <si>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</si>
  <si>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</si>
  <si>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</si>
  <si>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</si>
  <si>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</si>
  <si>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</si>
  <si>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</si>
  <si>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</si>
  <si>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</si>
  <si>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</si>
  <si>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</si>
  <si>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</si>
  <si>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</si>
  <si>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</si>
  <si>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</si>
  <si>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</si>
  <si>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</si>
  <si>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</si>
  <si>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</si>
  <si>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</si>
  <si>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</si>
  <si>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</si>
  <si>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</si>
  <si>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</si>
  <si>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</si>
  <si>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</si>
  <si>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</si>
  <si>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</si>
  <si>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</si>
  <si>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</si>
  <si>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</si>
  <si>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</si>
  <si>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</si>
  <si>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</si>
  <si>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</si>
  <si>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</si>
  <si>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</si>
  <si>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</si>
  <si>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</si>
  <si>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</si>
  <si>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</si>
  <si>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</si>
  <si>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</si>
  <si>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</si>
  <si>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</si>
  <si>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</si>
  <si>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</si>
  <si>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</si>
  <si>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</si>
  <si>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</si>
  <si>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</si>
  <si>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</si>
  <si>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</si>
  <si>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</si>
  <si>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</si>
  <si>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</si>
  <si>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</si>
  <si>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</si>
  <si>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</si>
  <si>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</si>
  <si>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</si>
  <si>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</si>
  <si>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</si>
  <si>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</si>
  <si>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</si>
  <si>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</si>
  <si>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</si>
  <si>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</si>
  <si>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</si>
  <si>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</si>
  <si>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</si>
  <si>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</si>
  <si>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</si>
  <si>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</si>
  <si>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</si>
  <si>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</si>
  <si>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</si>
  <si>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</si>
  <si>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</si>
  <si>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</si>
  <si>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</si>
  <si>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</si>
  <si>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</si>
  <si>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</si>
  <si>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</si>
  <si>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</si>
  <si>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</si>
  <si>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</si>
  <si>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</si>
  <si>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</si>
  <si>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</si>
  <si>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</si>
  <si>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</si>
  <si>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</si>
  <si>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</si>
  <si>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</si>
  <si>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</si>
  <si>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</si>
  <si>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</si>
  <si>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</si>
  <si>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</si>
  <si>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</si>
  <si>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</si>
  <si>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</si>
  <si>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</si>
  <si>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</si>
  <si>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</si>
  <si>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</si>
  <si>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</si>
  <si>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</si>
  <si>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</si>
  <si>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</si>
  <si>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</si>
  <si>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</si>
  <si>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</si>
  <si>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</si>
  <si>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</si>
  <si>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</si>
  <si>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</si>
  <si>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</si>
  <si>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</si>
  <si>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</si>
  <si>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</si>
  <si>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</si>
  <si>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</si>
  <si>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</si>
  <si>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</si>
  <si>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</si>
  <si>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</si>
  <si>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</si>
  <si>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</si>
  <si>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</si>
  <si>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</si>
  <si>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</si>
  <si>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</si>
  <si>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</si>
  <si>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</si>
  <si>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</si>
  <si>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</si>
  <si>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</si>
  <si>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</si>
  <si>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</si>
  <si>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</si>
  <si>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</si>
  <si>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</si>
  <si>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</si>
  <si>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</si>
  <si>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</si>
  <si>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</si>
  <si>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</si>
  <si>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</si>
  <si>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</si>
  <si>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</si>
  <si>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</si>
  <si>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</si>
  <si>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</si>
  <si>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</si>
  <si>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</si>
  <si>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</si>
  <si>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</si>
  <si>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</si>
  <si>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</si>
  <si>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</si>
  <si>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</si>
  <si>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</si>
  <si>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</si>
  <si>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</si>
  <si>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</si>
  <si>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</si>
  <si>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</si>
  <si>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</si>
  <si>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</si>
  <si>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</si>
  <si>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</si>
  <si>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</si>
  <si>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</si>
  <si>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</si>
  <si>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</si>
  <si>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</si>
  <si>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</si>
  <si>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</si>
  <si>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</si>
  <si>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</si>
  <si>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</si>
  <si>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</si>
  <si>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</si>
  <si>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</si>
  <si>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</si>
  <si>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</si>
  <si>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</si>
  <si>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</si>
  <si>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</si>
  <si>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</si>
  <si>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</si>
  <si>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</si>
  <si>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</si>
  <si>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</si>
  <si>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</si>
  <si>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</si>
  <si>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</si>
  <si>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</si>
  <si>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</si>
  <si>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</si>
  <si>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</si>
  <si>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</si>
  <si>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</si>
  <si>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</si>
  <si>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</si>
  <si>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</si>
  <si>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</si>
  <si>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</si>
  <si>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</si>
  <si>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</si>
  <si>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</si>
  <si>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</si>
  <si>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</si>
  <si>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</si>
  <si>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</si>
  <si>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</si>
  <si>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</si>
  <si>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</si>
  <si>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</si>
  <si>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</si>
  <si>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</si>
  <si>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</si>
  <si>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</si>
  <si>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</si>
  <si>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</si>
  <si>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</si>
  <si>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</si>
  <si>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</si>
  <si>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</si>
  <si>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</si>
  <si>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</si>
  <si>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</si>
  <si>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</si>
  <si>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</si>
  <si>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</si>
  <si>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</si>
  <si>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</si>
  <si>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</si>
  <si>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</si>
  <si>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</si>
  <si>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</si>
  <si>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</si>
  <si>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</si>
  <si>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</si>
  <si>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</si>
  <si>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</si>
  <si>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</si>
  <si>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</si>
  <si>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</si>
  <si>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</si>
  <si>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</si>
  <si>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</si>
  <si>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</si>
  <si>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</si>
  <si>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</si>
  <si>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</si>
  <si>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</si>
  <si>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</si>
  <si>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</si>
  <si>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</si>
  <si>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</si>
  <si>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</si>
  <si>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</si>
  <si>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</si>
  <si>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</si>
  <si>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</si>
  <si>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</si>
  <si>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</si>
  <si>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</si>
  <si>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</si>
  <si>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</si>
  <si>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</si>
  <si>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</si>
  <si>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</si>
  <si>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</si>
  <si>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</si>
  <si>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</si>
  <si>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</si>
  <si>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</si>
  <si>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</si>
  <si>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</si>
  <si>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</si>
  <si>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</si>
  <si>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</si>
  <si>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</si>
  <si>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</si>
  <si>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</si>
  <si>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</si>
  <si>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</si>
  <si>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</si>
  <si>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</si>
  <si>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</si>
  <si>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</si>
  <si>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</si>
  <si>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</si>
  <si>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</si>
  <si>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</si>
  <si>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</si>
  <si>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</si>
  <si>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</si>
  <si>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</si>
  <si>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</si>
  <si>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</si>
  <si>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</si>
  <si>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</si>
  <si>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</si>
  <si>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</si>
  <si>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</si>
  <si>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</si>
  <si>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</si>
  <si>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</si>
  <si>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</si>
  <si>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</si>
  <si>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</si>
  <si>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</si>
  <si>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</si>
  <si>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</si>
  <si>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</si>
  <si>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</si>
  <si>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</si>
  <si>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</si>
  <si>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</si>
  <si>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</si>
  <si>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</si>
  <si>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</si>
  <si>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</si>
  <si>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</si>
  <si>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</si>
  <si>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</si>
  <si>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</si>
  <si>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</si>
  <si>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</si>
  <si>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</si>
  <si>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</si>
  <si>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</si>
  <si>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</si>
  <si>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</si>
  <si>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</si>
  <si>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</si>
  <si>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</si>
  <si>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</si>
  <si>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</si>
  <si>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</si>
  <si>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</si>
  <si>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</si>
  <si>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</si>
  <si>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</si>
  <si>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</si>
  <si>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</si>
  <si>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</si>
  <si>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</si>
  <si>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</si>
  <si>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</si>
  <si>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</si>
  <si>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</si>
  <si>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</si>
  <si>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</si>
  <si>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</si>
  <si>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</si>
  <si>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</si>
  <si>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</si>
  <si>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</si>
  <si>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</si>
  <si>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</si>
  <si>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</si>
  <si>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</si>
  <si>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</si>
  <si>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</si>
  <si>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</si>
  <si>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</si>
  <si>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</si>
  <si>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</si>
  <si>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</si>
  <si>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</si>
  <si>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</si>
  <si>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</si>
  <si>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</si>
  <si>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</si>
  <si>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</si>
  <si>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</si>
  <si>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</si>
  <si>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</si>
  <si>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</si>
  <si>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</si>
  <si>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</si>
  <si>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</si>
  <si>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</si>
  <si>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</si>
  <si>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</si>
  <si>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</si>
  <si>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</si>
  <si>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</si>
  <si>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</si>
  <si>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</si>
  <si>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</si>
  <si>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</si>
  <si>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</si>
  <si>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</si>
  <si>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</si>
  <si>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</si>
  <si>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</si>
  <si>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</si>
  <si>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</si>
  <si>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</si>
  <si>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</si>
  <si>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</si>
  <si>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</si>
  <si>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</si>
  <si>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</si>
  <si>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</si>
  <si>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</si>
  <si>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</si>
  <si>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</si>
  <si>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</si>
  <si>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</si>
  <si>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</si>
  <si>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</si>
  <si>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</si>
  <si>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</si>
  <si>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</si>
  <si>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</si>
  <si>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</si>
  <si>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</si>
  <si>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</si>
  <si>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</si>
  <si>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</si>
  <si>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</si>
  <si>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</si>
  <si>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</si>
  <si>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</si>
  <si>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</si>
  <si>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</si>
  <si>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</si>
  <si>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</si>
  <si>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</si>
  <si>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</si>
  <si>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</si>
  <si>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</si>
  <si>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</si>
  <si>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</si>
  <si>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</si>
  <si>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</si>
  <si>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</si>
  <si>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</si>
  <si>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</si>
  <si>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</si>
  <si>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</si>
  <si>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</si>
  <si>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</si>
  <si>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</si>
  <si>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</si>
  <si>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</si>
  <si>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</si>
  <si>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</si>
  <si>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</si>
  <si>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</si>
  <si>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</si>
  <si>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</si>
  <si>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</si>
  <si>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</si>
  <si>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</si>
  <si>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</si>
  <si>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</si>
  <si>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</si>
  <si>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</si>
  <si>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</si>
  <si>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</si>
  <si>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</si>
  <si>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</si>
  <si>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</si>
  <si>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</si>
  <si>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</si>
  <si>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</si>
  <si>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</si>
  <si>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</si>
  <si>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</si>
  <si>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</si>
  <si>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</si>
  <si>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</si>
  <si>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</si>
  <si>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</si>
  <si>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</si>
  <si>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</si>
  <si>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</si>
  <si>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</si>
  <si>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</si>
  <si>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</si>
  <si>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</si>
  <si>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</si>
  <si>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</si>
  <si>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</si>
  <si>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</si>
  <si>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</si>
  <si>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</si>
  <si>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</si>
  <si>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</si>
  <si>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</si>
  <si>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</si>
  <si>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</si>
  <si>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</si>
  <si>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</si>
  <si>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</si>
  <si>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</si>
  <si>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</si>
  <si>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</si>
  <si>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</si>
  <si>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</si>
  <si>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</si>
  <si>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</si>
  <si>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</si>
  <si>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</si>
  <si>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</si>
  <si>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</si>
  <si>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</si>
  <si>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</si>
  <si>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</si>
  <si>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</si>
  <si>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</si>
  <si>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</si>
  <si>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</si>
  <si>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</si>
  <si>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</si>
  <si>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</si>
  <si>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</si>
  <si>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</si>
  <si>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</si>
  <si>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</si>
  <si>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</si>
  <si>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</si>
  <si>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</si>
  <si>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</si>
  <si>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</si>
  <si>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</si>
  <si>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</si>
  <si>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</si>
  <si>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</si>
  <si>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</si>
  <si>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</si>
  <si>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</si>
  <si>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</si>
  <si>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</si>
  <si>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</si>
  <si>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</si>
  <si>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</si>
  <si>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</si>
  <si>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</si>
  <si>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</si>
  <si>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</si>
  <si>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</si>
  <si>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</si>
  <si>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</si>
  <si>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</si>
  <si>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</si>
  <si>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</si>
  <si>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</si>
  <si>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</si>
  <si>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</si>
  <si>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</si>
  <si>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</si>
  <si>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</si>
  <si>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</si>
  <si>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</si>
  <si>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</si>
  <si>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</si>
  <si>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</si>
  <si>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</si>
  <si>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</si>
  <si>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</si>
  <si>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</si>
  <si>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</si>
  <si>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</si>
  <si>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</si>
  <si>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</si>
  <si>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</si>
  <si>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</si>
  <si>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</si>
  <si>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</si>
  <si>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</si>
  <si>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</si>
  <si>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</si>
  <si>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</si>
  <si>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</si>
  <si>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</si>
  <si>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</si>
  <si>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</si>
  <si>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</si>
  <si>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</si>
  <si>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</si>
  <si>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</si>
  <si>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</si>
  <si>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</si>
  <si>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</si>
  <si>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</si>
  <si>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</si>
  <si>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</si>
  <si>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</si>
  <si>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</si>
  <si>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</si>
  <si>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</si>
  <si>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</si>
  <si>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</si>
  <si>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</si>
  <si>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</si>
  <si>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</si>
  <si>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</si>
  <si>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</si>
  <si>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</si>
  <si>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</si>
  <si>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</si>
  <si>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</si>
  <si>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</si>
  <si>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</si>
  <si>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</si>
  <si>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</si>
  <si>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</si>
  <si>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</si>
  <si>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</si>
  <si>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</si>
  <si>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</si>
  <si>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</si>
  <si>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</si>
  <si>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</si>
  <si>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</si>
  <si>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</si>
  <si>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</si>
  <si>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</si>
  <si>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</si>
  <si>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</si>
  <si>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</si>
  <si>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</si>
  <si>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</si>
  <si>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</si>
  <si>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</si>
  <si>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</si>
  <si>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</si>
  <si>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</si>
  <si>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</si>
  <si>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</si>
  <si>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</si>
  <si>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</si>
  <si>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</si>
  <si>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</si>
  <si>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</si>
  <si>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</si>
  <si>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</si>
  <si>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</si>
  <si>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</si>
  <si>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</si>
  <si>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</si>
  <si>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</si>
  <si>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</si>
  <si>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</si>
  <si>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</si>
  <si>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</si>
  <si>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</si>
  <si>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</si>
  <si>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</si>
  <si>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</si>
  <si>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</si>
  <si>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</si>
  <si>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</si>
  <si>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</si>
  <si>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</si>
  <si>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</si>
  <si>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</si>
  <si>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</si>
  <si>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</si>
  <si>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</si>
  <si>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</si>
  <si>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</si>
  <si>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</si>
  <si>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</si>
  <si>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</si>
  <si>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</si>
  <si>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</si>
  <si>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</si>
  <si>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</si>
  <si>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</si>
  <si>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</si>
  <si>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</si>
  <si>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</si>
  <si>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</si>
  <si>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</si>
  <si>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</si>
  <si>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</si>
  <si>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</si>
  <si>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</si>
  <si>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</si>
  <si>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</si>
  <si>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</si>
  <si>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</si>
  <si>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</si>
  <si>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</si>
  <si>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</si>
  <si>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</si>
  <si>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</si>
  <si>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</si>
  <si>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</si>
  <si>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</si>
  <si>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</si>
  <si>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</si>
  <si>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</si>
  <si>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</si>
  <si>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</si>
  <si>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</si>
  <si>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</si>
  <si>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</si>
  <si>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</si>
  <si>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</si>
  <si>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</si>
  <si>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</si>
  <si>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</si>
  <si>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</si>
  <si>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</si>
  <si>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</si>
  <si>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</si>
  <si>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</si>
  <si>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</si>
  <si>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</si>
  <si>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</si>
  <si>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</si>
  <si>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</si>
  <si>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</si>
  <si>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</si>
  <si>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</si>
  <si>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</si>
  <si>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</si>
  <si>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</si>
  <si>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</si>
  <si>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</si>
  <si>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</si>
  <si>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</si>
  <si>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</si>
  <si>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</si>
  <si>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</si>
  <si>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</si>
  <si>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</si>
  <si>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</si>
  <si>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</si>
  <si>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</si>
  <si>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</si>
  <si>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</si>
  <si>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</si>
  <si>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</si>
  <si>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</si>
  <si>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</si>
  <si>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</si>
  <si>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</si>
  <si>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</si>
  <si>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</si>
  <si>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</si>
  <si>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</si>
  <si>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</si>
  <si>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</si>
  <si>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</si>
  <si>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</si>
  <si>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</si>
  <si>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</si>
  <si>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</si>
  <si>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</si>
  <si>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</si>
  <si>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</si>
  <si>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</si>
  <si>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</si>
  <si>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</si>
  <si>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</si>
  <si>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</si>
  <si>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</si>
  <si>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</si>
  <si>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</si>
  <si>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</si>
  <si>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</si>
  <si>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</si>
  <si>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</si>
  <si>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</si>
  <si>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</si>
  <si>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</si>
  <si>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</si>
  <si>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</si>
  <si>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</si>
  <si>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</si>
  <si>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</si>
  <si>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</si>
  <si>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</si>
  <si>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</si>
  <si>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</si>
  <si>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</si>
  <si>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</si>
  <si>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</si>
  <si>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</si>
  <si>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</si>
  <si>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</si>
  <si>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</si>
  <si>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</si>
  <si>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</si>
  <si>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</si>
  <si>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</si>
  <si>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</si>
  <si>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</si>
  <si>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</si>
  <si>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</si>
  <si>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</si>
  <si>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</si>
  <si>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</si>
  <si>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</si>
  <si>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</si>
  <si>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</si>
  <si>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</si>
  <si>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</si>
  <si>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</si>
  <si>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</si>
  <si>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</si>
  <si>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</si>
  <si>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</si>
  <si>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</si>
  <si>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</si>
  <si>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</si>
  <si>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</si>
  <si>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</si>
  <si>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</si>
  <si>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</si>
  <si>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</si>
  <si>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</si>
  <si>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</si>
  <si>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</si>
  <si>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</si>
  <si>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</si>
  <si>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</si>
  <si>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</si>
  <si>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</si>
  <si>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</si>
  <si>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</si>
  <si>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</si>
  <si>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</si>
  <si>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</si>
  <si>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</si>
  <si>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</si>
  <si>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</si>
  <si>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</si>
  <si>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</si>
  <si>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</si>
  <si>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</si>
  <si>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</si>
  <si>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</si>
  <si>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</si>
  <si>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</si>
  <si>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</si>
  <si>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</si>
  <si>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</si>
  <si>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</si>
  <si>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</si>
  <si>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</si>
  <si>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</si>
  <si>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</si>
  <si>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</si>
  <si>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</si>
  <si>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</si>
  <si>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</si>
  <si>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</si>
  <si>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</si>
  <si>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</si>
  <si>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</si>
  <si>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</si>
  <si>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</si>
  <si>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</si>
  <si>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</si>
  <si>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</si>
  <si>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</si>
  <si>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</si>
  <si>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</si>
  <si>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</si>
  <si>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</si>
  <si>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</si>
  <si>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</si>
  <si>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</si>
  <si>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</si>
  <si>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</si>
  <si>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</si>
  <si>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</si>
  <si>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</si>
  <si>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</si>
  <si>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</si>
  <si>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</si>
  <si>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</si>
  <si>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</si>
  <si>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</si>
  <si>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</si>
  <si>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</si>
  <si>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</si>
  <si>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</si>
  <si>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</si>
  <si>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</si>
  <si>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</si>
  <si>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</si>
  <si>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</si>
  <si>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</si>
  <si>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</si>
  <si>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</si>
  <si>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</si>
  <si>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</si>
  <si>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</si>
  <si>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</si>
  <si>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</si>
  <si>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</si>
  <si>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</si>
  <si>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</si>
  <si>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</si>
  <si>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</si>
  <si>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</si>
  <si>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</si>
  <si>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</si>
  <si>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</si>
  <si>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</si>
  <si>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</si>
  <si>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</si>
  <si>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</si>
  <si>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</si>
  <si>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</si>
  <si>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</si>
  <si>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</si>
  <si>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</si>
  <si>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</si>
  <si>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</si>
  <si>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</si>
  <si>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</si>
  <si>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</si>
  <si>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</si>
  <si>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</si>
  <si>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</si>
  <si>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</si>
  <si>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</si>
  <si>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</si>
  <si>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</si>
  <si>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</si>
  <si>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</si>
  <si>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</si>
  <si>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</si>
  <si>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</si>
  <si>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</si>
  <si>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</si>
  <si>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</si>
  <si>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</si>
  <si>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</si>
  <si>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</si>
  <si>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</si>
  <si>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</si>
  <si>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</si>
  <si>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</si>
  <si>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</si>
  <si>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</si>
  <si>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</si>
  <si>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</si>
  <si>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</si>
  <si>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</si>
  <si>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</si>
  <si>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</si>
  <si>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</si>
  <si>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</si>
  <si>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</si>
  <si>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</si>
  <si>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</si>
  <si>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</si>
  <si>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</si>
  <si>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</si>
  <si>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</si>
  <si>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</si>
  <si>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</si>
  <si>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</si>
  <si>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</si>
  <si>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</si>
  <si>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</si>
  <si>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</si>
  <si>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</si>
  <si>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</si>
  <si>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</si>
  <si>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</si>
  <si>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</si>
  <si>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</si>
  <si>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</si>
  <si>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</si>
  <si>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</si>
  <si>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</si>
  <si>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</si>
  <si>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</si>
  <si>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</si>
  <si>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</si>
  <si>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</si>
  <si>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</si>
  <si>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</si>
  <si>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</si>
  <si>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</si>
  <si>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</si>
  <si>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</si>
  <si>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</si>
  <si>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</si>
  <si>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</si>
  <si>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</si>
  <si>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</si>
  <si>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</si>
  <si>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</si>
  <si>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</si>
  <si>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</si>
  <si>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</si>
  <si>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</si>
  <si>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</si>
  <si>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</si>
  <si>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</si>
  <si>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</si>
  <si>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</si>
  <si>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</si>
  <si>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</si>
  <si>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</si>
  <si>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</si>
  <si>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</si>
  <si>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</si>
  <si>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</si>
  <si>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</si>
  <si>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</si>
  <si>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</si>
  <si>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</si>
  <si>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</si>
  <si>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</si>
  <si>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</si>
  <si>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</si>
  <si>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</si>
  <si>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</si>
  <si>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</si>
  <si>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</si>
  <si>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</si>
  <si>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</si>
  <si>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</si>
  <si>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</si>
  <si>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</si>
  <si>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</si>
  <si>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</si>
  <si>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</si>
  <si>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</si>
  <si>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</si>
  <si>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</si>
  <si>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</si>
  <si>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</si>
  <si>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</si>
  <si>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</si>
  <si>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</si>
  <si>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</si>
  <si>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</si>
  <si>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</si>
  <si>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</si>
  <si>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</si>
  <si>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</si>
  <si>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</si>
  <si>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</si>
  <si>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</si>
  <si>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</si>
  <si>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</si>
  <si>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</si>
  <si>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</si>
  <si>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</si>
  <si>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</si>
  <si>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</si>
  <si>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</si>
  <si>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</si>
  <si>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</si>
  <si>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</si>
  <si>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</si>
  <si>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</si>
  <si>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</si>
  <si>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</si>
  <si>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</si>
  <si>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</si>
  <si>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</si>
  <si>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</si>
  <si>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</si>
  <si>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</si>
  <si>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</si>
  <si>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</si>
  <si>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</si>
  <si>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</si>
  <si>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</si>
  <si>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</si>
  <si>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</si>
  <si>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</si>
  <si>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</si>
  <si>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</si>
  <si>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</si>
  <si>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</si>
  <si>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</si>
  <si>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</si>
  <si>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</si>
  <si>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</si>
  <si>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</si>
  <si>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</si>
  <si>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</si>
  <si>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</si>
  <si>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</si>
  <si>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</si>
  <si>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</si>
  <si>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</si>
  <si>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</si>
  <si>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</si>
  <si>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</si>
  <si>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</si>
  <si>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</si>
  <si>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</si>
  <si>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</si>
  <si>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</si>
  <si>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</si>
  <si>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</si>
  <si>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</si>
  <si>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</si>
  <si>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</si>
  <si>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</si>
  <si>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</si>
  <si>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</si>
  <si>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</si>
  <si>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</si>
  <si>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</si>
  <si>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</si>
  <si>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</si>
  <si>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</si>
  <si>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</si>
  <si>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</si>
  <si>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</si>
  <si>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</si>
  <si>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</si>
  <si>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</si>
  <si>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</si>
  <si>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</si>
  <si>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</si>
  <si>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</si>
  <si>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</si>
  <si>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</si>
  <si>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</si>
  <si>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</si>
  <si>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</si>
  <si>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</si>
  <si>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</si>
  <si>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</si>
  <si>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</si>
  <si>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</si>
  <si>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</si>
  <si>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</si>
  <si>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</si>
  <si>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</si>
  <si>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</si>
  <si>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</si>
  <si>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</si>
  <si>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</si>
  <si>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</si>
  <si>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</si>
  <si>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</si>
  <si>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</si>
  <si>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</si>
  <si>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</si>
  <si>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</si>
  <si>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</si>
  <si>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</si>
  <si>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</si>
  <si>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</si>
  <si>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</si>
  <si>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</si>
  <si>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</si>
  <si>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</si>
  <si>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</si>
  <si>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</si>
  <si>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</si>
  <si>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</si>
  <si>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</si>
  <si>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</si>
  <si>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</si>
  <si>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</si>
  <si>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</si>
  <si>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</si>
  <si>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</si>
  <si>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</si>
  <si>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</si>
  <si>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</si>
  <si>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</si>
  <si>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</si>
  <si>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</si>
  <si>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</si>
  <si>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</si>
  <si>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</si>
  <si>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</si>
  <si>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</si>
  <si>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</si>
  <si>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</si>
  <si>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</si>
  <si>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</si>
  <si>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</si>
  <si>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</si>
  <si>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</si>
  <si>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</si>
  <si>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</si>
  <si>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</si>
  <si>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</si>
  <si>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</si>
  <si>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</si>
  <si>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</si>
  <si>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</si>
  <si>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</si>
  <si>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</si>
  <si>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</si>
  <si>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</si>
  <si>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</si>
  <si>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</si>
  <si>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</si>
  <si>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</si>
  <si>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</si>
  <si>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</si>
  <si>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</si>
  <si>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</si>
  <si>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</si>
  <si>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</si>
  <si>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</si>
  <si>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</si>
  <si>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</si>
  <si>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</si>
  <si>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</si>
  <si>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</si>
  <si>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</si>
  <si>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</si>
  <si>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</si>
  <si>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</si>
  <si>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</si>
  <si>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</si>
  <si>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</si>
  <si>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</si>
  <si>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</si>
  <si>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</si>
  <si>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</si>
  <si>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</si>
  <si>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</si>
  <si>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</si>
  <si>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</si>
  <si>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</si>
  <si>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</si>
  <si>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</si>
  <si>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</si>
  <si>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</si>
  <si>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</si>
  <si>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</si>
  <si>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</si>
  <si>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</si>
  <si>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</si>
  <si>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</si>
  <si>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</si>
  <si>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</si>
  <si>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</si>
  <si>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</si>
  <si>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</si>
  <si>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</si>
  <si>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</si>
  <si>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</si>
  <si>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</si>
  <si>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</si>
  <si>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</si>
  <si>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</si>
  <si>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</si>
  <si>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</si>
  <si>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</si>
  <si>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</si>
  <si>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</si>
  <si>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</si>
  <si>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</si>
  <si>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</si>
  <si>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</si>
  <si>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</si>
  <si>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</si>
  <si>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</si>
  <si>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</si>
  <si>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</si>
  <si>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</si>
  <si>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</si>
  <si>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</si>
  <si>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</si>
  <si>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</si>
  <si>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</si>
  <si>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</si>
  <si>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</si>
  <si>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</si>
  <si>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</si>
  <si>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</si>
  <si>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</si>
  <si>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</si>
  <si>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</si>
  <si>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</si>
  <si>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</si>
  <si>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</si>
  <si>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</si>
  <si>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</si>
  <si>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</si>
  <si>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</si>
  <si>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</si>
  <si>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</si>
  <si>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</si>
  <si>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</si>
  <si>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</si>
  <si>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</si>
  <si>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</si>
  <si>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</si>
  <si>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</si>
  <si>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</si>
  <si>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</si>
  <si>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</si>
  <si>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</si>
  <si>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</si>
  <si>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</si>
  <si>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</si>
  <si>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</si>
  <si>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</si>
  <si>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</si>
  <si>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</si>
  <si>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</si>
  <si>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</si>
  <si>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</si>
  <si>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</si>
  <si>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</si>
  <si>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</si>
  <si>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</si>
  <si>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</si>
  <si>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</si>
  <si>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</si>
  <si>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</si>
  <si>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</si>
  <si>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</si>
  <si>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</si>
  <si>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</si>
  <si>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</si>
  <si>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</si>
  <si>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</si>
  <si>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</si>
  <si>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</si>
  <si>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</si>
  <si>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</si>
  <si>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</si>
  <si>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</si>
  <si>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</si>
  <si>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</si>
  <si>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</si>
  <si>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</si>
  <si>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</si>
  <si>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</si>
  <si>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</si>
  <si>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</si>
  <si>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</si>
  <si>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</si>
  <si>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</si>
  <si>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</si>
  <si>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</si>
  <si>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</si>
  <si>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</si>
  <si>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</si>
  <si>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</si>
  <si>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</si>
  <si>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</si>
  <si>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</si>
  <si>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</si>
  <si>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</si>
  <si>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</si>
  <si>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</si>
  <si>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</si>
  <si>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</si>
  <si>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</si>
  <si>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</si>
  <si>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</si>
  <si>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</si>
  <si>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</si>
  <si>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</si>
  <si>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</si>
  <si>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</si>
  <si>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</si>
  <si>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</si>
  <si>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</si>
  <si>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</si>
  <si>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</si>
  <si>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</si>
  <si>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</si>
  <si>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</si>
  <si>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</si>
  <si>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</si>
  <si>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</si>
  <si>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</si>
  <si>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</si>
  <si>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</si>
  <si>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</si>
  <si>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</si>
  <si>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</si>
  <si>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</si>
  <si>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</si>
  <si>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</si>
  <si>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</si>
  <si>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</si>
  <si>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</si>
  <si>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</si>
  <si>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</si>
  <si>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</si>
  <si>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</si>
  <si>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</si>
  <si>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</si>
  <si>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</si>
  <si>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</si>
  <si>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</si>
  <si>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</si>
  <si>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</si>
  <si>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</si>
  <si>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</si>
  <si>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</si>
  <si>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</si>
  <si>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</si>
  <si>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</si>
  <si>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</si>
  <si>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</si>
  <si>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</si>
  <si>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</si>
  <si>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</si>
  <si>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</si>
  <si>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</si>
  <si>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</si>
  <si>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</si>
  <si>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</si>
  <si>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</si>
  <si>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</si>
  <si>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</si>
  <si>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</si>
  <si>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</si>
  <si>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</si>
  <si>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</si>
  <si>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</si>
  <si>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</si>
  <si>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</si>
  <si>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</si>
  <si>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</si>
  <si>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</si>
  <si>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</si>
  <si>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</si>
  <si>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</si>
  <si>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</si>
  <si>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</si>
  <si>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</si>
  <si>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</si>
  <si>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</si>
  <si>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</si>
  <si>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</si>
  <si>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</si>
  <si>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</si>
  <si>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</si>
  <si>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</si>
  <si>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</si>
  <si>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</si>
  <si>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</si>
  <si>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</si>
  <si>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</si>
  <si>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</si>
  <si>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</si>
  <si>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</si>
  <si>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</si>
  <si>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</si>
  <si>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</si>
  <si>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</si>
  <si>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</si>
  <si>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</si>
  <si>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</si>
  <si>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</si>
  <si>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</si>
  <si>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</si>
  <si>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</si>
  <si>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</si>
  <si>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</si>
  <si>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</si>
  <si>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</si>
  <si>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</si>
  <si>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</si>
  <si>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</si>
  <si>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</si>
  <si>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</si>
  <si>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</si>
  <si>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</si>
  <si>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</si>
  <si>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</si>
  <si>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</si>
  <si>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</si>
  <si>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</si>
  <si>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</si>
  <si>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</si>
  <si>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</si>
  <si>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</si>
  <si>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</si>
  <si>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</si>
  <si>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</si>
  <si>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</si>
  <si>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</si>
  <si>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</si>
  <si>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</si>
  <si>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</si>
  <si>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</si>
  <si>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</si>
  <si>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</si>
  <si>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</si>
  <si>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</si>
  <si>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</si>
  <si>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</si>
  <si>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</si>
  <si>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</si>
  <si>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</si>
  <si>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</si>
  <si>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</si>
  <si>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</si>
  <si>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</si>
  <si>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</si>
  <si>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</si>
  <si>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</si>
  <si>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</si>
  <si>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</si>
  <si>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</si>
  <si>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</si>
  <si>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</si>
  <si>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</si>
  <si>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</si>
  <si>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</si>
  <si>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</si>
  <si>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</si>
  <si>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</si>
  <si>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</si>
  <si>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</si>
  <si>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</si>
  <si>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</si>
  <si>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</si>
  <si>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</si>
  <si>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</si>
  <si>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</si>
  <si>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</si>
  <si>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</si>
  <si>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</si>
  <si>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</si>
  <si>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</si>
  <si>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</si>
  <si>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</si>
  <si>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</si>
  <si>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</si>
  <si>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</si>
  <si>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</si>
  <si>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</si>
  <si>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</si>
  <si>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</si>
  <si>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</si>
  <si>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</si>
  <si>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</si>
  <si>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</si>
  <si>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</si>
  <si>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</si>
  <si>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</si>
  <si>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</si>
  <si>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</si>
  <si>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</si>
  <si>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</si>
  <si>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</si>
  <si>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</si>
  <si>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</si>
  <si>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</si>
  <si>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</si>
  <si>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</si>
  <si>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</si>
  <si>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</si>
  <si>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</si>
  <si>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</si>
  <si>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</si>
  <si>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</si>
  <si>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</si>
  <si>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</si>
  <si>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</si>
  <si>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</si>
  <si>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</si>
  <si>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</si>
  <si>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</si>
  <si>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</si>
  <si>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</si>
  <si>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</si>
  <si>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</si>
  <si>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</si>
  <si>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</si>
  <si>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</si>
  <si>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</si>
  <si>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</si>
  <si>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</si>
  <si>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</si>
  <si>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</si>
  <si>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</si>
  <si>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</si>
  <si>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</si>
  <si>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</si>
  <si>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</si>
  <si>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</si>
  <si>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</si>
  <si>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</si>
  <si>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</si>
  <si>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</si>
  <si>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</si>
  <si>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</si>
  <si>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</si>
  <si>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</si>
  <si>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</si>
  <si>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</si>
  <si>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</si>
  <si>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</si>
  <si>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</si>
  <si>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</si>
  <si>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</si>
  <si>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</si>
  <si>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</si>
  <si>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</si>
  <si>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</si>
  <si>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</si>
  <si>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</si>
  <si>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</si>
  <si>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</si>
  <si>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</si>
  <si>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</si>
  <si>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</si>
  <si>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</si>
  <si>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</si>
  <si>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</si>
  <si>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</si>
  <si>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</si>
  <si>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</si>
  <si>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</si>
  <si>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</si>
  <si>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</si>
  <si>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</si>
  <si>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</si>
  <si>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</si>
  <si>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</si>
  <si>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</si>
  <si>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</si>
  <si>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</si>
  <si>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</si>
  <si>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</si>
  <si>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</si>
  <si>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</si>
  <si>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</si>
  <si>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</si>
  <si>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</si>
  <si>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</si>
  <si>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</si>
  <si>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</si>
  <si>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</si>
  <si>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</si>
  <si>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</si>
  <si>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</si>
  <si>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</si>
  <si>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</si>
  <si>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</si>
  <si>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</si>
  <si>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</si>
  <si>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</si>
  <si>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</si>
  <si>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</si>
  <si>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</si>
  <si>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</si>
  <si>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</si>
  <si>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</si>
  <si>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</si>
  <si>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</si>
  <si>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</si>
  <si>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</si>
  <si>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</si>
  <si>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</si>
  <si>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</si>
  <si>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</si>
  <si>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</si>
  <si>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</si>
  <si>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</si>
  <si>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</si>
  <si>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</si>
  <si>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</si>
  <si>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</si>
  <si>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</si>
  <si>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</si>
  <si>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</si>
  <si>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</si>
  <si>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</si>
  <si>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</si>
  <si>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</si>
  <si>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</si>
  <si>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</si>
  <si>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</si>
  <si>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</si>
  <si>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</si>
  <si>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</si>
  <si>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</si>
  <si>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</si>
  <si>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</si>
  <si>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</si>
  <si>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</si>
  <si>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</si>
  <si>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</si>
  <si>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</si>
  <si>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</si>
  <si>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</si>
  <si>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</si>
  <si>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</si>
  <si>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</si>
  <si>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</si>
  <si>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</si>
  <si>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</si>
  <si>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</si>
  <si>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</si>
  <si>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</si>
  <si>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</si>
  <si>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</si>
  <si>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</si>
  <si>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</si>
  <si>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</si>
  <si>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</si>
  <si>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</si>
  <si>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</si>
  <si>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</si>
  <si>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</si>
  <si>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</si>
  <si>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</si>
  <si>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</si>
  <si>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</si>
  <si>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</si>
  <si>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</si>
  <si>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</si>
  <si>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</si>
  <si>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</si>
  <si>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</si>
  <si>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</si>
  <si>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</si>
  <si>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</si>
  <si>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</si>
  <si>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</si>
  <si>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</si>
  <si>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</si>
  <si>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</si>
  <si>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</si>
  <si>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</si>
  <si>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</si>
  <si>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</si>
  <si>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</si>
  <si>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</si>
  <si>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</si>
  <si>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</si>
  <si>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</si>
  <si>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</si>
  <si>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</si>
  <si>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</si>
  <si>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</si>
  <si>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</si>
  <si>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</si>
  <si>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</si>
  <si>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</si>
  <si>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</si>
  <si>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</si>
  <si>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</si>
  <si>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</si>
  <si>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</si>
  <si>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</si>
  <si>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</si>
  <si>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</si>
  <si>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</si>
  <si>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</si>
  <si>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</si>
  <si>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</si>
  <si>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</si>
  <si>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</si>
  <si>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</si>
  <si>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</si>
  <si>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</si>
  <si>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</si>
  <si>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</si>
  <si>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</si>
  <si>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</si>
  <si>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</si>
  <si>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</si>
  <si>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</si>
  <si>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</si>
  <si>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</si>
  <si>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</si>
  <si>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</si>
  <si>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</si>
  <si>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</si>
  <si>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</si>
  <si>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</si>
  <si>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</si>
  <si>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</si>
  <si>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</si>
  <si>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</si>
  <si>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</si>
  <si>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</si>
  <si>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</si>
  <si>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</si>
  <si>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</si>
  <si>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</si>
  <si>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</si>
  <si>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</si>
  <si>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</si>
  <si>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</si>
  <si>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</si>
  <si>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</si>
  <si>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</si>
  <si>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</si>
  <si>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</si>
  <si>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</si>
  <si>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</si>
  <si>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</si>
  <si>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</si>
  <si>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</si>
  <si>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</si>
  <si>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</si>
  <si>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</si>
  <si>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</si>
  <si>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</si>
  <si>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</si>
  <si>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</si>
  <si>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</si>
  <si>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</si>
  <si>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</si>
  <si>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</si>
  <si>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</si>
  <si>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</si>
  <si>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</si>
  <si>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</si>
  <si>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</si>
  <si>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</si>
  <si>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</si>
  <si>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</si>
  <si>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</si>
  <si>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</si>
  <si>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</si>
  <si>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</si>
  <si>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</si>
  <si>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</si>
  <si>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</si>
  <si>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</si>
  <si>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</si>
  <si>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</si>
  <si>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</si>
  <si>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</si>
  <si>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</si>
  <si>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</si>
  <si>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</si>
  <si>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</si>
  <si>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</si>
  <si>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</si>
  <si>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</si>
  <si>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</si>
  <si>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</si>
  <si>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</si>
  <si>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</si>
  <si>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</si>
  <si>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</si>
  <si>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</si>
  <si>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</si>
  <si>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</si>
  <si>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</si>
  <si>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</si>
  <si>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</si>
  <si>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</si>
  <si>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</si>
  <si>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</si>
  <si>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</si>
  <si>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</si>
  <si>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</si>
  <si>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</si>
  <si>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</si>
  <si>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</si>
  <si>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</si>
  <si>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</si>
  <si>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</si>
  <si>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</si>
  <si>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</si>
  <si>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</si>
  <si>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</si>
  <si>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</si>
  <si>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</si>
  <si>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</si>
  <si>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</si>
  <si>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</si>
  <si>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</si>
  <si>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</si>
  <si>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</si>
  <si>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</si>
  <si>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</si>
  <si>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</si>
  <si>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</si>
  <si>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</si>
  <si>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</si>
  <si>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</si>
  <si>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</si>
  <si>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</si>
  <si>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</si>
  <si>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</si>
  <si>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</si>
  <si>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</si>
  <si>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</si>
  <si>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</t>
  </si>
  <si>
    <t>Date_Ended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</si>
  <si>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</si>
  <si>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</si>
  <si>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</si>
  <si>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</si>
  <si>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</si>
  <si>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</si>
  <si>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</si>
  <si>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</si>
  <si>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</si>
  <si>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</si>
  <si>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</si>
  <si>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</si>
  <si>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</si>
  <si>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</si>
  <si>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 Number Successful</t>
  </si>
  <si>
    <t>Number Failed</t>
  </si>
  <si>
    <t>Number Canceled</t>
  </si>
  <si>
    <t>Total Projects</t>
  </si>
  <si>
    <t>% Failed</t>
  </si>
  <si>
    <t>% Canceled</t>
  </si>
  <si>
    <t>%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</si>
  <si>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</si>
  <si>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</si>
  <si>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</si>
  <si>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</si>
  <si>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</si>
  <si>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</si>
  <si>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</si>
  <si>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</si>
  <si>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</si>
  <si>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</si>
  <si>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</si>
  <si>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</si>
  <si>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</si>
  <si>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Average</t>
  </si>
  <si>
    <t>Min</t>
  </si>
  <si>
    <t>Max</t>
  </si>
  <si>
    <t>Variance</t>
  </si>
  <si>
    <t>StdDev</t>
  </si>
  <si>
    <t>Backers</t>
  </si>
  <si>
    <t>Median</t>
  </si>
  <si>
    <t>Successful</t>
  </si>
  <si>
    <t>Failed</t>
  </si>
  <si>
    <t>StandardDev</t>
  </si>
  <si>
    <t>Average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</si>
</sst>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3" applyNumberFormat="1" applyFont="1"/>
    <xf numFmtId="44" fontId="0" fillId="0" borderId="0" xfId="42" applyFont="1"/>
    <xf numFmtId="165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13" fillId="0" borderId="0" xfId="43" applyNumberFormat="1" applyFont="1"/>
    <xf numFmtId="2" fontId="1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/>
    <xf numFmtId="2" fontId="0" fillId="0" borderId="0" xfId="0" applyNumberFormat="1"/>
    <xf numFmtId="0" fontId="0" fillId="33" borderId="10" xfId="0" applyFill="1" applyBorder="1"/>
    <xf numFmtId="43" fontId="0" fillId="33" borderId="10" xfId="44" applyFont="1" applyFill="1" applyBorder="1"/>
    <xf numFmtId="43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font>
        <b/>
        <i val="0"/>
        <strike val="0"/>
        <color theme="0"/>
      </font>
      <fill>
        <patternFill>
          <bgColor theme="8"/>
        </patternFill>
      </fill>
    </dxf>
    <dxf>
      <font>
        <b/>
        <i val="0"/>
        <strike val="0"/>
        <color theme="0"/>
      </font>
      <fill>
        <patternFill>
          <bgColor theme="7" tint="-0.24994659260841701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strike val="0"/>
        <color theme="0"/>
      </font>
      <fill>
        <patternFill>
          <bgColor rgb="FFC00000"/>
        </patternFill>
      </fill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</dxfs>
  <tableStyles count="0" defaultTableStyle="TableStyleMedium2" defaultPivotStyle="PivotStyleLight16"/>
  <colors>
    <mruColors>
      <color rgb="FFC844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Filter!PivotTable9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Filter'!$B$3:$B$4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3040-887D-411356BAB04E}"/>
            </c:ext>
          </c:extLst>
        </c:ser>
        <c:ser>
          <c:idx val="1"/>
          <c:order val="1"/>
          <c:tx>
            <c:strRef>
              <c:f>'Country Filter'!$C$3:$C$4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6-3040-887D-411356BAB04E}"/>
            </c:ext>
          </c:extLst>
        </c:ser>
        <c:ser>
          <c:idx val="2"/>
          <c:order val="2"/>
          <c:tx>
            <c:strRef>
              <c:f>'Country Filter'!$D$3:$D$4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6-3040-887D-411356BAB04E}"/>
            </c:ext>
          </c:extLst>
        </c:ser>
        <c:ser>
          <c:idx val="3"/>
          <c:order val="3"/>
          <c:tx>
            <c:strRef>
              <c:f>'Country Filter'!$E$3:$E$4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6-3040-887D-411356BA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7967392"/>
        <c:axId val="947425456"/>
      </c:barChart>
      <c:catAx>
        <c:axId val="9479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25456"/>
        <c:crosses val="autoZero"/>
        <c:auto val="1"/>
        <c:lblAlgn val="ctr"/>
        <c:lblOffset val="100"/>
        <c:noMultiLvlLbl val="0"/>
      </c:catAx>
      <c:valAx>
        <c:axId val="9474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8A41-B57A-A017A9A2BB5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9-8A41-B57A-A017A9A2BB5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9-8A41-B57A-A017A9A2BB5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9-8A41-B57A-A017A9A2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7414399"/>
        <c:axId val="1767701151"/>
      </c:barChart>
      <c:catAx>
        <c:axId val="1607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01151"/>
        <c:crosses val="autoZero"/>
        <c:auto val="1"/>
        <c:lblAlgn val="ctr"/>
        <c:lblOffset val="100"/>
        <c:noMultiLvlLbl val="0"/>
      </c:catAx>
      <c:valAx>
        <c:axId val="17677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1144-A30D-B7ADFA72B69C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1144-A30D-B7ADFA72B69C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2-1144-A30D-B7ADFA72B69C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1144-A30D-B7ADFA72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43215"/>
        <c:axId val="86772031"/>
      </c:lineChart>
      <c:catAx>
        <c:axId val="18940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2031"/>
        <c:crosses val="autoZero"/>
        <c:auto val="1"/>
        <c:lblAlgn val="ctr"/>
        <c:lblOffset val="100"/>
        <c:noMultiLvlLbl val="0"/>
      </c:catAx>
      <c:valAx>
        <c:axId val="867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3246-A817-B0BD9ABDD136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0-3246-A817-B0BD9ABDD136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0-3246-A817-B0BD9ABD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611456"/>
        <c:axId val="2037615056"/>
      </c:lineChart>
      <c:catAx>
        <c:axId val="20376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15056"/>
        <c:crosses val="autoZero"/>
        <c:auto val="1"/>
        <c:lblAlgn val="ctr"/>
        <c:lblOffset val="100"/>
        <c:noMultiLvlLbl val="0"/>
      </c:catAx>
      <c:valAx>
        <c:axId val="2037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88900</xdr:rowOff>
    </xdr:from>
    <xdr:to>
      <xdr:col>15</xdr:col>
      <xdr:colOff>330200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50FC2-4B08-3FB3-4D1B-6DFF8C1F1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25400</xdr:rowOff>
    </xdr:from>
    <xdr:to>
      <xdr:col>17</xdr:col>
      <xdr:colOff>127000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7D43B-84ED-634B-6A1E-D3A6CB162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177800</xdr:rowOff>
    </xdr:from>
    <xdr:to>
      <xdr:col>13</xdr:col>
      <xdr:colOff>304800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6DEB6-8DF5-07BA-1049-4658AE947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13</xdr:row>
      <xdr:rowOff>114300</xdr:rowOff>
    </xdr:from>
    <xdr:to>
      <xdr:col>7</xdr:col>
      <xdr:colOff>736600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5CBC3-9FC2-D16E-A629-839EFDFB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 Moral, Jeremy" refreshedDate="45047.670634259259" createdVersion="8" refreshedVersion="8" minRefreshableVersion="3" recordCount="1000" xr:uid="{75A111C0-3A8A-794C-80A6-104A9B3FE1D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165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Median" numFmtId="0" formula=" MEDIAN(backers_coun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x v="1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x v="2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x v="3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x v="4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x v="5"/>
    <s v="Open-source optimizing database"/>
    <x v="4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x v="6"/>
    <s v="Operative upward-trending algorithm"/>
    <x v="5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x v="7"/>
    <s v="Centralized cohesive challenge"/>
    <x v="6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x v="8"/>
    <s v="Exclusive attitude-oriented intranet"/>
    <x v="7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x v="9"/>
    <s v="Open-source fresh-thinking model"/>
    <x v="8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x v="10"/>
    <s v="Monitored empowering installation"/>
    <x v="5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x v="11"/>
    <s v="Grass-roots zero administration system engine"/>
    <x v="9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x v="12"/>
    <s v="Assimilated hybrid intranet"/>
    <x v="9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x v="13"/>
    <s v="Multi-tiered directional open architecture"/>
    <x v="3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x v="14"/>
    <s v="Cloned directional synergy"/>
    <x v="1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x v="15"/>
    <s v="Extended eco-centric pricing structure"/>
    <x v="11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x v="16"/>
    <s v="Cross-platform systemic adapter"/>
    <x v="12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x v="17"/>
    <s v="Seamless 4thgeneration methodology"/>
    <x v="13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x v="18"/>
    <s v="Exclusive needs-based adapter"/>
    <x v="14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x v="19"/>
    <s v="Down-sized cohesive archive"/>
    <x v="15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x v="20"/>
    <s v="Proactive composite alliance"/>
    <x v="16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x v="21"/>
    <s v="Re-engineered intangible definition"/>
    <x v="17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x v="22"/>
    <s v="Enhanced dynamic definition"/>
    <x v="18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x v="23"/>
    <s v="Devolved next generation adapter"/>
    <x v="6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x v="24"/>
    <s v="Cross-platform intermediate frame"/>
    <x v="19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x v="25"/>
    <s v="Monitored impactful analyzer"/>
    <x v="2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x v="26"/>
    <s v="Optional responsive customer loyalty"/>
    <x v="21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x v="27"/>
    <s v="Diverse transitional migration"/>
    <x v="22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x v="28"/>
    <s v="Synchronized global task-force"/>
    <x v="23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x v="29"/>
    <s v="Focused 6thgeneration forecast"/>
    <x v="24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x v="30"/>
    <s v="Down-sized analyzing challenge"/>
    <x v="25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x v="31"/>
    <s v="Progressive needs-based focus group"/>
    <x v="26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x v="32"/>
    <s v="Ergonomic 6thgeneration success"/>
    <x v="27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x v="33"/>
    <s v="Exclusive interactive approach"/>
    <x v="28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x v="34"/>
    <s v="Reverse-engineered asynchronous archive"/>
    <x v="29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x v="35"/>
    <s v="Synergized intangible challenge"/>
    <x v="3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x v="36"/>
    <s v="Monitored multi-state encryption"/>
    <x v="31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x v="37"/>
    <s v="Profound attitude-oriented functionalities"/>
    <x v="32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x v="38"/>
    <s v="Digitized client-driven database"/>
    <x v="33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x v="39"/>
    <s v="Organized bi-directional function"/>
    <x v="34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x v="40"/>
    <s v="Reduced stable middleware"/>
    <x v="35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x v="41"/>
    <s v="Universal 5thgeneration neural-net"/>
    <x v="36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x v="42"/>
    <s v="Virtual uniform frame"/>
    <x v="37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x v="43"/>
    <s v="Profound explicit paradigm"/>
    <x v="38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x v="44"/>
    <s v="Visionary real-time groupware"/>
    <x v="39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x v="45"/>
    <s v="Networked tertiary Graphical User Interface"/>
    <x v="4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x v="46"/>
    <s v="Virtual grid-enabled task-force"/>
    <x v="41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x v="47"/>
    <s v="Function-based multi-state software"/>
    <x v="42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x v="48"/>
    <s v="Optimized leadingedge concept"/>
    <x v="43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x v="49"/>
    <s v="Sharable holistic interface"/>
    <x v="44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x v="50"/>
    <s v="Down-sized system-worthy secured line"/>
    <x v="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x v="51"/>
    <s v="Inverse secondary infrastructure"/>
    <x v="45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x v="52"/>
    <s v="Organic foreground leverage"/>
    <x v="44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x v="53"/>
    <s v="Reverse-engineered static concept"/>
    <x v="35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x v="54"/>
    <s v="Multi-channeled neutral customer loyalty"/>
    <x v="46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x v="55"/>
    <s v="Reverse-engineered bifurcated strategy"/>
    <x v="47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x v="56"/>
    <s v="Horizontal context-sensitive knowledge user"/>
    <x v="48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x v="57"/>
    <s v="Cross-group multi-state task-force"/>
    <x v="49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x v="58"/>
    <s v="Expanded 3rdgeneration strategy"/>
    <x v="5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x v="59"/>
    <s v="Assimilated real-time support"/>
    <x v="1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x v="60"/>
    <s v="User-centric regional database"/>
    <x v="51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x v="61"/>
    <s v="Open-source zero administration complexity"/>
    <x v="52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x v="62"/>
    <s v="Organized incremental standardization"/>
    <x v="22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x v="63"/>
    <s v="Assimilated didactic open system"/>
    <x v="53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x v="64"/>
    <s v="Vision-oriented logistical intranet"/>
    <x v="54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x v="65"/>
    <s v="Mandatory incremental projection"/>
    <x v="55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x v="66"/>
    <s v="Grass-roots needs-based encryption"/>
    <x v="49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x v="67"/>
    <s v="Team-oriented 6thgeneration middleware"/>
    <x v="56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x v="68"/>
    <s v="Inverse multi-tasking installation"/>
    <x v="57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x v="69"/>
    <s v="Switchable disintermediate moderator"/>
    <x v="58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x v="70"/>
    <s v="Re-engineered 24/7 task-force"/>
    <x v="59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x v="71"/>
    <s v="Organic object-oriented budgetary management"/>
    <x v="46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x v="72"/>
    <s v="Seamless coherent parallelism"/>
    <x v="6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x v="73"/>
    <s v="Cross-platform even-keeled initiative"/>
    <x v="1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x v="74"/>
    <s v="Progressive tertiary framework"/>
    <x v="61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x v="75"/>
    <s v="Multi-layered dynamic protocol"/>
    <x v="62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x v="76"/>
    <s v="Horizontal next generation function"/>
    <x v="63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x v="77"/>
    <s v="Pre-emptive impactful model"/>
    <x v="4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x v="78"/>
    <s v="User-centric bifurcated knowledge user"/>
    <x v="6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x v="79"/>
    <s v="Triple-buffered reciprocal project"/>
    <x v="64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x v="80"/>
    <s v="Cross-platform needs-based approach"/>
    <x v="65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x v="81"/>
    <s v="User-friendly static contingency"/>
    <x v="66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x v="82"/>
    <s v="Reactive content-based framework"/>
    <x v="67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x v="83"/>
    <s v="Realigned user-facing concept"/>
    <x v="68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x v="84"/>
    <s v="Public-key zero tolerance orchestration"/>
    <x v="69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x v="85"/>
    <s v="Multi-tiered eco-centric architecture"/>
    <x v="7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x v="86"/>
    <s v="Organic motivating firmware"/>
    <x v="71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x v="87"/>
    <s v="Synergized 4thgeneration conglomeration"/>
    <x v="72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x v="88"/>
    <s v="Grass-roots fault-tolerant policy"/>
    <x v="73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x v="89"/>
    <s v="Monitored scalable knowledgebase"/>
    <x v="74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x v="90"/>
    <s v="Synergistic explicit parallelism"/>
    <x v="75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x v="91"/>
    <s v="Enhanced systemic analyzer"/>
    <x v="76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x v="92"/>
    <s v="Object-based analyzing knowledge user"/>
    <x v="77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x v="93"/>
    <s v="Pre-emptive radical architecture"/>
    <x v="78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x v="94"/>
    <s v="Grass-roots web-enabled contingency"/>
    <x v="49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x v="95"/>
    <s v="Stand-alone system-worthy standardization"/>
    <x v="79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x v="96"/>
    <s v="Down-sized systematic policy"/>
    <x v="8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x v="97"/>
    <s v="Cloned bi-directional architecture"/>
    <x v="81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x v="98"/>
    <s v="Seamless transitional portal"/>
    <x v="82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x v="99"/>
    <s v="Fully-configurable motivating approach"/>
    <x v="4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x v="100"/>
    <s v="Upgradable fault-tolerant approach"/>
    <x v="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x v="101"/>
    <s v="Reduced heuristic moratorium"/>
    <x v="79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x v="102"/>
    <s v="Front-line web-enabled model"/>
    <x v="41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x v="103"/>
    <s v="Polarized incremental emulation"/>
    <x v="83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x v="104"/>
    <s v="Self-enabling grid-enabled initiative"/>
    <x v="84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x v="105"/>
    <s v="Total fresh-thinking system engine"/>
    <x v="85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x v="106"/>
    <s v="Ameliorated clear-thinking circuit"/>
    <x v="61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x v="107"/>
    <s v="Multi-layered encompassing installation"/>
    <x v="26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x v="108"/>
    <s v="Universal encompassing implementation"/>
    <x v="42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x v="109"/>
    <s v="Object-based client-server application"/>
    <x v="5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x v="110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x v="111"/>
    <s v="Re-engineered user-facing approach"/>
    <x v="87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x v="112"/>
    <s v="Re-engineered client-driven hub"/>
    <x v="53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x v="113"/>
    <s v="User-friendly tertiary array"/>
    <x v="88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x v="114"/>
    <s v="Robust heuristic encoding"/>
    <x v="89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x v="115"/>
    <s v="Team-oriented clear-thinking capacity"/>
    <x v="9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x v="116"/>
    <s v="De-engineered motivating standardization"/>
    <x v="44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x v="117"/>
    <s v="Business-focused 24hour groupware"/>
    <x v="7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x v="118"/>
    <s v="Organic next generation protocol"/>
    <x v="91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x v="119"/>
    <s v="Reverse-engineered full-range Internet solution"/>
    <x v="92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x v="120"/>
    <s v="Synchronized regional synergy"/>
    <x v="93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x v="121"/>
    <s v="Multi-lateral homogeneous success"/>
    <x v="94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x v="122"/>
    <s v="Seamless zero-defect solution"/>
    <x v="95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x v="123"/>
    <s v="Enhanced scalable concept"/>
    <x v="96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x v="124"/>
    <s v="Polarized uniform software"/>
    <x v="97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x v="125"/>
    <s v="Stand-alone web-enabled moderator"/>
    <x v="98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x v="126"/>
    <s v="Proactive methodical benchmark"/>
    <x v="99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x v="127"/>
    <s v="Team-oriented 6thgeneration matrix"/>
    <x v="1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x v="128"/>
    <s v="Phased human-resource core"/>
    <x v="101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x v="129"/>
    <s v="Mandatory tertiary implementation"/>
    <x v="102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x v="130"/>
    <s v="Secured directional encryption"/>
    <x v="103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x v="131"/>
    <s v="Distributed 5thgeneration implementation"/>
    <x v="104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x v="132"/>
    <s v="Virtual static core"/>
    <x v="88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x v="133"/>
    <s v="Secured content-based product"/>
    <x v="6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x v="134"/>
    <s v="Secured executive concept"/>
    <x v="105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x v="135"/>
    <s v="Balanced zero-defect software"/>
    <x v="106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x v="136"/>
    <s v="Distributed context-sensitive flexibility"/>
    <x v="107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x v="137"/>
    <s v="Down-sized disintermediate support"/>
    <x v="37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x v="138"/>
    <s v="Stand-alone mission-critical moratorium"/>
    <x v="103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x v="139"/>
    <s v="Down-sized empowering protocol"/>
    <x v="108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x v="140"/>
    <s v="Fully-configurable coherent Internet solution"/>
    <x v="2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x v="141"/>
    <s v="Distributed motivating algorithm"/>
    <x v="109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x v="142"/>
    <s v="Expanded solution-oriented benchmark"/>
    <x v="92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x v="143"/>
    <s v="Implemented discrete secured line"/>
    <x v="91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x v="144"/>
    <s v="Multi-lateral actuating installation"/>
    <x v="25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x v="145"/>
    <s v="Secured reciprocal array"/>
    <x v="11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x v="146"/>
    <s v="Optional bandwidth-monitored middleware"/>
    <x v="35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x v="147"/>
    <s v="Upgradable upward-trending workforce"/>
    <x v="111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x v="148"/>
    <s v="Upgradable hybrid capability"/>
    <x v="29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x v="149"/>
    <s v="Managed fresh-thinking flexibility"/>
    <x v="8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x v="150"/>
    <s v="Networked stable workforce"/>
    <x v="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x v="151"/>
    <s v="Customizable intermediate extranet"/>
    <x v="112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x v="152"/>
    <s v="User-centric fault-tolerant task-force"/>
    <x v="113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x v="153"/>
    <s v="Multi-tiered radical definition"/>
    <x v="114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x v="154"/>
    <s v="Devolved foreground benchmark"/>
    <x v="115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x v="155"/>
    <s v="Distributed eco-centric methodology"/>
    <x v="116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x v="156"/>
    <s v="Streamlined encompassing encryption"/>
    <x v="117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x v="157"/>
    <s v="User-friendly reciprocal initiative"/>
    <x v="3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x v="158"/>
    <s v="Ergonomic fresh-thinking installation"/>
    <x v="118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x v="159"/>
    <s v="Robust explicit hardware"/>
    <x v="119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x v="160"/>
    <s v="Stand-alone actuating support"/>
    <x v="48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x v="161"/>
    <s v="Cross-platform methodical process improvement"/>
    <x v="2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x v="162"/>
    <s v="Extended bottom-line open architecture"/>
    <x v="55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x v="163"/>
    <s v="Extended reciprocal circuit"/>
    <x v="26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x v="164"/>
    <s v="Polarized human-resource protocol"/>
    <x v="12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x v="165"/>
    <s v="Synergized radical product"/>
    <x v="121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x v="166"/>
    <s v="Robust heuristic artificial intelligence"/>
    <x v="122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x v="167"/>
    <s v="Robust content-based emulation"/>
    <x v="97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x v="168"/>
    <s v="Ergonomic uniform open system"/>
    <x v="123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x v="169"/>
    <s v="Profit-focused modular product"/>
    <x v="124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x v="170"/>
    <s v="Mandatory mobile product"/>
    <x v="125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x v="171"/>
    <s v="Public-key 3rdgeneration budgetary management"/>
    <x v="7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x v="172"/>
    <s v="Centralized national firmware"/>
    <x v="126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x v="173"/>
    <s v="Cross-group 4thgeneration middleware"/>
    <x v="127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x v="174"/>
    <s v="Pre-emptive scalable access"/>
    <x v="6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x v="175"/>
    <s v="Sharable intangible migration"/>
    <x v="128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x v="176"/>
    <s v="Proactive scalable Graphical User Interface"/>
    <x v="129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x v="177"/>
    <s v="Digitized solution-oriented product"/>
    <x v="13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x v="178"/>
    <s v="Triple-buffered cohesive structure"/>
    <x v="44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x v="179"/>
    <s v="Realigned human-resource orchestration"/>
    <x v="131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x v="180"/>
    <s v="Optional clear-thinking software"/>
    <x v="132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x v="181"/>
    <s v="Centralized global approach"/>
    <x v="133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x v="182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x v="183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x v="184"/>
    <s v="Adaptive asynchronous emulation"/>
    <x v="136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x v="185"/>
    <s v="Innovative actuating conglomeration"/>
    <x v="67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x v="186"/>
    <s v="Grass-roots foreground policy"/>
    <x v="137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x v="187"/>
    <s v="Horizontal transitional paradigm"/>
    <x v="138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x v="188"/>
    <s v="Networked didactic info-mediaries"/>
    <x v="139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x v="189"/>
    <s v="Switchable contextually-based access"/>
    <x v="14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x v="190"/>
    <s v="Up-sized dynamic throughput"/>
    <x v="41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x v="191"/>
    <s v="Mandatory reciprocal superstructure"/>
    <x v="141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x v="192"/>
    <s v="Upgradable 4thgeneration productivity"/>
    <x v="142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x v="193"/>
    <s v="Progressive discrete hub"/>
    <x v="47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x v="194"/>
    <s v="Assimilated multi-tasking archive"/>
    <x v="143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x v="195"/>
    <s v="Upgradable high-level solution"/>
    <x v="144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x v="196"/>
    <s v="Organic bandwidth-monitored frame"/>
    <x v="139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x v="197"/>
    <s v="Business-focused logistical framework"/>
    <x v="145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x v="198"/>
    <s v="Universal multi-state capability"/>
    <x v="146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x v="199"/>
    <s v="Digitized reciprocal infrastructure"/>
    <x v="37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x v="200"/>
    <s v="Reduced dedicated capability"/>
    <x v="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x v="201"/>
    <s v="Cross-platform bi-directional workforce"/>
    <x v="118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x v="202"/>
    <s v="Upgradable scalable methodology"/>
    <x v="111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x v="203"/>
    <s v="Customer-focused client-server service-desk"/>
    <x v="147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x v="204"/>
    <s v="Mandatory multimedia leverage"/>
    <x v="148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x v="205"/>
    <s v="Focused analyzing circuit"/>
    <x v="81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x v="206"/>
    <s v="Fundamental grid-enabled strategy"/>
    <x v="25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x v="207"/>
    <s v="Digitized 5thgeneration knowledgebase"/>
    <x v="67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x v="208"/>
    <s v="Mandatory multi-tasking encryption"/>
    <x v="149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x v="209"/>
    <s v="Distributed system-worthy application"/>
    <x v="15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x v="210"/>
    <s v="Synergistic tertiary time-frame"/>
    <x v="151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x v="211"/>
    <s v="Customer-focused impactful benchmark"/>
    <x v="152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x v="212"/>
    <s v="Profound next generation infrastructure"/>
    <x v="32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x v="213"/>
    <s v="Face-to-face encompassing info-mediaries"/>
    <x v="153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x v="214"/>
    <s v="Open-source fresh-thinking policy"/>
    <x v="1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x v="215"/>
    <s v="Extended 24/7 implementation"/>
    <x v="154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x v="216"/>
    <s v="Organic dynamic algorithm"/>
    <x v="155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x v="217"/>
    <s v="Organic multi-tasking focus group"/>
    <x v="156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x v="218"/>
    <s v="Adaptive logistical initiative"/>
    <x v="57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x v="219"/>
    <s v="Stand-alone mobile customer loyalty"/>
    <x v="157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x v="220"/>
    <s v="Focused composite approach"/>
    <x v="58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x v="221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x v="222"/>
    <s v="Cross-group cohesive circuit"/>
    <x v="73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x v="223"/>
    <s v="Synergistic explicit capability"/>
    <x v="159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x v="224"/>
    <s v="Diverse analyzing definition"/>
    <x v="16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x v="225"/>
    <s v="Enterprise-wide reciprocal success"/>
    <x v="161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x v="102"/>
    <s v="Progressive neutral middleware"/>
    <x v="162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x v="226"/>
    <s v="Intuitive exuding process improvement"/>
    <x v="163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x v="227"/>
    <s v="Exclusive real-time protocol"/>
    <x v="164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x v="228"/>
    <s v="Extended encompassing application"/>
    <x v="165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x v="229"/>
    <s v="Progressive value-added ability"/>
    <x v="166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x v="230"/>
    <s v="Cross-platform uniform hardware"/>
    <x v="44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x v="231"/>
    <s v="Progressive secondary portal"/>
    <x v="74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x v="232"/>
    <s v="Multi-lateral national adapter"/>
    <x v="167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x v="233"/>
    <s v="Enterprise-wide motivating matrices"/>
    <x v="168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x v="234"/>
    <s v="Polarized upward-trending Local Area Network"/>
    <x v="133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x v="235"/>
    <s v="Object-based directional function"/>
    <x v="169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x v="236"/>
    <s v="Re-contextualized tangible open architecture"/>
    <x v="29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x v="237"/>
    <s v="Distributed systemic adapter"/>
    <x v="166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x v="238"/>
    <s v="Networked web-enabled instruction set"/>
    <x v="17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x v="239"/>
    <s v="Vision-oriented dynamic service-desk"/>
    <x v="171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x v="240"/>
    <s v="Vision-oriented actuating open system"/>
    <x v="172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x v="241"/>
    <s v="Sharable scalable core"/>
    <x v="141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x v="242"/>
    <s v="Customer-focused attitude-oriented function"/>
    <x v="173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x v="243"/>
    <s v="Reverse-engineered system-worthy extranet"/>
    <x v="31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x v="244"/>
    <s v="Re-engineered systematic monitoring"/>
    <x v="49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x v="245"/>
    <s v="Seamless value-added standardization"/>
    <x v="6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x v="246"/>
    <s v="Triple-buffered fresh-thinking frame"/>
    <x v="174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x v="247"/>
    <s v="Streamlined holistic knowledgebase"/>
    <x v="8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x v="248"/>
    <s v="Up-sized intermediate website"/>
    <x v="175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x v="249"/>
    <s v="Future-proofed directional synergy"/>
    <x v="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x v="250"/>
    <s v="Enhanced user-facing function"/>
    <x v="143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x v="251"/>
    <s v="Operative bandwidth-monitored interface"/>
    <x v="67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x v="252"/>
    <s v="Upgradable multi-state instruction set"/>
    <x v="158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x v="253"/>
    <s v="De-engineered static Local Area Network"/>
    <x v="176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x v="254"/>
    <s v="Upgradable grid-enabled superstructure"/>
    <x v="177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x v="255"/>
    <s v="Optimized actuating toolset"/>
    <x v="178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x v="256"/>
    <s v="Decentralized exuding strategy"/>
    <x v="57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x v="257"/>
    <s v="Assimilated coherent hardware"/>
    <x v="92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x v="258"/>
    <s v="Multi-channeled responsive implementation"/>
    <x v="37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x v="259"/>
    <s v="Centralized modular initiative"/>
    <x v="9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x v="260"/>
    <s v="Reverse-engineered cohesive migration"/>
    <x v="179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x v="261"/>
    <s v="Compatible multimedia hub"/>
    <x v="12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x v="262"/>
    <s v="Organic eco-centric success"/>
    <x v="49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x v="263"/>
    <s v="Virtual reciprocal policy"/>
    <x v="18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x v="264"/>
    <s v="Persevering interactive emulation"/>
    <x v="7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x v="265"/>
    <s v="Proactive responsive emulation"/>
    <x v="181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x v="266"/>
    <s v="Extended eco-centric function"/>
    <x v="182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x v="267"/>
    <s v="Networked optimal productivity"/>
    <x v="42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x v="268"/>
    <s v="Persistent attitude-oriented approach"/>
    <x v="26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x v="269"/>
    <s v="Triple-buffered 4thgeneration toolset"/>
    <x v="183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x v="270"/>
    <s v="Progressive zero administration leverage"/>
    <x v="184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x v="271"/>
    <s v="Networked radical neural-net"/>
    <x v="185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x v="272"/>
    <s v="Re-engineered heuristic forecast"/>
    <x v="75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x v="273"/>
    <s v="Fully-configurable background algorithm"/>
    <x v="166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x v="274"/>
    <s v="Stand-alone discrete Graphical User Interface"/>
    <x v="61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x v="275"/>
    <s v="Front-line foreground project"/>
    <x v="2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x v="276"/>
    <s v="Persevering system-worthy info-mediaries"/>
    <x v="31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x v="277"/>
    <s v="Distributed multi-tasking strategy"/>
    <x v="5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x v="278"/>
    <s v="Vision-oriented methodical application"/>
    <x v="48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x v="279"/>
    <s v="Function-based high-level infrastructure"/>
    <x v="186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x v="280"/>
    <s v="Profound object-oriented paradigm"/>
    <x v="187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x v="281"/>
    <s v="Virtual contextually-based circuit"/>
    <x v="141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x v="282"/>
    <s v="Business-focused dynamic instruction set"/>
    <x v="32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x v="283"/>
    <s v="Ameliorated fresh-thinking protocol"/>
    <x v="122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x v="284"/>
    <s v="Front-line optimizing emulation"/>
    <x v="79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x v="285"/>
    <s v="Devolved uniform complexity"/>
    <x v="188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x v="286"/>
    <s v="Public-key intangible superstructure"/>
    <x v="9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x v="287"/>
    <s v="Secured global success"/>
    <x v="36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x v="288"/>
    <s v="Grass-roots mission-critical capability"/>
    <x v="126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x v="289"/>
    <s v="Advanced global data-warehouse"/>
    <x v="189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x v="290"/>
    <s v="Self-enabling uniform complexity"/>
    <x v="37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x v="291"/>
    <s v="Versatile cohesive encoding"/>
    <x v="19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x v="292"/>
    <s v="Organized executive solution"/>
    <x v="191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x v="293"/>
    <s v="Automated local emulation"/>
    <x v="6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x v="294"/>
    <s v="Enterprise-wide intermediate middleware"/>
    <x v="192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x v="295"/>
    <s v="Grass-roots real-time Local Area Network"/>
    <x v="55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x v="296"/>
    <s v="Organized client-driven capacity"/>
    <x v="44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x v="297"/>
    <s v="Adaptive intangible database"/>
    <x v="26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x v="298"/>
    <s v="Grass-roots contextually-based algorithm"/>
    <x v="167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x v="299"/>
    <s v="Focused executive core"/>
    <x v="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x v="300"/>
    <s v="Multi-channeled disintermediate policy"/>
    <x v="79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x v="301"/>
    <s v="Customizable bi-directional hardware"/>
    <x v="193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x v="302"/>
    <s v="Networked optimal architecture"/>
    <x v="74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x v="303"/>
    <s v="User-friendly discrete benchmark"/>
    <x v="118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x v="304"/>
    <s v="Grass-roots actuating policy"/>
    <x v="54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x v="305"/>
    <s v="Enterprise-wide 3rdgeneration knowledge user"/>
    <x v="191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x v="306"/>
    <s v="Face-to-face zero tolerance moderator"/>
    <x v="194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x v="307"/>
    <s v="Grass-roots optimizing projection"/>
    <x v="195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x v="308"/>
    <s v="User-centric 6thgeneration attitude"/>
    <x v="178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x v="309"/>
    <s v="Switchable zero tolerance website"/>
    <x v="75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x v="310"/>
    <s v="Focused real-time help-desk"/>
    <x v="9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x v="311"/>
    <s v="Robust impactful approach"/>
    <x v="18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x v="312"/>
    <s v="Secured maximized policy"/>
    <x v="196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x v="313"/>
    <s v="Realigned upward-trending strategy"/>
    <x v="1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x v="314"/>
    <s v="Open-source interactive knowledge user"/>
    <x v="4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x v="315"/>
    <s v="Configurable demand-driven matrix"/>
    <x v="103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x v="316"/>
    <s v="Cross-group coherent hierarchy"/>
    <x v="47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x v="317"/>
    <s v="Decentralized demand-driven open system"/>
    <x v="57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x v="318"/>
    <s v="Advanced empowering matrix"/>
    <x v="141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x v="319"/>
    <s v="Phased holistic implementation"/>
    <x v="197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x v="320"/>
    <s v="Proactive attitude-oriented knowledge user"/>
    <x v="198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x v="321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x v="322"/>
    <s v="Integrated zero-defect help-desk"/>
    <x v="2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x v="323"/>
    <s v="Inverse analyzing matrices"/>
    <x v="143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x v="324"/>
    <s v="Programmable systemic implementation"/>
    <x v="191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x v="325"/>
    <s v="Multi-channeled next generation architecture"/>
    <x v="44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x v="326"/>
    <s v="Digitized 3rdgeneration encoding"/>
    <x v="97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x v="327"/>
    <s v="Innovative well-modulated functionalities"/>
    <x v="201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x v="328"/>
    <s v="Fundamental incremental database"/>
    <x v="202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x v="329"/>
    <s v="Expanded encompassing open architecture"/>
    <x v="203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x v="330"/>
    <s v="Intuitive static portal"/>
    <x v="88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x v="331"/>
    <s v="Optional bandwidth-monitored definition"/>
    <x v="204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x v="332"/>
    <s v="Persistent well-modulated synergy"/>
    <x v="103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x v="333"/>
    <s v="Assimilated discrete algorithm"/>
    <x v="205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x v="334"/>
    <s v="Operative uniform hub"/>
    <x v="206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x v="335"/>
    <s v="Customizable intangible capability"/>
    <x v="207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x v="336"/>
    <s v="Innovative didactic analyzer"/>
    <x v="208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x v="337"/>
    <s v="Decentralized intangible encoding"/>
    <x v="209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x v="338"/>
    <s v="Front-line transitional algorithm"/>
    <x v="21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x v="339"/>
    <s v="Switchable didactic matrices"/>
    <x v="211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x v="340"/>
    <s v="Ameliorated disintermediate utilization"/>
    <x v="212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x v="341"/>
    <s v="Visionary foreground middleware"/>
    <x v="213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x v="342"/>
    <s v="Optional zero-defect task-force"/>
    <x v="25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x v="343"/>
    <s v="Devolved exuding emulation"/>
    <x v="214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x v="344"/>
    <s v="Open-source neutral task-force"/>
    <x v="215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x v="345"/>
    <s v="Virtual attitude-oriented migration"/>
    <x v="48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x v="346"/>
    <s v="Open-source full-range portal"/>
    <x v="79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x v="347"/>
    <s v="Versatile cohesive open system"/>
    <x v="216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x v="348"/>
    <s v="Multi-layered bottom-line frame"/>
    <x v="217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x v="349"/>
    <s v="Pre-emptive neutral capacity"/>
    <x v="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x v="350"/>
    <s v="Universal maximized methodology"/>
    <x v="218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x v="351"/>
    <s v="Expanded hybrid hardware"/>
    <x v="54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x v="352"/>
    <s v="Profit-focused multi-tasking access"/>
    <x v="219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x v="353"/>
    <s v="Profit-focused transitional capability"/>
    <x v="55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x v="354"/>
    <s v="Front-line scalable definition"/>
    <x v="167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x v="355"/>
    <s v="Open-source systematic protocol"/>
    <x v="29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x v="356"/>
    <s v="Implemented tangible algorithm"/>
    <x v="173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x v="357"/>
    <s v="Profit-focused 3rdgeneration circuit"/>
    <x v="62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x v="358"/>
    <s v="Compatible needs-based architecture"/>
    <x v="22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x v="359"/>
    <s v="Right-sized zero tolerance migration"/>
    <x v="221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x v="360"/>
    <s v="Quality-focused reciprocal structure"/>
    <x v="2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x v="361"/>
    <s v="Automated actuating conglomeration"/>
    <x v="41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x v="362"/>
    <s v="Re-contextualized local initiative"/>
    <x v="5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x v="363"/>
    <s v="Switchable intangible definition"/>
    <x v="79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x v="364"/>
    <s v="Networked bottom-line initiative"/>
    <x v="39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x v="365"/>
    <s v="Robust directional system engine"/>
    <x v="37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x v="366"/>
    <s v="Triple-buffered explicit methodology"/>
    <x v="34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x v="367"/>
    <s v="Reactive directional capacity"/>
    <x v="5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x v="368"/>
    <s v="Polarized needs-based approach"/>
    <x v="91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x v="369"/>
    <s v="Intuitive well-modulated middleware"/>
    <x v="222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x v="370"/>
    <s v="Multi-channeled logistical matrices"/>
    <x v="223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x v="371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x v="372"/>
    <s v="Down-sized coherent toolset"/>
    <x v="224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x v="373"/>
    <s v="Open-source multi-tasking data-warehouse"/>
    <x v="225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x v="374"/>
    <s v="Future-proofed upward-trending contingency"/>
    <x v="5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x v="375"/>
    <s v="Mandatory uniform matrix"/>
    <x v="74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x v="376"/>
    <s v="Phased methodical initiative"/>
    <x v="226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x v="377"/>
    <s v="Managed stable function"/>
    <x v="227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x v="378"/>
    <s v="Realigned clear-thinking migration"/>
    <x v="44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x v="379"/>
    <s v="Optional clear-thinking process improvement"/>
    <x v="186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x v="380"/>
    <s v="Cross-group global moratorium"/>
    <x v="98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x v="381"/>
    <s v="Visionary systemic process improvement"/>
    <x v="14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x v="382"/>
    <s v="Progressive intangible flexibility"/>
    <x v="9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x v="383"/>
    <s v="Reactive real-time software"/>
    <x v="228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x v="384"/>
    <s v="Programmable incremental knowledge user"/>
    <x v="229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x v="385"/>
    <s v="Progressive 5thgeneration customer loyalty"/>
    <x v="23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x v="386"/>
    <s v="Triple-buffered logistical frame"/>
    <x v="231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x v="387"/>
    <s v="Exclusive dynamic adapter"/>
    <x v="232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x v="388"/>
    <s v="Automated systemic hierarchy"/>
    <x v="233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x v="389"/>
    <s v="Digitized eco-centric core"/>
    <x v="166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x v="390"/>
    <s v="Mandatory uniform strategy"/>
    <x v="234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x v="391"/>
    <s v="Profit-focused zero administration forecast"/>
    <x v="235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x v="392"/>
    <s v="De-engineered static orchestration"/>
    <x v="236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x v="393"/>
    <s v="Customizable dynamic info-mediaries"/>
    <x v="126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x v="122"/>
    <s v="Enhanced incremental budgetary management"/>
    <x v="143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x v="394"/>
    <s v="Digitized local info-mediaries"/>
    <x v="237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x v="395"/>
    <s v="Virtual systematic monitoring"/>
    <x v="32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x v="396"/>
    <s v="Reactive bottom-line open architecture"/>
    <x v="12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x v="397"/>
    <s v="Pre-emptive interactive model"/>
    <x v="238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x v="398"/>
    <s v="Ergonomic eco-centric open architecture"/>
    <x v="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x v="399"/>
    <s v="Inverse radical hierarchy"/>
    <x v="79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x v="400"/>
    <s v="Team-oriented static interface"/>
    <x v="19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x v="401"/>
    <s v="Virtual foreground throughput"/>
    <x v="239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x v="402"/>
    <s v="Visionary exuding Internet solution"/>
    <x v="24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x v="403"/>
    <s v="Synchronized secondary analyzer"/>
    <x v="241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x v="404"/>
    <s v="Balanced attitude-oriented parallelism"/>
    <x v="242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x v="405"/>
    <s v="Organized bandwidth-monitored core"/>
    <x v="74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x v="406"/>
    <s v="Cloned leadingedge utilization"/>
    <x v="243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x v="97"/>
    <s v="Secured asymmetric projection"/>
    <x v="244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x v="407"/>
    <s v="Advanced cohesive Graphic Interface"/>
    <x v="184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x v="408"/>
    <s v="Down-sized maximized function"/>
    <x v="75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x v="409"/>
    <s v="Realigned zero tolerance software"/>
    <x v="118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x v="410"/>
    <s v="Persevering analyzing extranet"/>
    <x v="245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x v="411"/>
    <s v="Innovative human-resource migration"/>
    <x v="246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x v="412"/>
    <s v="Intuitive needs-based monitoring"/>
    <x v="247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x v="413"/>
    <s v="Customer-focused disintermediate toolset"/>
    <x v="248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x v="414"/>
    <s v="Upgradable 24/7 emulation"/>
    <x v="12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x v="32"/>
    <s v="Quality-focused client-server core"/>
    <x v="249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x v="415"/>
    <s v="Upgradable maximized protocol"/>
    <x v="25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x v="416"/>
    <s v="Cross-platform interactive synergy"/>
    <x v="92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x v="417"/>
    <s v="User-centric fault-tolerant archive"/>
    <x v="151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x v="418"/>
    <s v="Reverse-engineered regional knowledge user"/>
    <x v="251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x v="419"/>
    <s v="Self-enabling real-time definition"/>
    <x v="252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x v="420"/>
    <s v="User-centric impactful projection"/>
    <x v="135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x v="421"/>
    <s v="Vision-oriented actuating hardware"/>
    <x v="5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x v="422"/>
    <s v="Virtual leadingedge framework"/>
    <x v="37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x v="423"/>
    <s v="Managed discrete framework"/>
    <x v="253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x v="424"/>
    <s v="Progressive zero-defect capability"/>
    <x v="254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x v="425"/>
    <s v="Right-sized demand-driven adapter"/>
    <x v="255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x v="426"/>
    <s v="Re-engineered attitude-oriented frame"/>
    <x v="32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x v="427"/>
    <s v="Compatible multimedia utilization"/>
    <x v="135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x v="428"/>
    <s v="Re-contextualized dedicated hardware"/>
    <x v="106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x v="429"/>
    <s v="Decentralized composite paradigm"/>
    <x v="256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x v="430"/>
    <s v="Cloned transitional hierarchy"/>
    <x v="91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x v="431"/>
    <s v="Advanced discrete leverage"/>
    <x v="257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x v="432"/>
    <s v="Open-source incremental throughput"/>
    <x v="81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x v="433"/>
    <s v="Centralized regional interface"/>
    <x v="32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x v="434"/>
    <s v="Streamlined web-enabled knowledgebase"/>
    <x v="111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x v="435"/>
    <s v="Digitized transitional monitoring"/>
    <x v="258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x v="436"/>
    <s v="Networked optimal adapter"/>
    <x v="259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x v="437"/>
    <s v="Automated optimal function"/>
    <x v="26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x v="438"/>
    <s v="Devolved system-worthy framework"/>
    <x v="91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x v="439"/>
    <s v="Stand-alone user-facing service-desk"/>
    <x v="29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x v="347"/>
    <s v="Versatile global attitude"/>
    <x v="8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x v="440"/>
    <s v="Intuitive demand-driven Local Area Network"/>
    <x v="118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x v="441"/>
    <s v="Assimilated uniform methodology"/>
    <x v="85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x v="442"/>
    <s v="Self-enabling next generation algorithm"/>
    <x v="261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x v="443"/>
    <s v="Object-based demand-driven strategy"/>
    <x v="262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x v="444"/>
    <s v="Public-key coherent ability"/>
    <x v="79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x v="445"/>
    <s v="Up-sized composite success"/>
    <x v="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x v="446"/>
    <s v="Innovative exuding matrix"/>
    <x v="263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x v="447"/>
    <s v="Realigned impactful artificial intelligence"/>
    <x v="73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x v="448"/>
    <s v="Multi-layered multi-tasking secured line"/>
    <x v="264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x v="449"/>
    <s v="Upgradable upward-trending portal"/>
    <x v="22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x v="450"/>
    <s v="Profit-focused global product"/>
    <x v="265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x v="451"/>
    <s v="Operative well-modulated data-warehouse"/>
    <x v="266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x v="452"/>
    <s v="Cloned asymmetric functionalities"/>
    <x v="92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x v="453"/>
    <s v="Pre-emptive neutral portal"/>
    <x v="267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x v="454"/>
    <s v="Switchable demand-driven help-desk"/>
    <x v="9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x v="455"/>
    <s v="Business-focused static ability"/>
    <x v="166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x v="456"/>
    <s v="Networked secondary structure"/>
    <x v="268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x v="457"/>
    <s v="Total multimedia website"/>
    <x v="269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x v="458"/>
    <s v="Cross-platform upward-trending parallelism"/>
    <x v="27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x v="459"/>
    <s v="Pre-emptive mission-critical hardware"/>
    <x v="271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x v="460"/>
    <s v="Up-sized responsive protocol"/>
    <x v="53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x v="461"/>
    <s v="Pre-emptive transitional frame"/>
    <x v="272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x v="462"/>
    <s v="Profit-focused content-based application"/>
    <x v="1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x v="463"/>
    <s v="Streamlined neutral analyzer"/>
    <x v="22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x v="464"/>
    <s v="Assimilated neutral utilization"/>
    <x v="36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x v="465"/>
    <s v="Extended dedicated archive"/>
    <x v="136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x v="197"/>
    <s v="Configurable static help-desk"/>
    <x v="33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x v="466"/>
    <s v="Self-enabling clear-thinking framework"/>
    <x v="273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x v="467"/>
    <s v="Assimilated fault-tolerant capacity"/>
    <x v="92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x v="468"/>
    <s v="Enhanced neutral ability"/>
    <x v="22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x v="469"/>
    <s v="Function-based attitude-oriented groupware"/>
    <x v="71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x v="470"/>
    <s v="Optional solution-oriented instruction set"/>
    <x v="274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x v="471"/>
    <s v="Organic object-oriented core"/>
    <x v="275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x v="472"/>
    <s v="Balanced impactful circuit"/>
    <x v="276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x v="473"/>
    <s v="Future-proofed heuristic encryption"/>
    <x v="166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x v="474"/>
    <s v="Balanced bifurcated leverage"/>
    <x v="133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x v="475"/>
    <s v="Sharable discrete budgetary management"/>
    <x v="277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x v="476"/>
    <s v="Focused solution-oriented instruction set"/>
    <x v="3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x v="477"/>
    <s v="Down-sized actuating infrastructure"/>
    <x v="278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x v="478"/>
    <s v="Synergistic cohesive adapter"/>
    <x v="241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x v="479"/>
    <s v="Quality-focused mission-critical structure"/>
    <x v="279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x v="480"/>
    <s v="Compatible exuding Graphical User Interface"/>
    <x v="5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x v="481"/>
    <s v="Monitored 24/7 time-frame"/>
    <x v="28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x v="482"/>
    <s v="Virtual secondary open architecture"/>
    <x v="98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x v="483"/>
    <s v="Down-sized mobile time-frame"/>
    <x v="243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x v="484"/>
    <s v="Innovative disintermediate encryption"/>
    <x v="166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x v="485"/>
    <s v="Universal contextually-based knowledgebase"/>
    <x v="281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x v="486"/>
    <s v="Persevering interactive matrix"/>
    <x v="255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x v="487"/>
    <s v="Seamless background framework"/>
    <x v="79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x v="488"/>
    <s v="Balanced upward-trending productivity"/>
    <x v="186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x v="489"/>
    <s v="Centralized clear-thinking solution"/>
    <x v="17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x v="490"/>
    <s v="Optimized bi-directional extranet"/>
    <x v="282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x v="491"/>
    <s v="Intuitive actuating benchmark"/>
    <x v="122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x v="492"/>
    <s v="Devolved background project"/>
    <x v="283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x v="493"/>
    <s v="Reverse-engineered executive emulation"/>
    <x v="284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x v="494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x v="495"/>
    <s v="Focused coherent methodology"/>
    <x v="285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x v="212"/>
    <s v="Reduced context-sensitive complexity"/>
    <x v="81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x v="496"/>
    <s v="Decentralized 4thgeneration time-frame"/>
    <x v="286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x v="497"/>
    <s v="De-engineered cohesive moderator"/>
    <x v="168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x v="498"/>
    <s v="Ameliorated explicit parallelism"/>
    <x v="262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x v="499"/>
    <s v="Customizable background monitoring"/>
    <x v="287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x v="500"/>
    <s v="Compatible well-modulated budgetary management"/>
    <x v="118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x v="501"/>
    <s v="Up-sized radical pricing structure"/>
    <x v="288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x v="173"/>
    <s v="Robust zero-defect project"/>
    <x v="172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x v="502"/>
    <s v="Re-engineered mobile task-force"/>
    <x v="75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x v="503"/>
    <s v="User-centric intangible neural-net"/>
    <x v="252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x v="504"/>
    <s v="Organized explicit core"/>
    <x v="14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x v="505"/>
    <s v="Synchronized 6thgeneration adapter"/>
    <x v="111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x v="506"/>
    <s v="Centralized motivating capacity"/>
    <x v="289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x v="507"/>
    <s v="Phased 24hour flexibility"/>
    <x v="133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x v="508"/>
    <s v="Exclusive 5thgeneration structure"/>
    <x v="29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x v="509"/>
    <s v="Multi-tiered maximized orchestration"/>
    <x v="291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x v="510"/>
    <s v="Open-architected uniform instruction set"/>
    <x v="35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x v="511"/>
    <s v="Exclusive asymmetric analyzer"/>
    <x v="96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x v="512"/>
    <s v="Organic radical collaboration"/>
    <x v="126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x v="513"/>
    <s v="Function-based multi-state software"/>
    <x v="4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x v="514"/>
    <s v="Innovative static budgetary management"/>
    <x v="292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x v="515"/>
    <s v="Triple-buffered holistic ability"/>
    <x v="79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x v="516"/>
    <s v="Diverse scalable superstructure"/>
    <x v="127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x v="517"/>
    <s v="Balanced leadingedge data-warehouse"/>
    <x v="118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x v="518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x v="519"/>
    <s v="Enterprise-wide intermediate portal"/>
    <x v="223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x v="520"/>
    <s v="Focused leadingedge matrix"/>
    <x v="25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x v="521"/>
    <s v="Seamless logistical encryption"/>
    <x v="135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x v="522"/>
    <s v="Stand-alone human-resource workforce"/>
    <x v="293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x v="523"/>
    <s v="Automated zero tolerance implementation"/>
    <x v="294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x v="524"/>
    <s v="Pre-emptive grid-enabled contingency"/>
    <x v="39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x v="525"/>
    <s v="Multi-lateral didactic encoding"/>
    <x v="295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x v="526"/>
    <s v="Self-enabling didactic orchestration"/>
    <x v="296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x v="527"/>
    <s v="Profit-focused 24/7 data-warehouse"/>
    <x v="97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x v="528"/>
    <s v="Enhanced methodical middleware"/>
    <x v="122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x v="529"/>
    <s v="Synchronized client-driven projection"/>
    <x v="197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x v="530"/>
    <s v="Networked didactic time-frame"/>
    <x v="297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x v="531"/>
    <s v="Assimilated exuding toolset"/>
    <x v="122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x v="532"/>
    <s v="Front-line client-server secured line"/>
    <x v="98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x v="533"/>
    <s v="Polarized systemic Internet solution"/>
    <x v="298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x v="534"/>
    <s v="Profit-focused exuding moderator"/>
    <x v="299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x v="535"/>
    <s v="Cross-group high-level moderator"/>
    <x v="3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x v="536"/>
    <s v="Public-key 3rdgeneration system engine"/>
    <x v="54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x v="537"/>
    <s v="Organized value-added access"/>
    <x v="301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x v="538"/>
    <s v="Cloned global Graphical User Interface"/>
    <x v="3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x v="539"/>
    <s v="Focused solution-oriented matrix"/>
    <x v="81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x v="540"/>
    <s v="Monitored discrete toolset"/>
    <x v="302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x v="541"/>
    <s v="Business-focused intermediate system engine"/>
    <x v="303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x v="542"/>
    <s v="De-engineered disintermediate encoding"/>
    <x v="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x v="543"/>
    <s v="Streamlined upward-trending analyzer"/>
    <x v="304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x v="544"/>
    <s v="Distributed human-resource policy"/>
    <x v="25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x v="545"/>
    <s v="De-engineered 5thgeneration contingency"/>
    <x v="305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x v="546"/>
    <s v="Multi-channeled upward-trending application"/>
    <x v="4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x v="547"/>
    <s v="Organic maximized database"/>
    <x v="9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x v="195"/>
    <s v="Grass-roots 24/7 attitude"/>
    <x v="5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x v="548"/>
    <s v="Team-oriented global strategy"/>
    <x v="46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x v="549"/>
    <s v="Enhanced client-driven capacity"/>
    <x v="306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x v="550"/>
    <s v="Exclusive systematic productivity"/>
    <x v="307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x v="551"/>
    <s v="Re-engineered radical policy"/>
    <x v="77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x v="552"/>
    <s v="Down-sized logistical adapter"/>
    <x v="162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x v="553"/>
    <s v="Configurable bandwidth-monitored throughput"/>
    <x v="34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x v="554"/>
    <s v="Optional tangible pricing structure"/>
    <x v="41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x v="555"/>
    <s v="Organic high-level implementation"/>
    <x v="308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x v="556"/>
    <s v="Decentralized logistical collaboration"/>
    <x v="309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x v="557"/>
    <s v="Advanced content-based installation"/>
    <x v="29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x v="558"/>
    <s v="Distributed high-level open architecture"/>
    <x v="85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x v="559"/>
    <s v="Synergized zero tolerance help-desk"/>
    <x v="31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x v="560"/>
    <s v="Extended multi-tasking definition"/>
    <x v="311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x v="561"/>
    <s v="Realigned uniform knowledge user"/>
    <x v="312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x v="562"/>
    <s v="Monitored grid-enabled model"/>
    <x v="26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x v="563"/>
    <s v="Assimilated actuating policy"/>
    <x v="25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x v="564"/>
    <s v="Total incremental productivity"/>
    <x v="313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x v="565"/>
    <s v="Adaptive local task-force"/>
    <x v="5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x v="566"/>
    <s v="Universal zero-defect concept"/>
    <x v="314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x v="567"/>
    <s v="Object-based bottom-line superstructure"/>
    <x v="62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x v="568"/>
    <s v="Adaptive 24hour projection"/>
    <x v="139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x v="569"/>
    <s v="Sharable radical toolset"/>
    <x v="315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x v="570"/>
    <s v="Focused multimedia knowledgebase"/>
    <x v="8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x v="251"/>
    <s v="Seamless 6thgeneration extranet"/>
    <x v="316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x v="571"/>
    <s v="Sharable mobile knowledgebase"/>
    <x v="46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x v="572"/>
    <s v="Cross-group global system engine"/>
    <x v="251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x v="573"/>
    <s v="Centralized clear-thinking conglomeration"/>
    <x v="317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x v="8"/>
    <s v="De-engineered cohesive system engine"/>
    <x v="318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x v="574"/>
    <s v="Reactive analyzing function"/>
    <x v="2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x v="575"/>
    <s v="Robust hybrid budgetary management"/>
    <x v="31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x v="576"/>
    <s v="Open-source analyzing monitoring"/>
    <x v="151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x v="577"/>
    <s v="Up-sized discrete firmware"/>
    <x v="215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x v="578"/>
    <s v="Exclusive intangible extranet"/>
    <x v="58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x v="579"/>
    <s v="Synergized analyzing process improvement"/>
    <x v="143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x v="580"/>
    <s v="Realigned dedicated system engine"/>
    <x v="6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x v="581"/>
    <s v="Object-based bandwidth-monitored concept"/>
    <x v="154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x v="582"/>
    <s v="Ameliorated client-driven open system"/>
    <x v="319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x v="583"/>
    <s v="Upgradable leadingedge Local Area Network"/>
    <x v="32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x v="584"/>
    <s v="Customizable intermediate data-warehouse"/>
    <x v="321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x v="585"/>
    <s v="Managed optimizing archive"/>
    <x v="58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x v="586"/>
    <s v="Diverse systematic projection"/>
    <x v="322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x v="587"/>
    <s v="Up-sized web-enabled info-mediaries"/>
    <x v="323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x v="588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x v="589"/>
    <s v="Cross-platform tertiary array"/>
    <x v="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x v="590"/>
    <s v="Inverse neutral structure"/>
    <x v="9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x v="591"/>
    <s v="Quality-focused system-worthy support"/>
    <x v="325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x v="592"/>
    <s v="Vision-oriented 5thgeneration array"/>
    <x v="98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x v="593"/>
    <s v="Cross-platform logistical circuit"/>
    <x v="326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x v="594"/>
    <s v="Profound solution-oriented matrix"/>
    <x v="88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x v="595"/>
    <s v="Extended asynchronous initiative"/>
    <x v="74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x v="596"/>
    <s v="Fundamental needs-based frame"/>
    <x v="327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x v="597"/>
    <s v="Compatible full-range leverage"/>
    <x v="61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x v="598"/>
    <s v="Upgradable holistic system engine"/>
    <x v="83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x v="599"/>
    <s v="Stand-alone multi-state data-warehouse"/>
    <x v="328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x v="600"/>
    <s v="Multi-lateral maximized core"/>
    <x v="139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x v="601"/>
    <s v="Innovative holistic hub"/>
    <x v="8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x v="602"/>
    <s v="Reverse-engineered 24/7 methodology"/>
    <x v="65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x v="603"/>
    <s v="Business-focused dynamic info-mediaries"/>
    <x v="329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x v="604"/>
    <s v="Digitized clear-thinking installation"/>
    <x v="275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x v="605"/>
    <s v="Quality-focused 24/7 superstructure"/>
    <x v="33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x v="606"/>
    <s v="Multi-channeled local intranet"/>
    <x v="1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x v="607"/>
    <s v="Open-architected mobile emulation"/>
    <x v="331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x v="608"/>
    <s v="Ameliorated foreground methodology"/>
    <x v="332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x v="609"/>
    <s v="Synergized well-modulated project"/>
    <x v="333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x v="610"/>
    <s v="Extended context-sensitive forecast"/>
    <x v="334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x v="611"/>
    <s v="Total leadingedge neural-net"/>
    <x v="335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x v="612"/>
    <s v="Organic actuating protocol"/>
    <x v="336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x v="613"/>
    <s v="Down-sized national software"/>
    <x v="135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x v="614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x v="615"/>
    <s v="Synergistic tertiary budgetary management"/>
    <x v="33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x v="616"/>
    <s v="Open-architected incremental ability"/>
    <x v="39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x v="617"/>
    <s v="Intuitive object-oriented task-force"/>
    <x v="89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x v="618"/>
    <s v="Multi-tiered executive toolset"/>
    <x v="337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x v="619"/>
    <s v="Grass-roots directional workforce"/>
    <x v="4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x v="620"/>
    <s v="Quality-focused real-time solution"/>
    <x v="338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x v="621"/>
    <s v="Reduced interactive matrix"/>
    <x v="339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x v="622"/>
    <s v="Adaptive context-sensitive architecture"/>
    <x v="313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x v="623"/>
    <s v="Polarized incremental portal"/>
    <x v="195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x v="624"/>
    <s v="Reactive regional access"/>
    <x v="34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x v="625"/>
    <s v="Stand-alone reciprocal frame"/>
    <x v="341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x v="626"/>
    <s v="Open-architected 24/7 throughput"/>
    <x v="275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x v="627"/>
    <s v="Monitored 24/7 approach"/>
    <x v="342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x v="628"/>
    <s v="Upgradable explicit forecast"/>
    <x v="133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x v="629"/>
    <s v="Pre-emptive context-sensitive support"/>
    <x v="343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x v="630"/>
    <s v="Business-focused leadingedge instruction set"/>
    <x v="151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x v="631"/>
    <s v="Extended multi-state knowledge user"/>
    <x v="243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x v="632"/>
    <s v="Future-proofed modular groupware"/>
    <x v="344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x v="633"/>
    <s v="Distributed real-time algorithm"/>
    <x v="345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x v="634"/>
    <s v="Multi-lateral heuristic throughput"/>
    <x v="346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x v="635"/>
    <s v="Switchable reciprocal middleware"/>
    <x v="201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x v="636"/>
    <s v="Inverse multimedia Graphic Interface"/>
    <x v="6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x v="637"/>
    <s v="Vision-oriented local contingency"/>
    <x v="347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x v="638"/>
    <s v="Reactive 6thgeneration hub"/>
    <x v="155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x v="639"/>
    <s v="Optional asymmetric success"/>
    <x v="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x v="640"/>
    <s v="Digitized analyzing capacity"/>
    <x v="348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x v="641"/>
    <s v="Vision-oriented regional hub"/>
    <x v="83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x v="642"/>
    <s v="Monitored incremental info-mediaries"/>
    <x v="6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x v="643"/>
    <s v="Programmable static middleware"/>
    <x v="349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x v="644"/>
    <s v="Multi-layered bottom-line encryption"/>
    <x v="35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x v="645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x v="646"/>
    <s v="Balanced optimal hardware"/>
    <x v="83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x v="647"/>
    <s v="Self-enabling mission-critical success"/>
    <x v="352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x v="648"/>
    <s v="Grass-roots dynamic emulation"/>
    <x v="353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x v="649"/>
    <s v="Fundamental disintermediate matrix"/>
    <x v="14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x v="650"/>
    <s v="Right-sized secondary challenge"/>
    <x v="354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x v="651"/>
    <s v="Implemented exuding software"/>
    <x v="14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x v="652"/>
    <s v="Total optimizing software"/>
    <x v="83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x v="327"/>
    <s v="Optional maximized attitude"/>
    <x v="355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x v="653"/>
    <s v="Customer-focused impactful extranet"/>
    <x v="135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x v="654"/>
    <s v="Cloned bottom-line success"/>
    <x v="33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x v="655"/>
    <s v="Decentralized bandwidth-monitored ability"/>
    <x v="35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x v="656"/>
    <s v="Programmable leadingedge budgetary management"/>
    <x v="356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x v="657"/>
    <s v="Upgradable bi-directional concept"/>
    <x v="357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x v="635"/>
    <s v="Re-contextualized homogeneous flexibility"/>
    <x v="358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x v="658"/>
    <s v="Monitored bi-directional standardization"/>
    <x v="359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x v="659"/>
    <s v="Stand-alone grid-enabled leverage"/>
    <x v="36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x v="660"/>
    <s v="Assimilated regional groupware"/>
    <x v="36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x v="661"/>
    <s v="Up-sized 24hour instruction set"/>
    <x v="361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x v="662"/>
    <s v="Right-sized web-enabled intranet"/>
    <x v="62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x v="663"/>
    <s v="Expanded needs-based orchestration"/>
    <x v="362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x v="664"/>
    <s v="Organic system-worthy orchestration"/>
    <x v="98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x v="665"/>
    <s v="Inverse static standardization"/>
    <x v="105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x v="307"/>
    <s v="Synchronized motivating solution"/>
    <x v="1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x v="666"/>
    <s v="Open-source 4thgeneration open system"/>
    <x v="363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x v="667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x v="668"/>
    <s v="Compatible 5thgeneration concept"/>
    <x v="91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x v="669"/>
    <s v="Virtual systemic intranet"/>
    <x v="173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x v="670"/>
    <s v="Optimized systemic algorithm"/>
    <x v="1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x v="671"/>
    <s v="Customizable homogeneous firmware"/>
    <x v="365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x v="672"/>
    <s v="Front-line cohesive extranet"/>
    <x v="168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x v="673"/>
    <s v="Distributed holistic neural-net"/>
    <x v="42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x v="674"/>
    <s v="Devolved client-server monitoring"/>
    <x v="49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x v="675"/>
    <s v="Seamless directional capacity"/>
    <x v="19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x v="676"/>
    <s v="Polarized actuating implementation"/>
    <x v="136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x v="677"/>
    <s v="Front-line disintermediate hub"/>
    <x v="92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x v="678"/>
    <s v="Decentralized 4thgeneration challenge"/>
    <x v="46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x v="679"/>
    <s v="Reverse-engineered composite hierarchy"/>
    <x v="366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x v="680"/>
    <s v="Programmable tangible ability"/>
    <x v="14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x v="681"/>
    <s v="Configurable full-range emulation"/>
    <x v="243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x v="682"/>
    <s v="Total real-time hardware"/>
    <x v="367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x v="683"/>
    <s v="Profound system-worthy functionalities"/>
    <x v="368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x v="684"/>
    <s v="Cloned hybrid focus group"/>
    <x v="369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x v="196"/>
    <s v="Ergonomic dedicated focus group"/>
    <x v="71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x v="685"/>
    <s v="Realigned zero administration paradigm"/>
    <x v="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x v="686"/>
    <s v="Open-source multi-tasking methodology"/>
    <x v="37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x v="687"/>
    <s v="Object-based attitude-oriented analyzer"/>
    <x v="251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x v="688"/>
    <s v="Cross-platform tertiary hub"/>
    <x v="371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x v="689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x v="690"/>
    <s v="Centralized tangible success"/>
    <x v="372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x v="691"/>
    <s v="Customer-focused multimedia methodology"/>
    <x v="2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x v="692"/>
    <s v="Visionary maximized Local Area Network"/>
    <x v="19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x v="693"/>
    <s v="Secured bifurcated intranet"/>
    <x v="12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x v="694"/>
    <s v="Grass-roots 4thgeneration product"/>
    <x v="122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x v="695"/>
    <s v="Reduced next generation info-mediaries"/>
    <x v="333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x v="696"/>
    <s v="Customizable full-range artificial intelligence"/>
    <x v="8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x v="697"/>
    <s v="Programmable leadingedge contingency"/>
    <x v="126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x v="698"/>
    <s v="Multi-layered global groupware"/>
    <x v="35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x v="699"/>
    <s v="Switchable methodical superstructure"/>
    <x v="373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x v="700"/>
    <s v="Expanded even-keeled portal"/>
    <x v="374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x v="22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x v="36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x v="111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x v="35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x v="251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x v="375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x v="376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x v="708"/>
    <s v="Exclusive fresh-thinking model"/>
    <x v="7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x v="141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x v="377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x v="378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x v="2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x v="713"/>
    <s v="Versatile mission-critical knowledgebase"/>
    <x v="3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x v="36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x v="379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x v="48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x v="38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x v="144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x v="719"/>
    <s v="Exclusive 5thgeneration leverage"/>
    <x v="3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x v="211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x v="106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x v="381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x v="83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x v="98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x v="272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x v="272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x v="61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x v="22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x v="728"/>
    <s v="Streamlined needs-based knowledge user"/>
    <x v="35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x v="382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x v="7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x v="383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x v="133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x v="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x v="136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x v="306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x v="53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x v="384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x v="6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x v="739"/>
    <s v="Customizable bi-directional monitoring"/>
    <x v="81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x v="1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x v="241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x v="385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x v="386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x v="196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x v="26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x v="36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x v="65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x v="61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x v="316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x v="749"/>
    <s v="Upgradable attitude-oriented project"/>
    <x v="387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x v="73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x v="751"/>
    <s v="Devolved 24hour forecast"/>
    <x v="388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x v="333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x v="36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x v="389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x v="39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x v="92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x v="151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x v="391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x v="202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x v="760"/>
    <s v="Cross-platform optimizing website"/>
    <x v="81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x v="392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x v="135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x v="251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x v="135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x v="71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x v="393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x v="313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x v="768"/>
    <s v="Object-based content-based ability"/>
    <x v="42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x v="769"/>
    <s v="Progressive coherent secured line"/>
    <x v="394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x v="136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x v="771"/>
    <s v="Cross-platform composite migration"/>
    <x v="25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x v="395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x v="118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x v="22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x v="65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x v="776"/>
    <s v="Optional optimal website"/>
    <x v="47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x v="143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x v="75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x v="4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x v="74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x v="396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x v="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x v="783"/>
    <s v="User-friendly high-level initiative"/>
    <x v="173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x v="8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x v="55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x v="97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x v="62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x v="31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x v="31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x v="5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x v="397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x v="33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x v="398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x v="221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x v="794"/>
    <s v="Diverse high-level attitude"/>
    <x v="17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x v="17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x v="25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x v="173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x v="798"/>
    <s v="Front-line intermediate moderator"/>
    <x v="399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x v="31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x v="2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x v="42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x v="801"/>
    <s v="Extended impactful secured line"/>
    <x v="7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x v="4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x v="178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x v="804"/>
    <s v="Streamlined national benchmark"/>
    <x v="401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x v="136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x v="806"/>
    <s v="Digitized 6thgeneration Local Area Network"/>
    <x v="54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x v="173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x v="143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x v="809"/>
    <s v="Vision-oriented scalable portal"/>
    <x v="103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x v="402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x v="403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x v="85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x v="19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x v="815"/>
    <s v="Future-proofed 24hour model"/>
    <x v="404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x v="32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x v="405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x v="818"/>
    <s v="Vision-oriented high-level extranet"/>
    <x v="33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x v="106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x v="406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x v="14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x v="42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x v="35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x v="35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x v="407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x v="67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x v="53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x v="17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x v="313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x v="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x v="46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x v="832"/>
    <s v="Open-source reciprocal standardization"/>
    <x v="7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x v="408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x v="409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x v="41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x v="166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x v="98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x v="22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x v="19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x v="22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x v="35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x v="26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x v="1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x v="3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x v="411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x v="412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x v="73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x v="26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x v="413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x v="106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x v="850"/>
    <s v="Re-engineered client-driven knowledge user"/>
    <x v="414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x v="851"/>
    <s v="Compatible logistical paradigm"/>
    <x v="53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x v="852"/>
    <s v="Intuitive value-added installation"/>
    <x v="369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x v="415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x v="58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x v="111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x v="416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x v="5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x v="67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x v="396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x v="417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x v="861"/>
    <s v="Balanced demand-driven definition"/>
    <x v="126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x v="74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x v="418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x v="37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x v="419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x v="75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x v="306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x v="36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x v="42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x v="162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x v="46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x v="141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x v="12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x v="421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x v="174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x v="35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x v="877"/>
    <s v="Balanced regional flexibility"/>
    <x v="422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x v="33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x v="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x v="36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x v="1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x v="423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x v="883"/>
    <s v="Digitized foreground array"/>
    <x v="191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x v="884"/>
    <s v="Re-engineered clear-thinking project"/>
    <x v="58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x v="885"/>
    <s v="Implemented even-keeled standardization"/>
    <x v="2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x v="14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x v="424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x v="888"/>
    <s v="Synchronized attitude-oriented frame"/>
    <x v="37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x v="889"/>
    <s v="Proactive incremental architecture"/>
    <x v="425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x v="306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x v="37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x v="426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x v="33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x v="427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x v="895"/>
    <s v="Persistent bandwidth-monitored framework"/>
    <x v="41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x v="136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x v="167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x v="898"/>
    <s v="Extended multimedia firmware"/>
    <x v="428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x v="98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x v="429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x v="43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x v="902"/>
    <s v="Sharable discrete definition"/>
    <x v="12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x v="903"/>
    <s v="User-friendly next generation core"/>
    <x v="431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x v="162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x v="251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x v="906"/>
    <s v="Synergistic dynamic utilization"/>
    <x v="44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x v="225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x v="2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x v="26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x v="58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x v="173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x v="432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x v="8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x v="55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x v="1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x v="409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x v="243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x v="75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x v="34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x v="433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x v="103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x v="168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x v="921"/>
    <s v="Streamlined 5thgeneration intranet"/>
    <x v="83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x v="922"/>
    <s v="Cross-group clear-thinking task-force"/>
    <x v="434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x v="184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x v="136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x v="151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x v="291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x v="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x v="435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x v="436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x v="88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x v="142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x v="932"/>
    <s v="Function-based next generation emulation"/>
    <x v="31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x v="437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x v="122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x v="65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x v="438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x v="937"/>
    <s v="Function-based interactive matrix"/>
    <x v="2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x v="57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x v="136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x v="291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x v="41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x v="196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x v="411"/>
    <s v="Seamless solution-oriented capacity"/>
    <x v="12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x v="439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x v="944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x v="945"/>
    <s v="Multi-lateral radical solution"/>
    <x v="58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x v="309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x v="135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x v="44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x v="441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x v="126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x v="951"/>
    <s v="Right-sized maximized migration"/>
    <x v="91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x v="26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x v="67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x v="138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x v="955"/>
    <s v="Universal fault-tolerant orchestration"/>
    <x v="442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x v="313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x v="44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x v="443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x v="191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x v="960"/>
    <s v="Enhanced optimal ability"/>
    <x v="305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x v="961"/>
    <s v="Optional zero administration neural-net"/>
    <x v="75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x v="962"/>
    <s v="Ameliorated foreground focus group"/>
    <x v="8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x v="151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x v="166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x v="75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x v="509"/>
    <s v="Reduced reciprocal focus group"/>
    <x v="122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x v="33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x v="122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x v="444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x v="238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x v="47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x v="4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x v="445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x v="446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16B87-A5D6-EC48-A2E4-2F747472F9D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165" showAll="0"/>
    <pivotField numFmtId="165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13EDA-893C-E34D-ACE2-3439E75F670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numFmtId="165" showAll="0"/>
    <pivotField numFmtId="165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06007-90C2-ED40-BE42-636D5B39A57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numFmtId="165" showAll="0"/>
    <pivotField numFmtId="165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151FF-238C-CA44-BACA-D89B526E5A95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 rowHeaderCaption="Backers">
  <location ref="A2:B5" firstHeaderRow="1" firstDataRow="1" firstDataCol="1"/>
  <pivotFields count="23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dataField="1" numFmtId="165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numFmtId="165" showAll="0"/>
    <pivotField numFmtId="2" showAll="0"/>
    <pivotField axis="axisRow" showAll="0" sortType="ascending" defaultSubtotal="0">
      <items count="4">
        <item h="1" x="3"/>
        <item x="0"/>
        <item h="1" x="2"/>
        <item x="1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44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6"/>
  </rowFields>
  <rowItems count="3">
    <i>
      <x v="1"/>
    </i>
    <i>
      <x v="3"/>
    </i>
    <i t="grand">
      <x/>
    </i>
  </rowItems>
  <colItems count="1">
    <i/>
  </colItems>
  <dataFields count="1">
    <dataField name="Average of goal" fld="3" subtotal="average" baseField="0" baseItem="0"/>
  </dataFields>
  <formats count="2">
    <format dxfId="18">
      <pivotArea outline="0" collapsedLevelsAreSubtotals="1" fieldPosition="0"/>
    </format>
    <format dxfId="19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A61D1-73D5-B043-B1E4-FA130794C7AD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 rowHeaderCaption="Backers">
  <location ref="A13:B377" firstHeaderRow="1" firstDataRow="2" firstDataCol="1"/>
  <pivotFields count="23">
    <pivotField showAll="0"/>
    <pivotField axis="axisRow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5" showAll="0"/>
    <pivotField numFmtId="165" showAll="0"/>
    <pivotField numFmtId="2" showAll="0"/>
    <pivotField axis="axisCol" showAll="0" sortType="ascending" defaultSubtotal="0">
      <items count="4">
        <item h="1" x="3"/>
        <item x="0"/>
        <item h="1" x="2"/>
        <item h="1" x="1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44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"/>
  </rowFields>
  <rowItems count="363">
    <i>
      <x/>
    </i>
    <i>
      <x v="2"/>
    </i>
    <i>
      <x v="4"/>
    </i>
    <i>
      <x v="6"/>
    </i>
    <i>
      <x v="7"/>
    </i>
    <i>
      <x v="8"/>
    </i>
    <i>
      <x v="15"/>
    </i>
    <i>
      <x v="18"/>
    </i>
    <i>
      <x v="22"/>
    </i>
    <i>
      <x v="24"/>
    </i>
    <i>
      <x v="27"/>
    </i>
    <i>
      <x v="29"/>
    </i>
    <i>
      <x v="30"/>
    </i>
    <i>
      <x v="31"/>
    </i>
    <i>
      <x v="35"/>
    </i>
    <i>
      <x v="38"/>
    </i>
    <i>
      <x v="39"/>
    </i>
    <i>
      <x v="47"/>
    </i>
    <i>
      <x v="53"/>
    </i>
    <i>
      <x v="54"/>
    </i>
    <i>
      <x v="55"/>
    </i>
    <i>
      <x v="60"/>
    </i>
    <i>
      <x v="62"/>
    </i>
    <i>
      <x v="65"/>
    </i>
    <i>
      <x v="67"/>
    </i>
    <i>
      <x v="69"/>
    </i>
    <i>
      <x v="70"/>
    </i>
    <i>
      <x v="76"/>
    </i>
    <i>
      <x v="77"/>
    </i>
    <i>
      <x v="79"/>
    </i>
    <i>
      <x v="80"/>
    </i>
    <i>
      <x v="81"/>
    </i>
    <i>
      <x v="89"/>
    </i>
    <i>
      <x v="90"/>
    </i>
    <i>
      <x v="92"/>
    </i>
    <i>
      <x v="93"/>
    </i>
    <i>
      <x v="95"/>
    </i>
    <i>
      <x v="97"/>
    </i>
    <i>
      <x v="101"/>
    </i>
    <i>
      <x v="104"/>
    </i>
    <i>
      <x v="105"/>
    </i>
    <i>
      <x v="106"/>
    </i>
    <i>
      <x v="108"/>
    </i>
    <i>
      <x v="113"/>
    </i>
    <i>
      <x v="115"/>
    </i>
    <i>
      <x v="118"/>
    </i>
    <i>
      <x v="121"/>
    </i>
    <i>
      <x v="133"/>
    </i>
    <i>
      <x v="135"/>
    </i>
    <i>
      <x v="136"/>
    </i>
    <i>
      <x v="138"/>
    </i>
    <i>
      <x v="141"/>
    </i>
    <i>
      <x v="152"/>
    </i>
    <i>
      <x v="154"/>
    </i>
    <i>
      <x v="157"/>
    </i>
    <i>
      <x v="158"/>
    </i>
    <i>
      <x v="159"/>
    </i>
    <i>
      <x v="161"/>
    </i>
    <i>
      <x v="163"/>
    </i>
    <i>
      <x v="165"/>
    </i>
    <i>
      <x v="171"/>
    </i>
    <i>
      <x v="173"/>
    </i>
    <i>
      <x v="175"/>
    </i>
    <i>
      <x v="180"/>
    </i>
    <i>
      <x v="181"/>
    </i>
    <i>
      <x v="190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5"/>
    </i>
    <i>
      <x v="208"/>
    </i>
    <i>
      <x v="212"/>
    </i>
    <i>
      <x v="213"/>
    </i>
    <i>
      <x v="214"/>
    </i>
    <i>
      <x v="216"/>
    </i>
    <i>
      <x v="218"/>
    </i>
    <i>
      <x v="220"/>
    </i>
    <i>
      <x v="226"/>
    </i>
    <i>
      <x v="232"/>
    </i>
    <i>
      <x v="235"/>
    </i>
    <i>
      <x v="236"/>
    </i>
    <i>
      <x v="238"/>
    </i>
    <i>
      <x v="239"/>
    </i>
    <i>
      <x v="240"/>
    </i>
    <i>
      <x v="244"/>
    </i>
    <i>
      <x v="246"/>
    </i>
    <i>
      <x v="247"/>
    </i>
    <i>
      <x v="250"/>
    </i>
    <i>
      <x v="255"/>
    </i>
    <i>
      <x v="258"/>
    </i>
    <i>
      <x v="262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3"/>
    </i>
    <i>
      <x v="277"/>
    </i>
    <i>
      <x v="279"/>
    </i>
    <i>
      <x v="280"/>
    </i>
    <i>
      <x v="285"/>
    </i>
    <i>
      <x v="288"/>
    </i>
    <i>
      <x v="289"/>
    </i>
    <i>
      <x v="290"/>
    </i>
    <i>
      <x v="307"/>
    </i>
    <i>
      <x v="310"/>
    </i>
    <i>
      <x v="312"/>
    </i>
    <i>
      <x v="313"/>
    </i>
    <i>
      <x v="315"/>
    </i>
    <i>
      <x v="317"/>
    </i>
    <i>
      <x v="319"/>
    </i>
    <i>
      <x v="320"/>
    </i>
    <i>
      <x v="323"/>
    </i>
    <i>
      <x v="328"/>
    </i>
    <i>
      <x v="337"/>
    </i>
    <i>
      <x v="339"/>
    </i>
    <i>
      <x v="348"/>
    </i>
    <i>
      <x v="350"/>
    </i>
    <i>
      <x v="352"/>
    </i>
    <i>
      <x v="354"/>
    </i>
    <i>
      <x v="355"/>
    </i>
    <i>
      <x v="357"/>
    </i>
    <i>
      <x v="359"/>
    </i>
    <i>
      <x v="365"/>
    </i>
    <i>
      <x v="368"/>
    </i>
    <i>
      <x v="369"/>
    </i>
    <i>
      <x v="370"/>
    </i>
    <i>
      <x v="373"/>
    </i>
    <i>
      <x v="374"/>
    </i>
    <i>
      <x v="375"/>
    </i>
    <i>
      <x v="378"/>
    </i>
    <i>
      <x v="390"/>
    </i>
    <i>
      <x v="391"/>
    </i>
    <i>
      <x v="392"/>
    </i>
    <i>
      <x v="394"/>
    </i>
    <i>
      <x v="395"/>
    </i>
    <i>
      <x v="402"/>
    </i>
    <i>
      <x v="405"/>
    </i>
    <i>
      <x v="408"/>
    </i>
    <i>
      <x v="409"/>
    </i>
    <i>
      <x v="412"/>
    </i>
    <i>
      <x v="415"/>
    </i>
    <i>
      <x v="418"/>
    </i>
    <i>
      <x v="421"/>
    </i>
    <i>
      <x v="424"/>
    </i>
    <i>
      <x v="429"/>
    </i>
    <i>
      <x v="433"/>
    </i>
    <i>
      <x v="434"/>
    </i>
    <i>
      <x v="438"/>
    </i>
    <i>
      <x v="439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5"/>
    </i>
    <i>
      <x v="457"/>
    </i>
    <i>
      <x v="460"/>
    </i>
    <i>
      <x v="464"/>
    </i>
    <i>
      <x v="466"/>
    </i>
    <i>
      <x v="469"/>
    </i>
    <i>
      <x v="470"/>
    </i>
    <i>
      <x v="471"/>
    </i>
    <i>
      <x v="473"/>
    </i>
    <i>
      <x v="475"/>
    </i>
    <i>
      <x v="476"/>
    </i>
    <i>
      <x v="478"/>
    </i>
    <i>
      <x v="485"/>
    </i>
    <i>
      <x v="487"/>
    </i>
    <i>
      <x v="490"/>
    </i>
    <i>
      <x v="494"/>
    </i>
    <i>
      <x v="495"/>
    </i>
    <i>
      <x v="497"/>
    </i>
    <i>
      <x v="498"/>
    </i>
    <i>
      <x v="500"/>
    </i>
    <i>
      <x v="501"/>
    </i>
    <i>
      <x v="503"/>
    </i>
    <i>
      <x v="507"/>
    </i>
    <i>
      <x v="516"/>
    </i>
    <i>
      <x v="517"/>
    </i>
    <i>
      <x v="518"/>
    </i>
    <i>
      <x v="519"/>
    </i>
    <i>
      <x v="523"/>
    </i>
    <i>
      <x v="524"/>
    </i>
    <i>
      <x v="525"/>
    </i>
    <i>
      <x v="527"/>
    </i>
    <i>
      <x v="529"/>
    </i>
    <i>
      <x v="532"/>
    </i>
    <i>
      <x v="533"/>
    </i>
    <i>
      <x v="534"/>
    </i>
    <i>
      <x v="539"/>
    </i>
    <i>
      <x v="541"/>
    </i>
    <i>
      <x v="542"/>
    </i>
    <i>
      <x v="544"/>
    </i>
    <i>
      <x v="546"/>
    </i>
    <i>
      <x v="553"/>
    </i>
    <i>
      <x v="554"/>
    </i>
    <i>
      <x v="559"/>
    </i>
    <i>
      <x v="562"/>
    </i>
    <i>
      <x v="567"/>
    </i>
    <i>
      <x v="573"/>
    </i>
    <i>
      <x v="577"/>
    </i>
    <i>
      <x v="578"/>
    </i>
    <i>
      <x v="580"/>
    </i>
    <i>
      <x v="581"/>
    </i>
    <i>
      <x v="582"/>
    </i>
    <i>
      <x v="585"/>
    </i>
    <i>
      <x v="588"/>
    </i>
    <i>
      <x v="591"/>
    </i>
    <i>
      <x v="593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12"/>
    </i>
    <i>
      <x v="614"/>
    </i>
    <i>
      <x v="615"/>
    </i>
    <i>
      <x v="626"/>
    </i>
    <i>
      <x v="627"/>
    </i>
    <i>
      <x v="630"/>
    </i>
    <i>
      <x v="635"/>
    </i>
    <i>
      <x v="636"/>
    </i>
    <i>
      <x v="639"/>
    </i>
    <i>
      <x v="640"/>
    </i>
    <i>
      <x v="645"/>
    </i>
    <i>
      <x v="651"/>
    </i>
    <i>
      <x v="654"/>
    </i>
    <i>
      <x v="658"/>
    </i>
    <i>
      <x v="665"/>
    </i>
    <i>
      <x v="668"/>
    </i>
    <i>
      <x v="671"/>
    </i>
    <i>
      <x v="672"/>
    </i>
    <i>
      <x v="674"/>
    </i>
    <i>
      <x v="676"/>
    </i>
    <i>
      <x v="680"/>
    </i>
    <i>
      <x v="684"/>
    </i>
    <i>
      <x v="685"/>
    </i>
    <i>
      <x v="688"/>
    </i>
    <i>
      <x v="689"/>
    </i>
    <i>
      <x v="692"/>
    </i>
    <i>
      <x v="695"/>
    </i>
    <i>
      <x v="697"/>
    </i>
    <i>
      <x v="699"/>
    </i>
    <i>
      <x v="702"/>
    </i>
    <i>
      <x v="706"/>
    </i>
    <i>
      <x v="707"/>
    </i>
    <i>
      <x v="708"/>
    </i>
    <i>
      <x v="712"/>
    </i>
    <i>
      <x v="718"/>
    </i>
    <i>
      <x v="719"/>
    </i>
    <i>
      <x v="722"/>
    </i>
    <i>
      <x v="724"/>
    </i>
    <i>
      <x v="727"/>
    </i>
    <i>
      <x v="728"/>
    </i>
    <i>
      <x v="729"/>
    </i>
    <i>
      <x v="730"/>
    </i>
    <i>
      <x v="731"/>
    </i>
    <i>
      <x v="732"/>
    </i>
    <i>
      <x v="735"/>
    </i>
    <i>
      <x v="742"/>
    </i>
    <i>
      <x v="743"/>
    </i>
    <i>
      <x v="745"/>
    </i>
    <i>
      <x v="747"/>
    </i>
    <i>
      <x v="755"/>
    </i>
    <i>
      <x v="756"/>
    </i>
    <i>
      <x v="757"/>
    </i>
    <i>
      <x v="758"/>
    </i>
    <i>
      <x v="760"/>
    </i>
    <i>
      <x v="767"/>
    </i>
    <i>
      <x v="768"/>
    </i>
    <i>
      <x v="770"/>
    </i>
    <i>
      <x v="773"/>
    </i>
    <i>
      <x v="778"/>
    </i>
    <i>
      <x v="781"/>
    </i>
    <i>
      <x v="784"/>
    </i>
    <i>
      <x v="786"/>
    </i>
    <i>
      <x v="787"/>
    </i>
    <i>
      <x v="791"/>
    </i>
    <i>
      <x v="794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6"/>
    </i>
    <i>
      <x v="809"/>
    </i>
    <i>
      <x v="810"/>
    </i>
    <i>
      <x v="816"/>
    </i>
    <i>
      <x v="821"/>
    </i>
    <i>
      <x v="822"/>
    </i>
    <i>
      <x v="825"/>
    </i>
    <i>
      <x v="828"/>
    </i>
    <i>
      <x v="829"/>
    </i>
    <i>
      <x v="830"/>
    </i>
    <i>
      <x v="832"/>
    </i>
    <i>
      <x v="833"/>
    </i>
    <i>
      <x v="836"/>
    </i>
    <i>
      <x v="837"/>
    </i>
    <i>
      <x v="838"/>
    </i>
    <i>
      <x v="845"/>
    </i>
    <i>
      <x v="846"/>
    </i>
    <i>
      <x v="847"/>
    </i>
    <i>
      <x v="849"/>
    </i>
    <i>
      <x v="854"/>
    </i>
    <i>
      <x v="857"/>
    </i>
    <i>
      <x v="858"/>
    </i>
    <i>
      <x v="863"/>
    </i>
    <i>
      <x v="865"/>
    </i>
    <i>
      <x v="870"/>
    </i>
    <i>
      <x v="871"/>
    </i>
    <i>
      <x v="872"/>
    </i>
    <i>
      <x v="874"/>
    </i>
    <i>
      <x v="879"/>
    </i>
    <i>
      <x v="881"/>
    </i>
    <i>
      <x v="882"/>
    </i>
    <i>
      <x v="887"/>
    </i>
    <i>
      <x v="889"/>
    </i>
    <i>
      <x v="892"/>
    </i>
    <i>
      <x v="894"/>
    </i>
    <i>
      <x v="896"/>
    </i>
    <i>
      <x v="898"/>
    </i>
    <i>
      <x v="899"/>
    </i>
    <i>
      <x v="911"/>
    </i>
    <i>
      <x v="913"/>
    </i>
    <i>
      <x v="914"/>
    </i>
    <i>
      <x v="915"/>
    </i>
    <i>
      <x v="920"/>
    </i>
    <i>
      <x v="924"/>
    </i>
    <i>
      <x v="928"/>
    </i>
    <i>
      <x v="930"/>
    </i>
    <i>
      <x v="934"/>
    </i>
    <i>
      <x v="935"/>
    </i>
    <i>
      <x v="938"/>
    </i>
    <i>
      <x v="940"/>
    </i>
    <i>
      <x v="944"/>
    </i>
    <i>
      <x v="948"/>
    </i>
    <i>
      <x v="950"/>
    </i>
    <i>
      <x v="954"/>
    </i>
    <i>
      <x v="956"/>
    </i>
    <i>
      <x v="957"/>
    </i>
    <i>
      <x v="963"/>
    </i>
    <i>
      <x v="964"/>
    </i>
    <i>
      <x v="969"/>
    </i>
    <i>
      <x v="970"/>
    </i>
    <i>
      <x v="971"/>
    </i>
    <i>
      <x v="973"/>
    </i>
    <i t="grand">
      <x/>
    </i>
  </rowItems>
  <colFields count="1">
    <field x="6"/>
  </colFields>
  <colItems count="1">
    <i>
      <x v="1"/>
    </i>
  </colItems>
  <dataFields count="1">
    <dataField name="Sum of backers_count" fld="7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9A529-1480-584D-87E6-2B0DC666747B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 rowHeaderCaption="Backers">
  <location ref="A7:F10" firstHeaderRow="0" firstDataRow="1" firstDataCol="1"/>
  <pivotFields count="23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5" showAll="0"/>
    <pivotField numFmtId="165" showAll="0"/>
    <pivotField numFmtId="2" showAll="0"/>
    <pivotField axis="axisRow" showAll="0" sortType="ascending" defaultSubtotal="0">
      <items count="4">
        <item h="1" x="3"/>
        <item x="0"/>
        <item h="1" x="2"/>
        <item x="1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44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6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" fld="7" subtotal="average" baseField="0" baseItem="0"/>
    <dataField name="Min" fld="7" subtotal="min" baseField="0" baseItem="0"/>
    <dataField name="Max" fld="7" subtotal="max" baseField="0" baseItem="0"/>
    <dataField name="Variance" fld="7" subtotal="var" baseField="0" baseItem="0"/>
    <dataField name="StdDev" fld="7" subtotal="stdDev" baseField="0" baseItem="0"/>
  </dataFields>
  <formats count="2">
    <format dxfId="22">
      <pivotArea outline="0" collapsedLevelsAreSubtotals="1" fieldPosition="0"/>
    </format>
    <format dxfId="21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0" bestFit="1" customWidth="1"/>
    <col min="6" max="6" width="13.83203125" style="9" bestFit="1" customWidth="1"/>
    <col min="8" max="8" width="13" bestFit="1" customWidth="1"/>
    <col min="9" max="9" width="13" customWidth="1"/>
    <col min="12" max="12" width="11.1640625" customWidth="1"/>
    <col min="13" max="13" width="11.1640625" bestFit="1" customWidth="1"/>
    <col min="14" max="14" width="12.6640625" bestFit="1" customWidth="1"/>
    <col min="15" max="15" width="12.66406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8" x14ac:dyDescent="0.25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8">
        <f>E2/D2</f>
        <v>0</v>
      </c>
      <c r="G2" t="s">
        <v>14</v>
      </c>
      <c r="H2">
        <v>0</v>
      </c>
      <c r="I2" s="5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 t="shared" ref="T2:T66" si="0">_xlfn.TEXTAFTER(R2,"/")</f>
        <v>food trucks</v>
      </c>
    </row>
    <row r="3" spans="1:20" ht="18" x14ac:dyDescent="0.25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8">
        <f>E3/D3*100</f>
        <v>1040</v>
      </c>
      <c r="G3" t="s">
        <v>20</v>
      </c>
      <c r="H3">
        <v>158</v>
      </c>
      <c r="I3" s="5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si="0"/>
        <v>rock</v>
      </c>
    </row>
    <row r="4" spans="1:20" ht="35" x14ac:dyDescent="0.25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8">
        <f t="shared" ref="F4:F67" si="5">E4/D4*100</f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0"/>
        <v>web</v>
      </c>
    </row>
    <row r="5" spans="1:20" ht="35" x14ac:dyDescent="0.25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8">
        <f t="shared" si="5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0"/>
        <v>rock</v>
      </c>
    </row>
    <row r="6" spans="1:20" ht="18" x14ac:dyDescent="0.25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8">
        <f t="shared" si="5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0"/>
        <v>plays</v>
      </c>
    </row>
    <row r="7" spans="1:20" ht="18" x14ac:dyDescent="0.25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8">
        <f t="shared" si="5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0"/>
        <v>plays</v>
      </c>
    </row>
    <row r="8" spans="1:20" ht="18" x14ac:dyDescent="0.25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8">
        <f t="shared" si="5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0"/>
        <v>documentary</v>
      </c>
    </row>
    <row r="9" spans="1:20" ht="18" x14ac:dyDescent="0.25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8">
        <f t="shared" si="5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0"/>
        <v>plays</v>
      </c>
    </row>
    <row r="10" spans="1:20" ht="18" x14ac:dyDescent="0.25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8">
        <f t="shared" si="5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0"/>
        <v>plays</v>
      </c>
    </row>
    <row r="11" spans="1:20" ht="18" x14ac:dyDescent="0.25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8">
        <f t="shared" si="5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0"/>
        <v>electric music</v>
      </c>
    </row>
    <row r="12" spans="1:20" ht="18" x14ac:dyDescent="0.25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8">
        <f t="shared" si="5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0"/>
        <v>drama</v>
      </c>
    </row>
    <row r="13" spans="1:20" ht="35" x14ac:dyDescent="0.25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8">
        <f t="shared" si="5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0"/>
        <v>plays</v>
      </c>
    </row>
    <row r="14" spans="1:20" ht="18" x14ac:dyDescent="0.25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8">
        <f t="shared" si="5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0"/>
        <v>drama</v>
      </c>
    </row>
    <row r="15" spans="1:20" ht="35" x14ac:dyDescent="0.25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8">
        <f t="shared" si="5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0"/>
        <v>indie rock</v>
      </c>
    </row>
    <row r="16" spans="1:20" ht="18" x14ac:dyDescent="0.25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8">
        <f t="shared" si="5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0"/>
        <v>indie rock</v>
      </c>
    </row>
    <row r="17" spans="1:20" ht="18" x14ac:dyDescent="0.25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8">
        <f t="shared" si="5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0"/>
        <v>wearables</v>
      </c>
    </row>
    <row r="18" spans="1:20" ht="18" x14ac:dyDescent="0.25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8">
        <f t="shared" si="5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0"/>
        <v>nonfiction</v>
      </c>
    </row>
    <row r="19" spans="1:20" ht="18" x14ac:dyDescent="0.25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8">
        <f t="shared" si="5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0"/>
        <v>animation</v>
      </c>
    </row>
    <row r="20" spans="1:20" ht="18" x14ac:dyDescent="0.25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8">
        <f t="shared" si="5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0"/>
        <v>plays</v>
      </c>
    </row>
    <row r="21" spans="1:20" ht="18" x14ac:dyDescent="0.25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8">
        <f t="shared" si="5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0"/>
        <v>plays</v>
      </c>
    </row>
    <row r="22" spans="1:20" ht="18" x14ac:dyDescent="0.25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8">
        <f t="shared" si="5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0"/>
        <v>drama</v>
      </c>
    </row>
    <row r="23" spans="1:20" ht="18" x14ac:dyDescent="0.25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8">
        <f t="shared" si="5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0"/>
        <v>plays</v>
      </c>
    </row>
    <row r="24" spans="1:20" ht="18" x14ac:dyDescent="0.25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8">
        <f t="shared" si="5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0"/>
        <v>plays</v>
      </c>
    </row>
    <row r="25" spans="1:20" ht="18" x14ac:dyDescent="0.25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8">
        <f t="shared" si="5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0"/>
        <v>documentary</v>
      </c>
    </row>
    <row r="26" spans="1:20" ht="18" x14ac:dyDescent="0.25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8">
        <f t="shared" si="5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0"/>
        <v>wearables</v>
      </c>
    </row>
    <row r="27" spans="1:20" ht="18" x14ac:dyDescent="0.25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8">
        <f t="shared" si="5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0"/>
        <v>video games</v>
      </c>
    </row>
    <row r="28" spans="1:20" ht="18" x14ac:dyDescent="0.25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8">
        <f t="shared" si="5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0"/>
        <v>plays</v>
      </c>
    </row>
    <row r="29" spans="1:20" ht="18" x14ac:dyDescent="0.25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8">
        <f t="shared" si="5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0"/>
        <v>rock</v>
      </c>
    </row>
    <row r="30" spans="1:20" ht="18" x14ac:dyDescent="0.25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8">
        <f t="shared" si="5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0"/>
        <v>plays</v>
      </c>
    </row>
    <row r="31" spans="1:20" ht="18" x14ac:dyDescent="0.25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8">
        <f t="shared" si="5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0"/>
        <v>shorts</v>
      </c>
    </row>
    <row r="32" spans="1:20" ht="18" x14ac:dyDescent="0.25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8">
        <f t="shared" si="5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0"/>
        <v>animation</v>
      </c>
    </row>
    <row r="33" spans="1:20" ht="18" x14ac:dyDescent="0.25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8">
        <f t="shared" si="5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0"/>
        <v>video games</v>
      </c>
    </row>
    <row r="34" spans="1:20" ht="18" x14ac:dyDescent="0.25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8">
        <f t="shared" si="5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0"/>
        <v>documentary</v>
      </c>
    </row>
    <row r="35" spans="1:20" ht="18" x14ac:dyDescent="0.25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8">
        <f t="shared" si="5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0"/>
        <v>plays</v>
      </c>
    </row>
    <row r="36" spans="1:20" ht="35" x14ac:dyDescent="0.25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8">
        <f t="shared" si="5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0"/>
        <v>documentary</v>
      </c>
    </row>
    <row r="37" spans="1:20" ht="18" x14ac:dyDescent="0.25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8">
        <f t="shared" si="5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0"/>
        <v>drama</v>
      </c>
    </row>
    <row r="38" spans="1:20" ht="18" x14ac:dyDescent="0.25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8">
        <f t="shared" si="5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0"/>
        <v>plays</v>
      </c>
    </row>
    <row r="39" spans="1:20" ht="35" x14ac:dyDescent="0.25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8">
        <f t="shared" si="5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0"/>
        <v>fiction</v>
      </c>
    </row>
    <row r="40" spans="1:20" ht="18" x14ac:dyDescent="0.25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8">
        <f t="shared" si="5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0"/>
        <v>photography books</v>
      </c>
    </row>
    <row r="41" spans="1:20" ht="18" x14ac:dyDescent="0.25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8">
        <f t="shared" si="5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0"/>
        <v>plays</v>
      </c>
    </row>
    <row r="42" spans="1:20" ht="18" x14ac:dyDescent="0.25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8">
        <f t="shared" si="5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0"/>
        <v>wearables</v>
      </c>
    </row>
    <row r="43" spans="1:20" ht="18" x14ac:dyDescent="0.25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8">
        <f t="shared" si="5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0"/>
        <v>rock</v>
      </c>
    </row>
    <row r="44" spans="1:20" ht="18" x14ac:dyDescent="0.25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8">
        <f t="shared" si="5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0"/>
        <v>food trucks</v>
      </c>
    </row>
    <row r="45" spans="1:20" ht="18" x14ac:dyDescent="0.25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8">
        <f t="shared" si="5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0"/>
        <v>radio &amp; podcasts</v>
      </c>
    </row>
    <row r="46" spans="1:20" ht="18" x14ac:dyDescent="0.25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8">
        <f t="shared" si="5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0"/>
        <v>fiction</v>
      </c>
    </row>
    <row r="47" spans="1:20" ht="35" x14ac:dyDescent="0.25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8">
        <f t="shared" si="5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0"/>
        <v>plays</v>
      </c>
    </row>
    <row r="48" spans="1:20" ht="18" x14ac:dyDescent="0.25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8">
        <f t="shared" si="5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0"/>
        <v>rock</v>
      </c>
    </row>
    <row r="49" spans="1:20" ht="18" x14ac:dyDescent="0.25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8">
        <f t="shared" si="5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0"/>
        <v>plays</v>
      </c>
    </row>
    <row r="50" spans="1:20" ht="18" x14ac:dyDescent="0.25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8">
        <f t="shared" si="5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0"/>
        <v>plays</v>
      </c>
    </row>
    <row r="51" spans="1:20" ht="18" x14ac:dyDescent="0.25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8">
        <f t="shared" si="5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0"/>
        <v>rock</v>
      </c>
    </row>
    <row r="52" spans="1:20" ht="35" x14ac:dyDescent="0.25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8">
        <f t="shared" si="5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0"/>
        <v>metal</v>
      </c>
    </row>
    <row r="53" spans="1:20" ht="18" x14ac:dyDescent="0.25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8">
        <f t="shared" si="5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0"/>
        <v>wearables</v>
      </c>
    </row>
    <row r="54" spans="1:20" ht="18" x14ac:dyDescent="0.25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8">
        <f t="shared" si="5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0"/>
        <v>plays</v>
      </c>
    </row>
    <row r="55" spans="1:20" ht="18" x14ac:dyDescent="0.25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8">
        <f t="shared" si="5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0"/>
        <v>drama</v>
      </c>
    </row>
    <row r="56" spans="1:20" ht="35" x14ac:dyDescent="0.25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8">
        <f t="shared" si="5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0"/>
        <v>wearables</v>
      </c>
    </row>
    <row r="57" spans="1:20" ht="35" x14ac:dyDescent="0.25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8">
        <f t="shared" si="5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0"/>
        <v>jazz</v>
      </c>
    </row>
    <row r="58" spans="1:20" ht="35" x14ac:dyDescent="0.25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8">
        <f t="shared" si="5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0"/>
        <v>wearables</v>
      </c>
    </row>
    <row r="59" spans="1:20" ht="18" x14ac:dyDescent="0.25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8">
        <f t="shared" si="5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0"/>
        <v>video games</v>
      </c>
    </row>
    <row r="60" spans="1:20" ht="18" x14ac:dyDescent="0.25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8">
        <f t="shared" si="5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0"/>
        <v>plays</v>
      </c>
    </row>
    <row r="61" spans="1:20" ht="18" x14ac:dyDescent="0.25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8">
        <f t="shared" si="5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0"/>
        <v>plays</v>
      </c>
    </row>
    <row r="62" spans="1:20" ht="18" x14ac:dyDescent="0.25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8">
        <f t="shared" si="5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0"/>
        <v>plays</v>
      </c>
    </row>
    <row r="63" spans="1:20" ht="35" x14ac:dyDescent="0.25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8">
        <f t="shared" si="5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0"/>
        <v>plays</v>
      </c>
    </row>
    <row r="64" spans="1:20" ht="35" x14ac:dyDescent="0.25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8">
        <f t="shared" si="5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0"/>
        <v>web</v>
      </c>
    </row>
    <row r="65" spans="1:20" ht="18" x14ac:dyDescent="0.25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8">
        <f t="shared" si="5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0"/>
        <v>plays</v>
      </c>
    </row>
    <row r="66" spans="1:20" ht="18" x14ac:dyDescent="0.25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8">
        <f t="shared" si="5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0"/>
        <v>web</v>
      </c>
    </row>
    <row r="67" spans="1:20" ht="18" x14ac:dyDescent="0.25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8">
        <f t="shared" si="5"/>
        <v>236.14754098360655</v>
      </c>
      <c r="G67" t="s">
        <v>20</v>
      </c>
      <c r="H67">
        <v>236</v>
      </c>
      <c r="I67" s="5">
        <f t="shared" ref="I67:I130" si="6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_xlfn.TEXTBEFORE(R67,"/")</f>
        <v>theater</v>
      </c>
      <c r="T67" t="str">
        <f t="shared" ref="T67:T130" si="10">_xlfn.TEXTAFTER(R67,"/")</f>
        <v>plays</v>
      </c>
    </row>
    <row r="68" spans="1:20" ht="18" x14ac:dyDescent="0.25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8">
        <f t="shared" ref="F68:F131" si="11">E68/D68*100</f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5" x14ac:dyDescent="0.25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8">
        <f t="shared" si="11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8" x14ac:dyDescent="0.25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8">
        <f t="shared" si="11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8" x14ac:dyDescent="0.25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8">
        <f t="shared" si="11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8" x14ac:dyDescent="0.25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8">
        <f t="shared" si="11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5" x14ac:dyDescent="0.25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8">
        <f t="shared" si="11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8" x14ac:dyDescent="0.25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8">
        <f t="shared" si="11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8" x14ac:dyDescent="0.25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8">
        <f t="shared" si="11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8" x14ac:dyDescent="0.25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8">
        <f t="shared" si="11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8" x14ac:dyDescent="0.25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8">
        <f t="shared" si="11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8" x14ac:dyDescent="0.25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8">
        <f t="shared" si="11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8" x14ac:dyDescent="0.25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8">
        <f t="shared" si="11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5" x14ac:dyDescent="0.25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8">
        <f t="shared" si="11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8" x14ac:dyDescent="0.25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8">
        <f t="shared" si="11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8" x14ac:dyDescent="0.25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8">
        <f t="shared" si="11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8" x14ac:dyDescent="0.25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8">
        <f t="shared" si="11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8" x14ac:dyDescent="0.25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8">
        <f t="shared" si="11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8" x14ac:dyDescent="0.25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8">
        <f t="shared" si="11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8" x14ac:dyDescent="0.25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8">
        <f t="shared" si="11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8" x14ac:dyDescent="0.25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8">
        <f t="shared" si="11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8" x14ac:dyDescent="0.25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8">
        <f t="shared" si="11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5" x14ac:dyDescent="0.25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8">
        <f t="shared" si="11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8" x14ac:dyDescent="0.25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8">
        <f t="shared" si="11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8" x14ac:dyDescent="0.25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8">
        <f t="shared" si="11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8" x14ac:dyDescent="0.25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8">
        <f t="shared" si="11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8" x14ac:dyDescent="0.25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8">
        <f t="shared" si="11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5" x14ac:dyDescent="0.25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8">
        <f t="shared" si="11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8" x14ac:dyDescent="0.25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8">
        <f t="shared" si="11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8" x14ac:dyDescent="0.25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8">
        <f t="shared" si="11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5" x14ac:dyDescent="0.25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8">
        <f t="shared" si="11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8" x14ac:dyDescent="0.25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8">
        <f t="shared" si="11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8" x14ac:dyDescent="0.25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8">
        <f t="shared" si="11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8" x14ac:dyDescent="0.25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8">
        <f t="shared" si="11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5" x14ac:dyDescent="0.25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8">
        <f t="shared" si="11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8" x14ac:dyDescent="0.25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8">
        <f t="shared" si="11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8" x14ac:dyDescent="0.25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8">
        <f t="shared" si="11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8" x14ac:dyDescent="0.25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8">
        <f t="shared" si="11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8" x14ac:dyDescent="0.25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8">
        <f t="shared" si="11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8" x14ac:dyDescent="0.25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8">
        <f t="shared" si="11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8" x14ac:dyDescent="0.25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8">
        <f t="shared" si="11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8" x14ac:dyDescent="0.25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8">
        <f t="shared" si="11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5" x14ac:dyDescent="0.25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8">
        <f t="shared" si="11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5" x14ac:dyDescent="0.25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8">
        <f t="shared" si="11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8" x14ac:dyDescent="0.25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8">
        <f t="shared" si="11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5" x14ac:dyDescent="0.25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8">
        <f t="shared" si="11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8" x14ac:dyDescent="0.25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8">
        <f t="shared" si="11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8" x14ac:dyDescent="0.25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8">
        <f t="shared" si="11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8" x14ac:dyDescent="0.25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8">
        <f t="shared" si="11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8" x14ac:dyDescent="0.25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8">
        <f t="shared" si="11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8" x14ac:dyDescent="0.25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8">
        <f t="shared" si="11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5" x14ac:dyDescent="0.25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8">
        <f t="shared" si="11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8" x14ac:dyDescent="0.25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8">
        <f t="shared" si="11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8" x14ac:dyDescent="0.25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8">
        <f t="shared" si="11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5" x14ac:dyDescent="0.25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8">
        <f t="shared" si="11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8" x14ac:dyDescent="0.25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8">
        <f t="shared" si="11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8" x14ac:dyDescent="0.25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8">
        <f t="shared" si="11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8" x14ac:dyDescent="0.25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8">
        <f t="shared" si="11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8" x14ac:dyDescent="0.25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8">
        <f t="shared" si="11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8" x14ac:dyDescent="0.25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8">
        <f t="shared" si="11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8" x14ac:dyDescent="0.25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8">
        <f t="shared" si="11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8" x14ac:dyDescent="0.25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8">
        <f t="shared" si="11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8" x14ac:dyDescent="0.25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8">
        <f t="shared" si="11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8" x14ac:dyDescent="0.25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8">
        <f t="shared" si="11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8" x14ac:dyDescent="0.25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8">
        <f t="shared" si="11"/>
        <v>3.202693602693603</v>
      </c>
      <c r="G131" t="s">
        <v>74</v>
      </c>
      <c r="H131">
        <v>55</v>
      </c>
      <c r="I131" s="5">
        <f t="shared" ref="I131:I194" si="12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_xlfn.TEXTBEFORE(R131,"/")</f>
        <v>food</v>
      </c>
      <c r="T131" t="str">
        <f t="shared" ref="T131:T194" si="16">_xlfn.TEXTAFTER(R131,"/")</f>
        <v>food trucks</v>
      </c>
    </row>
    <row r="132" spans="1:20" ht="18" x14ac:dyDescent="0.25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8">
        <f t="shared" ref="F132:F195" si="17">E132/D132*100</f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5" x14ac:dyDescent="0.25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8">
        <f t="shared" si="17"/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8" x14ac:dyDescent="0.25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8">
        <f t="shared" si="17"/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8" x14ac:dyDescent="0.25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8">
        <f t="shared" si="17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8" x14ac:dyDescent="0.25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8">
        <f t="shared" si="17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8" x14ac:dyDescent="0.25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8">
        <f t="shared" si="17"/>
        <v>71.27272727272728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8" x14ac:dyDescent="0.25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8">
        <f t="shared" si="17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8" x14ac:dyDescent="0.25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8">
        <f t="shared" si="17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5" x14ac:dyDescent="0.25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8">
        <f t="shared" si="17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8" x14ac:dyDescent="0.25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8">
        <f t="shared" si="17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5" x14ac:dyDescent="0.25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8">
        <f t="shared" si="17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8" x14ac:dyDescent="0.25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8">
        <f t="shared" si="17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5" x14ac:dyDescent="0.25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8">
        <f t="shared" si="17"/>
        <v>230.03999999999996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8" x14ac:dyDescent="0.25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8">
        <f t="shared" si="17"/>
        <v>135.59259259259261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8" x14ac:dyDescent="0.25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8">
        <f t="shared" si="17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8" x14ac:dyDescent="0.25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8">
        <f t="shared" si="17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5" x14ac:dyDescent="0.25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8">
        <f t="shared" si="17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5" x14ac:dyDescent="0.25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8">
        <f t="shared" si="17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8" x14ac:dyDescent="0.25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8">
        <f t="shared" si="17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8" x14ac:dyDescent="0.25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8">
        <f t="shared" si="17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8" x14ac:dyDescent="0.25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8">
        <f t="shared" si="17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8" x14ac:dyDescent="0.25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8">
        <f t="shared" si="17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8" x14ac:dyDescent="0.25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8">
        <f t="shared" si="17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8" x14ac:dyDescent="0.25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8">
        <f t="shared" si="17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8" x14ac:dyDescent="0.25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8">
        <f t="shared" si="17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8" x14ac:dyDescent="0.25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8">
        <f t="shared" si="17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8" x14ac:dyDescent="0.25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8">
        <f t="shared" si="17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8" x14ac:dyDescent="0.25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8">
        <f t="shared" si="17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8" x14ac:dyDescent="0.25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8">
        <f t="shared" si="17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8" x14ac:dyDescent="0.25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8">
        <f t="shared" si="17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8" x14ac:dyDescent="0.25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8">
        <f t="shared" si="17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5" x14ac:dyDescent="0.25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8">
        <f t="shared" si="17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5" x14ac:dyDescent="0.25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8">
        <f t="shared" si="17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8" x14ac:dyDescent="0.25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8">
        <f t="shared" si="17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8" x14ac:dyDescent="0.25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8">
        <f t="shared" si="17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8" x14ac:dyDescent="0.25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8">
        <f t="shared" si="17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8" x14ac:dyDescent="0.25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8">
        <f t="shared" si="17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8" x14ac:dyDescent="0.25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8">
        <f t="shared" si="17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8" x14ac:dyDescent="0.25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8">
        <f t="shared" si="17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8" x14ac:dyDescent="0.25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8">
        <f t="shared" si="17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8" x14ac:dyDescent="0.25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8">
        <f t="shared" si="17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5" x14ac:dyDescent="0.25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8">
        <f t="shared" si="17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8" x14ac:dyDescent="0.25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8">
        <f t="shared" si="17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5" x14ac:dyDescent="0.25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8">
        <f t="shared" si="17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8" x14ac:dyDescent="0.25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8">
        <f t="shared" si="17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8" x14ac:dyDescent="0.25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8">
        <f t="shared" si="17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5" x14ac:dyDescent="0.25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8">
        <f t="shared" si="17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8" x14ac:dyDescent="0.25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8">
        <f t="shared" si="17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8" x14ac:dyDescent="0.25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8">
        <f t="shared" si="17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5" x14ac:dyDescent="0.25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8">
        <f t="shared" si="17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8" x14ac:dyDescent="0.25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8">
        <f t="shared" si="17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8" x14ac:dyDescent="0.25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8">
        <f t="shared" si="17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5" x14ac:dyDescent="0.25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8">
        <f t="shared" si="17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5" x14ac:dyDescent="0.25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8">
        <f t="shared" si="17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8" x14ac:dyDescent="0.25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8">
        <f t="shared" si="17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8" x14ac:dyDescent="0.25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8">
        <f t="shared" si="17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8" x14ac:dyDescent="0.25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8">
        <f t="shared" si="17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8" x14ac:dyDescent="0.25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8">
        <f t="shared" si="17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8" x14ac:dyDescent="0.25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8">
        <f t="shared" si="17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8" x14ac:dyDescent="0.25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8">
        <f t="shared" si="17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8" x14ac:dyDescent="0.25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8">
        <f t="shared" si="17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8" x14ac:dyDescent="0.25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8">
        <f t="shared" si="17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8" x14ac:dyDescent="0.25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8">
        <f t="shared" si="17"/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8" x14ac:dyDescent="0.25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8">
        <f t="shared" si="17"/>
        <v>45.636363636363633</v>
      </c>
      <c r="G195" t="s">
        <v>14</v>
      </c>
      <c r="H195">
        <v>65</v>
      </c>
      <c r="I195" s="5">
        <f t="shared" ref="I195:I258" si="18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_xlfn.TEXTBEFORE(R195,"/")</f>
        <v>music</v>
      </c>
      <c r="T195" t="str">
        <f t="shared" ref="T195:T258" si="22">_xlfn.TEXTAFTER(R195,"/")</f>
        <v>indie rock</v>
      </c>
    </row>
    <row r="196" spans="1:20" ht="18" x14ac:dyDescent="0.25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8">
        <f t="shared" ref="F196:F259" si="23">E196/D196*100</f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8" x14ac:dyDescent="0.25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8">
        <f t="shared" si="23"/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8" x14ac:dyDescent="0.25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8">
        <f t="shared" si="23"/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8" x14ac:dyDescent="0.25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8">
        <f t="shared" si="23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8" x14ac:dyDescent="0.25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8">
        <f t="shared" si="23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8" x14ac:dyDescent="0.25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8">
        <f t="shared" si="23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8" x14ac:dyDescent="0.25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8">
        <f t="shared" si="23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5" x14ac:dyDescent="0.25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8">
        <f t="shared" si="23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8" x14ac:dyDescent="0.25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8">
        <f t="shared" si="23"/>
        <v>78.831325301204828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5" x14ac:dyDescent="0.25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8">
        <f t="shared" si="23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8" x14ac:dyDescent="0.25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8">
        <f t="shared" si="23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8" x14ac:dyDescent="0.25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8">
        <f t="shared" si="23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8" x14ac:dyDescent="0.25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8">
        <f t="shared" si="23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5" x14ac:dyDescent="0.25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8">
        <f t="shared" si="23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8" x14ac:dyDescent="0.25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8">
        <f t="shared" si="23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8" x14ac:dyDescent="0.25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8">
        <f t="shared" si="23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8" x14ac:dyDescent="0.25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8">
        <f t="shared" si="23"/>
        <v>67.425531914893625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5" x14ac:dyDescent="0.25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8">
        <f t="shared" si="23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5" x14ac:dyDescent="0.25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8">
        <f t="shared" si="23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5" x14ac:dyDescent="0.25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8">
        <f t="shared" si="23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8" x14ac:dyDescent="0.25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8">
        <f t="shared" si="23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8" x14ac:dyDescent="0.25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8">
        <f t="shared" si="23"/>
        <v>3.841836734693878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8" x14ac:dyDescent="0.25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8">
        <f t="shared" si="23"/>
        <v>155.07066557107643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8" x14ac:dyDescent="0.25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8">
        <f t="shared" si="23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8" x14ac:dyDescent="0.25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8">
        <f t="shared" si="23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8" x14ac:dyDescent="0.25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8">
        <f t="shared" si="23"/>
        <v>332.12709832134288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8" x14ac:dyDescent="0.25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8">
        <f t="shared" si="23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5" x14ac:dyDescent="0.25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8">
        <f t="shared" si="23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8" x14ac:dyDescent="0.25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8">
        <f t="shared" si="23"/>
        <v>137.97916666666669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8" x14ac:dyDescent="0.25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8">
        <f t="shared" si="23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8" x14ac:dyDescent="0.25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8">
        <f t="shared" si="23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8" x14ac:dyDescent="0.25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8">
        <f t="shared" si="23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8" x14ac:dyDescent="0.25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8">
        <f t="shared" si="23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8" x14ac:dyDescent="0.25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8">
        <f t="shared" si="23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8" x14ac:dyDescent="0.25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8">
        <f t="shared" si="23"/>
        <v>119.90717911530093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8" x14ac:dyDescent="0.25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8">
        <f t="shared" si="23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8" x14ac:dyDescent="0.25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8">
        <f t="shared" si="23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8" x14ac:dyDescent="0.25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8">
        <f t="shared" si="23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8" x14ac:dyDescent="0.25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8">
        <f t="shared" si="23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8" x14ac:dyDescent="0.25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8">
        <f t="shared" si="23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8" x14ac:dyDescent="0.25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8">
        <f t="shared" si="23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5" x14ac:dyDescent="0.25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8">
        <f t="shared" si="23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8" x14ac:dyDescent="0.25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8">
        <f t="shared" si="23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5" x14ac:dyDescent="0.25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8">
        <f t="shared" si="23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8" x14ac:dyDescent="0.25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8">
        <f t="shared" si="23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5" x14ac:dyDescent="0.25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8">
        <f t="shared" si="23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8" x14ac:dyDescent="0.25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8">
        <f t="shared" si="23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8" x14ac:dyDescent="0.25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8">
        <f t="shared" si="23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8" x14ac:dyDescent="0.25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8">
        <f t="shared" si="23"/>
        <v>127.72619047619047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5" x14ac:dyDescent="0.25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8">
        <f t="shared" si="23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5" x14ac:dyDescent="0.25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8">
        <f t="shared" si="23"/>
        <v>569.71428571428578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8" x14ac:dyDescent="0.25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8">
        <f t="shared" si="23"/>
        <v>509.34482758620686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8" x14ac:dyDescent="0.25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8">
        <f t="shared" si="23"/>
        <v>325.5333333333333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8" x14ac:dyDescent="0.25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8">
        <f t="shared" si="23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8" x14ac:dyDescent="0.25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8">
        <f t="shared" si="23"/>
        <v>211.33870967741933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8" x14ac:dyDescent="0.25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8">
        <f t="shared" si="23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8" x14ac:dyDescent="0.25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8">
        <f t="shared" si="23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8" x14ac:dyDescent="0.25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8">
        <f t="shared" si="23"/>
        <v>54.084507042253513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5" x14ac:dyDescent="0.25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8">
        <f t="shared" si="23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8" x14ac:dyDescent="0.25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8">
        <f t="shared" si="23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5" x14ac:dyDescent="0.25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8">
        <f t="shared" si="23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5" x14ac:dyDescent="0.25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8">
        <f t="shared" si="23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8" x14ac:dyDescent="0.25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8">
        <f t="shared" si="23"/>
        <v>23.390243902439025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8" x14ac:dyDescent="0.25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8">
        <f t="shared" si="23"/>
        <v>146</v>
      </c>
      <c r="G259" t="s">
        <v>20</v>
      </c>
      <c r="H259">
        <v>92</v>
      </c>
      <c r="I259" s="5">
        <f t="shared" ref="I259:I322" si="24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_xlfn.TEXTBEFORE(R259,"/")</f>
        <v>theater</v>
      </c>
      <c r="T259" t="str">
        <f t="shared" ref="T259:T322" si="28">_xlfn.TEXTAFTER(R259,"/")</f>
        <v>plays</v>
      </c>
    </row>
    <row r="260" spans="1:20" ht="18" x14ac:dyDescent="0.25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8">
        <f t="shared" ref="F260:F323" si="29">E260/D260*100</f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5" x14ac:dyDescent="0.25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8">
        <f t="shared" si="29"/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8" x14ac:dyDescent="0.25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8">
        <f t="shared" si="29"/>
        <v>157.69841269841268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5" x14ac:dyDescent="0.25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8">
        <f t="shared" si="29"/>
        <v>31.201660735468568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8" x14ac:dyDescent="0.25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8">
        <f t="shared" si="29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8" x14ac:dyDescent="0.25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8">
        <f t="shared" si="29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8" x14ac:dyDescent="0.25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8">
        <f t="shared" si="29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8" x14ac:dyDescent="0.25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8">
        <f t="shared" si="29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8" x14ac:dyDescent="0.25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8">
        <f t="shared" si="29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8" x14ac:dyDescent="0.25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8">
        <f t="shared" si="29"/>
        <v>233.62012987012989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8" x14ac:dyDescent="0.25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8">
        <f t="shared" si="29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8" x14ac:dyDescent="0.25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8">
        <f t="shared" si="29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8" x14ac:dyDescent="0.25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8">
        <f t="shared" si="29"/>
        <v>27.176538240368025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5" x14ac:dyDescent="0.25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8">
        <f t="shared" si="29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8" x14ac:dyDescent="0.25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8">
        <f t="shared" si="29"/>
        <v>304.0097847358121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8" x14ac:dyDescent="0.25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8">
        <f t="shared" si="29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5" x14ac:dyDescent="0.25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8">
        <f t="shared" si="29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5" x14ac:dyDescent="0.25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8">
        <f t="shared" si="29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8" x14ac:dyDescent="0.25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8">
        <f t="shared" si="29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5" x14ac:dyDescent="0.25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8">
        <f t="shared" si="29"/>
        <v>1066.4285714285716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8" x14ac:dyDescent="0.25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8">
        <f t="shared" si="29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8" x14ac:dyDescent="0.25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8">
        <f t="shared" si="29"/>
        <v>170.70000000000002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5" x14ac:dyDescent="0.25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8">
        <f t="shared" si="29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8" x14ac:dyDescent="0.25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8">
        <f t="shared" si="29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8" x14ac:dyDescent="0.25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8">
        <f t="shared" si="29"/>
        <v>108.04761904761904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5" x14ac:dyDescent="0.25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8">
        <f t="shared" si="29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8" x14ac:dyDescent="0.25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8">
        <f t="shared" si="29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8" x14ac:dyDescent="0.25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8">
        <f t="shared" si="29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8" x14ac:dyDescent="0.25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8">
        <f t="shared" si="29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8" x14ac:dyDescent="0.25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8">
        <f t="shared" si="29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8" x14ac:dyDescent="0.25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8">
        <f t="shared" si="29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8" x14ac:dyDescent="0.25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8">
        <f t="shared" si="29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8" x14ac:dyDescent="0.25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8">
        <f t="shared" si="29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8" x14ac:dyDescent="0.25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8">
        <f t="shared" si="29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8" x14ac:dyDescent="0.25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8">
        <f t="shared" si="29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8" x14ac:dyDescent="0.25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8">
        <f t="shared" si="29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8" x14ac:dyDescent="0.25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8">
        <f t="shared" si="29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5" x14ac:dyDescent="0.25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8">
        <f t="shared" si="29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5" x14ac:dyDescent="0.25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8">
        <f t="shared" si="29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8" x14ac:dyDescent="0.25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8">
        <f t="shared" si="29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8" x14ac:dyDescent="0.25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8">
        <f t="shared" si="29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5" x14ac:dyDescent="0.25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8">
        <f t="shared" si="29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8" x14ac:dyDescent="0.25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8">
        <f t="shared" si="29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5" x14ac:dyDescent="0.25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8">
        <f t="shared" si="29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8" x14ac:dyDescent="0.25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8">
        <f t="shared" si="29"/>
        <v>31.844940867279899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8" x14ac:dyDescent="0.25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8">
        <f t="shared" si="29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8" x14ac:dyDescent="0.25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8">
        <f t="shared" si="29"/>
        <v>546.14285714285722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8" x14ac:dyDescent="0.25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8">
        <f t="shared" si="29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5" x14ac:dyDescent="0.25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8">
        <f t="shared" si="29"/>
        <v>7.9076923076923071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8" x14ac:dyDescent="0.25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8">
        <f t="shared" si="29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8" x14ac:dyDescent="0.25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8">
        <f t="shared" si="29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8" x14ac:dyDescent="0.25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8">
        <f t="shared" si="29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8" x14ac:dyDescent="0.25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8">
        <f t="shared" si="29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8" x14ac:dyDescent="0.25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8">
        <f t="shared" si="29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8" x14ac:dyDescent="0.25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8">
        <f t="shared" si="29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8" x14ac:dyDescent="0.25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8">
        <f t="shared" si="29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8" x14ac:dyDescent="0.25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8">
        <f t="shared" si="29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5" x14ac:dyDescent="0.25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8">
        <f t="shared" si="29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8" x14ac:dyDescent="0.25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8">
        <f t="shared" si="29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8" x14ac:dyDescent="0.25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8">
        <f t="shared" si="29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5" x14ac:dyDescent="0.25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8">
        <f t="shared" si="29"/>
        <v>15.842105263157894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8" x14ac:dyDescent="0.25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8">
        <f t="shared" si="29"/>
        <v>38.702380952380956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8" x14ac:dyDescent="0.25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8">
        <f t="shared" si="29"/>
        <v>9.5876777251184837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5" x14ac:dyDescent="0.25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8">
        <f t="shared" si="29"/>
        <v>94.144366197183089</v>
      </c>
      <c r="G323" t="s">
        <v>14</v>
      </c>
      <c r="H323">
        <v>2468</v>
      </c>
      <c r="I323" s="5">
        <f t="shared" ref="I323:I386" si="30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_xlfn.TEXTBEFORE(R323,"/")</f>
        <v>film &amp; video</v>
      </c>
      <c r="T323" t="str">
        <f t="shared" ref="T323:T386" si="34">_xlfn.TEXTAFTER(R323,"/")</f>
        <v>shorts</v>
      </c>
    </row>
    <row r="324" spans="1:20" ht="35" x14ac:dyDescent="0.25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8">
        <f t="shared" ref="F324:F387" si="35">E324/D324*100</f>
        <v>166.56234096692114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8" x14ac:dyDescent="0.25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8">
        <f t="shared" si="35"/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8" x14ac:dyDescent="0.25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8">
        <f t="shared" si="35"/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5" x14ac:dyDescent="0.25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8">
        <f t="shared" si="35"/>
        <v>90.723076923076931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5" x14ac:dyDescent="0.25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8">
        <f t="shared" si="35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8" x14ac:dyDescent="0.25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8">
        <f t="shared" si="35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5" x14ac:dyDescent="0.25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8">
        <f t="shared" si="35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8" x14ac:dyDescent="0.25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8">
        <f t="shared" si="35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5" x14ac:dyDescent="0.25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8">
        <f t="shared" si="35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8" x14ac:dyDescent="0.25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8">
        <f t="shared" si="35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5" x14ac:dyDescent="0.25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8">
        <f t="shared" si="35"/>
        <v>199.9806763285024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8" x14ac:dyDescent="0.25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8">
        <f t="shared" si="35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8" x14ac:dyDescent="0.25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8">
        <f t="shared" si="35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8" x14ac:dyDescent="0.25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8">
        <f t="shared" si="35"/>
        <v>114.28538550057536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8" x14ac:dyDescent="0.25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8">
        <f t="shared" si="35"/>
        <v>97.032531824611041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8" x14ac:dyDescent="0.25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8">
        <f t="shared" si="35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8" x14ac:dyDescent="0.25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8">
        <f t="shared" si="35"/>
        <v>179.14326647564468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8" x14ac:dyDescent="0.25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8">
        <f t="shared" si="35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8" x14ac:dyDescent="0.25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8">
        <f t="shared" si="35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5" x14ac:dyDescent="0.25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8">
        <f t="shared" si="35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8" x14ac:dyDescent="0.25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8">
        <f t="shared" si="35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8" x14ac:dyDescent="0.25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8">
        <f t="shared" si="35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8" x14ac:dyDescent="0.25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8">
        <f t="shared" si="35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8" x14ac:dyDescent="0.25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8">
        <f t="shared" si="35"/>
        <v>14.69479695431472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8" x14ac:dyDescent="0.25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8">
        <f t="shared" si="35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8" x14ac:dyDescent="0.25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8">
        <f t="shared" si="35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8" x14ac:dyDescent="0.25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8">
        <f t="shared" si="35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8" x14ac:dyDescent="0.25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8">
        <f t="shared" si="35"/>
        <v>53.074115044247783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8" x14ac:dyDescent="0.25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8">
        <f t="shared" si="35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8" x14ac:dyDescent="0.25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8">
        <f t="shared" si="35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8" x14ac:dyDescent="0.25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8">
        <f t="shared" si="35"/>
        <v>34.892857142857139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8" x14ac:dyDescent="0.25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8">
        <f t="shared" si="35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8" x14ac:dyDescent="0.25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8">
        <f t="shared" si="35"/>
        <v>123.73770491803278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8" x14ac:dyDescent="0.25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8">
        <f t="shared" si="35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8" x14ac:dyDescent="0.25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8">
        <f t="shared" si="35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8" x14ac:dyDescent="0.25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8">
        <f t="shared" si="35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8" x14ac:dyDescent="0.25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8">
        <f t="shared" si="35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8" x14ac:dyDescent="0.25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8">
        <f t="shared" si="35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8" x14ac:dyDescent="0.25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8">
        <f t="shared" si="35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8" x14ac:dyDescent="0.25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8">
        <f t="shared" si="35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8" x14ac:dyDescent="0.25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8">
        <f t="shared" si="35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8" x14ac:dyDescent="0.25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8">
        <f t="shared" si="35"/>
        <v>160.19230769230771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8" x14ac:dyDescent="0.25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8">
        <f t="shared" si="35"/>
        <v>1616.3333333333335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8" x14ac:dyDescent="0.25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8">
        <f t="shared" si="35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8" x14ac:dyDescent="0.25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8">
        <f t="shared" si="35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8" x14ac:dyDescent="0.25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8">
        <f t="shared" si="35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8" x14ac:dyDescent="0.25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8">
        <f t="shared" si="35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8" x14ac:dyDescent="0.25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8">
        <f t="shared" si="35"/>
        <v>273.01851851851848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8" x14ac:dyDescent="0.25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8">
        <f t="shared" si="35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8" x14ac:dyDescent="0.25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8">
        <f t="shared" si="35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5" x14ac:dyDescent="0.25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8">
        <f t="shared" si="35"/>
        <v>1591.5555555555554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8" x14ac:dyDescent="0.25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8">
        <f t="shared" si="35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5" x14ac:dyDescent="0.25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8">
        <f t="shared" si="35"/>
        <v>13.185782556750297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5" x14ac:dyDescent="0.25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8">
        <f t="shared" si="35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8" x14ac:dyDescent="0.25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8">
        <f t="shared" si="35"/>
        <v>361.02941176470591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8" x14ac:dyDescent="0.25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8">
        <f t="shared" si="35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8" x14ac:dyDescent="0.25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8">
        <f t="shared" si="35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8" x14ac:dyDescent="0.25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8">
        <f t="shared" si="35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5" x14ac:dyDescent="0.25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8">
        <f t="shared" si="35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8" x14ac:dyDescent="0.25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8">
        <f t="shared" si="35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5" x14ac:dyDescent="0.25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8">
        <f t="shared" si="35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8" x14ac:dyDescent="0.25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8">
        <f t="shared" si="35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8" x14ac:dyDescent="0.25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8">
        <f t="shared" si="35"/>
        <v>172.00961538461539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5" x14ac:dyDescent="0.25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8">
        <f t="shared" si="35"/>
        <v>146.16709511568124</v>
      </c>
      <c r="G387" t="s">
        <v>20</v>
      </c>
      <c r="H387">
        <v>1137</v>
      </c>
      <c r="I387" s="5">
        <f t="shared" ref="I387:I450" si="36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_xlfn.TEXTBEFORE(R387,"/")</f>
        <v>publishing</v>
      </c>
      <c r="T387" t="str">
        <f t="shared" ref="T387:T450" si="40">_xlfn.TEXTAFTER(R387,"/")</f>
        <v>nonfiction</v>
      </c>
    </row>
    <row r="388" spans="1:20" ht="35" x14ac:dyDescent="0.25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8">
        <f t="shared" ref="F388:F451" si="41">E388/D388*100</f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8" x14ac:dyDescent="0.25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8">
        <f t="shared" si="41"/>
        <v>39.261467889908261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8" x14ac:dyDescent="0.25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8">
        <f t="shared" si="41"/>
        <v>11.270034843205574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8" x14ac:dyDescent="0.25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8">
        <f t="shared" si="41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8" x14ac:dyDescent="0.25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8">
        <f t="shared" si="41"/>
        <v>186.54166666666669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8" x14ac:dyDescent="0.25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8">
        <f t="shared" si="41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5" x14ac:dyDescent="0.25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8">
        <f t="shared" si="41"/>
        <v>65.642371234207957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8" x14ac:dyDescent="0.25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8">
        <f t="shared" si="41"/>
        <v>228.96178343949046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8" x14ac:dyDescent="0.25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8">
        <f t="shared" si="41"/>
        <v>469.37499999999994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5" x14ac:dyDescent="0.25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8">
        <f t="shared" si="41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8" x14ac:dyDescent="0.25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8">
        <f t="shared" si="41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8" x14ac:dyDescent="0.25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8">
        <f t="shared" si="41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5" x14ac:dyDescent="0.25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8">
        <f t="shared" si="41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8" x14ac:dyDescent="0.25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8">
        <f t="shared" si="41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5" x14ac:dyDescent="0.25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8">
        <f t="shared" si="41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8" x14ac:dyDescent="0.25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8">
        <f t="shared" si="41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8" x14ac:dyDescent="0.25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8">
        <f t="shared" si="41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8" x14ac:dyDescent="0.25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8">
        <f t="shared" si="41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8" x14ac:dyDescent="0.25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8">
        <f t="shared" si="41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8" x14ac:dyDescent="0.25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8">
        <f t="shared" si="41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8" x14ac:dyDescent="0.25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8">
        <f t="shared" si="41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8" x14ac:dyDescent="0.25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8">
        <f t="shared" si="41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8" x14ac:dyDescent="0.25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8">
        <f t="shared" si="41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8" x14ac:dyDescent="0.25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8">
        <f t="shared" si="41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8" x14ac:dyDescent="0.25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8">
        <f t="shared" si="41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8" x14ac:dyDescent="0.25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8">
        <f t="shared" si="41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8" x14ac:dyDescent="0.25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8">
        <f t="shared" si="41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8" x14ac:dyDescent="0.25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8">
        <f t="shared" si="41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8" x14ac:dyDescent="0.25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8">
        <f t="shared" si="41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8" x14ac:dyDescent="0.25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8">
        <f t="shared" si="41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5" x14ac:dyDescent="0.25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8">
        <f t="shared" si="41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8" x14ac:dyDescent="0.25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8">
        <f t="shared" si="41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8" x14ac:dyDescent="0.25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8">
        <f t="shared" si="41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8" x14ac:dyDescent="0.25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8">
        <f t="shared" si="41"/>
        <v>123.43497363796135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8" x14ac:dyDescent="0.25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8">
        <f t="shared" si="41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8" x14ac:dyDescent="0.25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8">
        <f t="shared" si="41"/>
        <v>63.989361702127653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5" x14ac:dyDescent="0.25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8">
        <f t="shared" si="41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8" x14ac:dyDescent="0.25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8">
        <f t="shared" si="41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8" x14ac:dyDescent="0.25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8">
        <f t="shared" si="41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8" x14ac:dyDescent="0.25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8">
        <f t="shared" si="41"/>
        <v>287.66666666666663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8" x14ac:dyDescent="0.25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8">
        <f t="shared" si="41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8" x14ac:dyDescent="0.25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8">
        <f t="shared" si="41"/>
        <v>112.90429799426933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8" x14ac:dyDescent="0.25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8">
        <f t="shared" si="41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8" x14ac:dyDescent="0.25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8">
        <f t="shared" si="41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5" x14ac:dyDescent="0.25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8">
        <f t="shared" si="41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8" x14ac:dyDescent="0.25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8">
        <f t="shared" si="41"/>
        <v>192.49019607843135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8" x14ac:dyDescent="0.25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8">
        <f t="shared" si="41"/>
        <v>82.714285714285722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8" x14ac:dyDescent="0.25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8">
        <f t="shared" si="41"/>
        <v>54.163920922570021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8" x14ac:dyDescent="0.25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8">
        <f t="shared" si="41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8" x14ac:dyDescent="0.25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8">
        <f t="shared" si="41"/>
        <v>116.87664041994749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8" x14ac:dyDescent="0.25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8">
        <f t="shared" si="41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8" x14ac:dyDescent="0.25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8">
        <f t="shared" si="41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5" x14ac:dyDescent="0.25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8">
        <f t="shared" si="41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8" x14ac:dyDescent="0.25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8">
        <f t="shared" si="41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8" x14ac:dyDescent="0.25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8">
        <f t="shared" si="41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8" x14ac:dyDescent="0.25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8">
        <f t="shared" si="41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8" x14ac:dyDescent="0.25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8">
        <f t="shared" si="41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8" x14ac:dyDescent="0.25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8">
        <f t="shared" si="41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8" x14ac:dyDescent="0.25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8">
        <f t="shared" si="41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5" x14ac:dyDescent="0.25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8">
        <f t="shared" si="41"/>
        <v>511.38095238095235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8" x14ac:dyDescent="0.25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8">
        <f t="shared" si="41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5" x14ac:dyDescent="0.25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8">
        <f t="shared" si="41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8" x14ac:dyDescent="0.25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8">
        <f t="shared" si="41"/>
        <v>50.482758620689658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8" x14ac:dyDescent="0.25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8">
        <f t="shared" si="41"/>
        <v>967</v>
      </c>
      <c r="G451" t="s">
        <v>20</v>
      </c>
      <c r="H451">
        <v>86</v>
      </c>
      <c r="I451" s="5">
        <f t="shared" ref="I451:I514" si="42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_xlfn.TEXTBEFORE(R451,"/")</f>
        <v>games</v>
      </c>
      <c r="T451" t="str">
        <f t="shared" ref="T451:T514" si="46">_xlfn.TEXTAFTER(R451,"/")</f>
        <v>video games</v>
      </c>
    </row>
    <row r="452" spans="1:20" ht="18" x14ac:dyDescent="0.25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8">
        <f t="shared" ref="F452:F515" si="47">E452/D452*100</f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8" x14ac:dyDescent="0.25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8">
        <f t="shared" si="47"/>
        <v>122.84501347708894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5" x14ac:dyDescent="0.25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8">
        <f t="shared" si="47"/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5" x14ac:dyDescent="0.25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8">
        <f t="shared" si="47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8" x14ac:dyDescent="0.25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8">
        <f t="shared" si="47"/>
        <v>44.074999999999996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8" x14ac:dyDescent="0.25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8">
        <f t="shared" si="47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5" x14ac:dyDescent="0.25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8">
        <f t="shared" si="47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8" x14ac:dyDescent="0.25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8">
        <f t="shared" si="47"/>
        <v>26.640000000000004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8" x14ac:dyDescent="0.25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8">
        <f t="shared" si="47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8" x14ac:dyDescent="0.25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8">
        <f t="shared" si="47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8" x14ac:dyDescent="0.25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8">
        <f t="shared" si="47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8" x14ac:dyDescent="0.25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8">
        <f t="shared" si="47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8" x14ac:dyDescent="0.25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8">
        <f t="shared" si="47"/>
        <v>30.57944915254237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5" x14ac:dyDescent="0.25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8">
        <f t="shared" si="47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8" x14ac:dyDescent="0.25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8">
        <f t="shared" si="47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8" x14ac:dyDescent="0.25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8">
        <f t="shared" si="47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8" x14ac:dyDescent="0.25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8">
        <f t="shared" si="47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5" x14ac:dyDescent="0.25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8">
        <f t="shared" si="47"/>
        <v>575.21428571428578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8" x14ac:dyDescent="0.25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8">
        <f t="shared" si="47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8" x14ac:dyDescent="0.25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8">
        <f t="shared" si="47"/>
        <v>184.42857142857144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8" x14ac:dyDescent="0.25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8">
        <f t="shared" si="47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8" x14ac:dyDescent="0.25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8">
        <f t="shared" si="47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5" x14ac:dyDescent="0.25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8">
        <f t="shared" si="47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8" x14ac:dyDescent="0.25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8">
        <f t="shared" si="47"/>
        <v>178.14000000000001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8" x14ac:dyDescent="0.25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8">
        <f t="shared" si="47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5" x14ac:dyDescent="0.25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8">
        <f t="shared" si="47"/>
        <v>113.94594594594594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5" x14ac:dyDescent="0.25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8">
        <f t="shared" si="47"/>
        <v>29.828720626631856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8" x14ac:dyDescent="0.25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8">
        <f t="shared" si="47"/>
        <v>54.270588235294113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8" x14ac:dyDescent="0.25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8">
        <f t="shared" si="47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8" x14ac:dyDescent="0.25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8">
        <f t="shared" si="47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8" x14ac:dyDescent="0.25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8">
        <f t="shared" si="47"/>
        <v>100.65116279069768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5" x14ac:dyDescent="0.25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8">
        <f t="shared" si="47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5" x14ac:dyDescent="0.25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8">
        <f t="shared" si="47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8" x14ac:dyDescent="0.25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8">
        <f t="shared" si="47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8" x14ac:dyDescent="0.25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8">
        <f t="shared" si="47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5" x14ac:dyDescent="0.25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8">
        <f t="shared" si="47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5" x14ac:dyDescent="0.25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8">
        <f t="shared" si="47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8" x14ac:dyDescent="0.25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8">
        <f t="shared" si="47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8" x14ac:dyDescent="0.25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8">
        <f t="shared" si="47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8" x14ac:dyDescent="0.25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8">
        <f t="shared" si="47"/>
        <v>101.5108695652174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8" x14ac:dyDescent="0.25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8">
        <f t="shared" si="47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5" x14ac:dyDescent="0.25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8">
        <f t="shared" si="47"/>
        <v>305.34683098591546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8" x14ac:dyDescent="0.25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8">
        <f t="shared" si="47"/>
        <v>23.995287958115181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8" x14ac:dyDescent="0.25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8">
        <f t="shared" si="47"/>
        <v>723.77777777777771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8" x14ac:dyDescent="0.25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8">
        <f t="shared" si="47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8" x14ac:dyDescent="0.25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8">
        <f t="shared" si="47"/>
        <v>414.49999999999994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8" x14ac:dyDescent="0.25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8">
        <f t="shared" si="47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8" x14ac:dyDescent="0.25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8">
        <f t="shared" si="47"/>
        <v>34.173469387755098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8" x14ac:dyDescent="0.25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8">
        <f t="shared" si="47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5" x14ac:dyDescent="0.25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8">
        <f t="shared" si="47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8" x14ac:dyDescent="0.25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8">
        <f t="shared" si="47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8" x14ac:dyDescent="0.25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8">
        <f t="shared" si="47"/>
        <v>70.145182291666657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8" x14ac:dyDescent="0.25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8">
        <f t="shared" si="47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5" x14ac:dyDescent="0.25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8">
        <f t="shared" si="47"/>
        <v>180.32549019607845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8" x14ac:dyDescent="0.25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8">
        <f t="shared" si="47"/>
        <v>92.320000000000007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8" x14ac:dyDescent="0.25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8">
        <f t="shared" si="47"/>
        <v>13.901001112347053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8" x14ac:dyDescent="0.25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8">
        <f t="shared" si="47"/>
        <v>927.07777777777767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5" x14ac:dyDescent="0.25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8">
        <f t="shared" si="47"/>
        <v>39.857142857142861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8" x14ac:dyDescent="0.25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8">
        <f t="shared" si="47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8" x14ac:dyDescent="0.25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8">
        <f t="shared" si="47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8" x14ac:dyDescent="0.25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8">
        <f t="shared" si="47"/>
        <v>119.08974358974358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8" x14ac:dyDescent="0.25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8">
        <f t="shared" si="47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8" x14ac:dyDescent="0.25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8">
        <f t="shared" si="47"/>
        <v>139.31868131868131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8" x14ac:dyDescent="0.25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8">
        <f t="shared" si="47"/>
        <v>39.277108433734945</v>
      </c>
      <c r="G515" t="s">
        <v>74</v>
      </c>
      <c r="H515">
        <v>35</v>
      </c>
      <c r="I515" s="5">
        <f t="shared" ref="I515:I578" si="48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_xlfn.TEXTBEFORE(R515,"/")</f>
        <v>film &amp; video</v>
      </c>
      <c r="T515" t="str">
        <f t="shared" ref="T515:T578" si="52">_xlfn.TEXTAFTER(R515,"/")</f>
        <v>television</v>
      </c>
    </row>
    <row r="516" spans="1:20" ht="18" x14ac:dyDescent="0.25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8">
        <f t="shared" ref="F516:F579" si="53">E516/D516*100</f>
        <v>22.439077144917089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8" x14ac:dyDescent="0.25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8">
        <f t="shared" si="53"/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8" x14ac:dyDescent="0.25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8">
        <f t="shared" si="53"/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8" x14ac:dyDescent="0.25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8">
        <f t="shared" si="53"/>
        <v>112.00000000000001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5" x14ac:dyDescent="0.25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8">
        <f t="shared" si="53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8" x14ac:dyDescent="0.25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8">
        <f t="shared" si="53"/>
        <v>101.74563871693867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8" x14ac:dyDescent="0.25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8">
        <f t="shared" si="53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8" x14ac:dyDescent="0.25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8">
        <f t="shared" si="53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5" x14ac:dyDescent="0.25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8">
        <f t="shared" si="53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8" x14ac:dyDescent="0.25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8">
        <f t="shared" si="53"/>
        <v>700.33333333333326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8" x14ac:dyDescent="0.25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8">
        <f t="shared" si="53"/>
        <v>83.904860392967933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5" x14ac:dyDescent="0.25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8">
        <f t="shared" si="53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5" x14ac:dyDescent="0.25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8">
        <f t="shared" si="53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8" x14ac:dyDescent="0.25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8">
        <f t="shared" si="53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8" x14ac:dyDescent="0.25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8">
        <f t="shared" si="53"/>
        <v>80.300000000000011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8" x14ac:dyDescent="0.25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8">
        <f t="shared" si="53"/>
        <v>11.254901960784313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5" x14ac:dyDescent="0.25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8">
        <f t="shared" si="53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5" x14ac:dyDescent="0.25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8">
        <f t="shared" si="53"/>
        <v>95.521156936261391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8" x14ac:dyDescent="0.25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8">
        <f t="shared" si="53"/>
        <v>502.87499999999994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8" x14ac:dyDescent="0.25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8">
        <f t="shared" si="53"/>
        <v>159.24394463667818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8" x14ac:dyDescent="0.25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8">
        <f t="shared" si="53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8" x14ac:dyDescent="0.25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8">
        <f t="shared" si="53"/>
        <v>482.03846153846149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8" x14ac:dyDescent="0.25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8">
        <f t="shared" si="53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8" x14ac:dyDescent="0.25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8">
        <f t="shared" si="53"/>
        <v>117.22156398104266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8" x14ac:dyDescent="0.25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8">
        <f t="shared" si="53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8" x14ac:dyDescent="0.25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8">
        <f t="shared" si="53"/>
        <v>72.653061224489804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8" x14ac:dyDescent="0.25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8">
        <f t="shared" si="53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8" x14ac:dyDescent="0.25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8">
        <f t="shared" si="53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8" x14ac:dyDescent="0.25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8">
        <f t="shared" si="53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8" x14ac:dyDescent="0.25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8">
        <f t="shared" si="53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5" x14ac:dyDescent="0.25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8">
        <f t="shared" si="53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8" x14ac:dyDescent="0.25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8">
        <f t="shared" si="53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8" x14ac:dyDescent="0.25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8">
        <f t="shared" si="53"/>
        <v>163.57142857142856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8" x14ac:dyDescent="0.25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8">
        <f t="shared" si="53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8" x14ac:dyDescent="0.25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8">
        <f t="shared" si="53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5" x14ac:dyDescent="0.25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8">
        <f t="shared" si="53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5" x14ac:dyDescent="0.25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8">
        <f t="shared" si="53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8" x14ac:dyDescent="0.25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8">
        <f t="shared" si="53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8" x14ac:dyDescent="0.25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8">
        <f t="shared" si="53"/>
        <v>98.51111111111112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5" x14ac:dyDescent="0.25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8">
        <f t="shared" si="53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5" x14ac:dyDescent="0.25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8">
        <f t="shared" si="53"/>
        <v>151.66315789473683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8" x14ac:dyDescent="0.25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8">
        <f t="shared" si="53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8" x14ac:dyDescent="0.25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8">
        <f t="shared" si="53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8" x14ac:dyDescent="0.25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8">
        <f t="shared" si="53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8" x14ac:dyDescent="0.25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8">
        <f t="shared" si="53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8" x14ac:dyDescent="0.25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8">
        <f t="shared" si="53"/>
        <v>100.9696106362773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8" x14ac:dyDescent="0.25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8">
        <f t="shared" si="53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8" x14ac:dyDescent="0.25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8">
        <f t="shared" si="53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5" x14ac:dyDescent="0.25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8">
        <f t="shared" si="53"/>
        <v>12.818181818181817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8" x14ac:dyDescent="0.25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8">
        <f t="shared" si="53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8" x14ac:dyDescent="0.25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8">
        <f t="shared" si="53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8" x14ac:dyDescent="0.25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8">
        <f t="shared" si="53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8" x14ac:dyDescent="0.25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8">
        <f t="shared" si="53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5" x14ac:dyDescent="0.25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8">
        <f t="shared" si="53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8" x14ac:dyDescent="0.25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8">
        <f t="shared" si="53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8" x14ac:dyDescent="0.25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8">
        <f t="shared" si="53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8" x14ac:dyDescent="0.25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8">
        <f t="shared" si="53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8" x14ac:dyDescent="0.25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8">
        <f t="shared" si="53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8" x14ac:dyDescent="0.25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8">
        <f t="shared" si="53"/>
        <v>54.400000000000006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8" x14ac:dyDescent="0.25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8">
        <f t="shared" si="53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8" x14ac:dyDescent="0.25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8">
        <f t="shared" si="53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8" x14ac:dyDescent="0.25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8">
        <f t="shared" si="53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5" x14ac:dyDescent="0.25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8">
        <f t="shared" si="53"/>
        <v>64.927835051546396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8" x14ac:dyDescent="0.25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8">
        <f t="shared" si="53"/>
        <v>18.853658536585368</v>
      </c>
      <c r="G579" t="s">
        <v>74</v>
      </c>
      <c r="H579">
        <v>37</v>
      </c>
      <c r="I579" s="5">
        <f t="shared" ref="I579:I642" si="54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_xlfn.TEXTBEFORE(R579,"/")</f>
        <v>music</v>
      </c>
      <c r="T579" t="str">
        <f t="shared" ref="T579:T642" si="58">_xlfn.TEXTAFTER(R579,"/")</f>
        <v>jazz</v>
      </c>
    </row>
    <row r="580" spans="1:20" ht="18" x14ac:dyDescent="0.25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8">
        <f t="shared" ref="F580:F643" si="59">E580/D580*100</f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8" x14ac:dyDescent="0.25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8">
        <f t="shared" si="59"/>
        <v>101.11290322580646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8" x14ac:dyDescent="0.25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8">
        <f t="shared" si="59"/>
        <v>341.5022831050228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8" x14ac:dyDescent="0.25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8">
        <f t="shared" si="59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8" x14ac:dyDescent="0.25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8">
        <f t="shared" si="59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5" x14ac:dyDescent="0.25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8">
        <f t="shared" si="59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5" x14ac:dyDescent="0.25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8">
        <f t="shared" si="59"/>
        <v>119.50810185185186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8" x14ac:dyDescent="0.25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8">
        <f t="shared" si="59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8" x14ac:dyDescent="0.25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8">
        <f t="shared" si="59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8" x14ac:dyDescent="0.25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8">
        <f t="shared" si="59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8" x14ac:dyDescent="0.25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8">
        <f t="shared" si="59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8" x14ac:dyDescent="0.25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8">
        <f t="shared" si="59"/>
        <v>64.721518987341781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5" x14ac:dyDescent="0.25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8">
        <f t="shared" si="59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8" x14ac:dyDescent="0.25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8">
        <f t="shared" si="59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5" x14ac:dyDescent="0.25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8">
        <f t="shared" si="59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8" x14ac:dyDescent="0.25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8">
        <f t="shared" si="59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5" x14ac:dyDescent="0.25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8">
        <f t="shared" si="59"/>
        <v>7.0991735537190088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5" x14ac:dyDescent="0.25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8">
        <f t="shared" si="59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8" x14ac:dyDescent="0.25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8">
        <f t="shared" si="59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8" x14ac:dyDescent="0.25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8">
        <f t="shared" si="59"/>
        <v>201.59756097560978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8" x14ac:dyDescent="0.25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8">
        <f t="shared" si="59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5" x14ac:dyDescent="0.25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8">
        <f t="shared" si="59"/>
        <v>3.6436208125445471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8" x14ac:dyDescent="0.25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8">
        <f t="shared" si="59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8" x14ac:dyDescent="0.25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8">
        <f t="shared" si="59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5" x14ac:dyDescent="0.25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8">
        <f t="shared" si="59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8" x14ac:dyDescent="0.25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8">
        <f t="shared" si="59"/>
        <v>119.66037735849055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8" x14ac:dyDescent="0.25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8">
        <f t="shared" si="59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8" x14ac:dyDescent="0.25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8">
        <f t="shared" si="59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8" x14ac:dyDescent="0.25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8">
        <f t="shared" si="59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8" x14ac:dyDescent="0.25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8">
        <f t="shared" si="59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8" x14ac:dyDescent="0.25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8">
        <f t="shared" si="59"/>
        <v>283.97435897435901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8" x14ac:dyDescent="0.25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8">
        <f t="shared" si="59"/>
        <v>120.41999999999999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5" x14ac:dyDescent="0.25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8">
        <f t="shared" si="59"/>
        <v>419.0560747663551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8" x14ac:dyDescent="0.25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8">
        <f t="shared" si="59"/>
        <v>13.853658536585368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8" x14ac:dyDescent="0.25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8">
        <f t="shared" si="59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5" x14ac:dyDescent="0.25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8">
        <f t="shared" si="59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5" x14ac:dyDescent="0.25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8">
        <f t="shared" si="59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8" x14ac:dyDescent="0.25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8">
        <f t="shared" si="59"/>
        <v>170.44705882352943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8" x14ac:dyDescent="0.25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8">
        <f t="shared" si="59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8" x14ac:dyDescent="0.25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8">
        <f t="shared" si="59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8" x14ac:dyDescent="0.25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8">
        <f t="shared" si="59"/>
        <v>48.860523665659613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8" x14ac:dyDescent="0.25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8">
        <f t="shared" si="59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8" x14ac:dyDescent="0.25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8">
        <f t="shared" si="59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8" x14ac:dyDescent="0.25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8">
        <f t="shared" si="59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8" x14ac:dyDescent="0.25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8">
        <f t="shared" si="59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8" x14ac:dyDescent="0.25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8">
        <f t="shared" si="59"/>
        <v>159.92152704135739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8" x14ac:dyDescent="0.25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8">
        <f t="shared" si="59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5" x14ac:dyDescent="0.25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8">
        <f t="shared" si="59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5" x14ac:dyDescent="0.25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8">
        <f t="shared" si="59"/>
        <v>206.32812500000003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8" x14ac:dyDescent="0.25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8">
        <f t="shared" si="59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8" x14ac:dyDescent="0.25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8">
        <f t="shared" si="59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8" x14ac:dyDescent="0.25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8">
        <f t="shared" si="59"/>
        <v>64.58207217694995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8" x14ac:dyDescent="0.25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8">
        <f t="shared" si="59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8" x14ac:dyDescent="0.25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8">
        <f t="shared" si="59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8" x14ac:dyDescent="0.25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8">
        <f t="shared" si="59"/>
        <v>42.859916782246884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5" x14ac:dyDescent="0.25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8">
        <f t="shared" si="59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8" x14ac:dyDescent="0.25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8">
        <f t="shared" si="59"/>
        <v>78.531302876480552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8" x14ac:dyDescent="0.25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8">
        <f t="shared" si="59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8" x14ac:dyDescent="0.25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8">
        <f t="shared" si="59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8" x14ac:dyDescent="0.25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8">
        <f t="shared" si="59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8" x14ac:dyDescent="0.25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8">
        <f t="shared" si="59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8" x14ac:dyDescent="0.25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8">
        <f t="shared" si="59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8" x14ac:dyDescent="0.25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8">
        <f t="shared" si="59"/>
        <v>16.501669449081803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5" x14ac:dyDescent="0.25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8">
        <f t="shared" si="59"/>
        <v>119.96808510638297</v>
      </c>
      <c r="G643" t="s">
        <v>20</v>
      </c>
      <c r="H643">
        <v>194</v>
      </c>
      <c r="I643" s="5">
        <f t="shared" ref="I643:I706" si="60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_xlfn.TEXTBEFORE(R643,"/")</f>
        <v>theater</v>
      </c>
      <c r="T643" t="str">
        <f t="shared" ref="T643:T706" si="64">_xlfn.TEXTAFTER(R643,"/")</f>
        <v>plays</v>
      </c>
    </row>
    <row r="644" spans="1:20" ht="18" x14ac:dyDescent="0.25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8">
        <f t="shared" ref="F644:F707" si="65">E644/D644*100</f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8" x14ac:dyDescent="0.25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8">
        <f t="shared" si="65"/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8" x14ac:dyDescent="0.25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8">
        <f t="shared" si="65"/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8" x14ac:dyDescent="0.25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8">
        <f t="shared" si="65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8" x14ac:dyDescent="0.25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8">
        <f t="shared" si="65"/>
        <v>88.599797365754824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8" x14ac:dyDescent="0.25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8">
        <f t="shared" si="65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8" x14ac:dyDescent="0.25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8">
        <f t="shared" si="65"/>
        <v>63.056795131845846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8" x14ac:dyDescent="0.25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8">
        <f t="shared" si="65"/>
        <v>48.482333607230892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8" x14ac:dyDescent="0.25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8">
        <f t="shared" si="65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8" x14ac:dyDescent="0.25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8">
        <f t="shared" si="65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8" x14ac:dyDescent="0.25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8">
        <f t="shared" si="65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8" x14ac:dyDescent="0.25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8">
        <f t="shared" si="65"/>
        <v>2338.833333333333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8" x14ac:dyDescent="0.25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8">
        <f t="shared" si="65"/>
        <v>508.38857142857148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8" x14ac:dyDescent="0.25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8">
        <f t="shared" si="65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5" x14ac:dyDescent="0.25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8">
        <f t="shared" si="65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8" x14ac:dyDescent="0.25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8">
        <f t="shared" si="65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8" x14ac:dyDescent="0.25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8">
        <f t="shared" si="65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8" x14ac:dyDescent="0.25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8">
        <f t="shared" si="65"/>
        <v>47.232808616404313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8" x14ac:dyDescent="0.25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8">
        <f t="shared" si="65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8" x14ac:dyDescent="0.25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8">
        <f t="shared" si="65"/>
        <v>54.187265917603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8" x14ac:dyDescent="0.25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8">
        <f t="shared" si="65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8" x14ac:dyDescent="0.25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8">
        <f t="shared" si="65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8" x14ac:dyDescent="0.25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8">
        <f t="shared" si="65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8" x14ac:dyDescent="0.25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8">
        <f t="shared" si="65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8" x14ac:dyDescent="0.25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8">
        <f t="shared" si="65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5" x14ac:dyDescent="0.25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8">
        <f t="shared" si="65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5" x14ac:dyDescent="0.25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8">
        <f t="shared" si="65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8" x14ac:dyDescent="0.25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8">
        <f t="shared" si="65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5" x14ac:dyDescent="0.25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8">
        <f t="shared" si="65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5" x14ac:dyDescent="0.25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8">
        <f t="shared" si="65"/>
        <v>122.05635245901641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8" x14ac:dyDescent="0.25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8">
        <f t="shared" si="65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8" x14ac:dyDescent="0.25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8">
        <f t="shared" si="65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8" x14ac:dyDescent="0.25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8">
        <f t="shared" si="65"/>
        <v>33.53837141183363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8" x14ac:dyDescent="0.25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8">
        <f t="shared" si="65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8" x14ac:dyDescent="0.25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8">
        <f t="shared" si="65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8" x14ac:dyDescent="0.25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8">
        <f t="shared" si="65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8" x14ac:dyDescent="0.25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8">
        <f t="shared" si="65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8" x14ac:dyDescent="0.25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8">
        <f t="shared" si="65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5" x14ac:dyDescent="0.25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8">
        <f t="shared" si="65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5" x14ac:dyDescent="0.25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8">
        <f t="shared" si="65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8" x14ac:dyDescent="0.25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8">
        <f t="shared" si="65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8" x14ac:dyDescent="0.25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8">
        <f t="shared" si="65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8" x14ac:dyDescent="0.25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8">
        <f t="shared" si="65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8" x14ac:dyDescent="0.25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8">
        <f t="shared" si="65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8" x14ac:dyDescent="0.25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8">
        <f t="shared" si="65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8" x14ac:dyDescent="0.25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8">
        <f t="shared" si="65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8" x14ac:dyDescent="0.25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8">
        <f t="shared" si="65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8" x14ac:dyDescent="0.25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8">
        <f t="shared" si="65"/>
        <v>100.65753424657535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8" x14ac:dyDescent="0.25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8">
        <f t="shared" si="65"/>
        <v>226.61111111111109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8" x14ac:dyDescent="0.25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8">
        <f t="shared" si="65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8" x14ac:dyDescent="0.25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8">
        <f t="shared" si="65"/>
        <v>90.633333333333326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5" x14ac:dyDescent="0.25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8">
        <f t="shared" si="65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8" x14ac:dyDescent="0.25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8">
        <f t="shared" si="65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8" x14ac:dyDescent="0.25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8">
        <f t="shared" si="65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8" x14ac:dyDescent="0.25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8">
        <f t="shared" si="65"/>
        <v>59.042047531992694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5" x14ac:dyDescent="0.25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8">
        <f t="shared" si="65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8" x14ac:dyDescent="0.25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8">
        <f t="shared" si="65"/>
        <v>446.69121140142522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8" x14ac:dyDescent="0.25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8">
        <f t="shared" si="65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5" x14ac:dyDescent="0.25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8">
        <f t="shared" si="65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5" x14ac:dyDescent="0.25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8">
        <f t="shared" si="65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5" x14ac:dyDescent="0.25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8">
        <f t="shared" si="65"/>
        <v>54.137931034482754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8" x14ac:dyDescent="0.25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8">
        <f t="shared" si="65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5" x14ac:dyDescent="0.25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8">
        <f t="shared" si="65"/>
        <v>122.78160919540231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8" x14ac:dyDescent="0.25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8">
        <f t="shared" si="65"/>
        <v>99.026517383618156</v>
      </c>
      <c r="G707" t="s">
        <v>14</v>
      </c>
      <c r="H707">
        <v>2025</v>
      </c>
      <c r="I707" s="5">
        <f t="shared" ref="I707:I770" si="66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_xlfn.TEXTBEFORE(R707,"/")</f>
        <v>publishing</v>
      </c>
      <c r="T707" t="str">
        <f t="shared" ref="T707:T770" si="70">_xlfn.TEXTAFTER(R707,"/")</f>
        <v>nonfiction</v>
      </c>
    </row>
    <row r="708" spans="1:20" ht="35" x14ac:dyDescent="0.25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8">
        <f t="shared" ref="F708:F771" si="71">E708/D708*100</f>
        <v>127.84686346863469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5" x14ac:dyDescent="0.25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8">
        <f t="shared" si="71"/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8" x14ac:dyDescent="0.25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8">
        <f t="shared" si="71"/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8" x14ac:dyDescent="0.25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8">
        <f t="shared" si="71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5" x14ac:dyDescent="0.25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8">
        <f t="shared" si="71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5" x14ac:dyDescent="0.25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8">
        <f t="shared" si="71"/>
        <v>20.322580645161288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5" x14ac:dyDescent="0.25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8">
        <f t="shared" si="71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8" x14ac:dyDescent="0.25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8">
        <f t="shared" si="71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8" x14ac:dyDescent="0.25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8">
        <f t="shared" si="71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8" x14ac:dyDescent="0.25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8">
        <f t="shared" si="71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8" x14ac:dyDescent="0.25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8">
        <f t="shared" si="71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5" x14ac:dyDescent="0.25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8">
        <f t="shared" si="71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8" x14ac:dyDescent="0.25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8">
        <f t="shared" si="71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8" x14ac:dyDescent="0.25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8">
        <f t="shared" si="71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5" x14ac:dyDescent="0.25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8">
        <f t="shared" si="71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8" x14ac:dyDescent="0.25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8">
        <f t="shared" si="71"/>
        <v>4.392394822006473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8" x14ac:dyDescent="0.25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8">
        <f t="shared" si="71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8" x14ac:dyDescent="0.25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8">
        <f t="shared" si="71"/>
        <v>270.40816326530609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5" x14ac:dyDescent="0.25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8">
        <f t="shared" si="71"/>
        <v>134.05952380952382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8" x14ac:dyDescent="0.25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8">
        <f t="shared" si="71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8" x14ac:dyDescent="0.25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8">
        <f t="shared" si="71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8" x14ac:dyDescent="0.25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8">
        <f t="shared" si="71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5" x14ac:dyDescent="0.25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8">
        <f t="shared" si="71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5" x14ac:dyDescent="0.25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8">
        <f t="shared" si="71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8" x14ac:dyDescent="0.25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8">
        <f t="shared" si="71"/>
        <v>412.6631944444444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8" x14ac:dyDescent="0.25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8">
        <f t="shared" si="71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8" x14ac:dyDescent="0.25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8">
        <f t="shared" si="71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8" x14ac:dyDescent="0.25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8">
        <f t="shared" si="71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8" x14ac:dyDescent="0.25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8">
        <f t="shared" si="71"/>
        <v>319.14285714285711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5" x14ac:dyDescent="0.25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8">
        <f t="shared" si="71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8" x14ac:dyDescent="0.25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8">
        <f t="shared" si="71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5" x14ac:dyDescent="0.25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8">
        <f t="shared" si="71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5" x14ac:dyDescent="0.25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8">
        <f t="shared" si="71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8" x14ac:dyDescent="0.25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8">
        <f t="shared" si="71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5" x14ac:dyDescent="0.25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8">
        <f t="shared" si="71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8" x14ac:dyDescent="0.25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8">
        <f t="shared" si="71"/>
        <v>1179.1666666666665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8" x14ac:dyDescent="0.25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8">
        <f t="shared" si="71"/>
        <v>1126.0833333333335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5" x14ac:dyDescent="0.25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8">
        <f t="shared" si="71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8" x14ac:dyDescent="0.25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8">
        <f t="shared" si="71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5" x14ac:dyDescent="0.25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8">
        <f t="shared" si="71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8" x14ac:dyDescent="0.25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8">
        <f t="shared" si="71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8" x14ac:dyDescent="0.25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8">
        <f t="shared" si="71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8" x14ac:dyDescent="0.25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8">
        <f t="shared" si="71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8" x14ac:dyDescent="0.25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8">
        <f t="shared" si="71"/>
        <v>157.29069767441862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8" x14ac:dyDescent="0.25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8">
        <f t="shared" si="71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8" x14ac:dyDescent="0.25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8">
        <f t="shared" si="71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8" x14ac:dyDescent="0.25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8">
        <f t="shared" si="71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8" x14ac:dyDescent="0.25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8">
        <f t="shared" si="71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8" x14ac:dyDescent="0.25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8">
        <f t="shared" si="71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8" x14ac:dyDescent="0.25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8">
        <f t="shared" si="71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5" x14ac:dyDescent="0.25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8">
        <f t="shared" si="71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8" x14ac:dyDescent="0.25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8">
        <f t="shared" si="71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8" x14ac:dyDescent="0.25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8">
        <f t="shared" si="71"/>
        <v>564.20608108108115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5" x14ac:dyDescent="0.25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8">
        <f t="shared" si="71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8" x14ac:dyDescent="0.25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8">
        <f t="shared" si="71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8" x14ac:dyDescent="0.25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8">
        <f t="shared" si="71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8" x14ac:dyDescent="0.25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8">
        <f t="shared" si="71"/>
        <v>177.25714285714284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8" x14ac:dyDescent="0.25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8">
        <f t="shared" si="71"/>
        <v>113.17857142857144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5" x14ac:dyDescent="0.25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8">
        <f t="shared" si="71"/>
        <v>728.18181818181824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8" x14ac:dyDescent="0.25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8">
        <f t="shared" si="71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5" x14ac:dyDescent="0.25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8">
        <f t="shared" si="71"/>
        <v>31.171232876712331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8" x14ac:dyDescent="0.25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8">
        <f t="shared" si="71"/>
        <v>56.967078189300416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8" x14ac:dyDescent="0.25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8">
        <f t="shared" si="71"/>
        <v>231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8" x14ac:dyDescent="0.25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8">
        <f t="shared" si="71"/>
        <v>86.867834394904463</v>
      </c>
      <c r="G771" t="s">
        <v>14</v>
      </c>
      <c r="H771">
        <v>3410</v>
      </c>
      <c r="I771" s="5">
        <f t="shared" ref="I771:I834" si="72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_xlfn.TEXTBEFORE(R771,"/")</f>
        <v>games</v>
      </c>
      <c r="T771" t="str">
        <f t="shared" ref="T771:T834" si="76">_xlfn.TEXTAFTER(R771,"/")</f>
        <v>video games</v>
      </c>
    </row>
    <row r="772" spans="1:20" ht="18" x14ac:dyDescent="0.25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8">
        <f t="shared" ref="F772:F835" si="77">E772/D772*100</f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8" x14ac:dyDescent="0.25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8">
        <f t="shared" si="77"/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8" x14ac:dyDescent="0.25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8">
        <f t="shared" si="77"/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8" x14ac:dyDescent="0.25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8">
        <f t="shared" si="77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8" x14ac:dyDescent="0.25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8">
        <f t="shared" si="77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5" x14ac:dyDescent="0.25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8">
        <f t="shared" si="77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8" x14ac:dyDescent="0.25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8">
        <f t="shared" si="77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8" x14ac:dyDescent="0.25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8">
        <f t="shared" si="77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8" x14ac:dyDescent="0.25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8">
        <f t="shared" si="77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8" x14ac:dyDescent="0.25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8">
        <f t="shared" si="77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5" x14ac:dyDescent="0.25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8">
        <f t="shared" si="77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8" x14ac:dyDescent="0.25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8">
        <f t="shared" si="77"/>
        <v>50.735632183908038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8" x14ac:dyDescent="0.25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8">
        <f t="shared" si="77"/>
        <v>215.31372549019611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8" x14ac:dyDescent="0.25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8">
        <f t="shared" si="77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8" x14ac:dyDescent="0.25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8">
        <f t="shared" si="77"/>
        <v>115.33745781777279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5" x14ac:dyDescent="0.25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8">
        <f t="shared" si="77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8" x14ac:dyDescent="0.25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8">
        <f t="shared" si="77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8" x14ac:dyDescent="0.25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8">
        <f t="shared" si="77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8" x14ac:dyDescent="0.25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8">
        <f t="shared" si="77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8" x14ac:dyDescent="0.25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8">
        <f t="shared" si="77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8" x14ac:dyDescent="0.25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8">
        <f t="shared" si="77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8" x14ac:dyDescent="0.25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8">
        <f t="shared" si="77"/>
        <v>25.714285714285712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8" x14ac:dyDescent="0.25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8">
        <f t="shared" si="77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8" x14ac:dyDescent="0.25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8">
        <f t="shared" si="77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8" x14ac:dyDescent="0.25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8">
        <f t="shared" si="77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5" x14ac:dyDescent="0.25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8">
        <f t="shared" si="77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8" x14ac:dyDescent="0.25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8">
        <f t="shared" si="77"/>
        <v>54.807692307692314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8" x14ac:dyDescent="0.25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8">
        <f t="shared" si="77"/>
        <v>109.63157894736841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8" x14ac:dyDescent="0.25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8">
        <f t="shared" si="77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8" x14ac:dyDescent="0.25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8">
        <f t="shared" si="77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8" x14ac:dyDescent="0.25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8">
        <f t="shared" si="77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8" x14ac:dyDescent="0.25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8">
        <f t="shared" si="77"/>
        <v>202.9130434782609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5" x14ac:dyDescent="0.25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8">
        <f t="shared" si="77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5" x14ac:dyDescent="0.25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8">
        <f t="shared" si="77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8" x14ac:dyDescent="0.25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8">
        <f t="shared" si="77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5" x14ac:dyDescent="0.25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8">
        <f t="shared" si="77"/>
        <v>50.845360824742272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8" x14ac:dyDescent="0.25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8">
        <f t="shared" si="77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8" x14ac:dyDescent="0.25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8">
        <f t="shared" si="77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8" x14ac:dyDescent="0.25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8">
        <f t="shared" si="77"/>
        <v>30.44230769230769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8" x14ac:dyDescent="0.25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8">
        <f t="shared" si="77"/>
        <v>62.880681818181813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5" x14ac:dyDescent="0.25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8">
        <f t="shared" si="77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8" x14ac:dyDescent="0.25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8">
        <f t="shared" si="77"/>
        <v>77.102702702702715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8" x14ac:dyDescent="0.25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8">
        <f t="shared" si="77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8" x14ac:dyDescent="0.25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8">
        <f t="shared" si="77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8" x14ac:dyDescent="0.25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8">
        <f t="shared" si="77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5" x14ac:dyDescent="0.25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8">
        <f t="shared" si="77"/>
        <v>130.23333333333335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5" x14ac:dyDescent="0.25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8">
        <f t="shared" si="77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8" x14ac:dyDescent="0.25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8">
        <f t="shared" si="77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8" x14ac:dyDescent="0.25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8">
        <f t="shared" si="77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5" x14ac:dyDescent="0.25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8">
        <f t="shared" si="77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8" x14ac:dyDescent="0.25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8">
        <f t="shared" si="77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8" x14ac:dyDescent="0.25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8">
        <f t="shared" si="77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8" x14ac:dyDescent="0.25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8">
        <f t="shared" si="77"/>
        <v>349.9666666666667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5" x14ac:dyDescent="0.25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8">
        <f t="shared" si="77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8" x14ac:dyDescent="0.25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8">
        <f t="shared" si="77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8" x14ac:dyDescent="0.25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8">
        <f t="shared" si="77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5" x14ac:dyDescent="0.25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8">
        <f t="shared" si="77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5" x14ac:dyDescent="0.25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8">
        <f t="shared" si="77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5" x14ac:dyDescent="0.25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8">
        <f t="shared" si="77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8" x14ac:dyDescent="0.25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8">
        <f t="shared" si="77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5" x14ac:dyDescent="0.25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8">
        <f t="shared" si="77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5" x14ac:dyDescent="0.25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8">
        <f t="shared" si="77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8" x14ac:dyDescent="0.25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8">
        <f t="shared" si="77"/>
        <v>315.17592592592592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8" x14ac:dyDescent="0.25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8">
        <f t="shared" si="77"/>
        <v>157.69117647058823</v>
      </c>
      <c r="G835" t="s">
        <v>20</v>
      </c>
      <c r="H835">
        <v>165</v>
      </c>
      <c r="I835" s="5">
        <f t="shared" ref="I835:I898" si="78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_xlfn.TEXTBEFORE(R835,"/")</f>
        <v>publishing</v>
      </c>
      <c r="T835" t="str">
        <f t="shared" ref="T835:T898" si="82">_xlfn.TEXTAFTER(R835,"/")</f>
        <v>translations</v>
      </c>
    </row>
    <row r="836" spans="1:20" ht="18" x14ac:dyDescent="0.25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8">
        <f t="shared" ref="F836:F899" si="83">E836/D836*100</f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8" x14ac:dyDescent="0.25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8">
        <f t="shared" si="83"/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8" x14ac:dyDescent="0.25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8">
        <f t="shared" si="83"/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8" x14ac:dyDescent="0.25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8">
        <f t="shared" si="83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8" x14ac:dyDescent="0.25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8">
        <f t="shared" si="83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8" x14ac:dyDescent="0.25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8">
        <f t="shared" si="83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8" x14ac:dyDescent="0.25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8">
        <f t="shared" si="83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8" x14ac:dyDescent="0.25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8">
        <f t="shared" si="83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5" x14ac:dyDescent="0.25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8">
        <f t="shared" si="83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5" x14ac:dyDescent="0.25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8">
        <f t="shared" si="83"/>
        <v>30.715909090909086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8" x14ac:dyDescent="0.25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8">
        <f t="shared" si="83"/>
        <v>99.39772727272728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8" x14ac:dyDescent="0.25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8">
        <f t="shared" si="83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8" x14ac:dyDescent="0.25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8">
        <f t="shared" si="83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8" x14ac:dyDescent="0.25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8">
        <f t="shared" si="83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8" x14ac:dyDescent="0.25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8">
        <f t="shared" si="83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8" x14ac:dyDescent="0.25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8">
        <f t="shared" si="83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5" x14ac:dyDescent="0.25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8">
        <f t="shared" si="83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5" x14ac:dyDescent="0.25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8">
        <f t="shared" si="83"/>
        <v>207.79999999999998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5" x14ac:dyDescent="0.25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8">
        <f t="shared" si="83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8" x14ac:dyDescent="0.25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8">
        <f t="shared" si="83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5" x14ac:dyDescent="0.25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8">
        <f t="shared" si="83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8" x14ac:dyDescent="0.25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8">
        <f t="shared" si="83"/>
        <v>102.37606837606839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8" x14ac:dyDescent="0.25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8">
        <f t="shared" si="83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5" x14ac:dyDescent="0.25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8">
        <f t="shared" si="83"/>
        <v>139.86792452830187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5" x14ac:dyDescent="0.25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8">
        <f t="shared" si="83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5" x14ac:dyDescent="0.25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8">
        <f t="shared" si="83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5" x14ac:dyDescent="0.25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8">
        <f t="shared" si="83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8" x14ac:dyDescent="0.25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8">
        <f t="shared" si="83"/>
        <v>105.87500000000001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8" x14ac:dyDescent="0.25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8">
        <f t="shared" si="83"/>
        <v>187.42857142857144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8" x14ac:dyDescent="0.25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8">
        <f t="shared" si="83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8" x14ac:dyDescent="0.25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8">
        <f t="shared" si="83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8" x14ac:dyDescent="0.25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8">
        <f t="shared" si="83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8" x14ac:dyDescent="0.25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8">
        <f t="shared" si="83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5" x14ac:dyDescent="0.25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8">
        <f t="shared" si="83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8" x14ac:dyDescent="0.25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8">
        <f t="shared" si="83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8" x14ac:dyDescent="0.25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8">
        <f t="shared" si="83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8" x14ac:dyDescent="0.25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8">
        <f t="shared" si="83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5" x14ac:dyDescent="0.25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8">
        <f t="shared" si="83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8" x14ac:dyDescent="0.25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8">
        <f t="shared" si="83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8" x14ac:dyDescent="0.25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8">
        <f t="shared" si="83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8" x14ac:dyDescent="0.25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8">
        <f t="shared" si="83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8" x14ac:dyDescent="0.25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8">
        <f t="shared" si="83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5" x14ac:dyDescent="0.25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8">
        <f t="shared" si="83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8" x14ac:dyDescent="0.25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8">
        <f t="shared" si="83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8" x14ac:dyDescent="0.25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8">
        <f t="shared" si="83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8" x14ac:dyDescent="0.25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8">
        <f t="shared" si="83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8" x14ac:dyDescent="0.25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8">
        <f t="shared" si="83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8" x14ac:dyDescent="0.25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8">
        <f t="shared" si="83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8" x14ac:dyDescent="0.25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8">
        <f t="shared" si="83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5" x14ac:dyDescent="0.25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8">
        <f t="shared" si="83"/>
        <v>237.91176470588232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8" x14ac:dyDescent="0.25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8">
        <f t="shared" si="83"/>
        <v>64.036299765807954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8" x14ac:dyDescent="0.25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8">
        <f t="shared" si="83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8" x14ac:dyDescent="0.25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8">
        <f t="shared" si="83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5" x14ac:dyDescent="0.25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8">
        <f t="shared" si="83"/>
        <v>29.346153846153843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5" x14ac:dyDescent="0.25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8">
        <f t="shared" si="83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8" x14ac:dyDescent="0.25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8">
        <f t="shared" si="83"/>
        <v>169.78571428571431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8" x14ac:dyDescent="0.25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8">
        <f t="shared" si="83"/>
        <v>115.95907738095239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5" x14ac:dyDescent="0.25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8">
        <f t="shared" si="83"/>
        <v>258.59999999999997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8" x14ac:dyDescent="0.25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8">
        <f t="shared" si="83"/>
        <v>230.58333333333331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8" x14ac:dyDescent="0.25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8">
        <f t="shared" si="83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8" x14ac:dyDescent="0.25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8">
        <f t="shared" si="83"/>
        <v>188.70588235294116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5" x14ac:dyDescent="0.25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8">
        <f t="shared" si="83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5" x14ac:dyDescent="0.25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8">
        <f t="shared" si="83"/>
        <v>774.43434343434342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8" x14ac:dyDescent="0.25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8">
        <f t="shared" si="83"/>
        <v>27.693181818181817</v>
      </c>
      <c r="G899" t="s">
        <v>14</v>
      </c>
      <c r="H899">
        <v>27</v>
      </c>
      <c r="I899" s="5">
        <f t="shared" ref="I899:I962" si="84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_xlfn.TEXTBEFORE(R899,"/")</f>
        <v>theater</v>
      </c>
      <c r="T899" t="str">
        <f t="shared" ref="T899:T962" si="88">_xlfn.TEXTAFTER(R899,"/")</f>
        <v>plays</v>
      </c>
    </row>
    <row r="900" spans="1:20" ht="18" x14ac:dyDescent="0.25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8">
        <f t="shared" ref="F900:F963" si="89">E900/D900*100</f>
        <v>52.479620323841424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8" x14ac:dyDescent="0.25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8">
        <f t="shared" si="89"/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8" x14ac:dyDescent="0.25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8">
        <f t="shared" si="89"/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8" x14ac:dyDescent="0.25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8">
        <f t="shared" si="89"/>
        <v>156.17857142857144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8" x14ac:dyDescent="0.25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8">
        <f t="shared" si="89"/>
        <v>252.42857142857144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5" x14ac:dyDescent="0.25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8">
        <f t="shared" si="89"/>
        <v>1.729268292682927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8" x14ac:dyDescent="0.25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8">
        <f t="shared" si="89"/>
        <v>12.230769230769232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8" x14ac:dyDescent="0.25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8">
        <f t="shared" si="89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5" x14ac:dyDescent="0.25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8">
        <f t="shared" si="89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8" x14ac:dyDescent="0.25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8">
        <f t="shared" si="89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8" x14ac:dyDescent="0.25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8">
        <f t="shared" si="89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8" x14ac:dyDescent="0.25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8">
        <f t="shared" si="89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8" x14ac:dyDescent="0.25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8">
        <f t="shared" si="89"/>
        <v>19.556634304207122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8" x14ac:dyDescent="0.25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8">
        <f t="shared" si="89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8" x14ac:dyDescent="0.25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8">
        <f t="shared" si="89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8" x14ac:dyDescent="0.25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8">
        <f t="shared" si="89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8" x14ac:dyDescent="0.25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8">
        <f t="shared" si="89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8" x14ac:dyDescent="0.25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8">
        <f t="shared" si="89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5" x14ac:dyDescent="0.25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8">
        <f t="shared" si="89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8" x14ac:dyDescent="0.25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8">
        <f t="shared" si="89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8" x14ac:dyDescent="0.25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8">
        <f t="shared" si="89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8" x14ac:dyDescent="0.25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8">
        <f t="shared" si="89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8" x14ac:dyDescent="0.25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8">
        <f t="shared" si="89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8" x14ac:dyDescent="0.25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8">
        <f t="shared" si="89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8" x14ac:dyDescent="0.25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8">
        <f t="shared" si="89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8" x14ac:dyDescent="0.25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8">
        <f t="shared" si="89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8" x14ac:dyDescent="0.25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8">
        <f t="shared" si="89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5" x14ac:dyDescent="0.25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8">
        <f t="shared" si="89"/>
        <v>224.06666666666669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8" x14ac:dyDescent="0.25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8">
        <f t="shared" si="89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8" x14ac:dyDescent="0.25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8">
        <f t="shared" si="89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8" x14ac:dyDescent="0.25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8">
        <f t="shared" si="89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8" x14ac:dyDescent="0.25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8">
        <f t="shared" si="89"/>
        <v>217.30909090909088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8" x14ac:dyDescent="0.25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8">
        <f t="shared" si="89"/>
        <v>112.28571428571428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8" x14ac:dyDescent="0.25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8">
        <f t="shared" si="89"/>
        <v>72.51898734177216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8" x14ac:dyDescent="0.25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8">
        <f t="shared" si="89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8" x14ac:dyDescent="0.25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8">
        <f t="shared" si="89"/>
        <v>239.74657534246577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8" x14ac:dyDescent="0.25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8">
        <f t="shared" si="89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5" x14ac:dyDescent="0.25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8">
        <f t="shared" si="89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8" x14ac:dyDescent="0.25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8">
        <f t="shared" si="89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8" x14ac:dyDescent="0.25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8">
        <f t="shared" si="89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8" x14ac:dyDescent="0.25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8">
        <f t="shared" si="89"/>
        <v>109.70652173913042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5" x14ac:dyDescent="0.25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8">
        <f t="shared" si="89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8" x14ac:dyDescent="0.25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8">
        <f t="shared" si="89"/>
        <v>62.232323232323225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8" x14ac:dyDescent="0.25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8">
        <f t="shared" si="89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8" x14ac:dyDescent="0.25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8">
        <f t="shared" si="89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8" x14ac:dyDescent="0.25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8">
        <f t="shared" si="89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8" x14ac:dyDescent="0.25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8">
        <f t="shared" si="89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8" x14ac:dyDescent="0.25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8">
        <f t="shared" si="89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5" x14ac:dyDescent="0.25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8">
        <f t="shared" si="89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8" x14ac:dyDescent="0.25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8">
        <f t="shared" si="89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8" x14ac:dyDescent="0.25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8">
        <f t="shared" si="89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5" x14ac:dyDescent="0.25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8">
        <f t="shared" si="89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8" x14ac:dyDescent="0.25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8">
        <f t="shared" si="89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8" x14ac:dyDescent="0.25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8">
        <f t="shared" si="89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8" x14ac:dyDescent="0.25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8">
        <f t="shared" si="89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5" x14ac:dyDescent="0.25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8">
        <f t="shared" si="89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8" x14ac:dyDescent="0.25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8">
        <f t="shared" si="89"/>
        <v>367.0985915492958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5" x14ac:dyDescent="0.25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8">
        <f t="shared" si="89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8" x14ac:dyDescent="0.25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8">
        <f t="shared" si="89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8" x14ac:dyDescent="0.25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8">
        <f t="shared" si="89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5" x14ac:dyDescent="0.25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8">
        <f t="shared" si="89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8" x14ac:dyDescent="0.25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8">
        <f t="shared" si="89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8" x14ac:dyDescent="0.25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8">
        <f t="shared" si="89"/>
        <v>85.054545454545448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5" x14ac:dyDescent="0.25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8">
        <f t="shared" si="89"/>
        <v>119.29824561403508</v>
      </c>
      <c r="G963" t="s">
        <v>20</v>
      </c>
      <c r="H963">
        <v>155</v>
      </c>
      <c r="I963" s="5">
        <f t="shared" ref="I963:I1001" si="90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_xlfn.TEXTBEFORE(R963,"/")</f>
        <v>publishing</v>
      </c>
      <c r="T963" t="str">
        <f t="shared" ref="T963:T1001" si="94">_xlfn.TEXTAFTER(R963,"/")</f>
        <v>translations</v>
      </c>
    </row>
    <row r="964" spans="1:20" ht="18" x14ac:dyDescent="0.25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8">
        <f t="shared" ref="F964:F1001" si="95">E964/D964*100</f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8" x14ac:dyDescent="0.25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8">
        <f t="shared" si="95"/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8" x14ac:dyDescent="0.25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8">
        <f t="shared" si="95"/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8" x14ac:dyDescent="0.25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8">
        <f t="shared" si="95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8" x14ac:dyDescent="0.25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8">
        <f t="shared" si="95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8" x14ac:dyDescent="0.25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8">
        <f t="shared" si="95"/>
        <v>137.03393665158373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5" x14ac:dyDescent="0.25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8">
        <f t="shared" si="95"/>
        <v>338.20833333333337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8" x14ac:dyDescent="0.25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8">
        <f t="shared" si="95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5" x14ac:dyDescent="0.25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8">
        <f t="shared" si="95"/>
        <v>60.757639620653315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8" x14ac:dyDescent="0.25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8">
        <f t="shared" si="95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5" x14ac:dyDescent="0.25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8">
        <f t="shared" si="95"/>
        <v>228.3934426229508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8" x14ac:dyDescent="0.25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8">
        <f t="shared" si="95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8" x14ac:dyDescent="0.25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8">
        <f t="shared" si="95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8" x14ac:dyDescent="0.25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8">
        <f t="shared" si="95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5" x14ac:dyDescent="0.25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8">
        <f t="shared" si="95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8" x14ac:dyDescent="0.25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8">
        <f t="shared" si="95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8" x14ac:dyDescent="0.25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8">
        <f t="shared" si="95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8" x14ac:dyDescent="0.25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8">
        <f t="shared" si="95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8" x14ac:dyDescent="0.25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8">
        <f t="shared" si="95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8" x14ac:dyDescent="0.25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8">
        <f t="shared" si="95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8" x14ac:dyDescent="0.25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8">
        <f t="shared" si="95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8" x14ac:dyDescent="0.25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8">
        <f t="shared" si="95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5" x14ac:dyDescent="0.25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8">
        <f t="shared" si="95"/>
        <v>152.46153846153848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8" x14ac:dyDescent="0.25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8">
        <f t="shared" si="95"/>
        <v>67.129542790152414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5" x14ac:dyDescent="0.25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8">
        <f t="shared" si="95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8" x14ac:dyDescent="0.25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8">
        <f t="shared" si="95"/>
        <v>216.79032258064518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8" x14ac:dyDescent="0.25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8">
        <f t="shared" si="95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8" x14ac:dyDescent="0.25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8">
        <f t="shared" si="95"/>
        <v>499.58333333333337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8" x14ac:dyDescent="0.25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8">
        <f t="shared" si="95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8" x14ac:dyDescent="0.25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8">
        <f t="shared" si="95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8" x14ac:dyDescent="0.25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8">
        <f t="shared" si="95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8" x14ac:dyDescent="0.25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8">
        <f t="shared" si="95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8" x14ac:dyDescent="0.25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8">
        <f t="shared" si="95"/>
        <v>52.496810772501767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8" x14ac:dyDescent="0.25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8">
        <f t="shared" si="95"/>
        <v>157.46762589928059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5" x14ac:dyDescent="0.25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8">
        <f t="shared" si="95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8" x14ac:dyDescent="0.25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8">
        <f t="shared" si="95"/>
        <v>60.565789473684205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8" x14ac:dyDescent="0.25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8">
        <f t="shared" si="95"/>
        <v>56.791291291291287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8" x14ac:dyDescent="0.25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8">
        <f t="shared" si="95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B1:T1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C00000"/>
        <color theme="9"/>
        <color theme="8"/>
      </colorScale>
    </cfRule>
  </conditionalFormatting>
  <conditionalFormatting sqref="G1:G1048576">
    <cfRule type="containsText" dxfId="17" priority="2" operator="containsText" text="failed">
      <formula>NOT(ISERROR(SEARCH("failed",G1)))</formula>
    </cfRule>
    <cfRule type="containsText" dxfId="16" priority="3" operator="containsText" text="Successful">
      <formula>NOT(ISERROR(SEARCH("Successful",G1)))</formula>
    </cfRule>
    <cfRule type="containsText" dxfId="15" priority="4" operator="containsText" text="Canceled">
      <formula>NOT(ISERROR(SEARCH("Canceled",G1)))</formula>
    </cfRule>
    <cfRule type="containsText" dxfId="14" priority="5" operator="containsText" text="Live">
      <formula>NOT(ISERROR(SEARCH("Live",G1)))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824-F614-9F43-ADFE-F1C809C247D9}">
  <dimension ref="A1:F14"/>
  <sheetViews>
    <sheetView workbookViewId="0">
      <selection activeCell="F26" sqref="F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2068</v>
      </c>
      <c r="B3" s="10" t="s">
        <v>2069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2064</v>
      </c>
      <c r="E8">
        <v>4</v>
      </c>
      <c r="F8">
        <v>4</v>
      </c>
    </row>
    <row r="9" spans="1:6" x14ac:dyDescent="0.2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0C0C-2677-1E4D-8247-EEADB39ED327}">
  <dimension ref="A1:F30"/>
  <sheetViews>
    <sheetView workbookViewId="0">
      <selection sqref="A1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2031</v>
      </c>
      <c r="B2" t="s">
        <v>2070</v>
      </c>
    </row>
    <row r="4" spans="1:6" x14ac:dyDescent="0.2">
      <c r="A4" s="10" t="s">
        <v>2068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2065</v>
      </c>
      <c r="E7">
        <v>4</v>
      </c>
      <c r="F7">
        <v>4</v>
      </c>
    </row>
    <row r="8" spans="1:6" x14ac:dyDescent="0.2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2043</v>
      </c>
      <c r="C10">
        <v>8</v>
      </c>
      <c r="E10">
        <v>10</v>
      </c>
      <c r="F10">
        <v>18</v>
      </c>
    </row>
    <row r="11" spans="1:6" x14ac:dyDescent="0.2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2057</v>
      </c>
      <c r="C15">
        <v>3</v>
      </c>
      <c r="E15">
        <v>4</v>
      </c>
      <c r="F15">
        <v>7</v>
      </c>
    </row>
    <row r="16" spans="1:6" x14ac:dyDescent="0.2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2056</v>
      </c>
      <c r="C20">
        <v>4</v>
      </c>
      <c r="E20">
        <v>4</v>
      </c>
      <c r="F20">
        <v>8</v>
      </c>
    </row>
    <row r="21" spans="1:6" x14ac:dyDescent="0.2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2059</v>
      </c>
      <c r="C25">
        <v>7</v>
      </c>
      <c r="E25">
        <v>14</v>
      </c>
      <c r="F25">
        <v>21</v>
      </c>
    </row>
    <row r="26" spans="1:6" x14ac:dyDescent="0.2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2062</v>
      </c>
      <c r="E29">
        <v>3</v>
      </c>
      <c r="F29">
        <v>3</v>
      </c>
    </row>
    <row r="30" spans="1:6" x14ac:dyDescent="0.2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0547-20D1-E04D-B83E-818BE2F136BD}">
  <dimension ref="A1:F18"/>
  <sheetViews>
    <sheetView workbookViewId="0">
      <selection sqref="A1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2070</v>
      </c>
    </row>
    <row r="2" spans="1:6" x14ac:dyDescent="0.2">
      <c r="A2" s="10" t="s">
        <v>2085</v>
      </c>
      <c r="B2" t="s">
        <v>2070</v>
      </c>
    </row>
    <row r="4" spans="1:6" x14ac:dyDescent="0.2">
      <c r="A4" s="10" t="s">
        <v>2068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3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3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3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3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3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3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3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3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3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3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3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3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B25D-41B8-1644-AD72-56CC9DB95CF4}">
  <dimension ref="A1:H13"/>
  <sheetViews>
    <sheetView zoomScale="150" zoomScaleNormal="150" workbookViewId="0">
      <selection activeCell="A9" sqref="A9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1.6640625" bestFit="1" customWidth="1"/>
    <col min="7" max="7" width="8.1640625" bestFit="1" customWidth="1"/>
    <col min="8" max="8" width="10.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2093</v>
      </c>
      <c r="G1" t="s">
        <v>2091</v>
      </c>
      <c r="H1" t="s">
        <v>2092</v>
      </c>
    </row>
    <row r="2" spans="1:8" x14ac:dyDescent="0.2">
      <c r="A2" s="14" t="s">
        <v>2094</v>
      </c>
      <c r="B2">
        <f>COUNTIFS(Crowdfunding!$G$2:$G$1001,"successful",Crowdfunding!$D$2:$D$1001, "&lt;1000")</f>
        <v>30</v>
      </c>
      <c r="C2">
        <f>COUNTIFS(Crowdfunding!$G$2:$G$1001,"failed",Crowdfunding!$D$2:$D$1001, "&lt;1000")</f>
        <v>20</v>
      </c>
      <c r="D2">
        <f>COUNTIFS(Crowdfunding!$G$2:$G$1001,"canceled",Crowdfunding!$D$2:$D$1001,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4" t="s">
        <v>2095</v>
      </c>
      <c r="B3">
        <f>COUNTIFS(Crowdfunding!$G$2:$G$1001,"successful",Crowdfunding!$D$2:$D$1001,"&gt;999", Crowdfunding!$D$2:$D$1001,"&lt;5000")</f>
        <v>191</v>
      </c>
      <c r="C3">
        <f>COUNTIFS(Crowdfunding!$G$2:$G$1001,"failed",Crowdfunding!$D$2:$D$1001,"&gt;999", Crowdfunding!$D$2:$D$1001,"&lt;5000")</f>
        <v>38</v>
      </c>
      <c r="D3">
        <f>COUNTIFS(Crowdfunding!$G$2:$G$1001,"canceled",Crowdfunding!$D$2:$D$1001,"&gt;999", Crowdfunding!$D$2:$D$1001,"&lt;5000")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4" t="s">
        <v>2096</v>
      </c>
      <c r="B4">
        <f>COUNTIFS(Crowdfunding!$G$2:$G$1001,"successful",Crowdfunding!$D$2:$D$1001,"&gt;4999", Crowdfunding!$D$2:$D$1001,"&lt;10000")</f>
        <v>164</v>
      </c>
      <c r="C4">
        <f>COUNTIFS(Crowdfunding!$G$2:$G$1001,"failed",Crowdfunding!$D$2:$D$1001,"&gt;4999", Crowdfunding!$D$2:$D$1001,"&lt;10000")</f>
        <v>126</v>
      </c>
      <c r="D4">
        <f>COUNTIFS(Crowdfunding!$G$2:$G$1001,"canceled",Crowdfunding!$D$2:$D$1001,"&gt;4999", Crowdfunding!$D$2:$D$1001,"&lt;10000")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4" t="s">
        <v>2097</v>
      </c>
      <c r="B5">
        <f>COUNTIFS(Crowdfunding!$G$2:$G$1001,"successful",Crowdfunding!$D$2:$D$1001,"&gt;9999", Crowdfunding!$D$2:$D$1001,"&lt;15000")</f>
        <v>4</v>
      </c>
      <c r="C5">
        <f>COUNTIFS(Crowdfunding!$G$2:$G$1001,"failed",Crowdfunding!$D$2:$D$1001,"&gt;9999", Crowdfunding!$D$2:$D$1001,"&lt;15000")</f>
        <v>5</v>
      </c>
      <c r="D5">
        <f>COUNTIFS(Crowdfunding!$G$2:$G$1001,"canceled",Crowdfunding!$D$2:$D$1001,"&gt;9999", Crowdfunding!$D$2:$D$1001,"&lt;15000")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4" t="s">
        <v>2098</v>
      </c>
      <c r="B6">
        <f>COUNTIFS(Crowdfunding!$G$2:$G$1001,"successful",Crowdfunding!$D$2:$D$1001,"&gt;14999", Crowdfunding!$D$2:$D$1001,"&lt;20000")</f>
        <v>10</v>
      </c>
      <c r="C6">
        <f>COUNTIFS(Crowdfunding!$G$2:$G$1001,"failed",Crowdfunding!$D$2:$D$1001,"&gt;14999", Crowdfunding!$D$2:$D$1001,"&lt;20000")</f>
        <v>0</v>
      </c>
      <c r="D6">
        <f>COUNTIFS(Crowdfunding!$G$2:$G$1001,"canceled",Crowdfunding!$D$2:$D$1001,"&gt;14999", Crowdfunding!$D$2:$D$1001,"&lt;20000")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4" t="s">
        <v>2099</v>
      </c>
      <c r="B7">
        <f>COUNTIFS(Crowdfunding!$G$2:$G$1001,"successful",Crowdfunding!$D$2:$D$1001,"&gt;19999", Crowdfunding!$D$2:$D$1001,"&lt;25000")</f>
        <v>7</v>
      </c>
      <c r="C7">
        <f>COUNTIFS(Crowdfunding!$G$2:$G$1001,"failed",Crowdfunding!$D$2:$D$1001,"&gt;19999", Crowdfunding!$D$2:$D$1001,"&lt;25000")</f>
        <v>0</v>
      </c>
      <c r="D7">
        <f>COUNTIFS(Crowdfunding!$G$2:$G$1001,"canceled",Crowdfunding!$D$2:$D$1001,"&gt;19999", Crowdfunding!$D$2:$D$1001,"&lt;25000")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4" t="s">
        <v>2100</v>
      </c>
      <c r="B8">
        <f>COUNTIFS(Crowdfunding!$G$2:$G$1001,"successful",Crowdfunding!$D$2:$D$1001,"&gt;24999", Crowdfunding!$D$2:$D$1001,"&lt;30000")</f>
        <v>11</v>
      </c>
      <c r="C8">
        <f>COUNTIFS(Crowdfunding!$G$2:$G$1001,"failed",Crowdfunding!$D$2:$D$1001,"&gt;24999", Crowdfunding!$D$2:$D$1001,"&lt;30000")</f>
        <v>3</v>
      </c>
      <c r="D8">
        <f>COUNTIFS(Crowdfunding!$G$2:$G$1001,"canceled",Crowdfunding!$D$2:$D$1001,"&gt;24999", Crowdfunding!$D$2:$D$1001,"&lt;30000")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4" t="s">
        <v>2101</v>
      </c>
      <c r="B9">
        <f>COUNTIFS(Crowdfunding!$G$2:$G$1001,"successful",Crowdfunding!$D$2:$D$1001,"&gt;29999", Crowdfunding!$D$2:$D$1001,"&lt;35000")</f>
        <v>7</v>
      </c>
      <c r="C9">
        <f>COUNTIFS(Crowdfunding!$G$2:$G$1001,"failed",Crowdfunding!$D$2:$D$1001,"&gt;29999", Crowdfunding!$D$2:$D$1001,"&lt;35000")</f>
        <v>0</v>
      </c>
      <c r="D9">
        <f>COUNTIFS(Crowdfunding!$G$2:$G$1001,"canceled",Crowdfunding!$D$2:$D$1001,"&gt;29999", Crowdfunding!$D$2:$D$1001,"&lt;35000")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4" t="s">
        <v>2102</v>
      </c>
      <c r="B10">
        <f>COUNTIFS(Crowdfunding!$G$2:$G$1001,"successful",Crowdfunding!$D$2:$D$1001,"&gt;34999", Crowdfunding!$D$2:$D$1001,"&lt;40000")</f>
        <v>8</v>
      </c>
      <c r="C10">
        <f>COUNTIFS(Crowdfunding!$G$2:$G$1001,"failed",Crowdfunding!$D$2:$D$1001,"&gt;34999", Crowdfunding!$D$2:$D$1001,"&lt;40000")</f>
        <v>3</v>
      </c>
      <c r="D10">
        <f>COUNTIFS(Crowdfunding!$G$2:$G$1001,"canceled",Crowdfunding!$D$2:$D$1001,"&gt;34999", Crowdfunding!$D$2:$D$1001,"&lt;40000")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4" t="s">
        <v>2103</v>
      </c>
      <c r="B11">
        <f>COUNTIFS(Crowdfunding!$G$2:$G$1001,"successful",Crowdfunding!$D$2:$D$1001,"&gt;39999", Crowdfunding!$D$2:$D$1001,"&lt;45000")</f>
        <v>11</v>
      </c>
      <c r="C11">
        <f>COUNTIFS(Crowdfunding!$G$2:$G$1001,"failed",Crowdfunding!$D$2:$D$1001,"&gt;39999", Crowdfunding!$D$2:$D$1001,"&lt;45000")</f>
        <v>3</v>
      </c>
      <c r="D11">
        <f>COUNTIFS(Crowdfunding!$G$2:$G$1001,"canceled",Crowdfunding!$D$2:$D$1001,"&gt;39999", Crowdfunding!$D$2:$D$1001,"&lt;45000")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4" t="s">
        <v>2104</v>
      </c>
      <c r="B12">
        <f>COUNTIFS(Crowdfunding!$G$2:$G$1001,"successful",Crowdfunding!$D$2:$D$1001,"&gt;44999", Crowdfunding!$D$2:$D$1001,"&lt;50000")</f>
        <v>8</v>
      </c>
      <c r="C12">
        <f>COUNTIFS(Crowdfunding!$G$2:$G$1001,"failed",Crowdfunding!$D$2:$D$1001,"&gt;44999", Crowdfunding!$D$2:$D$1001,"&lt;50000")</f>
        <v>3</v>
      </c>
      <c r="D12">
        <f>COUNTIFS(Crowdfunding!$G$2:$G$1001,"canceled",Crowdfunding!$D$2:$D$1001,"&gt;44999", Crowdfunding!$D$2:$D$1001,"&lt;50000")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4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B9F6-DAF4-1D4C-831C-EB0BCE67E72D}">
  <dimension ref="A2:K572"/>
  <sheetViews>
    <sheetView tabSelected="1" zoomScale="170" zoomScaleNormal="170" workbookViewId="0">
      <selection activeCell="D17" sqref="D17"/>
    </sheetView>
  </sheetViews>
  <sheetFormatPr baseColWidth="10" defaultRowHeight="16" x14ac:dyDescent="0.2"/>
  <cols>
    <col min="1" max="1" width="10.83203125" bestFit="1" customWidth="1"/>
    <col min="2" max="2" width="14.1640625" bestFit="1" customWidth="1"/>
    <col min="3" max="3" width="14" bestFit="1" customWidth="1"/>
    <col min="4" max="4" width="9.5" bestFit="1" customWidth="1"/>
    <col min="5" max="5" width="13" bestFit="1" customWidth="1"/>
    <col min="6" max="6" width="9.5" bestFit="1" customWidth="1"/>
    <col min="7" max="7" width="7.6640625" customWidth="1"/>
    <col min="8" max="8" width="13.6640625" bestFit="1" customWidth="1"/>
    <col min="9" max="9" width="19" bestFit="1" customWidth="1"/>
    <col min="10" max="10" width="19.5" bestFit="1" customWidth="1"/>
    <col min="11" max="11" width="18.6640625" bestFit="1" customWidth="1"/>
    <col min="12" max="12" width="22" bestFit="1" customWidth="1"/>
    <col min="13" max="13" width="19.5" bestFit="1" customWidth="1"/>
  </cols>
  <sheetData>
    <row r="2" spans="1:11" x14ac:dyDescent="0.2">
      <c r="A2" s="10" t="s">
        <v>2112</v>
      </c>
      <c r="B2" t="s">
        <v>2117</v>
      </c>
    </row>
    <row r="3" spans="1:11" x14ac:dyDescent="0.2">
      <c r="A3" s="11" t="s">
        <v>14</v>
      </c>
      <c r="B3" s="18">
        <v>65403.571428571428</v>
      </c>
    </row>
    <row r="4" spans="1:11" x14ac:dyDescent="0.2">
      <c r="A4" s="11" t="s">
        <v>20</v>
      </c>
      <c r="B4" s="18">
        <v>26405.309734513274</v>
      </c>
    </row>
    <row r="5" spans="1:11" x14ac:dyDescent="0.2">
      <c r="A5" s="11" t="s">
        <v>2067</v>
      </c>
      <c r="B5" s="15">
        <v>41685.575888051666</v>
      </c>
    </row>
    <row r="6" spans="1:11" x14ac:dyDescent="0.2">
      <c r="A6" s="11"/>
      <c r="B6" s="15"/>
      <c r="C6" s="15"/>
      <c r="D6" s="15"/>
      <c r="E6" s="15"/>
      <c r="F6" s="15"/>
    </row>
    <row r="7" spans="1:11" x14ac:dyDescent="0.2">
      <c r="A7" s="10" t="s">
        <v>2112</v>
      </c>
      <c r="B7" t="s">
        <v>2107</v>
      </c>
      <c r="C7" t="s">
        <v>2108</v>
      </c>
      <c r="D7" t="s">
        <v>2109</v>
      </c>
      <c r="E7" t="s">
        <v>2110</v>
      </c>
      <c r="F7" t="s">
        <v>2111</v>
      </c>
    </row>
    <row r="8" spans="1:11" x14ac:dyDescent="0.2">
      <c r="A8" s="11" t="s">
        <v>14</v>
      </c>
      <c r="B8" s="18">
        <v>585.61538461538464</v>
      </c>
      <c r="C8" s="18">
        <v>0</v>
      </c>
      <c r="D8" s="18">
        <v>6080</v>
      </c>
      <c r="E8" s="18">
        <v>924113.45496927318</v>
      </c>
      <c r="F8" s="18">
        <v>961.30819978260524</v>
      </c>
      <c r="G8" s="15"/>
      <c r="I8" t="s">
        <v>2114</v>
      </c>
      <c r="K8" t="s">
        <v>2115</v>
      </c>
    </row>
    <row r="9" spans="1:11" x14ac:dyDescent="0.2">
      <c r="A9" s="11" t="s">
        <v>20</v>
      </c>
      <c r="B9" s="18">
        <v>851.14690265486729</v>
      </c>
      <c r="C9" s="18">
        <v>16</v>
      </c>
      <c r="D9" s="18">
        <v>7295</v>
      </c>
      <c r="E9" s="18">
        <v>1606216.5936295739</v>
      </c>
      <c r="F9" s="18">
        <v>1267.366006183523</v>
      </c>
      <c r="G9" s="15"/>
      <c r="H9" s="16" t="s">
        <v>2107</v>
      </c>
      <c r="I9" s="17">
        <f>AVERAGE($I$17:$I$572)</f>
        <v>864.92446043165467</v>
      </c>
      <c r="J9" s="16" t="s">
        <v>2107</v>
      </c>
      <c r="K9" s="17">
        <f>AVERAGE($K$17:$K$378)</f>
        <v>588.85082872928172</v>
      </c>
    </row>
    <row r="10" spans="1:11" x14ac:dyDescent="0.2">
      <c r="A10" s="11" t="s">
        <v>2067</v>
      </c>
      <c r="B10" s="15">
        <v>747.1065662002153</v>
      </c>
      <c r="C10" s="15">
        <v>0</v>
      </c>
      <c r="D10" s="15">
        <v>7295</v>
      </c>
      <c r="E10" s="15">
        <v>1354491.4078124419</v>
      </c>
      <c r="F10" s="15">
        <v>1163.8261931287</v>
      </c>
      <c r="G10" s="15"/>
      <c r="H10" s="16" t="s">
        <v>2108</v>
      </c>
      <c r="I10" s="17">
        <f>MIN($I$17:$I$572)</f>
        <v>16</v>
      </c>
      <c r="J10" s="16" t="s">
        <v>2108</v>
      </c>
      <c r="K10" s="17">
        <f>MIN($K$17:$K$378)</f>
        <v>0</v>
      </c>
    </row>
    <row r="11" spans="1:11" x14ac:dyDescent="0.2">
      <c r="H11" s="16" t="s">
        <v>2109</v>
      </c>
      <c r="I11" s="17">
        <f>MAX($I$17:$I$572)</f>
        <v>7295</v>
      </c>
      <c r="J11" s="16" t="s">
        <v>2109</v>
      </c>
      <c r="K11" s="17">
        <f>MAX($K$17:$K$378)</f>
        <v>6080</v>
      </c>
    </row>
    <row r="12" spans="1:11" x14ac:dyDescent="0.2">
      <c r="H12" s="16" t="s">
        <v>2110</v>
      </c>
      <c r="I12" s="17">
        <f>_xlfn.VAR.S($I$17:$I$572)</f>
        <v>1624077.5906798886</v>
      </c>
      <c r="J12" s="16" t="s">
        <v>2110</v>
      </c>
      <c r="K12" s="17">
        <f>VAR($K$17:$K$378)</f>
        <v>952903.29624584876</v>
      </c>
    </row>
    <row r="13" spans="1:11" x14ac:dyDescent="0.2">
      <c r="A13" s="10" t="s">
        <v>2106</v>
      </c>
      <c r="B13" s="10" t="s">
        <v>2069</v>
      </c>
      <c r="H13" s="16" t="s">
        <v>2116</v>
      </c>
      <c r="I13" s="17">
        <f>STDEV($I$17:$I$572)</f>
        <v>1274.3930283393302</v>
      </c>
      <c r="J13" s="16" t="s">
        <v>2116</v>
      </c>
      <c r="K13" s="17">
        <f>STDEV($K$17:$K$378)</f>
        <v>976.16765785691177</v>
      </c>
    </row>
    <row r="14" spans="1:11" x14ac:dyDescent="0.2">
      <c r="A14" s="10" t="s">
        <v>2112</v>
      </c>
      <c r="B14" t="s">
        <v>14</v>
      </c>
      <c r="H14" s="16" t="s">
        <v>2113</v>
      </c>
      <c r="I14" s="17">
        <f>MEDIAN($I$17:$I$572)</f>
        <v>206.5</v>
      </c>
      <c r="J14" s="16" t="s">
        <v>2113</v>
      </c>
      <c r="K14" s="17">
        <f>MEDIAN($K$17:$K$378)</f>
        <v>116</v>
      </c>
    </row>
    <row r="15" spans="1:11" x14ac:dyDescent="0.2">
      <c r="A15" s="11" t="s">
        <v>202</v>
      </c>
      <c r="B15" s="15">
        <v>56</v>
      </c>
      <c r="I15" s="15"/>
      <c r="K15" s="15"/>
    </row>
    <row r="16" spans="1:11" x14ac:dyDescent="0.2">
      <c r="A16" s="11" t="s">
        <v>849</v>
      </c>
      <c r="B16" s="15">
        <v>941</v>
      </c>
      <c r="H16" t="s">
        <v>2114</v>
      </c>
      <c r="I16" t="s">
        <v>2114</v>
      </c>
      <c r="J16" t="s">
        <v>2115</v>
      </c>
      <c r="K16" t="s">
        <v>2115</v>
      </c>
    </row>
    <row r="17" spans="1:11" x14ac:dyDescent="0.2">
      <c r="A17" s="11" t="s">
        <v>1822</v>
      </c>
      <c r="B17" s="15">
        <v>107</v>
      </c>
      <c r="H17" s="11" t="s">
        <v>586</v>
      </c>
      <c r="I17" s="15">
        <v>2768</v>
      </c>
      <c r="J17" s="11" t="s">
        <v>202</v>
      </c>
      <c r="K17" s="15">
        <v>56</v>
      </c>
    </row>
    <row r="18" spans="1:11" x14ac:dyDescent="0.2">
      <c r="A18" s="11" t="s">
        <v>756</v>
      </c>
      <c r="B18" s="15">
        <v>33</v>
      </c>
      <c r="H18" s="11" t="s">
        <v>416</v>
      </c>
      <c r="I18" s="15">
        <v>3318</v>
      </c>
      <c r="J18" s="11" t="s">
        <v>849</v>
      </c>
      <c r="K18" s="15">
        <v>941</v>
      </c>
    </row>
    <row r="19" spans="1:11" x14ac:dyDescent="0.2">
      <c r="A19" s="11" t="s">
        <v>408</v>
      </c>
      <c r="B19" s="15">
        <v>210</v>
      </c>
      <c r="H19" s="11" t="s">
        <v>1034</v>
      </c>
      <c r="I19" s="15">
        <v>64</v>
      </c>
      <c r="J19" s="11" t="s">
        <v>1822</v>
      </c>
      <c r="K19" s="15">
        <v>107</v>
      </c>
    </row>
    <row r="20" spans="1:11" x14ac:dyDescent="0.2">
      <c r="A20" s="11" t="s">
        <v>1907</v>
      </c>
      <c r="B20" s="15">
        <v>67</v>
      </c>
      <c r="H20" s="11" t="s">
        <v>1907</v>
      </c>
      <c r="I20" s="15">
        <v>96</v>
      </c>
      <c r="J20" s="11" t="s">
        <v>756</v>
      </c>
      <c r="K20" s="15">
        <v>33</v>
      </c>
    </row>
    <row r="21" spans="1:11" x14ac:dyDescent="0.2">
      <c r="A21" s="11" t="s">
        <v>1460</v>
      </c>
      <c r="B21" s="15">
        <v>14</v>
      </c>
      <c r="H21" s="11" t="s">
        <v>572</v>
      </c>
      <c r="I21" s="15">
        <v>261</v>
      </c>
      <c r="J21" s="11" t="s">
        <v>408</v>
      </c>
      <c r="K21" s="15">
        <v>210</v>
      </c>
    </row>
    <row r="22" spans="1:11" x14ac:dyDescent="0.2">
      <c r="A22" s="11" t="s">
        <v>880</v>
      </c>
      <c r="B22" s="15">
        <v>418</v>
      </c>
      <c r="H22" s="11" t="s">
        <v>1675</v>
      </c>
      <c r="I22" s="15">
        <v>210</v>
      </c>
      <c r="J22" s="11" t="s">
        <v>1907</v>
      </c>
      <c r="K22" s="15">
        <v>67</v>
      </c>
    </row>
    <row r="23" spans="1:11" x14ac:dyDescent="0.2">
      <c r="A23" s="11" t="s">
        <v>245</v>
      </c>
      <c r="B23" s="15">
        <v>1220</v>
      </c>
      <c r="H23" s="11" t="s">
        <v>1668</v>
      </c>
      <c r="I23" s="15">
        <v>2489</v>
      </c>
      <c r="J23" s="11" t="s">
        <v>1460</v>
      </c>
      <c r="K23" s="15">
        <v>14</v>
      </c>
    </row>
    <row r="24" spans="1:11" x14ac:dyDescent="0.2">
      <c r="A24" s="11" t="s">
        <v>1220</v>
      </c>
      <c r="B24" s="15">
        <v>102</v>
      </c>
      <c r="H24" s="11" t="s">
        <v>774</v>
      </c>
      <c r="I24" s="15">
        <v>88</v>
      </c>
      <c r="J24" s="11" t="s">
        <v>880</v>
      </c>
      <c r="K24" s="15">
        <v>418</v>
      </c>
    </row>
    <row r="25" spans="1:11" x14ac:dyDescent="0.2">
      <c r="A25" s="11" t="s">
        <v>1101</v>
      </c>
      <c r="B25" s="15">
        <v>80</v>
      </c>
      <c r="H25" s="11" t="s">
        <v>1155</v>
      </c>
      <c r="I25" s="15">
        <v>135</v>
      </c>
      <c r="J25" s="11" t="s">
        <v>245</v>
      </c>
      <c r="K25" s="15">
        <v>1220</v>
      </c>
    </row>
    <row r="26" spans="1:11" x14ac:dyDescent="0.2">
      <c r="A26" s="11" t="s">
        <v>1748</v>
      </c>
      <c r="B26" s="15">
        <v>35</v>
      </c>
      <c r="H26" s="11" t="s">
        <v>938</v>
      </c>
      <c r="I26" s="15">
        <v>170</v>
      </c>
      <c r="J26" s="11" t="s">
        <v>1220</v>
      </c>
      <c r="K26" s="15">
        <v>102</v>
      </c>
    </row>
    <row r="27" spans="1:11" x14ac:dyDescent="0.2">
      <c r="A27" s="11" t="s">
        <v>1360</v>
      </c>
      <c r="B27" s="15">
        <v>750</v>
      </c>
      <c r="H27" s="11" t="s">
        <v>164</v>
      </c>
      <c r="I27" s="15">
        <v>211</v>
      </c>
      <c r="J27" s="11" t="s">
        <v>1101</v>
      </c>
      <c r="K27" s="15">
        <v>80</v>
      </c>
    </row>
    <row r="28" spans="1:11" x14ac:dyDescent="0.2">
      <c r="A28" s="11" t="s">
        <v>422</v>
      </c>
      <c r="B28" s="15">
        <v>19</v>
      </c>
      <c r="H28" s="11" t="s">
        <v>1816</v>
      </c>
      <c r="I28" s="15">
        <v>182</v>
      </c>
      <c r="J28" s="11" t="s">
        <v>1748</v>
      </c>
      <c r="K28" s="15">
        <v>35</v>
      </c>
    </row>
    <row r="29" spans="1:11" x14ac:dyDescent="0.2">
      <c r="A29" s="11" t="s">
        <v>1691</v>
      </c>
      <c r="B29" s="15">
        <v>154</v>
      </c>
      <c r="H29" s="11" t="s">
        <v>1681</v>
      </c>
      <c r="I29" s="15">
        <v>1280</v>
      </c>
      <c r="J29" s="11" t="s">
        <v>1360</v>
      </c>
      <c r="K29" s="15">
        <v>750</v>
      </c>
    </row>
    <row r="30" spans="1:11" x14ac:dyDescent="0.2">
      <c r="A30" s="11" t="s">
        <v>174</v>
      </c>
      <c r="B30" s="15">
        <v>5</v>
      </c>
      <c r="H30" s="11" t="s">
        <v>338</v>
      </c>
      <c r="I30" s="15">
        <v>70</v>
      </c>
      <c r="J30" s="11" t="s">
        <v>422</v>
      </c>
      <c r="K30" s="15">
        <v>19</v>
      </c>
    </row>
    <row r="31" spans="1:11" x14ac:dyDescent="0.2">
      <c r="A31" s="11" t="s">
        <v>12</v>
      </c>
      <c r="B31" s="15">
        <v>0</v>
      </c>
      <c r="H31" s="11" t="s">
        <v>550</v>
      </c>
      <c r="I31" s="15">
        <v>6465</v>
      </c>
      <c r="J31" s="11" t="s">
        <v>1691</v>
      </c>
      <c r="K31" s="15">
        <v>154</v>
      </c>
    </row>
    <row r="32" spans="1:11" x14ac:dyDescent="0.2">
      <c r="A32" s="11" t="s">
        <v>280</v>
      </c>
      <c r="B32" s="15">
        <v>3304</v>
      </c>
      <c r="H32" s="11" t="s">
        <v>1979</v>
      </c>
      <c r="I32" s="15">
        <v>135</v>
      </c>
      <c r="J32" s="11" t="s">
        <v>174</v>
      </c>
      <c r="K32" s="15">
        <v>5</v>
      </c>
    </row>
    <row r="33" spans="1:11" x14ac:dyDescent="0.2">
      <c r="A33" s="11" t="s">
        <v>1234</v>
      </c>
      <c r="B33" s="15">
        <v>183</v>
      </c>
      <c r="H33" s="11" t="s">
        <v>859</v>
      </c>
      <c r="I33" s="15">
        <v>2237</v>
      </c>
      <c r="J33" s="11" t="s">
        <v>12</v>
      </c>
      <c r="K33" s="15">
        <v>0</v>
      </c>
    </row>
    <row r="34" spans="1:11" x14ac:dyDescent="0.2">
      <c r="A34" s="11" t="s">
        <v>452</v>
      </c>
      <c r="B34" s="15">
        <v>1</v>
      </c>
      <c r="H34" s="11" t="s">
        <v>1984</v>
      </c>
      <c r="I34" s="15">
        <v>92</v>
      </c>
      <c r="J34" s="11" t="s">
        <v>280</v>
      </c>
      <c r="K34" s="15">
        <v>3304</v>
      </c>
    </row>
    <row r="35" spans="1:11" x14ac:dyDescent="0.2">
      <c r="A35" s="11" t="s">
        <v>851</v>
      </c>
      <c r="B35" s="15">
        <v>1</v>
      </c>
      <c r="H35" s="11" t="s">
        <v>818</v>
      </c>
      <c r="I35" s="15">
        <v>189</v>
      </c>
      <c r="J35" s="11" t="s">
        <v>1234</v>
      </c>
      <c r="K35" s="15">
        <v>183</v>
      </c>
    </row>
    <row r="36" spans="1:11" x14ac:dyDescent="0.2">
      <c r="A36" s="11" t="s">
        <v>740</v>
      </c>
      <c r="B36" s="15">
        <v>830</v>
      </c>
      <c r="H36" s="11" t="s">
        <v>247</v>
      </c>
      <c r="I36" s="15">
        <v>164</v>
      </c>
      <c r="J36" s="11" t="s">
        <v>452</v>
      </c>
      <c r="K36" s="15">
        <v>1</v>
      </c>
    </row>
    <row r="37" spans="1:11" x14ac:dyDescent="0.2">
      <c r="A37" s="11" t="s">
        <v>1826</v>
      </c>
      <c r="B37" s="15">
        <v>27</v>
      </c>
      <c r="H37" s="11" t="s">
        <v>820</v>
      </c>
      <c r="I37" s="15">
        <v>4799</v>
      </c>
      <c r="J37" s="11" t="s">
        <v>851</v>
      </c>
      <c r="K37" s="15">
        <v>1</v>
      </c>
    </row>
    <row r="38" spans="1:11" x14ac:dyDescent="0.2">
      <c r="A38" s="11" t="s">
        <v>92</v>
      </c>
      <c r="B38" s="15">
        <v>15</v>
      </c>
      <c r="H38" s="11" t="s">
        <v>1654</v>
      </c>
      <c r="I38" s="15">
        <v>221</v>
      </c>
      <c r="J38" s="11" t="s">
        <v>740</v>
      </c>
      <c r="K38" s="15">
        <v>830</v>
      </c>
    </row>
    <row r="39" spans="1:11" x14ac:dyDescent="0.2">
      <c r="A39" s="11" t="s">
        <v>1948</v>
      </c>
      <c r="B39" s="15">
        <v>130</v>
      </c>
      <c r="H39" s="11" t="s">
        <v>188</v>
      </c>
      <c r="I39" s="15">
        <v>2475</v>
      </c>
      <c r="J39" s="11" t="s">
        <v>1826</v>
      </c>
      <c r="K39" s="15">
        <v>27</v>
      </c>
    </row>
    <row r="40" spans="1:11" x14ac:dyDescent="0.2">
      <c r="A40" s="11" t="s">
        <v>394</v>
      </c>
      <c r="B40" s="15">
        <v>5</v>
      </c>
      <c r="H40" s="11" t="s">
        <v>1472</v>
      </c>
      <c r="I40" s="15">
        <v>555</v>
      </c>
      <c r="J40" s="11" t="s">
        <v>92</v>
      </c>
      <c r="K40" s="15">
        <v>15</v>
      </c>
    </row>
    <row r="41" spans="1:11" x14ac:dyDescent="0.2">
      <c r="A41" s="11" t="s">
        <v>1168</v>
      </c>
      <c r="B41" s="15">
        <v>26</v>
      </c>
      <c r="H41" s="11" t="s">
        <v>1270</v>
      </c>
      <c r="I41" s="15">
        <v>723</v>
      </c>
      <c r="J41" s="11" t="s">
        <v>1948</v>
      </c>
      <c r="K41" s="15">
        <v>130</v>
      </c>
    </row>
    <row r="42" spans="1:11" x14ac:dyDescent="0.2">
      <c r="A42" s="11" t="s">
        <v>1936</v>
      </c>
      <c r="B42" s="15">
        <v>21</v>
      </c>
      <c r="H42" s="11" t="s">
        <v>1820</v>
      </c>
      <c r="I42" s="15">
        <v>56</v>
      </c>
      <c r="J42" s="11" t="s">
        <v>394</v>
      </c>
      <c r="K42" s="15">
        <v>5</v>
      </c>
    </row>
    <row r="43" spans="1:11" x14ac:dyDescent="0.2">
      <c r="A43" s="11" t="s">
        <v>1425</v>
      </c>
      <c r="B43" s="15">
        <v>1748</v>
      </c>
      <c r="H43" s="11" t="s">
        <v>560</v>
      </c>
      <c r="I43" s="15">
        <v>88</v>
      </c>
      <c r="J43" s="11" t="s">
        <v>1168</v>
      </c>
      <c r="K43" s="15">
        <v>26</v>
      </c>
    </row>
    <row r="44" spans="1:11" x14ac:dyDescent="0.2">
      <c r="A44" s="11" t="s">
        <v>149</v>
      </c>
      <c r="B44" s="15">
        <v>1467</v>
      </c>
      <c r="H44" s="11" t="s">
        <v>332</v>
      </c>
      <c r="I44" s="15">
        <v>186</v>
      </c>
      <c r="J44" s="11" t="s">
        <v>1936</v>
      </c>
      <c r="K44" s="15">
        <v>21</v>
      </c>
    </row>
    <row r="45" spans="1:11" x14ac:dyDescent="0.2">
      <c r="A45" s="11" t="s">
        <v>884</v>
      </c>
      <c r="B45" s="15">
        <v>15</v>
      </c>
      <c r="H45" s="11" t="s">
        <v>1484</v>
      </c>
      <c r="I45" s="15">
        <v>144</v>
      </c>
      <c r="J45" s="11" t="s">
        <v>1425</v>
      </c>
      <c r="K45" s="15">
        <v>1748</v>
      </c>
    </row>
    <row r="46" spans="1:11" x14ac:dyDescent="0.2">
      <c r="A46" s="11" t="s">
        <v>1737</v>
      </c>
      <c r="B46" s="15">
        <v>31</v>
      </c>
      <c r="H46" s="11" t="s">
        <v>1994</v>
      </c>
      <c r="I46" s="15">
        <v>2326</v>
      </c>
      <c r="J46" s="11" t="s">
        <v>149</v>
      </c>
      <c r="K46" s="15">
        <v>1467</v>
      </c>
    </row>
    <row r="47" spans="1:11" x14ac:dyDescent="0.2">
      <c r="A47" s="11" t="s">
        <v>786</v>
      </c>
      <c r="B47" s="15">
        <v>75</v>
      </c>
      <c r="H47" s="11" t="s">
        <v>872</v>
      </c>
      <c r="I47" s="15">
        <v>82</v>
      </c>
      <c r="J47" s="11" t="s">
        <v>884</v>
      </c>
      <c r="K47" s="15">
        <v>15</v>
      </c>
    </row>
    <row r="48" spans="1:11" x14ac:dyDescent="0.2">
      <c r="A48" s="11" t="s">
        <v>1377</v>
      </c>
      <c r="B48" s="15">
        <v>76</v>
      </c>
      <c r="H48" s="11" t="s">
        <v>1038</v>
      </c>
      <c r="I48" s="15">
        <v>195</v>
      </c>
      <c r="J48" s="11" t="s">
        <v>1737</v>
      </c>
      <c r="K48" s="15">
        <v>31</v>
      </c>
    </row>
    <row r="49" spans="1:11" x14ac:dyDescent="0.2">
      <c r="A49" s="11" t="s">
        <v>1226</v>
      </c>
      <c r="B49" s="15">
        <v>253</v>
      </c>
      <c r="H49" s="11" t="s">
        <v>634</v>
      </c>
      <c r="I49" s="15">
        <v>107</v>
      </c>
      <c r="J49" s="11" t="s">
        <v>786</v>
      </c>
      <c r="K49" s="15">
        <v>75</v>
      </c>
    </row>
    <row r="50" spans="1:11" x14ac:dyDescent="0.2">
      <c r="A50" s="11" t="s">
        <v>1246</v>
      </c>
      <c r="B50" s="15">
        <v>21</v>
      </c>
      <c r="H50" s="11" t="s">
        <v>1137</v>
      </c>
      <c r="I50" s="15">
        <v>88</v>
      </c>
      <c r="J50" s="11" t="s">
        <v>1377</v>
      </c>
      <c r="K50" s="15">
        <v>76</v>
      </c>
    </row>
    <row r="51" spans="1:11" x14ac:dyDescent="0.2">
      <c r="A51" s="11" t="s">
        <v>1242</v>
      </c>
      <c r="B51" s="15">
        <v>1</v>
      </c>
      <c r="H51" s="11" t="s">
        <v>140</v>
      </c>
      <c r="I51" s="15">
        <v>149</v>
      </c>
      <c r="J51" s="11" t="s">
        <v>1226</v>
      </c>
      <c r="K51" s="15">
        <v>253</v>
      </c>
    </row>
    <row r="52" spans="1:11" x14ac:dyDescent="0.2">
      <c r="A52" s="11" t="s">
        <v>1884</v>
      </c>
      <c r="B52" s="15">
        <v>15</v>
      </c>
      <c r="H52" s="11" t="s">
        <v>178</v>
      </c>
      <c r="I52" s="15">
        <v>236</v>
      </c>
      <c r="J52" s="11" t="s">
        <v>1246</v>
      </c>
      <c r="K52" s="15">
        <v>21</v>
      </c>
    </row>
    <row r="53" spans="1:11" x14ac:dyDescent="0.2">
      <c r="A53" s="11" t="s">
        <v>1770</v>
      </c>
      <c r="B53" s="15">
        <v>526</v>
      </c>
      <c r="H53" s="11" t="s">
        <v>1830</v>
      </c>
      <c r="I53" s="15">
        <v>123</v>
      </c>
      <c r="J53" s="11" t="s">
        <v>1242</v>
      </c>
      <c r="K53" s="15">
        <v>1</v>
      </c>
    </row>
    <row r="54" spans="1:11" x14ac:dyDescent="0.2">
      <c r="A54" s="11" t="s">
        <v>646</v>
      </c>
      <c r="B54" s="15">
        <v>104</v>
      </c>
      <c r="H54" s="11" t="s">
        <v>1066</v>
      </c>
      <c r="I54" s="15">
        <v>131</v>
      </c>
      <c r="J54" s="11" t="s">
        <v>1884</v>
      </c>
      <c r="K54" s="15">
        <v>15</v>
      </c>
    </row>
    <row r="55" spans="1:11" x14ac:dyDescent="0.2">
      <c r="A55" s="11" t="s">
        <v>352</v>
      </c>
      <c r="B55" s="15">
        <v>1</v>
      </c>
      <c r="H55" s="11" t="s">
        <v>117</v>
      </c>
      <c r="I55" s="15">
        <v>107</v>
      </c>
      <c r="J55" s="11" t="s">
        <v>1770</v>
      </c>
      <c r="K55" s="15">
        <v>526</v>
      </c>
    </row>
    <row r="56" spans="1:11" x14ac:dyDescent="0.2">
      <c r="A56" s="11" t="s">
        <v>374</v>
      </c>
      <c r="B56" s="15">
        <v>75</v>
      </c>
      <c r="H56" s="11" t="s">
        <v>109</v>
      </c>
      <c r="I56" s="15">
        <v>5419</v>
      </c>
      <c r="J56" s="11" t="s">
        <v>646</v>
      </c>
      <c r="K56" s="15">
        <v>104</v>
      </c>
    </row>
    <row r="57" spans="1:11" x14ac:dyDescent="0.2">
      <c r="A57" s="11" t="s">
        <v>1671</v>
      </c>
      <c r="B57" s="15">
        <v>47</v>
      </c>
      <c r="H57" s="11" t="s">
        <v>889</v>
      </c>
      <c r="I57" s="15">
        <v>94</v>
      </c>
      <c r="J57" s="11" t="s">
        <v>352</v>
      </c>
      <c r="K57" s="15">
        <v>1</v>
      </c>
    </row>
    <row r="58" spans="1:11" x14ac:dyDescent="0.2">
      <c r="A58" s="11" t="s">
        <v>2019</v>
      </c>
      <c r="B58" s="15">
        <v>112</v>
      </c>
      <c r="H58" s="11" t="s">
        <v>528</v>
      </c>
      <c r="I58" s="15">
        <v>97</v>
      </c>
      <c r="J58" s="11" t="s">
        <v>374</v>
      </c>
      <c r="K58" s="15">
        <v>75</v>
      </c>
    </row>
    <row r="59" spans="1:11" x14ac:dyDescent="0.2">
      <c r="A59" s="11" t="s">
        <v>732</v>
      </c>
      <c r="B59" s="15">
        <v>393</v>
      </c>
      <c r="H59" s="11" t="s">
        <v>1415</v>
      </c>
      <c r="I59" s="15">
        <v>175</v>
      </c>
      <c r="J59" s="11" t="s">
        <v>1671</v>
      </c>
      <c r="K59" s="15">
        <v>47</v>
      </c>
    </row>
    <row r="60" spans="1:11" x14ac:dyDescent="0.2">
      <c r="A60" s="11" t="s">
        <v>320</v>
      </c>
      <c r="B60" s="15">
        <v>940</v>
      </c>
      <c r="H60" s="11" t="s">
        <v>356</v>
      </c>
      <c r="I60" s="15">
        <v>3376</v>
      </c>
      <c r="J60" s="11" t="s">
        <v>2019</v>
      </c>
      <c r="K60" s="15">
        <v>112</v>
      </c>
    </row>
    <row r="61" spans="1:11" x14ac:dyDescent="0.2">
      <c r="A61" s="11" t="s">
        <v>438</v>
      </c>
      <c r="B61" s="15">
        <v>65</v>
      </c>
      <c r="H61" s="11" t="s">
        <v>1697</v>
      </c>
      <c r="I61" s="15">
        <v>1297</v>
      </c>
      <c r="J61" s="11" t="s">
        <v>732</v>
      </c>
      <c r="K61" s="15">
        <v>393</v>
      </c>
    </row>
    <row r="62" spans="1:11" x14ac:dyDescent="0.2">
      <c r="A62" s="11" t="s">
        <v>1280</v>
      </c>
      <c r="B62" s="15">
        <v>648</v>
      </c>
      <c r="H62" s="11" t="s">
        <v>261</v>
      </c>
      <c r="I62" s="15">
        <v>147</v>
      </c>
      <c r="J62" s="11" t="s">
        <v>320</v>
      </c>
      <c r="K62" s="15">
        <v>940</v>
      </c>
    </row>
    <row r="63" spans="1:11" x14ac:dyDescent="0.2">
      <c r="A63" s="11" t="s">
        <v>270</v>
      </c>
      <c r="B63" s="15">
        <v>296</v>
      </c>
      <c r="H63" s="11" t="s">
        <v>612</v>
      </c>
      <c r="I63" s="15">
        <v>393</v>
      </c>
      <c r="J63" s="11" t="s">
        <v>438</v>
      </c>
      <c r="K63" s="15">
        <v>65</v>
      </c>
    </row>
    <row r="64" spans="1:11" x14ac:dyDescent="0.2">
      <c r="A64" s="11" t="s">
        <v>2000</v>
      </c>
      <c r="B64" s="15">
        <v>92</v>
      </c>
      <c r="H64" s="11" t="s">
        <v>162</v>
      </c>
      <c r="I64" s="15">
        <v>201</v>
      </c>
      <c r="J64" s="11" t="s">
        <v>1280</v>
      </c>
      <c r="K64" s="15">
        <v>648</v>
      </c>
    </row>
    <row r="65" spans="1:11" x14ac:dyDescent="0.2">
      <c r="A65" s="11" t="s">
        <v>1794</v>
      </c>
      <c r="B65" s="15">
        <v>452</v>
      </c>
      <c r="H65" s="11" t="s">
        <v>1735</v>
      </c>
      <c r="I65" s="15">
        <v>160</v>
      </c>
      <c r="J65" s="11" t="s">
        <v>270</v>
      </c>
      <c r="K65" s="15">
        <v>296</v>
      </c>
    </row>
    <row r="66" spans="1:11" x14ac:dyDescent="0.2">
      <c r="A66" s="11" t="s">
        <v>499</v>
      </c>
      <c r="B66" s="15">
        <v>931</v>
      </c>
      <c r="H66" s="11" t="s">
        <v>1595</v>
      </c>
      <c r="I66" s="15">
        <v>164</v>
      </c>
      <c r="J66" s="11" t="s">
        <v>2000</v>
      </c>
      <c r="K66" s="15">
        <v>92</v>
      </c>
    </row>
    <row r="67" spans="1:11" x14ac:dyDescent="0.2">
      <c r="A67" s="11" t="s">
        <v>1522</v>
      </c>
      <c r="B67" s="15">
        <v>17</v>
      </c>
      <c r="H67" s="11" t="s">
        <v>760</v>
      </c>
      <c r="I67" s="15">
        <v>80</v>
      </c>
      <c r="J67" s="11" t="s">
        <v>1794</v>
      </c>
      <c r="K67" s="15">
        <v>452</v>
      </c>
    </row>
    <row r="68" spans="1:11" x14ac:dyDescent="0.2">
      <c r="A68" s="11" t="s">
        <v>1113</v>
      </c>
      <c r="B68" s="15">
        <v>243</v>
      </c>
      <c r="H68" s="11" t="s">
        <v>1246</v>
      </c>
      <c r="I68" s="15">
        <v>1140</v>
      </c>
      <c r="J68" s="11" t="s">
        <v>499</v>
      </c>
      <c r="K68" s="15">
        <v>931</v>
      </c>
    </row>
    <row r="69" spans="1:11" x14ac:dyDescent="0.2">
      <c r="A69" s="11" t="s">
        <v>1864</v>
      </c>
      <c r="B69" s="15">
        <v>52</v>
      </c>
      <c r="H69" s="11" t="s">
        <v>293</v>
      </c>
      <c r="I69" s="15">
        <v>903</v>
      </c>
      <c r="J69" s="11" t="s">
        <v>1522</v>
      </c>
      <c r="K69" s="15">
        <v>17</v>
      </c>
    </row>
    <row r="70" spans="1:11" x14ac:dyDescent="0.2">
      <c r="A70" s="11" t="s">
        <v>1089</v>
      </c>
      <c r="B70" s="15">
        <v>191</v>
      </c>
      <c r="H70" s="11" t="s">
        <v>588</v>
      </c>
      <c r="I70" s="15">
        <v>48</v>
      </c>
      <c r="J70" s="11" t="s">
        <v>1113</v>
      </c>
      <c r="K70" s="15">
        <v>243</v>
      </c>
    </row>
    <row r="71" spans="1:11" x14ac:dyDescent="0.2">
      <c r="A71" s="11" t="s">
        <v>909</v>
      </c>
      <c r="B71" s="15">
        <v>84</v>
      </c>
      <c r="H71" s="11" t="s">
        <v>798</v>
      </c>
      <c r="I71" s="15">
        <v>2106</v>
      </c>
      <c r="J71" s="11" t="s">
        <v>1864</v>
      </c>
      <c r="K71" s="15">
        <v>52</v>
      </c>
    </row>
    <row r="72" spans="1:11" x14ac:dyDescent="0.2">
      <c r="A72" s="11" t="s">
        <v>584</v>
      </c>
      <c r="B72" s="15">
        <v>3182</v>
      </c>
      <c r="H72" s="11" t="s">
        <v>1125</v>
      </c>
      <c r="I72" s="15">
        <v>247</v>
      </c>
      <c r="J72" s="11" t="s">
        <v>1089</v>
      </c>
      <c r="K72" s="15">
        <v>191</v>
      </c>
    </row>
    <row r="73" spans="1:11" x14ac:dyDescent="0.2">
      <c r="A73" s="11" t="s">
        <v>1438</v>
      </c>
      <c r="B73" s="15">
        <v>1</v>
      </c>
      <c r="H73" s="11" t="s">
        <v>384</v>
      </c>
      <c r="I73" s="15">
        <v>244</v>
      </c>
      <c r="J73" s="11" t="s">
        <v>909</v>
      </c>
      <c r="K73" s="15">
        <v>84</v>
      </c>
    </row>
    <row r="74" spans="1:11" x14ac:dyDescent="0.2">
      <c r="A74" s="11" t="s">
        <v>698</v>
      </c>
      <c r="B74" s="15">
        <v>26</v>
      </c>
      <c r="H74" s="11" t="s">
        <v>893</v>
      </c>
      <c r="I74" s="15">
        <v>205</v>
      </c>
      <c r="J74" s="11" t="s">
        <v>584</v>
      </c>
      <c r="K74" s="15">
        <v>3182</v>
      </c>
    </row>
    <row r="75" spans="1:11" x14ac:dyDescent="0.2">
      <c r="A75" s="11" t="s">
        <v>432</v>
      </c>
      <c r="B75" s="15">
        <v>24</v>
      </c>
      <c r="H75" s="11" t="s">
        <v>1162</v>
      </c>
      <c r="I75" s="15">
        <v>1022</v>
      </c>
      <c r="J75" s="11" t="s">
        <v>1438</v>
      </c>
      <c r="K75" s="15">
        <v>1</v>
      </c>
    </row>
    <row r="76" spans="1:11" x14ac:dyDescent="0.2">
      <c r="A76" s="11" t="s">
        <v>652</v>
      </c>
      <c r="B76" s="15">
        <v>1</v>
      </c>
      <c r="H76" s="11" t="s">
        <v>1848</v>
      </c>
      <c r="I76" s="15">
        <v>3934</v>
      </c>
      <c r="J76" s="11" t="s">
        <v>698</v>
      </c>
      <c r="K76" s="15">
        <v>26</v>
      </c>
    </row>
    <row r="77" spans="1:11" x14ac:dyDescent="0.2">
      <c r="A77" s="11" t="s">
        <v>1806</v>
      </c>
      <c r="B77" s="15">
        <v>31</v>
      </c>
      <c r="H77" s="11" t="s">
        <v>1660</v>
      </c>
      <c r="I77" s="15">
        <v>68</v>
      </c>
      <c r="J77" s="11" t="s">
        <v>432</v>
      </c>
      <c r="K77" s="15">
        <v>24</v>
      </c>
    </row>
    <row r="78" spans="1:11" x14ac:dyDescent="0.2">
      <c r="A78" s="11" t="s">
        <v>1222</v>
      </c>
      <c r="B78" s="15">
        <v>86</v>
      </c>
      <c r="H78" s="11" t="s">
        <v>1274</v>
      </c>
      <c r="I78" s="15">
        <v>238</v>
      </c>
      <c r="J78" s="11" t="s">
        <v>652</v>
      </c>
      <c r="K78" s="15">
        <v>1</v>
      </c>
    </row>
    <row r="79" spans="1:11" x14ac:dyDescent="0.2">
      <c r="A79" s="11" t="s">
        <v>1076</v>
      </c>
      <c r="B79" s="15">
        <v>133</v>
      </c>
      <c r="H79" s="11" t="s">
        <v>378</v>
      </c>
      <c r="I79" s="15">
        <v>246</v>
      </c>
      <c r="J79" s="11" t="s">
        <v>1806</v>
      </c>
      <c r="K79" s="15">
        <v>31</v>
      </c>
    </row>
    <row r="80" spans="1:11" x14ac:dyDescent="0.2">
      <c r="A80" s="11" t="s">
        <v>366</v>
      </c>
      <c r="B80" s="15">
        <v>30</v>
      </c>
      <c r="H80" s="11" t="s">
        <v>1880</v>
      </c>
      <c r="I80" s="15">
        <v>2289</v>
      </c>
      <c r="J80" s="11" t="s">
        <v>1222</v>
      </c>
      <c r="K80" s="15">
        <v>86</v>
      </c>
    </row>
    <row r="81" spans="1:11" x14ac:dyDescent="0.2">
      <c r="A81" s="11" t="s">
        <v>460</v>
      </c>
      <c r="B81" s="15">
        <v>40</v>
      </c>
      <c r="H81" s="11" t="s">
        <v>1603</v>
      </c>
      <c r="I81" s="15">
        <v>3308</v>
      </c>
      <c r="J81" s="11" t="s">
        <v>1076</v>
      </c>
      <c r="K81" s="15">
        <v>133</v>
      </c>
    </row>
    <row r="82" spans="1:11" x14ac:dyDescent="0.2">
      <c r="A82" s="11" t="s">
        <v>414</v>
      </c>
      <c r="B82" s="15">
        <v>136</v>
      </c>
      <c r="H82" s="11" t="s">
        <v>933</v>
      </c>
      <c r="I82" s="15">
        <v>143</v>
      </c>
      <c r="J82" s="11" t="s">
        <v>366</v>
      </c>
      <c r="K82" s="15">
        <v>30</v>
      </c>
    </row>
    <row r="83" spans="1:11" x14ac:dyDescent="0.2">
      <c r="A83" s="11" t="s">
        <v>282</v>
      </c>
      <c r="B83" s="15">
        <v>73</v>
      </c>
      <c r="H83" s="11" t="s">
        <v>1508</v>
      </c>
      <c r="I83" s="15">
        <v>1991</v>
      </c>
      <c r="J83" s="11" t="s">
        <v>460</v>
      </c>
      <c r="K83" s="15">
        <v>40</v>
      </c>
    </row>
    <row r="84" spans="1:11" x14ac:dyDescent="0.2">
      <c r="A84" s="11" t="s">
        <v>878</v>
      </c>
      <c r="B84" s="15">
        <v>5497</v>
      </c>
      <c r="H84" s="11" t="s">
        <v>87</v>
      </c>
      <c r="I84" s="15">
        <v>163</v>
      </c>
      <c r="J84" s="11" t="s">
        <v>414</v>
      </c>
      <c r="K84" s="15">
        <v>136</v>
      </c>
    </row>
    <row r="85" spans="1:11" x14ac:dyDescent="0.2">
      <c r="A85" s="11" t="s">
        <v>668</v>
      </c>
      <c r="B85" s="15">
        <v>803</v>
      </c>
      <c r="H85" s="11" t="s">
        <v>1550</v>
      </c>
      <c r="I85" s="15">
        <v>114</v>
      </c>
      <c r="J85" s="11" t="s">
        <v>282</v>
      </c>
      <c r="K85" s="15">
        <v>73</v>
      </c>
    </row>
    <row r="86" spans="1:11" x14ac:dyDescent="0.2">
      <c r="A86" s="11" t="s">
        <v>1886</v>
      </c>
      <c r="B86" s="15">
        <v>37</v>
      </c>
      <c r="H86" s="11" t="s">
        <v>94</v>
      </c>
      <c r="I86" s="15">
        <v>2220</v>
      </c>
      <c r="J86" s="11" t="s">
        <v>878</v>
      </c>
      <c r="K86" s="15">
        <v>5497</v>
      </c>
    </row>
    <row r="87" spans="1:11" x14ac:dyDescent="0.2">
      <c r="A87" s="11" t="s">
        <v>1828</v>
      </c>
      <c r="B87" s="15">
        <v>1221</v>
      </c>
      <c r="H87" s="11" t="s">
        <v>1741</v>
      </c>
      <c r="I87" s="15">
        <v>2662</v>
      </c>
      <c r="J87" s="11" t="s">
        <v>668</v>
      </c>
      <c r="K87" s="15">
        <v>803</v>
      </c>
    </row>
    <row r="88" spans="1:11" x14ac:dyDescent="0.2">
      <c r="A88" s="11" t="s">
        <v>1019</v>
      </c>
      <c r="B88" s="15">
        <v>21</v>
      </c>
      <c r="H88" s="11" t="s">
        <v>1429</v>
      </c>
      <c r="I88" s="15">
        <v>196</v>
      </c>
      <c r="J88" s="11" t="s">
        <v>1886</v>
      </c>
      <c r="K88" s="15">
        <v>37</v>
      </c>
    </row>
    <row r="89" spans="1:11" x14ac:dyDescent="0.2">
      <c r="A89" s="11" t="s">
        <v>1488</v>
      </c>
      <c r="B89" s="15">
        <v>1596</v>
      </c>
      <c r="H89" s="11" t="s">
        <v>368</v>
      </c>
      <c r="I89" s="15">
        <v>41</v>
      </c>
      <c r="J89" s="11" t="s">
        <v>1828</v>
      </c>
      <c r="K89" s="15">
        <v>1221</v>
      </c>
    </row>
    <row r="90" spans="1:11" x14ac:dyDescent="0.2">
      <c r="A90" s="11" t="s">
        <v>1135</v>
      </c>
      <c r="B90" s="15">
        <v>2690</v>
      </c>
      <c r="H90" s="11" t="s">
        <v>1304</v>
      </c>
      <c r="I90" s="15">
        <v>3063</v>
      </c>
      <c r="J90" s="11" t="s">
        <v>1019</v>
      </c>
      <c r="K90" s="15">
        <v>21</v>
      </c>
    </row>
    <row r="91" spans="1:11" x14ac:dyDescent="0.2">
      <c r="A91" s="11" t="s">
        <v>948</v>
      </c>
      <c r="B91" s="15">
        <v>1</v>
      </c>
      <c r="H91" s="11" t="s">
        <v>718</v>
      </c>
      <c r="I91" s="15">
        <v>253</v>
      </c>
      <c r="J91" s="11" t="s">
        <v>1488</v>
      </c>
      <c r="K91" s="15">
        <v>1596</v>
      </c>
    </row>
    <row r="92" spans="1:11" x14ac:dyDescent="0.2">
      <c r="A92" s="11" t="s">
        <v>768</v>
      </c>
      <c r="B92" s="15">
        <v>23</v>
      </c>
      <c r="H92" s="11" t="s">
        <v>466</v>
      </c>
      <c r="I92" s="15">
        <v>43</v>
      </c>
      <c r="J92" s="11" t="s">
        <v>1135</v>
      </c>
      <c r="K92" s="15">
        <v>2690</v>
      </c>
    </row>
    <row r="93" spans="1:11" x14ac:dyDescent="0.2">
      <c r="A93" s="11" t="s">
        <v>1784</v>
      </c>
      <c r="B93" s="15">
        <v>57</v>
      </c>
      <c r="H93" s="11" t="s">
        <v>1498</v>
      </c>
      <c r="I93" s="15">
        <v>1071</v>
      </c>
      <c r="J93" s="11" t="s">
        <v>948</v>
      </c>
      <c r="K93" s="15">
        <v>1</v>
      </c>
    </row>
    <row r="94" spans="1:11" x14ac:dyDescent="0.2">
      <c r="A94" s="11" t="s">
        <v>1151</v>
      </c>
      <c r="B94" s="15">
        <v>1028</v>
      </c>
      <c r="H94" s="11" t="s">
        <v>43</v>
      </c>
      <c r="I94" s="15">
        <v>227</v>
      </c>
      <c r="J94" s="11" t="s">
        <v>768</v>
      </c>
      <c r="K94" s="15">
        <v>23</v>
      </c>
    </row>
    <row r="95" spans="1:11" x14ac:dyDescent="0.2">
      <c r="A95" s="11" t="s">
        <v>614</v>
      </c>
      <c r="B95" s="15">
        <v>2062</v>
      </c>
      <c r="H95" s="11" t="s">
        <v>1854</v>
      </c>
      <c r="I95" s="15">
        <v>462</v>
      </c>
      <c r="J95" s="11" t="s">
        <v>1784</v>
      </c>
      <c r="K95" s="15">
        <v>57</v>
      </c>
    </row>
    <row r="96" spans="1:11" x14ac:dyDescent="0.2">
      <c r="A96" s="11" t="s">
        <v>297</v>
      </c>
      <c r="B96" s="15">
        <v>662</v>
      </c>
      <c r="H96" s="11" t="s">
        <v>144</v>
      </c>
      <c r="I96" s="15">
        <v>303</v>
      </c>
      <c r="J96" s="11" t="s">
        <v>1151</v>
      </c>
      <c r="K96" s="15">
        <v>1028</v>
      </c>
    </row>
    <row r="97" spans="1:11" x14ac:dyDescent="0.2">
      <c r="A97" s="11" t="s">
        <v>1786</v>
      </c>
      <c r="B97" s="15">
        <v>1229</v>
      </c>
      <c r="H97" s="11" t="s">
        <v>284</v>
      </c>
      <c r="I97" s="15">
        <v>275</v>
      </c>
      <c r="J97" s="11" t="s">
        <v>614</v>
      </c>
      <c r="K97" s="15">
        <v>2062</v>
      </c>
    </row>
    <row r="98" spans="1:11" x14ac:dyDescent="0.2">
      <c r="A98" s="11" t="s">
        <v>1368</v>
      </c>
      <c r="B98" s="15">
        <v>87</v>
      </c>
      <c r="H98" s="11" t="s">
        <v>259</v>
      </c>
      <c r="I98" s="15">
        <v>95</v>
      </c>
      <c r="J98" s="11" t="s">
        <v>297</v>
      </c>
      <c r="K98" s="15">
        <v>662</v>
      </c>
    </row>
    <row r="99" spans="1:11" x14ac:dyDescent="0.2">
      <c r="A99" s="11" t="s">
        <v>223</v>
      </c>
      <c r="B99" s="15">
        <v>1482</v>
      </c>
      <c r="H99" s="11" t="s">
        <v>648</v>
      </c>
      <c r="I99" s="15">
        <v>72</v>
      </c>
      <c r="J99" s="11" t="s">
        <v>1786</v>
      </c>
      <c r="K99" s="15">
        <v>1229</v>
      </c>
    </row>
    <row r="100" spans="1:11" x14ac:dyDescent="0.2">
      <c r="A100" s="11" t="s">
        <v>656</v>
      </c>
      <c r="B100" s="15">
        <v>245</v>
      </c>
      <c r="H100" s="11" t="s">
        <v>1546</v>
      </c>
      <c r="I100" s="15">
        <v>288</v>
      </c>
      <c r="J100" s="11" t="s">
        <v>1368</v>
      </c>
      <c r="K100" s="15">
        <v>87</v>
      </c>
    </row>
    <row r="101" spans="1:11" x14ac:dyDescent="0.2">
      <c r="A101" s="11" t="s">
        <v>1332</v>
      </c>
      <c r="B101" s="15">
        <v>4697</v>
      </c>
      <c r="H101" s="11" t="s">
        <v>1812</v>
      </c>
      <c r="I101" s="15">
        <v>1470</v>
      </c>
      <c r="J101" s="11" t="s">
        <v>223</v>
      </c>
      <c r="K101" s="15">
        <v>1482</v>
      </c>
    </row>
    <row r="102" spans="1:11" x14ac:dyDescent="0.2">
      <c r="A102" s="11" t="s">
        <v>604</v>
      </c>
      <c r="B102" s="15">
        <v>133</v>
      </c>
      <c r="H102" s="11" t="s">
        <v>1248</v>
      </c>
      <c r="I102" s="15">
        <v>102</v>
      </c>
      <c r="J102" s="11" t="s">
        <v>656</v>
      </c>
      <c r="K102" s="15">
        <v>245</v>
      </c>
    </row>
    <row r="103" spans="1:11" x14ac:dyDescent="0.2">
      <c r="A103" s="11" t="s">
        <v>1468</v>
      </c>
      <c r="B103" s="15">
        <v>656</v>
      </c>
      <c r="H103" s="11" t="s">
        <v>1780</v>
      </c>
      <c r="I103" s="15">
        <v>4358</v>
      </c>
      <c r="J103" s="11" t="s">
        <v>1332</v>
      </c>
      <c r="K103" s="15">
        <v>4697</v>
      </c>
    </row>
    <row r="104" spans="1:11" x14ac:dyDescent="0.2">
      <c r="A104" s="11" t="s">
        <v>215</v>
      </c>
      <c r="B104" s="15">
        <v>1000</v>
      </c>
      <c r="H104" s="11" t="s">
        <v>1346</v>
      </c>
      <c r="I104" s="15">
        <v>409</v>
      </c>
      <c r="J104" s="11" t="s">
        <v>604</v>
      </c>
      <c r="K104" s="15">
        <v>133</v>
      </c>
    </row>
    <row r="105" spans="1:11" x14ac:dyDescent="0.2">
      <c r="A105" s="11" t="s">
        <v>808</v>
      </c>
      <c r="B105" s="15">
        <v>355</v>
      </c>
      <c r="H105" s="11" t="s">
        <v>217</v>
      </c>
      <c r="I105" s="15">
        <v>374</v>
      </c>
      <c r="J105" s="11" t="s">
        <v>1468</v>
      </c>
      <c r="K105" s="15">
        <v>656</v>
      </c>
    </row>
    <row r="106" spans="1:11" x14ac:dyDescent="0.2">
      <c r="A106" s="11" t="s">
        <v>826</v>
      </c>
      <c r="B106" s="15">
        <v>424</v>
      </c>
      <c r="H106" s="11" t="s">
        <v>288</v>
      </c>
      <c r="I106" s="15">
        <v>154</v>
      </c>
      <c r="J106" s="11" t="s">
        <v>215</v>
      </c>
      <c r="K106" s="15">
        <v>1000</v>
      </c>
    </row>
    <row r="107" spans="1:11" x14ac:dyDescent="0.2">
      <c r="A107" s="11" t="s">
        <v>1448</v>
      </c>
      <c r="B107" s="15">
        <v>2025</v>
      </c>
      <c r="H107" s="11" t="s">
        <v>225</v>
      </c>
      <c r="I107" s="15">
        <v>113</v>
      </c>
      <c r="J107" s="11" t="s">
        <v>808</v>
      </c>
      <c r="K107" s="15">
        <v>355</v>
      </c>
    </row>
    <row r="108" spans="1:11" x14ac:dyDescent="0.2">
      <c r="A108" s="11" t="s">
        <v>1870</v>
      </c>
      <c r="B108" s="15">
        <v>225</v>
      </c>
      <c r="H108" s="11" t="s">
        <v>1025</v>
      </c>
      <c r="I108" s="15">
        <v>85</v>
      </c>
      <c r="J108" s="11" t="s">
        <v>826</v>
      </c>
      <c r="K108" s="15">
        <v>424</v>
      </c>
    </row>
    <row r="109" spans="1:11" x14ac:dyDescent="0.2">
      <c r="A109" s="11" t="s">
        <v>231</v>
      </c>
      <c r="B109" s="15">
        <v>679</v>
      </c>
      <c r="H109" s="11" t="s">
        <v>101</v>
      </c>
      <c r="I109" s="15">
        <v>129</v>
      </c>
      <c r="J109" s="11" t="s">
        <v>1448</v>
      </c>
      <c r="K109" s="15">
        <v>2025</v>
      </c>
    </row>
    <row r="110" spans="1:11" x14ac:dyDescent="0.2">
      <c r="A110" s="11" t="s">
        <v>1627</v>
      </c>
      <c r="B110" s="15">
        <v>78</v>
      </c>
      <c r="H110" s="11" t="s">
        <v>370</v>
      </c>
      <c r="I110" s="15">
        <v>1821</v>
      </c>
      <c r="J110" s="11" t="s">
        <v>1870</v>
      </c>
      <c r="K110" s="15">
        <v>225</v>
      </c>
    </row>
    <row r="111" spans="1:11" x14ac:dyDescent="0.2">
      <c r="A111" s="11" t="s">
        <v>1992</v>
      </c>
      <c r="B111" s="15">
        <v>75</v>
      </c>
      <c r="H111" s="11" t="s">
        <v>69</v>
      </c>
      <c r="I111" s="15">
        <v>1249</v>
      </c>
      <c r="J111" s="11" t="s">
        <v>231</v>
      </c>
      <c r="K111" s="15">
        <v>679</v>
      </c>
    </row>
    <row r="112" spans="1:11" x14ac:dyDescent="0.2">
      <c r="A112" s="11" t="s">
        <v>255</v>
      </c>
      <c r="B112" s="15">
        <v>37</v>
      </c>
      <c r="H112" s="11" t="s">
        <v>1250</v>
      </c>
      <c r="I112" s="15">
        <v>2857</v>
      </c>
      <c r="J112" s="11" t="s">
        <v>1627</v>
      </c>
      <c r="K112" s="15">
        <v>78</v>
      </c>
    </row>
    <row r="113" spans="1:11" x14ac:dyDescent="0.2">
      <c r="A113" s="11" t="s">
        <v>1194</v>
      </c>
      <c r="B113" s="15">
        <v>558</v>
      </c>
      <c r="H113" s="11" t="s">
        <v>1729</v>
      </c>
      <c r="I113" s="15">
        <v>172</v>
      </c>
      <c r="J113" s="11" t="s">
        <v>1992</v>
      </c>
      <c r="K113" s="15">
        <v>75</v>
      </c>
    </row>
    <row r="114" spans="1:11" x14ac:dyDescent="0.2">
      <c r="A114" s="11" t="s">
        <v>1103</v>
      </c>
      <c r="B114" s="15">
        <v>9</v>
      </c>
      <c r="H114" s="11" t="s">
        <v>81</v>
      </c>
      <c r="I114" s="15">
        <v>890</v>
      </c>
      <c r="J114" s="11" t="s">
        <v>255</v>
      </c>
      <c r="K114" s="15">
        <v>37</v>
      </c>
    </row>
    <row r="115" spans="1:11" x14ac:dyDescent="0.2">
      <c r="A115" s="11" t="s">
        <v>524</v>
      </c>
      <c r="B115" s="15">
        <v>57</v>
      </c>
      <c r="H115" s="11" t="s">
        <v>1739</v>
      </c>
      <c r="I115" s="15">
        <v>1467</v>
      </c>
      <c r="J115" s="11" t="s">
        <v>1194</v>
      </c>
      <c r="K115" s="15">
        <v>558</v>
      </c>
    </row>
    <row r="116" spans="1:11" x14ac:dyDescent="0.2">
      <c r="A116" s="11" t="s">
        <v>1032</v>
      </c>
      <c r="B116" s="15">
        <v>15</v>
      </c>
      <c r="H116" s="11" t="s">
        <v>1053</v>
      </c>
      <c r="I116" s="15">
        <v>460</v>
      </c>
      <c r="J116" s="11" t="s">
        <v>1103</v>
      </c>
      <c r="K116" s="15">
        <v>9</v>
      </c>
    </row>
    <row r="117" spans="1:11" x14ac:dyDescent="0.2">
      <c r="A117" s="11" t="s">
        <v>628</v>
      </c>
      <c r="B117" s="15">
        <v>137</v>
      </c>
      <c r="H117" s="11" t="s">
        <v>194</v>
      </c>
      <c r="I117" s="15">
        <v>88</v>
      </c>
      <c r="J117" s="11" t="s">
        <v>524</v>
      </c>
      <c r="K117" s="15">
        <v>57</v>
      </c>
    </row>
    <row r="118" spans="1:11" x14ac:dyDescent="0.2">
      <c r="A118" s="11" t="s">
        <v>824</v>
      </c>
      <c r="B118" s="15">
        <v>1068</v>
      </c>
      <c r="H118" s="11" t="s">
        <v>1818</v>
      </c>
      <c r="I118" s="15">
        <v>199</v>
      </c>
      <c r="J118" s="11" t="s">
        <v>1032</v>
      </c>
      <c r="K118" s="15">
        <v>15</v>
      </c>
    </row>
    <row r="119" spans="1:11" x14ac:dyDescent="0.2">
      <c r="A119" s="11" t="s">
        <v>2004</v>
      </c>
      <c r="B119" s="15">
        <v>64</v>
      </c>
      <c r="H119" s="11" t="s">
        <v>1707</v>
      </c>
      <c r="I119" s="15">
        <v>1797</v>
      </c>
      <c r="J119" s="11" t="s">
        <v>628</v>
      </c>
      <c r="K119" s="15">
        <v>137</v>
      </c>
    </row>
    <row r="120" spans="1:11" x14ac:dyDescent="0.2">
      <c r="A120" s="11" t="s">
        <v>1971</v>
      </c>
      <c r="B120" s="15">
        <v>24</v>
      </c>
      <c r="H120" s="11" t="s">
        <v>1725</v>
      </c>
      <c r="I120" s="15">
        <v>48</v>
      </c>
      <c r="J120" s="11" t="s">
        <v>824</v>
      </c>
      <c r="K120" s="15">
        <v>1068</v>
      </c>
    </row>
    <row r="121" spans="1:11" x14ac:dyDescent="0.2">
      <c r="A121" s="11" t="s">
        <v>736</v>
      </c>
      <c r="B121" s="15">
        <v>328</v>
      </c>
      <c r="H121" s="11" t="s">
        <v>382</v>
      </c>
      <c r="I121" s="15">
        <v>2506</v>
      </c>
      <c r="J121" s="11" t="s">
        <v>2004</v>
      </c>
      <c r="K121" s="15">
        <v>64</v>
      </c>
    </row>
    <row r="122" spans="1:11" x14ac:dyDescent="0.2">
      <c r="A122" s="11" t="s">
        <v>1502</v>
      </c>
      <c r="B122" s="15">
        <v>1121</v>
      </c>
      <c r="H122" s="11" t="s">
        <v>1109</v>
      </c>
      <c r="I122" s="15">
        <v>126</v>
      </c>
      <c r="J122" s="11" t="s">
        <v>1971</v>
      </c>
      <c r="K122" s="15">
        <v>24</v>
      </c>
    </row>
    <row r="123" spans="1:11" x14ac:dyDescent="0.2">
      <c r="A123" s="11" t="s">
        <v>764</v>
      </c>
      <c r="B123" s="15">
        <v>40</v>
      </c>
      <c r="H123" s="11" t="s">
        <v>1023</v>
      </c>
      <c r="I123" s="15">
        <v>115</v>
      </c>
      <c r="J123" s="11" t="s">
        <v>736</v>
      </c>
      <c r="K123" s="15">
        <v>328</v>
      </c>
    </row>
    <row r="124" spans="1:11" x14ac:dyDescent="0.2">
      <c r="A124" s="11" t="s">
        <v>1969</v>
      </c>
      <c r="B124" s="15">
        <v>594</v>
      </c>
      <c r="H124" s="11" t="s">
        <v>1792</v>
      </c>
      <c r="I124" s="15">
        <v>2414</v>
      </c>
      <c r="J124" s="11" t="s">
        <v>1502</v>
      </c>
      <c r="K124" s="15">
        <v>1121</v>
      </c>
    </row>
    <row r="125" spans="1:11" x14ac:dyDescent="0.2">
      <c r="A125" s="11" t="s">
        <v>1095</v>
      </c>
      <c r="B125" s="15">
        <v>63</v>
      </c>
      <c r="H125" s="11" t="s">
        <v>168</v>
      </c>
      <c r="I125" s="15">
        <v>1600</v>
      </c>
      <c r="J125" s="11" t="s">
        <v>764</v>
      </c>
      <c r="K125" s="15">
        <v>40</v>
      </c>
    </row>
    <row r="126" spans="1:11" x14ac:dyDescent="0.2">
      <c r="A126" s="11" t="s">
        <v>303</v>
      </c>
      <c r="B126" s="15">
        <v>774</v>
      </c>
      <c r="H126" s="11" t="s">
        <v>386</v>
      </c>
      <c r="I126" s="15">
        <v>146</v>
      </c>
      <c r="J126" s="11" t="s">
        <v>1969</v>
      </c>
      <c r="K126" s="15">
        <v>594</v>
      </c>
    </row>
    <row r="127" spans="1:11" x14ac:dyDescent="0.2">
      <c r="A127" s="11" t="s">
        <v>658</v>
      </c>
      <c r="B127" s="15">
        <v>32</v>
      </c>
      <c r="H127" s="11" t="s">
        <v>946</v>
      </c>
      <c r="I127" s="15">
        <v>86</v>
      </c>
      <c r="J127" s="11" t="s">
        <v>1095</v>
      </c>
      <c r="K127" s="15">
        <v>63</v>
      </c>
    </row>
    <row r="128" spans="1:11" x14ac:dyDescent="0.2">
      <c r="A128" s="11" t="s">
        <v>734</v>
      </c>
      <c r="B128" s="15">
        <v>1257</v>
      </c>
      <c r="H128" s="11" t="s">
        <v>927</v>
      </c>
      <c r="I128" s="15">
        <v>2293</v>
      </c>
      <c r="J128" s="11" t="s">
        <v>303</v>
      </c>
      <c r="K128" s="15">
        <v>774</v>
      </c>
    </row>
    <row r="129" spans="1:11" x14ac:dyDescent="0.2">
      <c r="A129" s="11" t="s">
        <v>1569</v>
      </c>
      <c r="B129" s="15">
        <v>513</v>
      </c>
      <c r="H129" s="11" t="s">
        <v>812</v>
      </c>
      <c r="I129" s="15">
        <v>84</v>
      </c>
      <c r="J129" s="11" t="s">
        <v>658</v>
      </c>
      <c r="K129" s="15">
        <v>32</v>
      </c>
    </row>
    <row r="130" spans="1:11" x14ac:dyDescent="0.2">
      <c r="A130" s="11" t="s">
        <v>362</v>
      </c>
      <c r="B130" s="15">
        <v>1194</v>
      </c>
      <c r="H130" s="11" t="s">
        <v>878</v>
      </c>
      <c r="I130" s="15">
        <v>245</v>
      </c>
      <c r="J130" s="11" t="s">
        <v>734</v>
      </c>
      <c r="K130" s="15">
        <v>1257</v>
      </c>
    </row>
    <row r="131" spans="1:11" x14ac:dyDescent="0.2">
      <c r="A131" s="11" t="s">
        <v>1922</v>
      </c>
      <c r="B131" s="15">
        <v>181</v>
      </c>
      <c r="H131" s="11" t="s">
        <v>1776</v>
      </c>
      <c r="I131" s="15">
        <v>81</v>
      </c>
      <c r="J131" s="11" t="s">
        <v>1569</v>
      </c>
      <c r="K131" s="15">
        <v>513</v>
      </c>
    </row>
    <row r="132" spans="1:11" x14ac:dyDescent="0.2">
      <c r="A132" s="11" t="s">
        <v>330</v>
      </c>
      <c r="B132" s="15">
        <v>326</v>
      </c>
      <c r="H132" s="11" t="s">
        <v>668</v>
      </c>
      <c r="I132" s="15">
        <v>463</v>
      </c>
      <c r="J132" s="11" t="s">
        <v>362</v>
      </c>
      <c r="K132" s="15">
        <v>1194</v>
      </c>
    </row>
    <row r="133" spans="1:11" x14ac:dyDescent="0.2">
      <c r="A133" s="11" t="s">
        <v>1772</v>
      </c>
      <c r="B133" s="15">
        <v>121</v>
      </c>
      <c r="H133" s="11" t="s">
        <v>832</v>
      </c>
      <c r="I133" s="15">
        <v>50</v>
      </c>
      <c r="J133" s="11" t="s">
        <v>1922</v>
      </c>
      <c r="K133" s="15">
        <v>181</v>
      </c>
    </row>
    <row r="134" spans="1:11" x14ac:dyDescent="0.2">
      <c r="A134" s="11" t="s">
        <v>913</v>
      </c>
      <c r="B134" s="15">
        <v>91</v>
      </c>
      <c r="H134" s="11" t="s">
        <v>1758</v>
      </c>
      <c r="I134" s="15">
        <v>217</v>
      </c>
      <c r="J134" s="11" t="s">
        <v>330</v>
      </c>
      <c r="K134" s="15">
        <v>326</v>
      </c>
    </row>
    <row r="135" spans="1:11" x14ac:dyDescent="0.2">
      <c r="A135" s="11" t="s">
        <v>1651</v>
      </c>
      <c r="B135" s="15">
        <v>19</v>
      </c>
      <c r="H135" s="11" t="s">
        <v>196</v>
      </c>
      <c r="I135" s="15">
        <v>85</v>
      </c>
      <c r="J135" s="11" t="s">
        <v>1772</v>
      </c>
      <c r="K135" s="15">
        <v>121</v>
      </c>
    </row>
    <row r="136" spans="1:11" x14ac:dyDescent="0.2">
      <c r="A136" s="11" t="s">
        <v>1129</v>
      </c>
      <c r="B136" s="15">
        <v>49</v>
      </c>
      <c r="H136" s="11" t="s">
        <v>516</v>
      </c>
      <c r="I136" s="15">
        <v>92</v>
      </c>
      <c r="J136" s="11" t="s">
        <v>913</v>
      </c>
      <c r="K136" s="15">
        <v>91</v>
      </c>
    </row>
    <row r="137" spans="1:11" x14ac:dyDescent="0.2">
      <c r="A137" s="11" t="s">
        <v>1589</v>
      </c>
      <c r="B137" s="15">
        <v>676</v>
      </c>
      <c r="H137" s="11" t="s">
        <v>221</v>
      </c>
      <c r="I137" s="15">
        <v>203</v>
      </c>
      <c r="J137" s="11" t="s">
        <v>1651</v>
      </c>
      <c r="K137" s="15">
        <v>19</v>
      </c>
    </row>
    <row r="138" spans="1:11" x14ac:dyDescent="0.2">
      <c r="A138" s="11" t="s">
        <v>748</v>
      </c>
      <c r="B138" s="15">
        <v>3483</v>
      </c>
      <c r="H138" s="11" t="s">
        <v>1900</v>
      </c>
      <c r="I138" s="15">
        <v>105</v>
      </c>
      <c r="J138" s="11" t="s">
        <v>1129</v>
      </c>
      <c r="K138" s="15">
        <v>49</v>
      </c>
    </row>
    <row r="139" spans="1:11" x14ac:dyDescent="0.2">
      <c r="A139" s="11" t="s">
        <v>388</v>
      </c>
      <c r="B139" s="15">
        <v>955</v>
      </c>
      <c r="H139" s="11" t="s">
        <v>1888</v>
      </c>
      <c r="I139" s="15">
        <v>3777</v>
      </c>
      <c r="J139" s="11" t="s">
        <v>1589</v>
      </c>
      <c r="K139" s="15">
        <v>676</v>
      </c>
    </row>
    <row r="140" spans="1:11" x14ac:dyDescent="0.2">
      <c r="A140" s="11" t="s">
        <v>836</v>
      </c>
      <c r="B140" s="15">
        <v>1608</v>
      </c>
      <c r="H140" s="11" t="s">
        <v>622</v>
      </c>
      <c r="I140" s="15">
        <v>254</v>
      </c>
      <c r="J140" s="11" t="s">
        <v>748</v>
      </c>
      <c r="K140" s="15">
        <v>3483</v>
      </c>
    </row>
    <row r="141" spans="1:11" x14ac:dyDescent="0.2">
      <c r="A141" s="11" t="s">
        <v>1172</v>
      </c>
      <c r="B141" s="15">
        <v>1790</v>
      </c>
      <c r="H141" s="11" t="s">
        <v>1284</v>
      </c>
      <c r="I141" s="15">
        <v>2144</v>
      </c>
      <c r="J141" s="11" t="s">
        <v>388</v>
      </c>
      <c r="K141" s="15">
        <v>955</v>
      </c>
    </row>
    <row r="142" spans="1:11" x14ac:dyDescent="0.2">
      <c r="A142" s="11" t="s">
        <v>151</v>
      </c>
      <c r="B142" s="15">
        <v>75</v>
      </c>
      <c r="H142" s="11" t="s">
        <v>265</v>
      </c>
      <c r="I142" s="15">
        <v>83</v>
      </c>
      <c r="J142" s="11" t="s">
        <v>836</v>
      </c>
      <c r="K142" s="15">
        <v>1608</v>
      </c>
    </row>
    <row r="143" spans="1:11" x14ac:dyDescent="0.2">
      <c r="A143" s="11" t="s">
        <v>1975</v>
      </c>
      <c r="B143" s="15">
        <v>252</v>
      </c>
      <c r="H143" s="11" t="s">
        <v>1990</v>
      </c>
      <c r="I143" s="15">
        <v>323</v>
      </c>
      <c r="J143" s="11" t="s">
        <v>1172</v>
      </c>
      <c r="K143" s="15">
        <v>1790</v>
      </c>
    </row>
    <row r="144" spans="1:11" x14ac:dyDescent="0.2">
      <c r="A144" s="11" t="s">
        <v>1526</v>
      </c>
      <c r="B144" s="15">
        <v>34</v>
      </c>
      <c r="H144" s="11" t="s">
        <v>251</v>
      </c>
      <c r="I144" s="15">
        <v>164</v>
      </c>
      <c r="J144" s="11" t="s">
        <v>151</v>
      </c>
      <c r="K144" s="15">
        <v>75</v>
      </c>
    </row>
    <row r="145" spans="1:11" x14ac:dyDescent="0.2">
      <c r="A145" s="11" t="s">
        <v>636</v>
      </c>
      <c r="B145" s="15">
        <v>10</v>
      </c>
      <c r="H145" s="11" t="s">
        <v>568</v>
      </c>
      <c r="I145" s="15">
        <v>186</v>
      </c>
      <c r="J145" s="11" t="s">
        <v>1975</v>
      </c>
      <c r="K145" s="15">
        <v>252</v>
      </c>
    </row>
    <row r="146" spans="1:11" x14ac:dyDescent="0.2">
      <c r="A146" s="11" t="s">
        <v>1354</v>
      </c>
      <c r="B146" s="15">
        <v>504</v>
      </c>
      <c r="H146" s="11" t="s">
        <v>1298</v>
      </c>
      <c r="I146" s="15">
        <v>96</v>
      </c>
      <c r="J146" s="11" t="s">
        <v>1526</v>
      </c>
      <c r="K146" s="15">
        <v>34</v>
      </c>
    </row>
    <row r="147" spans="1:11" x14ac:dyDescent="0.2">
      <c r="A147" s="11" t="s">
        <v>1703</v>
      </c>
      <c r="B147" s="15">
        <v>1758</v>
      </c>
      <c r="H147" s="11" t="s">
        <v>1679</v>
      </c>
      <c r="I147" s="15">
        <v>252</v>
      </c>
      <c r="J147" s="11" t="s">
        <v>636</v>
      </c>
      <c r="K147" s="15">
        <v>10</v>
      </c>
    </row>
    <row r="148" spans="1:11" x14ac:dyDescent="0.2">
      <c r="A148" s="11" t="s">
        <v>328</v>
      </c>
      <c r="B148" s="15">
        <v>115</v>
      </c>
      <c r="H148" s="11" t="s">
        <v>1528</v>
      </c>
      <c r="I148" s="15">
        <v>3388</v>
      </c>
      <c r="J148" s="11" t="s">
        <v>1354</v>
      </c>
      <c r="K148" s="15">
        <v>504</v>
      </c>
    </row>
    <row r="149" spans="1:11" x14ac:dyDescent="0.2">
      <c r="A149" s="11" t="s">
        <v>1001</v>
      </c>
      <c r="B149" s="15">
        <v>113</v>
      </c>
      <c r="H149" s="11" t="s">
        <v>901</v>
      </c>
      <c r="I149" s="15">
        <v>219</v>
      </c>
      <c r="J149" s="11" t="s">
        <v>1703</v>
      </c>
      <c r="K149" s="15">
        <v>1758</v>
      </c>
    </row>
    <row r="150" spans="1:11" x14ac:dyDescent="0.2">
      <c r="A150" s="11" t="s">
        <v>1127</v>
      </c>
      <c r="B150" s="15">
        <v>395</v>
      </c>
      <c r="H150" s="11" t="s">
        <v>1762</v>
      </c>
      <c r="I150" s="15">
        <v>3272</v>
      </c>
      <c r="J150" s="11" t="s">
        <v>328</v>
      </c>
      <c r="K150" s="15">
        <v>115</v>
      </c>
    </row>
    <row r="151" spans="1:11" x14ac:dyDescent="0.2">
      <c r="A151" s="11" t="s">
        <v>1733</v>
      </c>
      <c r="B151" s="15">
        <v>1</v>
      </c>
      <c r="H151" s="11" t="s">
        <v>526</v>
      </c>
      <c r="I151" s="15">
        <v>329</v>
      </c>
      <c r="J151" s="11" t="s">
        <v>1001</v>
      </c>
      <c r="K151" s="15">
        <v>113</v>
      </c>
    </row>
    <row r="152" spans="1:11" x14ac:dyDescent="0.2">
      <c r="A152" s="11" t="s">
        <v>495</v>
      </c>
      <c r="B152" s="15">
        <v>2179</v>
      </c>
      <c r="H152" s="11" t="s">
        <v>1643</v>
      </c>
      <c r="I152" s="15">
        <v>218</v>
      </c>
      <c r="J152" s="11" t="s">
        <v>1127</v>
      </c>
      <c r="K152" s="15">
        <v>395</v>
      </c>
    </row>
    <row r="153" spans="1:11" x14ac:dyDescent="0.2">
      <c r="A153" s="11" t="s">
        <v>1988</v>
      </c>
      <c r="B153" s="15">
        <v>742</v>
      </c>
      <c r="H153" s="11" t="s">
        <v>1898</v>
      </c>
      <c r="I153" s="15">
        <v>1902</v>
      </c>
      <c r="J153" s="11" t="s">
        <v>1733</v>
      </c>
      <c r="K153" s="15">
        <v>1</v>
      </c>
    </row>
    <row r="154" spans="1:11" x14ac:dyDescent="0.2">
      <c r="A154" s="11" t="s">
        <v>984</v>
      </c>
      <c r="B154" s="15">
        <v>16</v>
      </c>
      <c r="H154" s="11" t="s">
        <v>372</v>
      </c>
      <c r="I154" s="15">
        <v>164</v>
      </c>
      <c r="J154" s="11" t="s">
        <v>495</v>
      </c>
      <c r="K154" s="15">
        <v>2179</v>
      </c>
    </row>
    <row r="155" spans="1:11" x14ac:dyDescent="0.2">
      <c r="A155" s="11" t="s">
        <v>450</v>
      </c>
      <c r="B155" s="15">
        <v>13</v>
      </c>
      <c r="H155" s="11" t="s">
        <v>1466</v>
      </c>
      <c r="I155" s="15">
        <v>1785</v>
      </c>
      <c r="J155" s="11" t="s">
        <v>1988</v>
      </c>
      <c r="K155" s="15">
        <v>742</v>
      </c>
    </row>
    <row r="156" spans="1:11" x14ac:dyDescent="0.2">
      <c r="A156" s="11" t="s">
        <v>1046</v>
      </c>
      <c r="B156" s="15">
        <v>2072</v>
      </c>
      <c r="H156" s="11" t="s">
        <v>626</v>
      </c>
      <c r="I156" s="15">
        <v>176</v>
      </c>
      <c r="J156" s="11" t="s">
        <v>984</v>
      </c>
      <c r="K156" s="15">
        <v>16</v>
      </c>
    </row>
    <row r="157" spans="1:11" x14ac:dyDescent="0.2">
      <c r="A157" s="11" t="s">
        <v>105</v>
      </c>
      <c r="B157" s="15">
        <v>4306</v>
      </c>
      <c r="H157" s="11" t="s">
        <v>342</v>
      </c>
      <c r="I157" s="15">
        <v>768</v>
      </c>
      <c r="J157" s="11" t="s">
        <v>450</v>
      </c>
      <c r="K157" s="15">
        <v>13</v>
      </c>
    </row>
    <row r="158" spans="1:11" x14ac:dyDescent="0.2">
      <c r="A158" s="11" t="s">
        <v>1300</v>
      </c>
      <c r="B158" s="15">
        <v>750</v>
      </c>
      <c r="H158" s="11" t="s">
        <v>336</v>
      </c>
      <c r="I158" s="15">
        <v>117</v>
      </c>
      <c r="J158" s="11" t="s">
        <v>1046</v>
      </c>
      <c r="K158" s="15">
        <v>2072</v>
      </c>
    </row>
    <row r="159" spans="1:11" x14ac:dyDescent="0.2">
      <c r="A159" s="11" t="s">
        <v>1362</v>
      </c>
      <c r="B159" s="15">
        <v>77</v>
      </c>
      <c r="H159" s="11" t="s">
        <v>1182</v>
      </c>
      <c r="I159" s="15">
        <v>589</v>
      </c>
      <c r="J159" s="11" t="s">
        <v>105</v>
      </c>
      <c r="K159" s="15">
        <v>4306</v>
      </c>
    </row>
    <row r="160" spans="1:11" x14ac:dyDescent="0.2">
      <c r="A160" s="11" t="s">
        <v>1057</v>
      </c>
      <c r="B160" s="15">
        <v>347</v>
      </c>
      <c r="H160" s="11" t="s">
        <v>1524</v>
      </c>
      <c r="I160" s="15">
        <v>140</v>
      </c>
      <c r="J160" s="11" t="s">
        <v>1300</v>
      </c>
      <c r="K160" s="15">
        <v>750</v>
      </c>
    </row>
    <row r="161" spans="1:11" x14ac:dyDescent="0.2">
      <c r="A161" s="11" t="s">
        <v>1258</v>
      </c>
      <c r="B161" s="15">
        <v>67</v>
      </c>
      <c r="H161" s="11" t="s">
        <v>313</v>
      </c>
      <c r="I161" s="15">
        <v>2443</v>
      </c>
      <c r="J161" s="11" t="s">
        <v>1362</v>
      </c>
      <c r="K161" s="15">
        <v>77</v>
      </c>
    </row>
    <row r="162" spans="1:11" x14ac:dyDescent="0.2">
      <c r="A162" s="11" t="s">
        <v>1093</v>
      </c>
      <c r="B162" s="15">
        <v>1979</v>
      </c>
      <c r="H162" s="11" t="s">
        <v>674</v>
      </c>
      <c r="I162" s="15">
        <v>121</v>
      </c>
      <c r="J162" s="11" t="s">
        <v>1057</v>
      </c>
      <c r="K162" s="15">
        <v>347</v>
      </c>
    </row>
    <row r="163" spans="1:11" x14ac:dyDescent="0.2">
      <c r="A163" s="11" t="s">
        <v>1573</v>
      </c>
      <c r="B163" s="15">
        <v>3410</v>
      </c>
      <c r="H163" s="11" t="s">
        <v>160</v>
      </c>
      <c r="I163" s="15">
        <v>164</v>
      </c>
      <c r="J163" s="11" t="s">
        <v>1258</v>
      </c>
      <c r="K163" s="15">
        <v>67</v>
      </c>
    </row>
    <row r="164" spans="1:11" x14ac:dyDescent="0.2">
      <c r="A164" s="11" t="s">
        <v>1131</v>
      </c>
      <c r="B164" s="15">
        <v>180</v>
      </c>
      <c r="H164" s="11" t="s">
        <v>315</v>
      </c>
      <c r="I164" s="15">
        <v>89</v>
      </c>
      <c r="J164" s="11" t="s">
        <v>1093</v>
      </c>
      <c r="K164" s="15">
        <v>1979</v>
      </c>
    </row>
    <row r="165" spans="1:11" x14ac:dyDescent="0.2">
      <c r="A165" s="11" t="s">
        <v>1693</v>
      </c>
      <c r="B165" s="15">
        <v>22</v>
      </c>
      <c r="H165" s="11" t="s">
        <v>1166</v>
      </c>
      <c r="I165" s="15">
        <v>198</v>
      </c>
      <c r="J165" s="11" t="s">
        <v>1573</v>
      </c>
      <c r="K165" s="15">
        <v>3410</v>
      </c>
    </row>
    <row r="166" spans="1:11" x14ac:dyDescent="0.2">
      <c r="A166" s="11" t="s">
        <v>895</v>
      </c>
      <c r="B166" s="15">
        <v>162</v>
      </c>
      <c r="H166" s="11" t="s">
        <v>426</v>
      </c>
      <c r="I166" s="15">
        <v>1442</v>
      </c>
      <c r="J166" s="11" t="s">
        <v>1131</v>
      </c>
      <c r="K166" s="15">
        <v>180</v>
      </c>
    </row>
    <row r="167" spans="1:11" x14ac:dyDescent="0.2">
      <c r="A167" s="11" t="s">
        <v>402</v>
      </c>
      <c r="B167" s="15">
        <v>1130</v>
      </c>
      <c r="H167" s="11" t="s">
        <v>503</v>
      </c>
      <c r="I167" s="15">
        <v>5880</v>
      </c>
      <c r="J167" s="11" t="s">
        <v>1693</v>
      </c>
      <c r="K167" s="15">
        <v>22</v>
      </c>
    </row>
    <row r="168" spans="1:11" x14ac:dyDescent="0.2">
      <c r="A168" s="11" t="s">
        <v>146</v>
      </c>
      <c r="B168" s="15">
        <v>1</v>
      </c>
      <c r="H168" s="11" t="s">
        <v>1433</v>
      </c>
      <c r="I168" s="15">
        <v>7295</v>
      </c>
      <c r="J168" s="11" t="s">
        <v>895</v>
      </c>
      <c r="K168" s="15">
        <v>162</v>
      </c>
    </row>
    <row r="169" spans="1:11" x14ac:dyDescent="0.2">
      <c r="A169" s="11" t="s">
        <v>1336</v>
      </c>
      <c r="B169" s="15">
        <v>18</v>
      </c>
      <c r="H169" s="11" t="s">
        <v>1202</v>
      </c>
      <c r="I169" s="15">
        <v>87</v>
      </c>
      <c r="J169" s="11" t="s">
        <v>402</v>
      </c>
      <c r="K169" s="15">
        <v>1130</v>
      </c>
    </row>
    <row r="170" spans="1:11" x14ac:dyDescent="0.2">
      <c r="A170" s="11" t="s">
        <v>1619</v>
      </c>
      <c r="B170" s="15">
        <v>7</v>
      </c>
      <c r="H170" s="11" t="s">
        <v>1086</v>
      </c>
      <c r="I170" s="15">
        <v>32</v>
      </c>
      <c r="J170" s="11" t="s">
        <v>146</v>
      </c>
      <c r="K170" s="15">
        <v>1</v>
      </c>
    </row>
    <row r="171" spans="1:11" x14ac:dyDescent="0.2">
      <c r="A171" s="11" t="s">
        <v>1401</v>
      </c>
      <c r="B171" s="15">
        <v>1657</v>
      </c>
      <c r="H171" s="11" t="s">
        <v>1701</v>
      </c>
      <c r="I171" s="15">
        <v>119</v>
      </c>
      <c r="J171" s="11" t="s">
        <v>1336</v>
      </c>
      <c r="K171" s="15">
        <v>18</v>
      </c>
    </row>
    <row r="172" spans="1:11" x14ac:dyDescent="0.2">
      <c r="A172" s="11" t="s">
        <v>1384</v>
      </c>
      <c r="B172" s="15">
        <v>4428</v>
      </c>
      <c r="H172" s="11" t="s">
        <v>253</v>
      </c>
      <c r="I172" s="15">
        <v>448</v>
      </c>
      <c r="J172" s="11" t="s">
        <v>1619</v>
      </c>
      <c r="K172" s="15">
        <v>7</v>
      </c>
    </row>
    <row r="173" spans="1:11" x14ac:dyDescent="0.2">
      <c r="A173" s="11" t="s">
        <v>1613</v>
      </c>
      <c r="B173" s="15">
        <v>45</v>
      </c>
      <c r="H173" s="11" t="s">
        <v>628</v>
      </c>
      <c r="I173" s="15">
        <v>130</v>
      </c>
      <c r="J173" s="11" t="s">
        <v>1401</v>
      </c>
      <c r="K173" s="15">
        <v>1657</v>
      </c>
    </row>
    <row r="174" spans="1:11" x14ac:dyDescent="0.2">
      <c r="A174" s="11" t="s">
        <v>56</v>
      </c>
      <c r="B174" s="15">
        <v>55</v>
      </c>
      <c r="H174" s="11" t="s">
        <v>538</v>
      </c>
      <c r="I174" s="15">
        <v>238</v>
      </c>
      <c r="J174" s="11" t="s">
        <v>1384</v>
      </c>
      <c r="K174" s="15">
        <v>4428</v>
      </c>
    </row>
    <row r="175" spans="1:11" x14ac:dyDescent="0.2">
      <c r="A175" s="11" t="s">
        <v>123</v>
      </c>
      <c r="B175" s="15">
        <v>88</v>
      </c>
      <c r="H175" s="11" t="s">
        <v>1715</v>
      </c>
      <c r="I175" s="15">
        <v>155</v>
      </c>
      <c r="J175" s="11" t="s">
        <v>1613</v>
      </c>
      <c r="K175" s="15">
        <v>45</v>
      </c>
    </row>
    <row r="176" spans="1:11" x14ac:dyDescent="0.2">
      <c r="A176" s="11" t="s">
        <v>444</v>
      </c>
      <c r="B176" s="15">
        <v>156</v>
      </c>
      <c r="H176" s="11" t="s">
        <v>125</v>
      </c>
      <c r="I176" s="15">
        <v>198</v>
      </c>
      <c r="J176" s="11" t="s">
        <v>56</v>
      </c>
      <c r="K176" s="15">
        <v>55</v>
      </c>
    </row>
    <row r="177" spans="1:11" x14ac:dyDescent="0.2">
      <c r="A177" s="11" t="s">
        <v>816</v>
      </c>
      <c r="B177" s="15">
        <v>67</v>
      </c>
      <c r="H177" s="11" t="s">
        <v>1512</v>
      </c>
      <c r="I177" s="15">
        <v>180</v>
      </c>
      <c r="J177" s="11" t="s">
        <v>123</v>
      </c>
      <c r="K177" s="15">
        <v>88</v>
      </c>
    </row>
    <row r="178" spans="1:11" x14ac:dyDescent="0.2">
      <c r="A178" s="11" t="s">
        <v>806</v>
      </c>
      <c r="B178" s="15">
        <v>127</v>
      </c>
      <c r="H178" s="11" t="s">
        <v>1115</v>
      </c>
      <c r="I178" s="15">
        <v>202</v>
      </c>
      <c r="J178" s="11" t="s">
        <v>444</v>
      </c>
      <c r="K178" s="15">
        <v>156</v>
      </c>
    </row>
    <row r="179" spans="1:11" x14ac:dyDescent="0.2">
      <c r="A179" s="11" t="s">
        <v>229</v>
      </c>
      <c r="B179" s="15">
        <v>106</v>
      </c>
      <c r="H179" s="11" t="s">
        <v>1462</v>
      </c>
      <c r="I179" s="15">
        <v>202</v>
      </c>
      <c r="J179" s="11" t="s">
        <v>816</v>
      </c>
      <c r="K179" s="15">
        <v>67</v>
      </c>
    </row>
    <row r="180" spans="1:11" x14ac:dyDescent="0.2">
      <c r="A180" s="11" t="s">
        <v>1314</v>
      </c>
      <c r="B180" s="15">
        <v>2604</v>
      </c>
      <c r="H180" s="11" t="s">
        <v>317</v>
      </c>
      <c r="I180" s="15">
        <v>159</v>
      </c>
      <c r="J180" s="11" t="s">
        <v>806</v>
      </c>
      <c r="K180" s="15">
        <v>127</v>
      </c>
    </row>
    <row r="181" spans="1:11" x14ac:dyDescent="0.2">
      <c r="A181" s="11" t="s">
        <v>966</v>
      </c>
      <c r="B181" s="15">
        <v>105</v>
      </c>
      <c r="H181" s="11" t="s">
        <v>1850</v>
      </c>
      <c r="I181" s="15">
        <v>80</v>
      </c>
      <c r="J181" s="11" t="s">
        <v>229</v>
      </c>
      <c r="K181" s="15">
        <v>106</v>
      </c>
    </row>
    <row r="182" spans="1:11" x14ac:dyDescent="0.2">
      <c r="A182" s="11" t="s">
        <v>31</v>
      </c>
      <c r="B182" s="15">
        <v>53</v>
      </c>
      <c r="H182" s="11" t="s">
        <v>1390</v>
      </c>
      <c r="I182" s="15">
        <v>331</v>
      </c>
      <c r="J182" s="11" t="s">
        <v>1314</v>
      </c>
      <c r="K182" s="15">
        <v>2604</v>
      </c>
    </row>
    <row r="183" spans="1:11" x14ac:dyDescent="0.2">
      <c r="A183" s="11" t="s">
        <v>322</v>
      </c>
      <c r="B183" s="15">
        <v>117</v>
      </c>
      <c r="H183" s="11" t="s">
        <v>1407</v>
      </c>
      <c r="I183" s="15">
        <v>110</v>
      </c>
      <c r="J183" s="11" t="s">
        <v>966</v>
      </c>
      <c r="K183" s="15">
        <v>105</v>
      </c>
    </row>
    <row r="184" spans="1:11" x14ac:dyDescent="0.2">
      <c r="A184" s="11" t="s">
        <v>2015</v>
      </c>
      <c r="B184" s="15">
        <v>842</v>
      </c>
      <c r="H184" s="11" t="s">
        <v>976</v>
      </c>
      <c r="I184" s="15">
        <v>2436</v>
      </c>
      <c r="J184" s="11" t="s">
        <v>31</v>
      </c>
      <c r="K184" s="15">
        <v>53</v>
      </c>
    </row>
    <row r="185" spans="1:11" x14ac:dyDescent="0.2">
      <c r="A185" s="11" t="s">
        <v>802</v>
      </c>
      <c r="B185" s="15">
        <v>25</v>
      </c>
      <c r="H185" s="11" t="s">
        <v>211</v>
      </c>
      <c r="I185" s="15">
        <v>411</v>
      </c>
      <c r="J185" s="11" t="s">
        <v>322</v>
      </c>
      <c r="K185" s="15">
        <v>117</v>
      </c>
    </row>
    <row r="186" spans="1:11" x14ac:dyDescent="0.2">
      <c r="A186" s="11" t="s">
        <v>861</v>
      </c>
      <c r="B186" s="15">
        <v>435</v>
      </c>
      <c r="H186" s="11" t="s">
        <v>728</v>
      </c>
      <c r="I186" s="15">
        <v>1690</v>
      </c>
      <c r="J186" s="11" t="s">
        <v>2015</v>
      </c>
      <c r="K186" s="15">
        <v>842</v>
      </c>
    </row>
    <row r="187" spans="1:11" x14ac:dyDescent="0.2">
      <c r="A187" s="11" t="s">
        <v>1409</v>
      </c>
      <c r="B187" s="15">
        <v>926</v>
      </c>
      <c r="H187" s="11" t="s">
        <v>534</v>
      </c>
      <c r="I187" s="15">
        <v>1684</v>
      </c>
      <c r="J187" s="11" t="s">
        <v>802</v>
      </c>
      <c r="K187" s="15">
        <v>25</v>
      </c>
    </row>
    <row r="188" spans="1:11" x14ac:dyDescent="0.2">
      <c r="A188" s="11" t="s">
        <v>522</v>
      </c>
      <c r="B188" s="15">
        <v>92</v>
      </c>
      <c r="H188" s="11" t="s">
        <v>978</v>
      </c>
      <c r="I188" s="15">
        <v>80</v>
      </c>
      <c r="J188" s="11" t="s">
        <v>861</v>
      </c>
      <c r="K188" s="15">
        <v>435</v>
      </c>
    </row>
    <row r="189" spans="1:11" x14ac:dyDescent="0.2">
      <c r="A189" s="11" t="s">
        <v>857</v>
      </c>
      <c r="B189" s="15">
        <v>3015</v>
      </c>
      <c r="H189" s="11" t="s">
        <v>1583</v>
      </c>
      <c r="I189" s="15">
        <v>78</v>
      </c>
      <c r="J189" s="11" t="s">
        <v>1409</v>
      </c>
      <c r="K189" s="15">
        <v>926</v>
      </c>
    </row>
    <row r="190" spans="1:11" x14ac:dyDescent="0.2">
      <c r="A190" s="11" t="s">
        <v>744</v>
      </c>
      <c r="B190" s="15">
        <v>25</v>
      </c>
      <c r="H190" s="11" t="s">
        <v>1965</v>
      </c>
      <c r="I190" s="15">
        <v>114</v>
      </c>
      <c r="J190" s="11" t="s">
        <v>522</v>
      </c>
      <c r="K190" s="15">
        <v>92</v>
      </c>
    </row>
    <row r="191" spans="1:11" x14ac:dyDescent="0.2">
      <c r="A191" s="11" t="s">
        <v>1998</v>
      </c>
      <c r="B191" s="15">
        <v>4405</v>
      </c>
      <c r="H191" s="11" t="s">
        <v>1352</v>
      </c>
      <c r="I191" s="15">
        <v>264</v>
      </c>
      <c r="J191" s="11" t="s">
        <v>857</v>
      </c>
      <c r="K191" s="15">
        <v>3015</v>
      </c>
    </row>
    <row r="192" spans="1:11" x14ac:dyDescent="0.2">
      <c r="A192" s="11" t="s">
        <v>436</v>
      </c>
      <c r="B192" s="15">
        <v>243</v>
      </c>
      <c r="H192" s="11" t="s">
        <v>580</v>
      </c>
      <c r="I192" s="15">
        <v>5512</v>
      </c>
      <c r="J192" s="11" t="s">
        <v>744</v>
      </c>
      <c r="K192" s="15">
        <v>25</v>
      </c>
    </row>
    <row r="193" spans="1:11" x14ac:dyDescent="0.2">
      <c r="A193" s="11" t="s">
        <v>682</v>
      </c>
      <c r="B193" s="15">
        <v>31</v>
      </c>
      <c r="H193" s="11" t="s">
        <v>1256</v>
      </c>
      <c r="I193" s="15">
        <v>2230</v>
      </c>
      <c r="J193" s="11" t="s">
        <v>1998</v>
      </c>
      <c r="K193" s="15">
        <v>4405</v>
      </c>
    </row>
    <row r="194" spans="1:11" x14ac:dyDescent="0.2">
      <c r="A194" s="11" t="s">
        <v>1431</v>
      </c>
      <c r="B194" s="15">
        <v>889</v>
      </c>
      <c r="H194" s="11" t="s">
        <v>778</v>
      </c>
      <c r="I194" s="15">
        <v>139</v>
      </c>
      <c r="J194" s="11" t="s">
        <v>436</v>
      </c>
      <c r="K194" s="15">
        <v>243</v>
      </c>
    </row>
    <row r="195" spans="1:11" x14ac:dyDescent="0.2">
      <c r="A195" s="11" t="s">
        <v>1894</v>
      </c>
      <c r="B195" s="15">
        <v>112</v>
      </c>
      <c r="H195" s="11" t="s">
        <v>83</v>
      </c>
      <c r="I195" s="15">
        <v>142</v>
      </c>
      <c r="J195" s="11" t="s">
        <v>682</v>
      </c>
      <c r="K195" s="15">
        <v>31</v>
      </c>
    </row>
    <row r="196" spans="1:11" x14ac:dyDescent="0.2">
      <c r="A196" s="11" t="s">
        <v>618</v>
      </c>
      <c r="B196" s="15">
        <v>29</v>
      </c>
      <c r="H196" s="11" t="s">
        <v>51</v>
      </c>
      <c r="I196" s="15">
        <v>220</v>
      </c>
      <c r="J196" s="11" t="s">
        <v>1431</v>
      </c>
      <c r="K196" s="15">
        <v>889</v>
      </c>
    </row>
    <row r="197" spans="1:11" x14ac:dyDescent="0.2">
      <c r="A197" s="11" t="s">
        <v>1042</v>
      </c>
      <c r="B197" s="15">
        <v>120</v>
      </c>
      <c r="H197" s="11" t="s">
        <v>796</v>
      </c>
      <c r="I197" s="15">
        <v>169</v>
      </c>
      <c r="J197" s="11" t="s">
        <v>1894</v>
      </c>
      <c r="K197" s="15">
        <v>112</v>
      </c>
    </row>
    <row r="198" spans="1:11" x14ac:dyDescent="0.2">
      <c r="A198" s="11" t="s">
        <v>1913</v>
      </c>
      <c r="B198" s="15">
        <v>78</v>
      </c>
      <c r="H198" s="11" t="s">
        <v>1872</v>
      </c>
      <c r="I198" s="15">
        <v>255</v>
      </c>
      <c r="J198" s="11" t="s">
        <v>618</v>
      </c>
      <c r="K198" s="15">
        <v>29</v>
      </c>
    </row>
    <row r="199" spans="1:11" x14ac:dyDescent="0.2">
      <c r="A199" s="11" t="s">
        <v>1788</v>
      </c>
      <c r="B199" s="15">
        <v>12</v>
      </c>
      <c r="H199" s="11" t="s">
        <v>1946</v>
      </c>
      <c r="I199" s="15">
        <v>112</v>
      </c>
      <c r="J199" s="11" t="s">
        <v>1042</v>
      </c>
      <c r="K199" s="15">
        <v>120</v>
      </c>
    </row>
    <row r="200" spans="1:11" x14ac:dyDescent="0.2">
      <c r="A200" s="11" t="s">
        <v>1705</v>
      </c>
      <c r="B200" s="15">
        <v>94</v>
      </c>
      <c r="H200" s="11" t="s">
        <v>1530</v>
      </c>
      <c r="I200" s="15">
        <v>280</v>
      </c>
      <c r="J200" s="11" t="s">
        <v>1913</v>
      </c>
      <c r="K200" s="15">
        <v>78</v>
      </c>
    </row>
    <row r="201" spans="1:11" x14ac:dyDescent="0.2">
      <c r="A201" s="11" t="s">
        <v>800</v>
      </c>
      <c r="B201" s="15">
        <v>441</v>
      </c>
      <c r="H201" s="11" t="s">
        <v>988</v>
      </c>
      <c r="I201" s="15">
        <v>381</v>
      </c>
      <c r="J201" s="11" t="s">
        <v>1788</v>
      </c>
      <c r="K201" s="15">
        <v>12</v>
      </c>
    </row>
    <row r="202" spans="1:11" x14ac:dyDescent="0.2">
      <c r="A202" s="11" t="s">
        <v>1147</v>
      </c>
      <c r="B202" s="15">
        <v>2779</v>
      </c>
      <c r="H202" s="11" t="s">
        <v>1542</v>
      </c>
      <c r="I202" s="15">
        <v>137</v>
      </c>
      <c r="J202" s="11" t="s">
        <v>1705</v>
      </c>
      <c r="K202" s="15">
        <v>94</v>
      </c>
    </row>
    <row r="203" spans="1:11" x14ac:dyDescent="0.2">
      <c r="A203" s="11" t="s">
        <v>684</v>
      </c>
      <c r="B203" s="15">
        <v>108</v>
      </c>
      <c r="H203" s="11" t="s">
        <v>1228</v>
      </c>
      <c r="I203" s="15">
        <v>4006</v>
      </c>
      <c r="J203" s="11" t="s">
        <v>800</v>
      </c>
      <c r="K203" s="15">
        <v>441</v>
      </c>
    </row>
    <row r="204" spans="1:11" x14ac:dyDescent="0.2">
      <c r="A204" s="11" t="s">
        <v>200</v>
      </c>
      <c r="B204" s="15">
        <v>1684</v>
      </c>
      <c r="H204" s="11" t="s">
        <v>1892</v>
      </c>
      <c r="I204" s="15">
        <v>85</v>
      </c>
      <c r="J204" s="11" t="s">
        <v>1147</v>
      </c>
      <c r="K204" s="15">
        <v>2779</v>
      </c>
    </row>
    <row r="205" spans="1:11" x14ac:dyDescent="0.2">
      <c r="A205" s="11" t="s">
        <v>940</v>
      </c>
      <c r="B205" s="15">
        <v>186</v>
      </c>
      <c r="H205" s="11" t="s">
        <v>192</v>
      </c>
      <c r="I205" s="15">
        <v>54</v>
      </c>
      <c r="J205" s="11" t="s">
        <v>684</v>
      </c>
      <c r="K205" s="15">
        <v>108</v>
      </c>
    </row>
    <row r="206" spans="1:11" x14ac:dyDescent="0.2">
      <c r="A206" s="11" t="s">
        <v>1011</v>
      </c>
      <c r="B206" s="15">
        <v>9</v>
      </c>
      <c r="H206" s="11" t="s">
        <v>923</v>
      </c>
      <c r="I206" s="15">
        <v>192</v>
      </c>
      <c r="J206" s="11" t="s">
        <v>200</v>
      </c>
      <c r="K206" s="15">
        <v>1684</v>
      </c>
    </row>
    <row r="207" spans="1:11" x14ac:dyDescent="0.2">
      <c r="A207" s="11" t="s">
        <v>1292</v>
      </c>
      <c r="B207" s="15">
        <v>62</v>
      </c>
      <c r="H207" s="11" t="s">
        <v>237</v>
      </c>
      <c r="I207" s="15">
        <v>180</v>
      </c>
      <c r="J207" s="11" t="s">
        <v>940</v>
      </c>
      <c r="K207" s="15">
        <v>186</v>
      </c>
    </row>
    <row r="208" spans="1:11" x14ac:dyDescent="0.2">
      <c r="A208" s="11" t="s">
        <v>1750</v>
      </c>
      <c r="B208" s="15">
        <v>63</v>
      </c>
      <c r="H208" s="11" t="s">
        <v>1139</v>
      </c>
      <c r="I208" s="15">
        <v>156</v>
      </c>
      <c r="J208" s="11" t="s">
        <v>1011</v>
      </c>
      <c r="K208" s="15">
        <v>9</v>
      </c>
    </row>
    <row r="209" spans="1:11" x14ac:dyDescent="0.2">
      <c r="A209" s="11" t="s">
        <v>1200</v>
      </c>
      <c r="B209" s="15">
        <v>245</v>
      </c>
      <c r="H209" s="11" t="s">
        <v>1180</v>
      </c>
      <c r="I209" s="15">
        <v>5180</v>
      </c>
      <c r="J209" s="11" t="s">
        <v>1292</v>
      </c>
      <c r="K209" s="15">
        <v>62</v>
      </c>
    </row>
    <row r="210" spans="1:11" x14ac:dyDescent="0.2">
      <c r="A210" s="11" t="s">
        <v>305</v>
      </c>
      <c r="B210" s="15">
        <v>672</v>
      </c>
      <c r="H210" s="11" t="s">
        <v>1647</v>
      </c>
      <c r="I210" s="15">
        <v>76</v>
      </c>
      <c r="J210" s="11" t="s">
        <v>1750</v>
      </c>
      <c r="K210" s="15">
        <v>63</v>
      </c>
    </row>
    <row r="211" spans="1:11" x14ac:dyDescent="0.2">
      <c r="A211" s="11" t="s">
        <v>530</v>
      </c>
      <c r="B211" s="15">
        <v>41</v>
      </c>
      <c r="H211" s="11" t="s">
        <v>278</v>
      </c>
      <c r="I211" s="15">
        <v>126</v>
      </c>
      <c r="J211" s="11" t="s">
        <v>1200</v>
      </c>
      <c r="K211" s="15">
        <v>245</v>
      </c>
    </row>
    <row r="212" spans="1:11" x14ac:dyDescent="0.2">
      <c r="A212" s="11" t="s">
        <v>574</v>
      </c>
      <c r="B212" s="15">
        <v>454</v>
      </c>
      <c r="H212" s="11" t="s">
        <v>34</v>
      </c>
      <c r="I212" s="15">
        <v>174</v>
      </c>
      <c r="J212" s="11" t="s">
        <v>305</v>
      </c>
      <c r="K212" s="15">
        <v>672</v>
      </c>
    </row>
    <row r="213" spans="1:11" x14ac:dyDescent="0.2">
      <c r="A213" s="11" t="s">
        <v>905</v>
      </c>
      <c r="B213" s="15">
        <v>747</v>
      </c>
      <c r="H213" s="11" t="s">
        <v>1328</v>
      </c>
      <c r="I213" s="15">
        <v>375</v>
      </c>
      <c r="J213" s="11" t="s">
        <v>530</v>
      </c>
      <c r="K213" s="15">
        <v>41</v>
      </c>
    </row>
    <row r="214" spans="1:11" x14ac:dyDescent="0.2">
      <c r="A214" s="11" t="s">
        <v>1230</v>
      </c>
      <c r="B214" s="15">
        <v>157</v>
      </c>
      <c r="H214" s="11" t="s">
        <v>1232</v>
      </c>
      <c r="I214" s="15">
        <v>1629</v>
      </c>
      <c r="J214" s="11" t="s">
        <v>574</v>
      </c>
      <c r="K214" s="15">
        <v>454</v>
      </c>
    </row>
    <row r="215" spans="1:11" x14ac:dyDescent="0.2">
      <c r="A215" s="11" t="s">
        <v>1050</v>
      </c>
      <c r="B215" s="15">
        <v>1796</v>
      </c>
      <c r="H215" s="11" t="s">
        <v>700</v>
      </c>
      <c r="I215" s="15">
        <v>307</v>
      </c>
      <c r="J215" s="11" t="s">
        <v>905</v>
      </c>
      <c r="K215" s="15">
        <v>747</v>
      </c>
    </row>
    <row r="216" spans="1:11" x14ac:dyDescent="0.2">
      <c r="A216" s="11" t="s">
        <v>1009</v>
      </c>
      <c r="B216" s="15">
        <v>1538</v>
      </c>
      <c r="H216" s="11" t="s">
        <v>1954</v>
      </c>
      <c r="I216" s="15">
        <v>266</v>
      </c>
      <c r="J216" s="11" t="s">
        <v>1230</v>
      </c>
      <c r="K216" s="15">
        <v>157</v>
      </c>
    </row>
    <row r="217" spans="1:11" x14ac:dyDescent="0.2">
      <c r="A217" s="11" t="s">
        <v>29</v>
      </c>
      <c r="B217" s="15">
        <v>24</v>
      </c>
      <c r="H217" s="11" t="s">
        <v>272</v>
      </c>
      <c r="I217" s="15">
        <v>676</v>
      </c>
      <c r="J217" s="11" t="s">
        <v>1050</v>
      </c>
      <c r="K217" s="15">
        <v>1796</v>
      </c>
    </row>
    <row r="218" spans="1:11" x14ac:dyDescent="0.2">
      <c r="A218" s="11" t="s">
        <v>1149</v>
      </c>
      <c r="B218" s="15">
        <v>92</v>
      </c>
      <c r="H218" s="11" t="s">
        <v>726</v>
      </c>
      <c r="I218" s="15">
        <v>1095</v>
      </c>
      <c r="J218" s="11" t="s">
        <v>1009</v>
      </c>
      <c r="K218" s="15">
        <v>1538</v>
      </c>
    </row>
    <row r="219" spans="1:11" x14ac:dyDescent="0.2">
      <c r="A219" s="11" t="s">
        <v>1515</v>
      </c>
      <c r="B219" s="15">
        <v>191</v>
      </c>
      <c r="H219" s="11" t="s">
        <v>458</v>
      </c>
      <c r="I219" s="15">
        <v>4498</v>
      </c>
      <c r="J219" s="11" t="s">
        <v>29</v>
      </c>
      <c r="K219" s="15">
        <v>24</v>
      </c>
    </row>
    <row r="220" spans="1:11" x14ac:dyDescent="0.2">
      <c r="A220" s="11" t="s">
        <v>1278</v>
      </c>
      <c r="B220" s="15">
        <v>1198</v>
      </c>
      <c r="H220" s="11" t="s">
        <v>1844</v>
      </c>
      <c r="I220" s="15">
        <v>191</v>
      </c>
      <c r="J220" s="11" t="s">
        <v>1149</v>
      </c>
      <c r="K220" s="15">
        <v>92</v>
      </c>
    </row>
    <row r="221" spans="1:11" x14ac:dyDescent="0.2">
      <c r="A221" s="11" t="s">
        <v>834</v>
      </c>
      <c r="B221" s="15">
        <v>151</v>
      </c>
      <c r="H221" s="11" t="s">
        <v>1842</v>
      </c>
      <c r="I221" s="15">
        <v>236</v>
      </c>
      <c r="J221" s="11" t="s">
        <v>1515</v>
      </c>
      <c r="K221" s="15">
        <v>191</v>
      </c>
    </row>
    <row r="222" spans="1:11" x14ac:dyDescent="0.2">
      <c r="A222" s="11" t="s">
        <v>694</v>
      </c>
      <c r="B222" s="15">
        <v>2468</v>
      </c>
      <c r="H222" s="11" t="s">
        <v>1446</v>
      </c>
      <c r="I222" s="15">
        <v>116</v>
      </c>
      <c r="J222" s="11" t="s">
        <v>1278</v>
      </c>
      <c r="K222" s="15">
        <v>1198</v>
      </c>
    </row>
    <row r="223" spans="1:11" x14ac:dyDescent="0.2">
      <c r="A223" s="11" t="s">
        <v>1567</v>
      </c>
      <c r="B223" s="15">
        <v>248</v>
      </c>
      <c r="H223" s="11" t="s">
        <v>696</v>
      </c>
      <c r="I223" s="15">
        <v>5168</v>
      </c>
      <c r="J223" s="11" t="s">
        <v>834</v>
      </c>
      <c r="K223" s="15">
        <v>151</v>
      </c>
    </row>
    <row r="224" spans="1:11" x14ac:dyDescent="0.2">
      <c r="A224" s="11" t="s">
        <v>487</v>
      </c>
      <c r="B224" s="15">
        <v>934</v>
      </c>
      <c r="H224" s="11" t="s">
        <v>1938</v>
      </c>
      <c r="I224" s="15">
        <v>1548</v>
      </c>
      <c r="J224" s="11" t="s">
        <v>694</v>
      </c>
      <c r="K224" s="15">
        <v>2468</v>
      </c>
    </row>
    <row r="225" spans="1:11" x14ac:dyDescent="0.2">
      <c r="A225" s="11" t="s">
        <v>1427</v>
      </c>
      <c r="B225" s="15">
        <v>79</v>
      </c>
      <c r="H225" s="11" t="s">
        <v>748</v>
      </c>
      <c r="I225" s="15">
        <v>296</v>
      </c>
      <c r="J225" s="11" t="s">
        <v>1567</v>
      </c>
      <c r="K225" s="15">
        <v>248</v>
      </c>
    </row>
    <row r="226" spans="1:11" x14ac:dyDescent="0.2">
      <c r="A226" s="11" t="s">
        <v>1040</v>
      </c>
      <c r="B226" s="15">
        <v>54</v>
      </c>
      <c r="H226" s="11" t="s">
        <v>1030</v>
      </c>
      <c r="I226" s="15">
        <v>2443</v>
      </c>
      <c r="J226" s="11" t="s">
        <v>487</v>
      </c>
      <c r="K226" s="15">
        <v>934</v>
      </c>
    </row>
    <row r="227" spans="1:11" x14ac:dyDescent="0.2">
      <c r="A227" s="11" t="s">
        <v>1078</v>
      </c>
      <c r="B227" s="15">
        <v>846</v>
      </c>
      <c r="H227" s="11" t="s">
        <v>2006</v>
      </c>
      <c r="I227" s="15">
        <v>226</v>
      </c>
      <c r="J227" s="11" t="s">
        <v>1427</v>
      </c>
      <c r="K227" s="15">
        <v>79</v>
      </c>
    </row>
    <row r="228" spans="1:11" x14ac:dyDescent="0.2">
      <c r="A228" s="11" t="s">
        <v>1196</v>
      </c>
      <c r="B228" s="15">
        <v>64</v>
      </c>
      <c r="H228" s="11" t="s">
        <v>865</v>
      </c>
      <c r="I228" s="15">
        <v>484</v>
      </c>
      <c r="J228" s="11" t="s">
        <v>1040</v>
      </c>
      <c r="K228" s="15">
        <v>54</v>
      </c>
    </row>
    <row r="229" spans="1:11" x14ac:dyDescent="0.2">
      <c r="A229" s="11" t="s">
        <v>600</v>
      </c>
      <c r="B229" s="15">
        <v>15</v>
      </c>
      <c r="H229" s="11" t="s">
        <v>540</v>
      </c>
      <c r="I229" s="15">
        <v>53</v>
      </c>
      <c r="J229" s="11" t="s">
        <v>1078</v>
      </c>
      <c r="K229" s="15">
        <v>846</v>
      </c>
    </row>
    <row r="230" spans="1:11" x14ac:dyDescent="0.2">
      <c r="A230" s="11" t="s">
        <v>952</v>
      </c>
      <c r="B230" s="15">
        <v>31</v>
      </c>
      <c r="H230" s="11" t="s">
        <v>903</v>
      </c>
      <c r="I230" s="15">
        <v>2526</v>
      </c>
      <c r="J230" s="11" t="s">
        <v>1196</v>
      </c>
      <c r="K230" s="15">
        <v>64</v>
      </c>
    </row>
    <row r="231" spans="1:11" x14ac:dyDescent="0.2">
      <c r="A231" s="11" t="s">
        <v>1105</v>
      </c>
      <c r="B231" s="15">
        <v>1784</v>
      </c>
      <c r="H231" s="11" t="s">
        <v>608</v>
      </c>
      <c r="I231" s="15">
        <v>91</v>
      </c>
      <c r="J231" s="11" t="s">
        <v>600</v>
      </c>
      <c r="K231" s="15">
        <v>15</v>
      </c>
    </row>
    <row r="232" spans="1:11" x14ac:dyDescent="0.2">
      <c r="A232" s="11" t="s">
        <v>176</v>
      </c>
      <c r="B232" s="15">
        <v>38</v>
      </c>
      <c r="H232" s="11" t="s">
        <v>219</v>
      </c>
      <c r="I232" s="15">
        <v>71</v>
      </c>
      <c r="J232" s="11" t="s">
        <v>952</v>
      </c>
      <c r="K232" s="15">
        <v>31</v>
      </c>
    </row>
    <row r="233" spans="1:11" x14ac:dyDescent="0.2">
      <c r="A233" s="11" t="s">
        <v>1782</v>
      </c>
      <c r="B233" s="15">
        <v>67</v>
      </c>
      <c r="H233" s="11" t="s">
        <v>536</v>
      </c>
      <c r="I233" s="15">
        <v>250</v>
      </c>
      <c r="J233" s="11" t="s">
        <v>1105</v>
      </c>
      <c r="K233" s="15">
        <v>1784</v>
      </c>
    </row>
    <row r="234" spans="1:11" x14ac:dyDescent="0.2">
      <c r="A234" s="11" t="s">
        <v>1689</v>
      </c>
      <c r="B234" s="15">
        <v>70</v>
      </c>
      <c r="H234" s="11" t="s">
        <v>66</v>
      </c>
      <c r="I234" s="15">
        <v>100</v>
      </c>
      <c r="J234" s="11" t="s">
        <v>176</v>
      </c>
      <c r="K234" s="15">
        <v>38</v>
      </c>
    </row>
    <row r="235" spans="1:11" x14ac:dyDescent="0.2">
      <c r="A235" s="11" t="s">
        <v>1585</v>
      </c>
      <c r="B235" s="15">
        <v>10</v>
      </c>
      <c r="H235" s="11" t="s">
        <v>1160</v>
      </c>
      <c r="I235" s="15">
        <v>126</v>
      </c>
      <c r="J235" s="11" t="s">
        <v>1782</v>
      </c>
      <c r="K235" s="15">
        <v>67</v>
      </c>
    </row>
    <row r="236" spans="1:11" x14ac:dyDescent="0.2">
      <c r="A236" s="11" t="s">
        <v>999</v>
      </c>
      <c r="B236" s="15">
        <v>1120</v>
      </c>
      <c r="H236" s="11" t="s">
        <v>510</v>
      </c>
      <c r="I236" s="15">
        <v>2551</v>
      </c>
      <c r="J236" s="11" t="s">
        <v>1689</v>
      </c>
      <c r="K236" s="15">
        <v>70</v>
      </c>
    </row>
    <row r="237" spans="1:11" x14ac:dyDescent="0.2">
      <c r="A237" s="11" t="s">
        <v>1366</v>
      </c>
      <c r="B237" s="15">
        <v>131</v>
      </c>
      <c r="H237" s="11" t="s">
        <v>1834</v>
      </c>
      <c r="I237" s="15">
        <v>159</v>
      </c>
      <c r="J237" s="11" t="s">
        <v>1585</v>
      </c>
      <c r="K237" s="15">
        <v>10</v>
      </c>
    </row>
    <row r="238" spans="1:11" x14ac:dyDescent="0.2">
      <c r="A238" s="11" t="s">
        <v>1394</v>
      </c>
      <c r="B238" s="15">
        <v>111</v>
      </c>
      <c r="H238" s="11" t="s">
        <v>843</v>
      </c>
      <c r="I238" s="15">
        <v>1604</v>
      </c>
      <c r="J238" s="11" t="s">
        <v>999</v>
      </c>
      <c r="K238" s="15">
        <v>1120</v>
      </c>
    </row>
    <row r="239" spans="1:11" x14ac:dyDescent="0.2">
      <c r="A239" s="11" t="s">
        <v>1423</v>
      </c>
      <c r="B239" s="15">
        <v>77</v>
      </c>
      <c r="H239" s="11" t="s">
        <v>1111</v>
      </c>
      <c r="I239" s="15">
        <v>2218</v>
      </c>
      <c r="J239" s="11" t="s">
        <v>1366</v>
      </c>
      <c r="K239" s="15">
        <v>131</v>
      </c>
    </row>
    <row r="240" spans="1:11" x14ac:dyDescent="0.2">
      <c r="A240" s="11" t="s">
        <v>750</v>
      </c>
      <c r="B240" s="15">
        <v>923</v>
      </c>
      <c r="H240" s="11" t="s">
        <v>1036</v>
      </c>
      <c r="I240" s="15">
        <v>268</v>
      </c>
      <c r="J240" s="11" t="s">
        <v>1394</v>
      </c>
      <c r="K240" s="15">
        <v>111</v>
      </c>
    </row>
    <row r="241" spans="1:11" x14ac:dyDescent="0.2">
      <c r="A241" s="11" t="s">
        <v>1399</v>
      </c>
      <c r="B241" s="15">
        <v>2955</v>
      </c>
      <c r="H241" s="11" t="s">
        <v>596</v>
      </c>
      <c r="I241" s="15">
        <v>1894</v>
      </c>
      <c r="J241" s="11" t="s">
        <v>1423</v>
      </c>
      <c r="K241" s="15">
        <v>77</v>
      </c>
    </row>
    <row r="242" spans="1:11" x14ac:dyDescent="0.2">
      <c r="A242" s="11" t="s">
        <v>1517</v>
      </c>
      <c r="B242" s="15">
        <v>16</v>
      </c>
      <c r="H242" s="11" t="s">
        <v>1629</v>
      </c>
      <c r="I242" s="15">
        <v>185</v>
      </c>
      <c r="J242" s="11" t="s">
        <v>750</v>
      </c>
      <c r="K242" s="15">
        <v>923</v>
      </c>
    </row>
    <row r="243" spans="1:11" x14ac:dyDescent="0.2">
      <c r="A243" s="11" t="s">
        <v>396</v>
      </c>
      <c r="B243" s="15">
        <v>26</v>
      </c>
      <c r="H243" s="11" t="s">
        <v>241</v>
      </c>
      <c r="I243" s="15">
        <v>2331</v>
      </c>
      <c r="J243" s="11" t="s">
        <v>1399</v>
      </c>
      <c r="K243" s="15">
        <v>2955</v>
      </c>
    </row>
    <row r="244" spans="1:11" x14ac:dyDescent="0.2">
      <c r="A244" s="11" t="s">
        <v>794</v>
      </c>
      <c r="B244" s="15">
        <v>2176</v>
      </c>
      <c r="H244" s="11" t="s">
        <v>1963</v>
      </c>
      <c r="I244" s="15">
        <v>1573</v>
      </c>
      <c r="J244" s="11" t="s">
        <v>1517</v>
      </c>
      <c r="K244" s="15">
        <v>16</v>
      </c>
    </row>
    <row r="245" spans="1:11" x14ac:dyDescent="0.2">
      <c r="A245" s="11" t="s">
        <v>724</v>
      </c>
      <c r="B245" s="15">
        <v>1072</v>
      </c>
      <c r="H245" s="11" t="s">
        <v>420</v>
      </c>
      <c r="I245" s="15">
        <v>340</v>
      </c>
      <c r="J245" s="11" t="s">
        <v>396</v>
      </c>
      <c r="K245" s="15">
        <v>26</v>
      </c>
    </row>
    <row r="246" spans="1:11" x14ac:dyDescent="0.2">
      <c r="A246" s="11" t="s">
        <v>2008</v>
      </c>
      <c r="B246" s="15">
        <v>64</v>
      </c>
      <c r="H246" s="11" t="s">
        <v>1713</v>
      </c>
      <c r="I246" s="15">
        <v>3533</v>
      </c>
      <c r="J246" s="11" t="s">
        <v>794</v>
      </c>
      <c r="K246" s="15">
        <v>2176</v>
      </c>
    </row>
    <row r="247" spans="1:11" x14ac:dyDescent="0.2">
      <c r="A247" s="11" t="s">
        <v>38</v>
      </c>
      <c r="B247" s="15">
        <v>18</v>
      </c>
      <c r="H247" s="11" t="s">
        <v>491</v>
      </c>
      <c r="I247" s="15">
        <v>1539</v>
      </c>
      <c r="J247" s="11" t="s">
        <v>724</v>
      </c>
      <c r="K247" s="15">
        <v>1072</v>
      </c>
    </row>
    <row r="248" spans="1:11" x14ac:dyDescent="0.2">
      <c r="A248" s="11" t="s">
        <v>493</v>
      </c>
      <c r="B248" s="15">
        <v>17</v>
      </c>
      <c r="H248" s="11" t="s">
        <v>326</v>
      </c>
      <c r="I248" s="15">
        <v>50</v>
      </c>
      <c r="J248" s="11" t="s">
        <v>2008</v>
      </c>
      <c r="K248" s="15">
        <v>64</v>
      </c>
    </row>
    <row r="249" spans="1:11" x14ac:dyDescent="0.2">
      <c r="A249" s="11" t="s">
        <v>1656</v>
      </c>
      <c r="B249" s="15">
        <v>679</v>
      </c>
      <c r="H249" s="11" t="s">
        <v>1981</v>
      </c>
      <c r="I249" s="15">
        <v>140</v>
      </c>
      <c r="J249" s="11" t="s">
        <v>38</v>
      </c>
      <c r="K249" s="15">
        <v>18</v>
      </c>
    </row>
    <row r="250" spans="1:11" x14ac:dyDescent="0.2">
      <c r="A250" s="11" t="s">
        <v>448</v>
      </c>
      <c r="B250" s="15">
        <v>168</v>
      </c>
      <c r="H250" s="11" t="s">
        <v>1262</v>
      </c>
      <c r="I250" s="15">
        <v>6406</v>
      </c>
      <c r="J250" s="11" t="s">
        <v>493</v>
      </c>
      <c r="K250" s="15">
        <v>17</v>
      </c>
    </row>
    <row r="251" spans="1:11" x14ac:dyDescent="0.2">
      <c r="A251" s="11" t="s">
        <v>424</v>
      </c>
      <c r="B251" s="15">
        <v>886</v>
      </c>
      <c r="H251" s="11" t="s">
        <v>1164</v>
      </c>
      <c r="I251" s="15">
        <v>3177</v>
      </c>
      <c r="J251" s="11" t="s">
        <v>1656</v>
      </c>
      <c r="K251" s="15">
        <v>679</v>
      </c>
    </row>
    <row r="252" spans="1:11" x14ac:dyDescent="0.2">
      <c r="A252" s="11" t="s">
        <v>354</v>
      </c>
      <c r="B252" s="15">
        <v>1467</v>
      </c>
      <c r="H252" s="11" t="s">
        <v>1324</v>
      </c>
      <c r="I252" s="15">
        <v>194</v>
      </c>
      <c r="J252" s="11" t="s">
        <v>448</v>
      </c>
      <c r="K252" s="15">
        <v>168</v>
      </c>
    </row>
    <row r="253" spans="1:11" x14ac:dyDescent="0.2">
      <c r="A253" s="11" t="s">
        <v>706</v>
      </c>
      <c r="B253" s="15">
        <v>33</v>
      </c>
      <c r="H253" s="11" t="s">
        <v>1534</v>
      </c>
      <c r="I253" s="15">
        <v>366</v>
      </c>
      <c r="J253" s="11" t="s">
        <v>424</v>
      </c>
      <c r="K253" s="15">
        <v>886</v>
      </c>
    </row>
    <row r="254" spans="1:11" x14ac:dyDescent="0.2">
      <c r="A254" s="11" t="s">
        <v>75</v>
      </c>
      <c r="B254" s="15">
        <v>674</v>
      </c>
      <c r="H254" s="11" t="s">
        <v>1458</v>
      </c>
      <c r="I254" s="15">
        <v>125</v>
      </c>
      <c r="J254" s="11" t="s">
        <v>354</v>
      </c>
      <c r="K254" s="15">
        <v>1467</v>
      </c>
    </row>
    <row r="255" spans="1:11" x14ac:dyDescent="0.2">
      <c r="A255" s="11" t="s">
        <v>54</v>
      </c>
      <c r="B255" s="15">
        <v>27</v>
      </c>
      <c r="H255" s="11" t="s">
        <v>468</v>
      </c>
      <c r="I255" s="15">
        <v>2053</v>
      </c>
      <c r="J255" s="11" t="s">
        <v>706</v>
      </c>
      <c r="K255" s="15">
        <v>33</v>
      </c>
    </row>
    <row r="256" spans="1:11" x14ac:dyDescent="0.2">
      <c r="A256" s="11" t="s">
        <v>1330</v>
      </c>
      <c r="B256" s="15">
        <v>2928</v>
      </c>
      <c r="H256" s="11" t="s">
        <v>334</v>
      </c>
      <c r="I256" s="15">
        <v>1071</v>
      </c>
      <c r="J256" s="11" t="s">
        <v>75</v>
      </c>
      <c r="K256" s="15">
        <v>674</v>
      </c>
    </row>
    <row r="257" spans="1:11" x14ac:dyDescent="0.2">
      <c r="A257" s="11" t="s">
        <v>704</v>
      </c>
      <c r="B257" s="15">
        <v>128</v>
      </c>
      <c r="H257" s="11" t="s">
        <v>115</v>
      </c>
      <c r="I257" s="15">
        <v>16</v>
      </c>
      <c r="J257" s="11" t="s">
        <v>54</v>
      </c>
      <c r="K257" s="15">
        <v>27</v>
      </c>
    </row>
    <row r="258" spans="1:11" x14ac:dyDescent="0.2">
      <c r="A258" s="11" t="s">
        <v>1207</v>
      </c>
      <c r="B258" s="15">
        <v>42</v>
      </c>
      <c r="H258" s="11" t="s">
        <v>1143</v>
      </c>
      <c r="I258" s="15">
        <v>762</v>
      </c>
      <c r="J258" s="11" t="s">
        <v>1330</v>
      </c>
      <c r="K258" s="15">
        <v>2928</v>
      </c>
    </row>
    <row r="259" spans="1:11" x14ac:dyDescent="0.2">
      <c r="A259" s="11" t="s">
        <v>1719</v>
      </c>
      <c r="B259" s="15">
        <v>33</v>
      </c>
      <c r="H259" s="11" t="s">
        <v>1224</v>
      </c>
      <c r="I259" s="15">
        <v>102</v>
      </c>
      <c r="J259" s="11" t="s">
        <v>704</v>
      </c>
      <c r="K259" s="15">
        <v>128</v>
      </c>
    </row>
    <row r="260" spans="1:11" x14ac:dyDescent="0.2">
      <c r="A260" s="11" t="s">
        <v>915</v>
      </c>
      <c r="B260" s="15">
        <v>792</v>
      </c>
      <c r="H260" s="11" t="s">
        <v>1178</v>
      </c>
      <c r="I260" s="15">
        <v>244</v>
      </c>
      <c r="J260" s="11" t="s">
        <v>1207</v>
      </c>
      <c r="K260" s="15">
        <v>42</v>
      </c>
    </row>
    <row r="261" spans="1:11" x14ac:dyDescent="0.2">
      <c r="A261" s="11" t="s">
        <v>1832</v>
      </c>
      <c r="B261" s="15">
        <v>1</v>
      </c>
      <c r="H261" s="11" t="s">
        <v>1258</v>
      </c>
      <c r="I261" s="15">
        <v>316</v>
      </c>
      <c r="J261" s="11" t="s">
        <v>1719</v>
      </c>
      <c r="K261" s="15">
        <v>33</v>
      </c>
    </row>
    <row r="262" spans="1:11" x14ac:dyDescent="0.2">
      <c r="A262" s="11" t="s">
        <v>944</v>
      </c>
      <c r="B262" s="15">
        <v>605</v>
      </c>
      <c r="H262" s="11" t="s">
        <v>477</v>
      </c>
      <c r="I262" s="15">
        <v>354</v>
      </c>
      <c r="J262" s="11" t="s">
        <v>915</v>
      </c>
      <c r="K262" s="15">
        <v>792</v>
      </c>
    </row>
    <row r="263" spans="1:11" x14ac:dyDescent="0.2">
      <c r="A263" s="11" t="s">
        <v>1082</v>
      </c>
      <c r="B263" s="15">
        <v>10</v>
      </c>
      <c r="H263" s="11" t="s">
        <v>497</v>
      </c>
      <c r="I263" s="15">
        <v>138</v>
      </c>
      <c r="J263" s="11" t="s">
        <v>1832</v>
      </c>
      <c r="K263" s="15">
        <v>1</v>
      </c>
    </row>
    <row r="264" spans="1:11" x14ac:dyDescent="0.2">
      <c r="A264" s="11" t="s">
        <v>1860</v>
      </c>
      <c r="B264" s="15">
        <v>141</v>
      </c>
      <c r="H264" s="11" t="s">
        <v>506</v>
      </c>
      <c r="I264" s="15">
        <v>943</v>
      </c>
      <c r="J264" s="11" t="s">
        <v>944</v>
      </c>
      <c r="K264" s="15">
        <v>605</v>
      </c>
    </row>
    <row r="265" spans="1:11" x14ac:dyDescent="0.2">
      <c r="A265" s="11" t="s">
        <v>1536</v>
      </c>
      <c r="B265" s="15">
        <v>1</v>
      </c>
      <c r="H265" s="11" t="s">
        <v>1579</v>
      </c>
      <c r="I265" s="15">
        <v>5139</v>
      </c>
      <c r="J265" s="11" t="s">
        <v>1082</v>
      </c>
      <c r="K265" s="15">
        <v>10</v>
      </c>
    </row>
    <row r="266" spans="1:11" x14ac:dyDescent="0.2">
      <c r="A266" s="11" t="s">
        <v>650</v>
      </c>
      <c r="B266" s="15">
        <v>49</v>
      </c>
      <c r="H266" s="11" t="s">
        <v>485</v>
      </c>
      <c r="I266" s="15">
        <v>1815</v>
      </c>
      <c r="J266" s="11" t="s">
        <v>1860</v>
      </c>
      <c r="K266" s="15">
        <v>141</v>
      </c>
    </row>
    <row r="267" spans="1:11" x14ac:dyDescent="0.2">
      <c r="A267" s="11" t="s">
        <v>48</v>
      </c>
      <c r="B267" s="15">
        <v>44</v>
      </c>
      <c r="H267" s="11" t="s">
        <v>96</v>
      </c>
      <c r="I267" s="15">
        <v>1606</v>
      </c>
      <c r="J267" s="11" t="s">
        <v>1536</v>
      </c>
      <c r="K267" s="15">
        <v>1</v>
      </c>
    </row>
    <row r="268" spans="1:11" x14ac:dyDescent="0.2">
      <c r="A268" s="11" t="s">
        <v>1633</v>
      </c>
      <c r="B268" s="15">
        <v>1225</v>
      </c>
      <c r="H268" s="11" t="s">
        <v>546</v>
      </c>
      <c r="I268" s="15">
        <v>1884</v>
      </c>
      <c r="J268" s="11" t="s">
        <v>650</v>
      </c>
      <c r="K268" s="15">
        <v>49</v>
      </c>
    </row>
    <row r="269" spans="1:11" x14ac:dyDescent="0.2">
      <c r="A269" s="11" t="s">
        <v>810</v>
      </c>
      <c r="B269" s="15">
        <v>44</v>
      </c>
      <c r="H269" s="11" t="s">
        <v>1405</v>
      </c>
      <c r="I269" s="15">
        <v>147</v>
      </c>
      <c r="J269" s="11" t="s">
        <v>48</v>
      </c>
      <c r="K269" s="15">
        <v>44</v>
      </c>
    </row>
    <row r="270" spans="1:11" x14ac:dyDescent="0.2">
      <c r="A270" s="11" t="s">
        <v>1013</v>
      </c>
      <c r="B270" s="15">
        <v>554</v>
      </c>
      <c r="H270" s="11" t="s">
        <v>1868</v>
      </c>
      <c r="I270" s="15">
        <v>156</v>
      </c>
      <c r="J270" s="11" t="s">
        <v>1633</v>
      </c>
      <c r="K270" s="15">
        <v>1225</v>
      </c>
    </row>
    <row r="271" spans="1:11" x14ac:dyDescent="0.2">
      <c r="A271" s="11" t="s">
        <v>1017</v>
      </c>
      <c r="B271" s="15">
        <v>648</v>
      </c>
      <c r="H271" s="11" t="s">
        <v>845</v>
      </c>
      <c r="I271" s="15">
        <v>454</v>
      </c>
      <c r="J271" s="11" t="s">
        <v>810</v>
      </c>
      <c r="K271" s="15">
        <v>44</v>
      </c>
    </row>
    <row r="272" spans="1:11" x14ac:dyDescent="0.2">
      <c r="A272" s="11" t="s">
        <v>1322</v>
      </c>
      <c r="B272" s="15">
        <v>257</v>
      </c>
      <c r="H272" s="11" t="s">
        <v>274</v>
      </c>
      <c r="I272" s="15">
        <v>361</v>
      </c>
      <c r="J272" s="11" t="s">
        <v>1013</v>
      </c>
      <c r="K272" s="15">
        <v>554</v>
      </c>
    </row>
    <row r="273" spans="1:11" x14ac:dyDescent="0.2">
      <c r="A273" s="11" t="s">
        <v>1858</v>
      </c>
      <c r="B273" s="15">
        <v>523</v>
      </c>
      <c r="H273" s="11" t="s">
        <v>1731</v>
      </c>
      <c r="I273" s="15">
        <v>307</v>
      </c>
      <c r="J273" s="11" t="s">
        <v>1017</v>
      </c>
      <c r="K273" s="15">
        <v>648</v>
      </c>
    </row>
    <row r="274" spans="1:11" x14ac:dyDescent="0.2">
      <c r="A274" s="11" t="s">
        <v>552</v>
      </c>
      <c r="B274" s="15">
        <v>1</v>
      </c>
      <c r="H274" s="11" t="s">
        <v>1666</v>
      </c>
      <c r="I274" s="15">
        <v>133</v>
      </c>
      <c r="J274" s="11" t="s">
        <v>1322</v>
      </c>
      <c r="K274" s="15">
        <v>257</v>
      </c>
    </row>
    <row r="275" spans="1:11" x14ac:dyDescent="0.2">
      <c r="A275" s="11" t="s">
        <v>1950</v>
      </c>
      <c r="B275" s="15">
        <v>55</v>
      </c>
      <c r="H275" s="11" t="s">
        <v>1411</v>
      </c>
      <c r="I275" s="15">
        <v>134</v>
      </c>
      <c r="J275" s="11" t="s">
        <v>1858</v>
      </c>
      <c r="K275" s="15">
        <v>523</v>
      </c>
    </row>
    <row r="276" spans="1:11" x14ac:dyDescent="0.2">
      <c r="A276" s="11" t="s">
        <v>1334</v>
      </c>
      <c r="B276" s="15">
        <v>2915</v>
      </c>
      <c r="H276" s="11" t="s">
        <v>722</v>
      </c>
      <c r="I276" s="15">
        <v>2283</v>
      </c>
      <c r="J276" s="11" t="s">
        <v>552</v>
      </c>
      <c r="K276" s="15">
        <v>1</v>
      </c>
    </row>
    <row r="277" spans="1:11" x14ac:dyDescent="0.2">
      <c r="A277" s="11" t="s">
        <v>1554</v>
      </c>
      <c r="B277" s="15">
        <v>1274</v>
      </c>
      <c r="H277" s="11" t="s">
        <v>1709</v>
      </c>
      <c r="I277" s="15">
        <v>261</v>
      </c>
      <c r="J277" s="11" t="s">
        <v>1950</v>
      </c>
      <c r="K277" s="15">
        <v>55</v>
      </c>
    </row>
    <row r="278" spans="1:11" x14ac:dyDescent="0.2">
      <c r="A278" s="11" t="s">
        <v>360</v>
      </c>
      <c r="B278" s="15">
        <v>1059</v>
      </c>
      <c r="H278" s="11" t="s">
        <v>1174</v>
      </c>
      <c r="I278" s="15">
        <v>3596</v>
      </c>
      <c r="J278" s="11" t="s">
        <v>1334</v>
      </c>
      <c r="K278" s="15">
        <v>2915</v>
      </c>
    </row>
    <row r="279" spans="1:11" x14ac:dyDescent="0.2">
      <c r="A279" s="11" t="s">
        <v>1956</v>
      </c>
      <c r="B279" s="15">
        <v>114</v>
      </c>
      <c r="H279" s="11" t="s">
        <v>1766</v>
      </c>
      <c r="I279" s="15">
        <v>300</v>
      </c>
      <c r="J279" s="11" t="s">
        <v>1554</v>
      </c>
      <c r="K279" s="15">
        <v>1274</v>
      </c>
    </row>
    <row r="280" spans="1:11" x14ac:dyDescent="0.2">
      <c r="A280" s="11" t="s">
        <v>931</v>
      </c>
      <c r="B280" s="15">
        <v>32</v>
      </c>
      <c r="H280" s="11" t="s">
        <v>376</v>
      </c>
      <c r="I280" s="15">
        <v>157</v>
      </c>
      <c r="J280" s="11" t="s">
        <v>360</v>
      </c>
      <c r="K280" s="15">
        <v>1059</v>
      </c>
    </row>
    <row r="281" spans="1:11" x14ac:dyDescent="0.2">
      <c r="A281" s="11" t="s">
        <v>1840</v>
      </c>
      <c r="B281" s="15">
        <v>16</v>
      </c>
      <c r="H281" s="11" t="s">
        <v>1170</v>
      </c>
      <c r="I281" s="15">
        <v>85</v>
      </c>
      <c r="J281" s="11" t="s">
        <v>1956</v>
      </c>
      <c r="K281" s="15">
        <v>114</v>
      </c>
    </row>
    <row r="282" spans="1:11" x14ac:dyDescent="0.2">
      <c r="A282" s="11" t="s">
        <v>61</v>
      </c>
      <c r="B282" s="15">
        <v>200</v>
      </c>
      <c r="H282" s="11" t="s">
        <v>1276</v>
      </c>
      <c r="I282" s="15">
        <v>55</v>
      </c>
      <c r="J282" s="11" t="s">
        <v>931</v>
      </c>
      <c r="K282" s="15">
        <v>32</v>
      </c>
    </row>
    <row r="283" spans="1:11" x14ac:dyDescent="0.2">
      <c r="A283" s="11" t="s">
        <v>418</v>
      </c>
      <c r="B283" s="15">
        <v>86</v>
      </c>
      <c r="H283" s="11" t="s">
        <v>921</v>
      </c>
      <c r="I283" s="15">
        <v>249</v>
      </c>
      <c r="J283" s="11" t="s">
        <v>1840</v>
      </c>
      <c r="K283" s="15">
        <v>16</v>
      </c>
    </row>
    <row r="284" spans="1:11" x14ac:dyDescent="0.2">
      <c r="A284" s="11" t="s">
        <v>558</v>
      </c>
      <c r="B284" s="15">
        <v>1335</v>
      </c>
      <c r="H284" s="11" t="s">
        <v>830</v>
      </c>
      <c r="I284" s="15">
        <v>1152</v>
      </c>
      <c r="J284" s="11" t="s">
        <v>61</v>
      </c>
      <c r="K284" s="15">
        <v>200</v>
      </c>
    </row>
    <row r="285" spans="1:11" x14ac:dyDescent="0.2">
      <c r="A285" s="11" t="s">
        <v>267</v>
      </c>
      <c r="B285" s="15">
        <v>60</v>
      </c>
      <c r="H285" s="11" t="s">
        <v>1158</v>
      </c>
      <c r="I285" s="15">
        <v>221</v>
      </c>
      <c r="J285" s="11" t="s">
        <v>418</v>
      </c>
      <c r="K285" s="15">
        <v>86</v>
      </c>
    </row>
    <row r="286" spans="1:11" x14ac:dyDescent="0.2">
      <c r="A286" s="11" t="s">
        <v>170</v>
      </c>
      <c r="B286" s="15">
        <v>2253</v>
      </c>
      <c r="H286" s="11" t="s">
        <v>142</v>
      </c>
      <c r="I286" s="15">
        <v>2431</v>
      </c>
      <c r="J286" s="11" t="s">
        <v>558</v>
      </c>
      <c r="K286" s="15">
        <v>1335</v>
      </c>
    </row>
    <row r="287" spans="1:11" x14ac:dyDescent="0.2">
      <c r="A287" s="11" t="s">
        <v>1099</v>
      </c>
      <c r="B287" s="15">
        <v>6080</v>
      </c>
      <c r="H287" s="11" t="s">
        <v>1658</v>
      </c>
      <c r="I287" s="15">
        <v>2805</v>
      </c>
      <c r="J287" s="11" t="s">
        <v>267</v>
      </c>
      <c r="K287" s="15">
        <v>60</v>
      </c>
    </row>
    <row r="288" spans="1:11" x14ac:dyDescent="0.2">
      <c r="A288" s="11" t="s">
        <v>155</v>
      </c>
      <c r="B288" s="15">
        <v>120</v>
      </c>
      <c r="H288" s="11" t="s">
        <v>1015</v>
      </c>
      <c r="I288" s="15">
        <v>1572</v>
      </c>
      <c r="J288" s="11" t="s">
        <v>170</v>
      </c>
      <c r="K288" s="15">
        <v>2253</v>
      </c>
    </row>
    <row r="289" spans="1:11" x14ac:dyDescent="0.2">
      <c r="A289" s="11" t="s">
        <v>855</v>
      </c>
      <c r="B289" s="15">
        <v>40</v>
      </c>
      <c r="H289" s="11" t="s">
        <v>1538</v>
      </c>
      <c r="I289" s="15">
        <v>270</v>
      </c>
      <c r="J289" s="11" t="s">
        <v>1099</v>
      </c>
      <c r="K289" s="15">
        <v>6080</v>
      </c>
    </row>
    <row r="290" spans="1:11" x14ac:dyDescent="0.2">
      <c r="A290" s="11" t="s">
        <v>664</v>
      </c>
      <c r="B290" s="15">
        <v>7</v>
      </c>
      <c r="H290" s="11" t="s">
        <v>772</v>
      </c>
      <c r="I290" s="15">
        <v>2875</v>
      </c>
      <c r="J290" s="11" t="s">
        <v>155</v>
      </c>
      <c r="K290" s="15">
        <v>120</v>
      </c>
    </row>
    <row r="291" spans="1:11" x14ac:dyDescent="0.2">
      <c r="A291" s="11" t="s">
        <v>1356</v>
      </c>
      <c r="B291" s="15">
        <v>14</v>
      </c>
      <c r="H291" s="11" t="s">
        <v>776</v>
      </c>
      <c r="I291" s="15">
        <v>191</v>
      </c>
      <c r="J291" s="11" t="s">
        <v>855</v>
      </c>
      <c r="K291" s="15">
        <v>40</v>
      </c>
    </row>
    <row r="292" spans="1:11" x14ac:dyDescent="0.2">
      <c r="A292" s="11" t="s">
        <v>1205</v>
      </c>
      <c r="B292" s="15">
        <v>71</v>
      </c>
      <c r="H292" s="11" t="s">
        <v>1717</v>
      </c>
      <c r="I292" s="15">
        <v>132</v>
      </c>
      <c r="J292" s="11" t="s">
        <v>664</v>
      </c>
      <c r="K292" s="15">
        <v>7</v>
      </c>
    </row>
    <row r="293" spans="1:11" x14ac:dyDescent="0.2">
      <c r="A293" s="11" t="s">
        <v>1804</v>
      </c>
      <c r="B293" s="15">
        <v>1825</v>
      </c>
      <c r="H293" s="11" t="s">
        <v>582</v>
      </c>
      <c r="I293" s="15">
        <v>86</v>
      </c>
      <c r="J293" s="11" t="s">
        <v>1356</v>
      </c>
      <c r="K293" s="15">
        <v>14</v>
      </c>
    </row>
    <row r="294" spans="1:11" x14ac:dyDescent="0.2">
      <c r="A294" s="11" t="s">
        <v>180</v>
      </c>
      <c r="B294" s="15">
        <v>12</v>
      </c>
      <c r="H294" s="11" t="s">
        <v>1752</v>
      </c>
      <c r="I294" s="15">
        <v>65</v>
      </c>
      <c r="J294" s="11" t="s">
        <v>1205</v>
      </c>
      <c r="K294" s="15">
        <v>71</v>
      </c>
    </row>
    <row r="295" spans="1:11" x14ac:dyDescent="0.2">
      <c r="A295" s="11" t="s">
        <v>1920</v>
      </c>
      <c r="B295" s="15">
        <v>1691</v>
      </c>
      <c r="H295" s="11" t="s">
        <v>406</v>
      </c>
      <c r="I295" s="15">
        <v>2739</v>
      </c>
      <c r="J295" s="11" t="s">
        <v>1804</v>
      </c>
      <c r="K295" s="15">
        <v>1825</v>
      </c>
    </row>
    <row r="296" spans="1:11" x14ac:dyDescent="0.2">
      <c r="A296" s="11" t="s">
        <v>692</v>
      </c>
      <c r="B296" s="15">
        <v>80</v>
      </c>
      <c r="H296" s="11" t="s">
        <v>501</v>
      </c>
      <c r="I296" s="15">
        <v>3594</v>
      </c>
      <c r="J296" s="11" t="s">
        <v>180</v>
      </c>
      <c r="K296" s="15">
        <v>12</v>
      </c>
    </row>
    <row r="297" spans="1:11" x14ac:dyDescent="0.2">
      <c r="A297" s="11" t="s">
        <v>702</v>
      </c>
      <c r="B297" s="15">
        <v>73</v>
      </c>
      <c r="H297" s="11" t="s">
        <v>1699</v>
      </c>
      <c r="I297" s="15">
        <v>165</v>
      </c>
      <c r="J297" s="11" t="s">
        <v>1920</v>
      </c>
      <c r="K297" s="15">
        <v>1691</v>
      </c>
    </row>
    <row r="298" spans="1:11" x14ac:dyDescent="0.2">
      <c r="A298" s="11" t="s">
        <v>954</v>
      </c>
      <c r="B298" s="15">
        <v>1181</v>
      </c>
      <c r="H298" s="11" t="s">
        <v>1756</v>
      </c>
      <c r="I298" s="15">
        <v>85</v>
      </c>
      <c r="J298" s="11" t="s">
        <v>692</v>
      </c>
      <c r="K298" s="15">
        <v>80</v>
      </c>
    </row>
    <row r="299" spans="1:11" x14ac:dyDescent="0.2">
      <c r="A299" s="11" t="s">
        <v>897</v>
      </c>
      <c r="B299" s="15">
        <v>83</v>
      </c>
      <c r="H299" s="11" t="s">
        <v>1996</v>
      </c>
      <c r="I299" s="15">
        <v>381</v>
      </c>
      <c r="J299" s="11" t="s">
        <v>702</v>
      </c>
      <c r="K299" s="15">
        <v>73</v>
      </c>
    </row>
    <row r="300" spans="1:11" x14ac:dyDescent="0.2">
      <c r="A300" s="11" t="s">
        <v>472</v>
      </c>
      <c r="B300" s="15">
        <v>226</v>
      </c>
      <c r="H300" s="11" t="s">
        <v>1375</v>
      </c>
      <c r="I300" s="15">
        <v>419</v>
      </c>
      <c r="J300" s="11" t="s">
        <v>954</v>
      </c>
      <c r="K300" s="15">
        <v>1181</v>
      </c>
    </row>
    <row r="301" spans="1:11" x14ac:dyDescent="0.2">
      <c r="A301" s="11" t="s">
        <v>752</v>
      </c>
      <c r="B301" s="15">
        <v>1</v>
      </c>
      <c r="H301" s="11" t="s">
        <v>576</v>
      </c>
      <c r="I301" s="15">
        <v>107</v>
      </c>
      <c r="J301" s="11" t="s">
        <v>897</v>
      </c>
      <c r="K301" s="15">
        <v>83</v>
      </c>
    </row>
    <row r="302" spans="1:11" x14ac:dyDescent="0.2">
      <c r="A302" s="11" t="s">
        <v>962</v>
      </c>
      <c r="B302" s="15">
        <v>46</v>
      </c>
      <c r="H302" s="11" t="s">
        <v>1552</v>
      </c>
      <c r="I302" s="15">
        <v>1518</v>
      </c>
      <c r="J302" s="11" t="s">
        <v>472</v>
      </c>
      <c r="K302" s="15">
        <v>226</v>
      </c>
    </row>
    <row r="303" spans="1:11" x14ac:dyDescent="0.2">
      <c r="A303" s="11" t="s">
        <v>79</v>
      </c>
      <c r="B303" s="15">
        <v>558</v>
      </c>
      <c r="H303" s="11" t="s">
        <v>1005</v>
      </c>
      <c r="I303" s="15">
        <v>173</v>
      </c>
      <c r="J303" s="11" t="s">
        <v>752</v>
      </c>
      <c r="K303" s="15">
        <v>1</v>
      </c>
    </row>
    <row r="304" spans="1:11" x14ac:dyDescent="0.2">
      <c r="A304" s="11" t="s">
        <v>1442</v>
      </c>
      <c r="B304" s="15">
        <v>83</v>
      </c>
      <c r="H304" s="11" t="s">
        <v>380</v>
      </c>
      <c r="I304" s="15">
        <v>1396</v>
      </c>
      <c r="J304" s="11" t="s">
        <v>962</v>
      </c>
      <c r="K304" s="15">
        <v>46</v>
      </c>
    </row>
    <row r="305" spans="1:11" x14ac:dyDescent="0.2">
      <c r="A305" s="11" t="s">
        <v>554</v>
      </c>
      <c r="B305" s="15">
        <v>101</v>
      </c>
      <c r="H305" s="11" t="s">
        <v>182</v>
      </c>
      <c r="I305" s="15">
        <v>4065</v>
      </c>
      <c r="J305" s="11" t="s">
        <v>79</v>
      </c>
      <c r="K305" s="15">
        <v>558</v>
      </c>
    </row>
    <row r="306" spans="1:11" x14ac:dyDescent="0.2">
      <c r="A306" s="11" t="s">
        <v>1364</v>
      </c>
      <c r="B306" s="15">
        <v>752</v>
      </c>
      <c r="H306" s="11" t="s">
        <v>1967</v>
      </c>
      <c r="I306" s="15">
        <v>93</v>
      </c>
      <c r="J306" s="11" t="s">
        <v>1442</v>
      </c>
      <c r="K306" s="15">
        <v>83</v>
      </c>
    </row>
    <row r="307" spans="1:11" x14ac:dyDescent="0.2">
      <c r="A307" s="11" t="s">
        <v>644</v>
      </c>
      <c r="B307" s="15">
        <v>38</v>
      </c>
      <c r="H307" s="11" t="s">
        <v>782</v>
      </c>
      <c r="I307" s="15">
        <v>112</v>
      </c>
      <c r="J307" s="11" t="s">
        <v>554</v>
      </c>
      <c r="K307" s="15">
        <v>101</v>
      </c>
    </row>
    <row r="308" spans="1:11" x14ac:dyDescent="0.2">
      <c r="A308" s="11" t="s">
        <v>1556</v>
      </c>
      <c r="B308" s="15">
        <v>210</v>
      </c>
      <c r="H308" s="11" t="s">
        <v>311</v>
      </c>
      <c r="I308" s="15">
        <v>533</v>
      </c>
      <c r="J308" s="11" t="s">
        <v>1364</v>
      </c>
      <c r="K308" s="15">
        <v>752</v>
      </c>
    </row>
    <row r="309" spans="1:11" x14ac:dyDescent="0.2">
      <c r="A309" s="11" t="s">
        <v>1055</v>
      </c>
      <c r="B309" s="15">
        <v>62</v>
      </c>
      <c r="H309" s="11" t="s">
        <v>1802</v>
      </c>
      <c r="I309" s="15">
        <v>52</v>
      </c>
      <c r="J309" s="11" t="s">
        <v>644</v>
      </c>
      <c r="K309" s="15">
        <v>38</v>
      </c>
    </row>
    <row r="310" spans="1:11" x14ac:dyDescent="0.2">
      <c r="A310" s="11" t="s">
        <v>1068</v>
      </c>
      <c r="B310" s="15">
        <v>362</v>
      </c>
      <c r="H310" s="11" t="s">
        <v>863</v>
      </c>
      <c r="I310" s="15">
        <v>645</v>
      </c>
      <c r="J310" s="11" t="s">
        <v>1556</v>
      </c>
      <c r="K310" s="15">
        <v>210</v>
      </c>
    </row>
    <row r="311" spans="1:11" x14ac:dyDescent="0.2">
      <c r="A311" s="11" t="s">
        <v>1645</v>
      </c>
      <c r="B311" s="15">
        <v>67</v>
      </c>
      <c r="H311" s="11" t="s">
        <v>1003</v>
      </c>
      <c r="I311" s="15">
        <v>2756</v>
      </c>
      <c r="J311" s="11" t="s">
        <v>1055</v>
      </c>
      <c r="K311" s="15">
        <v>62</v>
      </c>
    </row>
    <row r="312" spans="1:11" x14ac:dyDescent="0.2">
      <c r="A312" s="11" t="s">
        <v>1924</v>
      </c>
      <c r="B312" s="15">
        <v>13</v>
      </c>
      <c r="H312" s="11" t="s">
        <v>1312</v>
      </c>
      <c r="I312" s="15">
        <v>2266</v>
      </c>
      <c r="J312" s="11" t="s">
        <v>1068</v>
      </c>
      <c r="K312" s="15">
        <v>362</v>
      </c>
    </row>
    <row r="313" spans="1:11" x14ac:dyDescent="0.2">
      <c r="A313" s="11" t="s">
        <v>1240</v>
      </c>
      <c r="B313" s="15">
        <v>82</v>
      </c>
      <c r="H313" s="11" t="s">
        <v>867</v>
      </c>
      <c r="I313" s="15">
        <v>154</v>
      </c>
      <c r="J313" s="11" t="s">
        <v>1645</v>
      </c>
      <c r="K313" s="15">
        <v>67</v>
      </c>
    </row>
    <row r="314" spans="1:11" x14ac:dyDescent="0.2">
      <c r="A314" s="11" t="s">
        <v>564</v>
      </c>
      <c r="B314" s="15">
        <v>15</v>
      </c>
      <c r="H314" s="11" t="s">
        <v>111</v>
      </c>
      <c r="I314" s="15">
        <v>165</v>
      </c>
      <c r="J314" s="11" t="s">
        <v>1924</v>
      </c>
      <c r="K314" s="15">
        <v>13</v>
      </c>
    </row>
    <row r="315" spans="1:11" x14ac:dyDescent="0.2">
      <c r="A315" s="11" t="s">
        <v>1286</v>
      </c>
      <c r="B315" s="15">
        <v>64</v>
      </c>
      <c r="H315" s="11" t="s">
        <v>120</v>
      </c>
      <c r="I315" s="15">
        <v>134</v>
      </c>
      <c r="J315" s="11" t="s">
        <v>1240</v>
      </c>
      <c r="K315" s="15">
        <v>82</v>
      </c>
    </row>
    <row r="316" spans="1:11" x14ac:dyDescent="0.2">
      <c r="A316" s="11" t="s">
        <v>1044</v>
      </c>
      <c r="B316" s="15">
        <v>579</v>
      </c>
      <c r="H316" s="11" t="s">
        <v>2017</v>
      </c>
      <c r="I316" s="15">
        <v>2043</v>
      </c>
      <c r="J316" s="11" t="s">
        <v>564</v>
      </c>
      <c r="K316" s="15">
        <v>15</v>
      </c>
    </row>
    <row r="317" spans="1:11" x14ac:dyDescent="0.2">
      <c r="A317" s="11" t="s">
        <v>642</v>
      </c>
      <c r="B317" s="15">
        <v>1910</v>
      </c>
      <c r="H317" s="11" t="s">
        <v>410</v>
      </c>
      <c r="I317" s="15">
        <v>3537</v>
      </c>
      <c r="J317" s="11" t="s">
        <v>1286</v>
      </c>
      <c r="K317" s="15">
        <v>64</v>
      </c>
    </row>
    <row r="318" spans="1:11" x14ac:dyDescent="0.2">
      <c r="A318" s="11" t="s">
        <v>207</v>
      </c>
      <c r="B318" s="15">
        <v>838</v>
      </c>
      <c r="H318" s="11" t="s">
        <v>1504</v>
      </c>
      <c r="I318" s="15">
        <v>980</v>
      </c>
      <c r="J318" s="11" t="s">
        <v>1044</v>
      </c>
      <c r="K318" s="15">
        <v>579</v>
      </c>
    </row>
    <row r="319" spans="1:11" x14ac:dyDescent="0.2">
      <c r="A319" s="11" t="s">
        <v>738</v>
      </c>
      <c r="B319" s="15">
        <v>147</v>
      </c>
      <c r="H319" s="11" t="s">
        <v>1084</v>
      </c>
      <c r="I319" s="15">
        <v>1773</v>
      </c>
      <c r="J319" s="11" t="s">
        <v>642</v>
      </c>
      <c r="K319" s="15">
        <v>1910</v>
      </c>
    </row>
    <row r="320" spans="1:11" x14ac:dyDescent="0.2">
      <c r="A320" s="11" t="s">
        <v>1617</v>
      </c>
      <c r="B320" s="15">
        <v>6</v>
      </c>
      <c r="H320" s="11" t="s">
        <v>1413</v>
      </c>
      <c r="I320" s="15">
        <v>269</v>
      </c>
      <c r="J320" s="11" t="s">
        <v>207</v>
      </c>
      <c r="K320" s="15">
        <v>838</v>
      </c>
    </row>
    <row r="321" spans="1:11" x14ac:dyDescent="0.2">
      <c r="A321" s="11" t="s">
        <v>1874</v>
      </c>
      <c r="B321" s="15">
        <v>38</v>
      </c>
      <c r="H321" s="11" t="s">
        <v>1296</v>
      </c>
      <c r="I321" s="15">
        <v>154</v>
      </c>
      <c r="J321" s="11" t="s">
        <v>738</v>
      </c>
      <c r="K321" s="15">
        <v>147</v>
      </c>
    </row>
    <row r="322" spans="1:11" x14ac:dyDescent="0.2">
      <c r="A322" s="11" t="s">
        <v>1494</v>
      </c>
      <c r="B322" s="15">
        <v>10</v>
      </c>
      <c r="H322" s="11" t="s">
        <v>340</v>
      </c>
      <c r="I322" s="15">
        <v>135</v>
      </c>
      <c r="J322" s="11" t="s">
        <v>1617</v>
      </c>
      <c r="K322" s="15">
        <v>6</v>
      </c>
    </row>
    <row r="323" spans="1:11" x14ac:dyDescent="0.2">
      <c r="A323" s="11" t="s">
        <v>243</v>
      </c>
      <c r="B323" s="15">
        <v>714</v>
      </c>
      <c r="H323" s="11" t="s">
        <v>676</v>
      </c>
      <c r="I323" s="15">
        <v>3811</v>
      </c>
      <c r="J323" s="11" t="s">
        <v>1874</v>
      </c>
      <c r="K323" s="15">
        <v>38</v>
      </c>
    </row>
    <row r="324" spans="1:11" x14ac:dyDescent="0.2">
      <c r="A324" s="11" t="s">
        <v>882</v>
      </c>
      <c r="B324" s="15">
        <v>1439</v>
      </c>
      <c r="H324" s="11" t="s">
        <v>1184</v>
      </c>
      <c r="I324" s="15">
        <v>2725</v>
      </c>
      <c r="J324" s="11" t="s">
        <v>1494</v>
      </c>
      <c r="K324" s="15">
        <v>10</v>
      </c>
    </row>
    <row r="325" spans="1:11" x14ac:dyDescent="0.2">
      <c r="A325" s="11" t="s">
        <v>404</v>
      </c>
      <c r="B325" s="15">
        <v>782</v>
      </c>
      <c r="H325" s="11" t="s">
        <v>1238</v>
      </c>
      <c r="I325" s="15">
        <v>2409</v>
      </c>
      <c r="J325" s="11" t="s">
        <v>243</v>
      </c>
      <c r="K325" s="15">
        <v>714</v>
      </c>
    </row>
    <row r="326" spans="1:11" x14ac:dyDescent="0.2">
      <c r="A326" s="11" t="s">
        <v>1800</v>
      </c>
      <c r="B326" s="15">
        <v>1886</v>
      </c>
      <c r="H326" s="11" t="s">
        <v>1952</v>
      </c>
      <c r="I326" s="15">
        <v>155</v>
      </c>
      <c r="J326" s="11" t="s">
        <v>882</v>
      </c>
      <c r="K326" s="15">
        <v>1439</v>
      </c>
    </row>
    <row r="327" spans="1:11" x14ac:dyDescent="0.2">
      <c r="A327" s="11" t="s">
        <v>686</v>
      </c>
      <c r="B327" s="15">
        <v>30</v>
      </c>
      <c r="H327" s="11" t="s">
        <v>1575</v>
      </c>
      <c r="I327" s="15">
        <v>216</v>
      </c>
      <c r="J327" s="11" t="s">
        <v>404</v>
      </c>
      <c r="K327" s="15">
        <v>782</v>
      </c>
    </row>
    <row r="328" spans="1:11" x14ac:dyDescent="0.2">
      <c r="A328" s="11" t="s">
        <v>392</v>
      </c>
      <c r="B328" s="15">
        <v>67</v>
      </c>
      <c r="H328" s="11" t="s">
        <v>925</v>
      </c>
      <c r="I328" s="15">
        <v>247</v>
      </c>
      <c r="J328" s="11" t="s">
        <v>1800</v>
      </c>
      <c r="K328" s="15">
        <v>1886</v>
      </c>
    </row>
    <row r="329" spans="1:11" x14ac:dyDescent="0.2">
      <c r="A329" s="11" t="s">
        <v>434</v>
      </c>
      <c r="B329" s="15">
        <v>86</v>
      </c>
      <c r="H329" s="11" t="s">
        <v>1565</v>
      </c>
      <c r="I329" s="15">
        <v>198</v>
      </c>
      <c r="J329" s="11" t="s">
        <v>686</v>
      </c>
      <c r="K329" s="15">
        <v>30</v>
      </c>
    </row>
    <row r="330" spans="1:11" x14ac:dyDescent="0.2">
      <c r="A330" s="11" t="s">
        <v>295</v>
      </c>
      <c r="B330" s="15">
        <v>3387</v>
      </c>
      <c r="H330" s="11" t="s">
        <v>1464</v>
      </c>
      <c r="I330" s="15">
        <v>103</v>
      </c>
      <c r="J330" s="11" t="s">
        <v>392</v>
      </c>
      <c r="K330" s="15">
        <v>67</v>
      </c>
    </row>
    <row r="331" spans="1:11" x14ac:dyDescent="0.2">
      <c r="A331" s="11" t="s">
        <v>1587</v>
      </c>
      <c r="B331" s="15">
        <v>2201</v>
      </c>
      <c r="H331" s="11" t="s">
        <v>1440</v>
      </c>
      <c r="I331" s="15">
        <v>820</v>
      </c>
      <c r="J331" s="11" t="s">
        <v>434</v>
      </c>
      <c r="K331" s="15">
        <v>86</v>
      </c>
    </row>
    <row r="332" spans="1:11" x14ac:dyDescent="0.2">
      <c r="A332" s="11" t="s">
        <v>742</v>
      </c>
      <c r="B332" s="15">
        <v>331</v>
      </c>
      <c r="H332" s="11" t="s">
        <v>1486</v>
      </c>
      <c r="I332" s="15">
        <v>121</v>
      </c>
      <c r="J332" s="11" t="s">
        <v>295</v>
      </c>
      <c r="K332" s="15">
        <v>3387</v>
      </c>
    </row>
    <row r="333" spans="1:11" x14ac:dyDescent="0.2">
      <c r="A333" s="11" t="s">
        <v>2023</v>
      </c>
      <c r="B333" s="15">
        <v>374</v>
      </c>
      <c r="H333" s="11" t="s">
        <v>720</v>
      </c>
      <c r="I333" s="15">
        <v>1113</v>
      </c>
      <c r="J333" s="11" t="s">
        <v>1587</v>
      </c>
      <c r="K333" s="15">
        <v>2201</v>
      </c>
    </row>
    <row r="334" spans="1:11" x14ac:dyDescent="0.2">
      <c r="A334" s="11" t="s">
        <v>891</v>
      </c>
      <c r="B334" s="15">
        <v>118</v>
      </c>
      <c r="H334" s="11" t="s">
        <v>974</v>
      </c>
      <c r="I334" s="15">
        <v>2105</v>
      </c>
      <c r="J334" s="11" t="s">
        <v>742</v>
      </c>
      <c r="K334" s="15">
        <v>331</v>
      </c>
    </row>
    <row r="335" spans="1:11" x14ac:dyDescent="0.2">
      <c r="A335" s="11" t="s">
        <v>1123</v>
      </c>
      <c r="B335" s="15">
        <v>77</v>
      </c>
      <c r="H335" s="11" t="s">
        <v>24</v>
      </c>
      <c r="I335" s="15">
        <v>1425</v>
      </c>
      <c r="J335" s="11" t="s">
        <v>2023</v>
      </c>
      <c r="K335" s="15">
        <v>374</v>
      </c>
    </row>
    <row r="336" spans="1:11" x14ac:dyDescent="0.2">
      <c r="A336" s="11" t="s">
        <v>475</v>
      </c>
      <c r="B336" s="15">
        <v>1625</v>
      </c>
      <c r="H336" s="11" t="s">
        <v>520</v>
      </c>
      <c r="I336" s="15">
        <v>149</v>
      </c>
      <c r="J336" s="11" t="s">
        <v>891</v>
      </c>
      <c r="K336" s="15">
        <v>118</v>
      </c>
    </row>
    <row r="337" spans="1:11" x14ac:dyDescent="0.2">
      <c r="A337" s="11" t="s">
        <v>620</v>
      </c>
      <c r="B337" s="15">
        <v>132</v>
      </c>
      <c r="H337" s="11" t="s">
        <v>1581</v>
      </c>
      <c r="I337" s="15">
        <v>2353</v>
      </c>
      <c r="J337" s="11" t="s">
        <v>1123</v>
      </c>
      <c r="K337" s="15">
        <v>77</v>
      </c>
    </row>
    <row r="338" spans="1:11" x14ac:dyDescent="0.2">
      <c r="A338" s="11" t="s">
        <v>249</v>
      </c>
      <c r="B338" s="15">
        <v>1</v>
      </c>
      <c r="H338" s="11" t="s">
        <v>814</v>
      </c>
      <c r="I338" s="15">
        <v>155</v>
      </c>
      <c r="J338" s="11" t="s">
        <v>475</v>
      </c>
      <c r="K338" s="15">
        <v>1625</v>
      </c>
    </row>
    <row r="339" spans="1:11" x14ac:dyDescent="0.2">
      <c r="A339" s="11" t="s">
        <v>1061</v>
      </c>
      <c r="B339" s="15">
        <v>19</v>
      </c>
      <c r="H339" s="11" t="s">
        <v>590</v>
      </c>
      <c r="I339" s="15">
        <v>87</v>
      </c>
      <c r="J339" s="11" t="s">
        <v>620</v>
      </c>
      <c r="K339" s="15">
        <v>132</v>
      </c>
    </row>
    <row r="340" spans="1:11" x14ac:dyDescent="0.2">
      <c r="A340" s="11" t="s">
        <v>1386</v>
      </c>
      <c r="B340" s="15">
        <v>58</v>
      </c>
      <c r="H340" s="11" t="s">
        <v>1685</v>
      </c>
      <c r="I340" s="15">
        <v>194</v>
      </c>
      <c r="J340" s="11" t="s">
        <v>249</v>
      </c>
      <c r="K340" s="15">
        <v>1</v>
      </c>
    </row>
    <row r="341" spans="1:11" x14ac:dyDescent="0.2">
      <c r="A341" s="11" t="s">
        <v>991</v>
      </c>
      <c r="B341" s="15">
        <v>575</v>
      </c>
      <c r="H341" s="11" t="s">
        <v>678</v>
      </c>
      <c r="I341" s="15">
        <v>223</v>
      </c>
      <c r="J341" s="11" t="s">
        <v>1061</v>
      </c>
      <c r="K341" s="15">
        <v>19</v>
      </c>
    </row>
    <row r="342" spans="1:11" x14ac:dyDescent="0.2">
      <c r="A342" s="11" t="s">
        <v>1048</v>
      </c>
      <c r="B342" s="15">
        <v>0</v>
      </c>
      <c r="H342" s="11" t="s">
        <v>929</v>
      </c>
      <c r="I342" s="15">
        <v>3131</v>
      </c>
      <c r="J342" s="11" t="s">
        <v>1386</v>
      </c>
      <c r="K342" s="15">
        <v>58</v>
      </c>
    </row>
    <row r="343" spans="1:11" x14ac:dyDescent="0.2">
      <c r="A343" s="11" t="s">
        <v>1609</v>
      </c>
      <c r="B343" s="15">
        <v>859</v>
      </c>
      <c r="H343" s="11" t="s">
        <v>1727</v>
      </c>
      <c r="I343" s="15">
        <v>110</v>
      </c>
      <c r="J343" s="11" t="s">
        <v>991</v>
      </c>
      <c r="K343" s="15">
        <v>575</v>
      </c>
    </row>
    <row r="344" spans="1:11" x14ac:dyDescent="0.2">
      <c r="A344" s="11" t="s">
        <v>483</v>
      </c>
      <c r="B344" s="15">
        <v>143</v>
      </c>
      <c r="H344" s="11" t="s">
        <v>758</v>
      </c>
      <c r="I344" s="15">
        <v>1703</v>
      </c>
      <c r="J344" s="11" t="s">
        <v>1048</v>
      </c>
      <c r="K344" s="15">
        <v>0</v>
      </c>
    </row>
    <row r="345" spans="1:11" x14ac:dyDescent="0.2">
      <c r="A345" s="11" t="s">
        <v>1625</v>
      </c>
      <c r="B345" s="15">
        <v>31</v>
      </c>
      <c r="H345" s="11" t="s">
        <v>1746</v>
      </c>
      <c r="I345" s="15">
        <v>225</v>
      </c>
      <c r="J345" s="11" t="s">
        <v>1609</v>
      </c>
      <c r="K345" s="15">
        <v>859</v>
      </c>
    </row>
    <row r="346" spans="1:11" x14ac:dyDescent="0.2">
      <c r="A346" s="11" t="s">
        <v>672</v>
      </c>
      <c r="B346" s="15">
        <v>16</v>
      </c>
      <c r="H346" s="11" t="s">
        <v>512</v>
      </c>
      <c r="I346" s="15">
        <v>101</v>
      </c>
      <c r="J346" s="11" t="s">
        <v>483</v>
      </c>
      <c r="K346" s="15">
        <v>143</v>
      </c>
    </row>
    <row r="347" spans="1:11" x14ac:dyDescent="0.2">
      <c r="A347" s="11" t="s">
        <v>1662</v>
      </c>
      <c r="B347" s="15">
        <v>36</v>
      </c>
      <c r="H347" s="11" t="s">
        <v>1687</v>
      </c>
      <c r="I347" s="15">
        <v>82</v>
      </c>
      <c r="J347" s="11" t="s">
        <v>1625</v>
      </c>
      <c r="K347" s="15">
        <v>31</v>
      </c>
    </row>
    <row r="348" spans="1:11" x14ac:dyDescent="0.2">
      <c r="A348" s="11" t="s">
        <v>428</v>
      </c>
      <c r="B348" s="15">
        <v>35</v>
      </c>
      <c r="H348" s="11" t="s">
        <v>113</v>
      </c>
      <c r="I348" s="15">
        <v>1965</v>
      </c>
      <c r="J348" s="11" t="s">
        <v>672</v>
      </c>
      <c r="K348" s="15">
        <v>16</v>
      </c>
    </row>
    <row r="349" spans="1:11" x14ac:dyDescent="0.2">
      <c r="A349" s="11" t="s">
        <v>1635</v>
      </c>
      <c r="B349" s="15">
        <v>1</v>
      </c>
      <c r="H349" s="11" t="s">
        <v>1558</v>
      </c>
      <c r="I349" s="15">
        <v>166</v>
      </c>
      <c r="J349" s="11" t="s">
        <v>1662</v>
      </c>
      <c r="K349" s="15">
        <v>36</v>
      </c>
    </row>
    <row r="350" spans="1:11" x14ac:dyDescent="0.2">
      <c r="A350" s="11" t="s">
        <v>1918</v>
      </c>
      <c r="B350" s="15">
        <v>263</v>
      </c>
      <c r="H350" s="11" t="s">
        <v>204</v>
      </c>
      <c r="I350" s="15">
        <v>330</v>
      </c>
      <c r="J350" s="11" t="s">
        <v>428</v>
      </c>
      <c r="K350" s="15">
        <v>35</v>
      </c>
    </row>
    <row r="351" spans="1:11" x14ac:dyDescent="0.2">
      <c r="A351" s="11" t="s">
        <v>972</v>
      </c>
      <c r="B351" s="15">
        <v>535</v>
      </c>
      <c r="H351" s="11" t="s">
        <v>1496</v>
      </c>
      <c r="I351" s="15">
        <v>122</v>
      </c>
      <c r="J351" s="11" t="s">
        <v>1635</v>
      </c>
      <c r="K351" s="15">
        <v>1</v>
      </c>
    </row>
    <row r="352" spans="1:11" x14ac:dyDescent="0.2">
      <c r="A352" s="11" t="s">
        <v>1344</v>
      </c>
      <c r="B352" s="15">
        <v>3868</v>
      </c>
      <c r="H352" s="11" t="s">
        <v>1452</v>
      </c>
      <c r="I352" s="15">
        <v>168</v>
      </c>
      <c r="J352" s="11" t="s">
        <v>1918</v>
      </c>
      <c r="K352" s="15">
        <v>263</v>
      </c>
    </row>
    <row r="353" spans="1:11" x14ac:dyDescent="0.2">
      <c r="A353" s="11" t="s">
        <v>1318</v>
      </c>
      <c r="B353" s="15">
        <v>94</v>
      </c>
      <c r="H353" s="11" t="s">
        <v>1896</v>
      </c>
      <c r="I353" s="15">
        <v>144</v>
      </c>
      <c r="J353" s="11" t="s">
        <v>972</v>
      </c>
      <c r="K353" s="15">
        <v>535</v>
      </c>
    </row>
    <row r="354" spans="1:11" x14ac:dyDescent="0.2">
      <c r="A354" s="11" t="s">
        <v>1593</v>
      </c>
      <c r="B354" s="15">
        <v>831</v>
      </c>
      <c r="H354" s="11" t="s">
        <v>1450</v>
      </c>
      <c r="I354" s="15">
        <v>1345</v>
      </c>
      <c r="J354" s="11" t="s">
        <v>1344</v>
      </c>
      <c r="K354" s="15">
        <v>3868</v>
      </c>
    </row>
    <row r="355" spans="1:11" x14ac:dyDescent="0.2">
      <c r="A355" s="11" t="s">
        <v>1176</v>
      </c>
      <c r="B355" s="15">
        <v>37</v>
      </c>
      <c r="H355" s="11" t="s">
        <v>184</v>
      </c>
      <c r="I355" s="15">
        <v>246</v>
      </c>
      <c r="J355" s="11" t="s">
        <v>1318</v>
      </c>
      <c r="K355" s="15">
        <v>94</v>
      </c>
    </row>
    <row r="356" spans="1:11" x14ac:dyDescent="0.2">
      <c r="A356" s="11" t="s">
        <v>1218</v>
      </c>
      <c r="B356" s="15">
        <v>1368</v>
      </c>
      <c r="H356" s="11" t="s">
        <v>479</v>
      </c>
      <c r="I356" s="15">
        <v>4289</v>
      </c>
      <c r="J356" s="11" t="s">
        <v>1593</v>
      </c>
      <c r="K356" s="15">
        <v>831</v>
      </c>
    </row>
    <row r="357" spans="1:11" x14ac:dyDescent="0.2">
      <c r="A357" s="11" t="s">
        <v>398</v>
      </c>
      <c r="B357" s="15">
        <v>1258</v>
      </c>
      <c r="H357" s="11" t="s">
        <v>2011</v>
      </c>
      <c r="I357" s="15">
        <v>132</v>
      </c>
      <c r="J357" s="11" t="s">
        <v>1176</v>
      </c>
      <c r="K357" s="15">
        <v>37</v>
      </c>
    </row>
    <row r="358" spans="1:11" x14ac:dyDescent="0.2">
      <c r="A358" s="11" t="s">
        <v>1846</v>
      </c>
      <c r="B358" s="15">
        <v>41</v>
      </c>
      <c r="H358" s="11" t="s">
        <v>1743</v>
      </c>
      <c r="I358" s="15">
        <v>452</v>
      </c>
      <c r="J358" s="11" t="s">
        <v>1218</v>
      </c>
      <c r="K358" s="15">
        <v>1368</v>
      </c>
    </row>
    <row r="359" spans="1:11" x14ac:dyDescent="0.2">
      <c r="A359" s="11" t="s">
        <v>358</v>
      </c>
      <c r="B359" s="15">
        <v>5681</v>
      </c>
      <c r="H359" s="11" t="s">
        <v>1591</v>
      </c>
      <c r="I359" s="15">
        <v>174</v>
      </c>
      <c r="J359" s="11" t="s">
        <v>398</v>
      </c>
      <c r="K359" s="15">
        <v>1258</v>
      </c>
    </row>
    <row r="360" spans="1:11" x14ac:dyDescent="0.2">
      <c r="A360" s="11" t="s">
        <v>1599</v>
      </c>
      <c r="B360" s="15">
        <v>2108</v>
      </c>
      <c r="H360" s="11" t="s">
        <v>1940</v>
      </c>
      <c r="I360" s="15">
        <v>80</v>
      </c>
      <c r="J360" s="11" t="s">
        <v>1846</v>
      </c>
      <c r="K360" s="15">
        <v>41</v>
      </c>
    </row>
    <row r="361" spans="1:11" x14ac:dyDescent="0.2">
      <c r="A361" s="11" t="s">
        <v>1316</v>
      </c>
      <c r="B361" s="15">
        <v>65</v>
      </c>
      <c r="H361" s="11" t="s">
        <v>346</v>
      </c>
      <c r="I361" s="15">
        <v>199</v>
      </c>
      <c r="J361" s="11" t="s">
        <v>358</v>
      </c>
      <c r="K361" s="15">
        <v>5681</v>
      </c>
    </row>
    <row r="362" spans="1:11" x14ac:dyDescent="0.2">
      <c r="A362" s="11" t="s">
        <v>1216</v>
      </c>
      <c r="B362" s="15">
        <v>156</v>
      </c>
      <c r="H362" s="11" t="s">
        <v>1119</v>
      </c>
      <c r="I362" s="15">
        <v>1052</v>
      </c>
      <c r="J362" s="11" t="s">
        <v>1599</v>
      </c>
      <c r="K362" s="15">
        <v>2108</v>
      </c>
    </row>
    <row r="363" spans="1:11" x14ac:dyDescent="0.2">
      <c r="A363" s="11" t="s">
        <v>1909</v>
      </c>
      <c r="B363" s="15">
        <v>67</v>
      </c>
      <c r="H363" s="11" t="s">
        <v>847</v>
      </c>
      <c r="I363" s="15">
        <v>123</v>
      </c>
      <c r="J363" s="11" t="s">
        <v>1316</v>
      </c>
      <c r="K363" s="15">
        <v>65</v>
      </c>
    </row>
    <row r="364" spans="1:11" x14ac:dyDescent="0.2">
      <c r="A364" s="11" t="s">
        <v>1930</v>
      </c>
      <c r="B364" s="15">
        <v>1</v>
      </c>
      <c r="H364" s="11" t="s">
        <v>1403</v>
      </c>
      <c r="I364" s="15">
        <v>103</v>
      </c>
      <c r="J364" s="11" t="s">
        <v>1216</v>
      </c>
      <c r="K364" s="15">
        <v>156</v>
      </c>
    </row>
    <row r="365" spans="1:11" x14ac:dyDescent="0.2">
      <c r="A365" s="11" t="s">
        <v>1186</v>
      </c>
      <c r="B365" s="15">
        <v>35</v>
      </c>
      <c r="H365" s="11" t="s">
        <v>1417</v>
      </c>
      <c r="I365" s="15">
        <v>69</v>
      </c>
      <c r="J365" s="11" t="s">
        <v>1909</v>
      </c>
      <c r="K365" s="15">
        <v>67</v>
      </c>
    </row>
    <row r="366" spans="1:11" x14ac:dyDescent="0.2">
      <c r="A366" s="11" t="s">
        <v>632</v>
      </c>
      <c r="B366" s="15">
        <v>908</v>
      </c>
      <c r="H366" s="11" t="s">
        <v>997</v>
      </c>
      <c r="I366" s="15">
        <v>211</v>
      </c>
      <c r="J366" s="11" t="s">
        <v>1930</v>
      </c>
      <c r="K366" s="15">
        <v>1</v>
      </c>
    </row>
    <row r="367" spans="1:11" x14ac:dyDescent="0.2">
      <c r="A367" s="11" t="s">
        <v>1342</v>
      </c>
      <c r="B367" s="15">
        <v>1</v>
      </c>
      <c r="H367" s="11" t="s">
        <v>840</v>
      </c>
      <c r="I367" s="15">
        <v>34</v>
      </c>
      <c r="J367" s="11" t="s">
        <v>1186</v>
      </c>
      <c r="K367" s="15">
        <v>35</v>
      </c>
    </row>
    <row r="368" spans="1:11" x14ac:dyDescent="0.2">
      <c r="A368" s="11" t="s">
        <v>1942</v>
      </c>
      <c r="B368" s="15">
        <v>830</v>
      </c>
      <c r="H368" s="11" t="s">
        <v>1960</v>
      </c>
      <c r="I368" s="15">
        <v>207</v>
      </c>
      <c r="J368" s="11" t="s">
        <v>632</v>
      </c>
      <c r="K368" s="15">
        <v>908</v>
      </c>
    </row>
    <row r="369" spans="1:11" x14ac:dyDescent="0.2">
      <c r="A369" s="11" t="s">
        <v>956</v>
      </c>
      <c r="B369" s="15">
        <v>39</v>
      </c>
      <c r="H369" s="11" t="s">
        <v>45</v>
      </c>
      <c r="I369" s="15">
        <v>1613</v>
      </c>
      <c r="J369" s="11" t="s">
        <v>1342</v>
      </c>
      <c r="K369" s="15">
        <v>1</v>
      </c>
    </row>
    <row r="370" spans="1:11" x14ac:dyDescent="0.2">
      <c r="A370" s="11" t="s">
        <v>136</v>
      </c>
      <c r="B370" s="15">
        <v>48</v>
      </c>
      <c r="H370" s="11" t="s">
        <v>980</v>
      </c>
      <c r="I370" s="15">
        <v>42</v>
      </c>
      <c r="J370" s="11" t="s">
        <v>1942</v>
      </c>
      <c r="K370" s="15">
        <v>830</v>
      </c>
    </row>
    <row r="371" spans="1:11" x14ac:dyDescent="0.2">
      <c r="A371" s="11" t="s">
        <v>63</v>
      </c>
      <c r="B371" s="15">
        <v>452</v>
      </c>
      <c r="H371" s="11" t="s">
        <v>18</v>
      </c>
      <c r="I371" s="15">
        <v>158</v>
      </c>
      <c r="J371" s="11" t="s">
        <v>956</v>
      </c>
      <c r="K371" s="15">
        <v>39</v>
      </c>
    </row>
    <row r="372" spans="1:11" x14ac:dyDescent="0.2">
      <c r="A372" s="11" t="s">
        <v>1340</v>
      </c>
      <c r="B372" s="15">
        <v>602</v>
      </c>
      <c r="H372" s="11" t="s">
        <v>986</v>
      </c>
      <c r="I372" s="15">
        <v>159</v>
      </c>
      <c r="J372" s="11" t="s">
        <v>136</v>
      </c>
      <c r="K372" s="15">
        <v>48</v>
      </c>
    </row>
    <row r="373" spans="1:11" x14ac:dyDescent="0.2">
      <c r="A373" s="11" t="s">
        <v>708</v>
      </c>
      <c r="B373" s="15">
        <v>1063</v>
      </c>
      <c r="H373" s="11" t="s">
        <v>412</v>
      </c>
      <c r="I373" s="15">
        <v>2107</v>
      </c>
      <c r="J373" s="11" t="s">
        <v>63</v>
      </c>
      <c r="K373" s="15">
        <v>452</v>
      </c>
    </row>
    <row r="374" spans="1:11" x14ac:dyDescent="0.2">
      <c r="A374" s="11" t="s">
        <v>1121</v>
      </c>
      <c r="B374" s="15">
        <v>1296</v>
      </c>
      <c r="H374" s="11" t="s">
        <v>1637</v>
      </c>
      <c r="I374" s="15">
        <v>106</v>
      </c>
      <c r="J374" s="11" t="s">
        <v>1340</v>
      </c>
      <c r="K374" s="15">
        <v>602</v>
      </c>
    </row>
    <row r="375" spans="1:11" x14ac:dyDescent="0.2">
      <c r="A375" s="11" t="s">
        <v>688</v>
      </c>
      <c r="B375" s="15">
        <v>17</v>
      </c>
      <c r="H375" s="11" t="s">
        <v>1454</v>
      </c>
      <c r="I375" s="15">
        <v>137</v>
      </c>
      <c r="J375" s="11" t="s">
        <v>708</v>
      </c>
      <c r="K375" s="15">
        <v>1063</v>
      </c>
    </row>
    <row r="376" spans="1:11" x14ac:dyDescent="0.2">
      <c r="A376" s="11" t="s">
        <v>1308</v>
      </c>
      <c r="B376" s="15">
        <v>105</v>
      </c>
      <c r="H376" s="11" t="s">
        <v>1790</v>
      </c>
      <c r="I376" s="15">
        <v>53</v>
      </c>
      <c r="J376" s="11" t="s">
        <v>1121</v>
      </c>
      <c r="K376" s="15">
        <v>1296</v>
      </c>
    </row>
    <row r="377" spans="1:11" x14ac:dyDescent="0.2">
      <c r="A377" s="11" t="s">
        <v>2067</v>
      </c>
      <c r="B377" s="15">
        <v>213164</v>
      </c>
      <c r="H377" s="11" t="s">
        <v>1252</v>
      </c>
      <c r="I377" s="15">
        <v>107</v>
      </c>
      <c r="J377" s="11" t="s">
        <v>688</v>
      </c>
      <c r="K377" s="15">
        <v>17</v>
      </c>
    </row>
    <row r="378" spans="1:11" x14ac:dyDescent="0.2">
      <c r="H378" s="11" t="s">
        <v>454</v>
      </c>
      <c r="I378" s="15">
        <v>157</v>
      </c>
      <c r="J378" s="11" t="s">
        <v>1308</v>
      </c>
      <c r="K378" s="15">
        <v>105</v>
      </c>
    </row>
    <row r="379" spans="1:11" x14ac:dyDescent="0.2">
      <c r="H379" s="11" t="s">
        <v>838</v>
      </c>
      <c r="I379" s="15">
        <v>3059</v>
      </c>
    </row>
    <row r="380" spans="1:11" x14ac:dyDescent="0.2">
      <c r="H380" s="11" t="s">
        <v>1476</v>
      </c>
      <c r="I380" s="15">
        <v>123</v>
      </c>
    </row>
    <row r="381" spans="1:11" x14ac:dyDescent="0.2">
      <c r="H381" s="11" t="s">
        <v>716</v>
      </c>
      <c r="I381" s="15">
        <v>470</v>
      </c>
    </row>
    <row r="382" spans="1:11" x14ac:dyDescent="0.2">
      <c r="H382" s="11" t="s">
        <v>950</v>
      </c>
      <c r="I382" s="15">
        <v>6286</v>
      </c>
    </row>
    <row r="383" spans="1:11" x14ac:dyDescent="0.2">
      <c r="H383" s="11" t="s">
        <v>1808</v>
      </c>
      <c r="I383" s="15">
        <v>290</v>
      </c>
    </row>
    <row r="384" spans="1:11" x14ac:dyDescent="0.2">
      <c r="H384" s="11" t="s">
        <v>1371</v>
      </c>
      <c r="I384" s="15">
        <v>272</v>
      </c>
    </row>
    <row r="385" spans="8:9" x14ac:dyDescent="0.2">
      <c r="H385" s="11" t="s">
        <v>1192</v>
      </c>
      <c r="I385" s="15">
        <v>144</v>
      </c>
    </row>
    <row r="386" spans="8:9" x14ac:dyDescent="0.2">
      <c r="H386" s="11" t="s">
        <v>1379</v>
      </c>
      <c r="I386" s="15">
        <v>1621</v>
      </c>
    </row>
    <row r="387" spans="8:9" x14ac:dyDescent="0.2">
      <c r="H387" s="11" t="s">
        <v>350</v>
      </c>
      <c r="I387" s="15">
        <v>195</v>
      </c>
    </row>
    <row r="388" spans="8:9" x14ac:dyDescent="0.2">
      <c r="H388" s="11" t="s">
        <v>1958</v>
      </c>
      <c r="I388" s="15">
        <v>155</v>
      </c>
    </row>
    <row r="389" spans="8:9" x14ac:dyDescent="0.2">
      <c r="H389" s="11" t="s">
        <v>1444</v>
      </c>
      <c r="I389" s="15">
        <v>2038</v>
      </c>
    </row>
    <row r="390" spans="8:9" x14ac:dyDescent="0.2">
      <c r="H390" s="11" t="s">
        <v>556</v>
      </c>
      <c r="I390" s="15">
        <v>3175</v>
      </c>
    </row>
    <row r="391" spans="8:9" x14ac:dyDescent="0.2">
      <c r="H391" s="11" t="s">
        <v>1641</v>
      </c>
      <c r="I391" s="15">
        <v>233</v>
      </c>
    </row>
    <row r="392" spans="8:9" x14ac:dyDescent="0.2">
      <c r="H392" s="11" t="s">
        <v>766</v>
      </c>
      <c r="I392" s="15">
        <v>41</v>
      </c>
    </row>
    <row r="393" spans="8:9" x14ac:dyDescent="0.2">
      <c r="H393" s="11" t="s">
        <v>1544</v>
      </c>
      <c r="I393" s="15">
        <v>3205</v>
      </c>
    </row>
    <row r="394" spans="8:9" x14ac:dyDescent="0.2">
      <c r="H394" s="11" t="s">
        <v>446</v>
      </c>
      <c r="I394" s="15">
        <v>2183</v>
      </c>
    </row>
    <row r="395" spans="8:9" x14ac:dyDescent="0.2">
      <c r="H395" s="11" t="s">
        <v>804</v>
      </c>
      <c r="I395" s="15">
        <v>131</v>
      </c>
    </row>
    <row r="396" spans="8:9" x14ac:dyDescent="0.2">
      <c r="H396" s="11" t="s">
        <v>746</v>
      </c>
      <c r="I396" s="15">
        <v>191</v>
      </c>
    </row>
    <row r="397" spans="8:9" x14ac:dyDescent="0.2">
      <c r="H397" s="11" t="s">
        <v>1272</v>
      </c>
      <c r="I397" s="15">
        <v>170</v>
      </c>
    </row>
    <row r="398" spans="8:9" x14ac:dyDescent="0.2">
      <c r="H398" s="11" t="s">
        <v>1932</v>
      </c>
      <c r="I398" s="15">
        <v>1559</v>
      </c>
    </row>
    <row r="399" spans="8:9" x14ac:dyDescent="0.2">
      <c r="H399" s="11" t="s">
        <v>660</v>
      </c>
      <c r="I399" s="15">
        <v>142</v>
      </c>
    </row>
    <row r="400" spans="8:9" x14ac:dyDescent="0.2">
      <c r="H400" s="11" t="s">
        <v>1605</v>
      </c>
      <c r="I400" s="15">
        <v>127</v>
      </c>
    </row>
    <row r="401" spans="8:9" x14ac:dyDescent="0.2">
      <c r="H401" s="11" t="s">
        <v>1916</v>
      </c>
      <c r="I401" s="15">
        <v>114</v>
      </c>
    </row>
    <row r="402" spans="8:9" x14ac:dyDescent="0.2">
      <c r="H402" s="11" t="s">
        <v>1711</v>
      </c>
      <c r="I402" s="15">
        <v>157</v>
      </c>
    </row>
    <row r="403" spans="8:9" x14ac:dyDescent="0.2">
      <c r="H403" s="11" t="s">
        <v>508</v>
      </c>
      <c r="I403" s="15">
        <v>2468</v>
      </c>
    </row>
    <row r="404" spans="8:9" x14ac:dyDescent="0.2">
      <c r="H404" s="11" t="s">
        <v>532</v>
      </c>
      <c r="I404" s="15">
        <v>1784</v>
      </c>
    </row>
    <row r="405" spans="8:9" x14ac:dyDescent="0.2">
      <c r="H405" s="11" t="s">
        <v>213</v>
      </c>
      <c r="I405" s="15">
        <v>180</v>
      </c>
    </row>
    <row r="406" spans="8:9" x14ac:dyDescent="0.2">
      <c r="H406" s="11" t="s">
        <v>1209</v>
      </c>
      <c r="I406" s="15">
        <v>909</v>
      </c>
    </row>
    <row r="407" spans="8:9" x14ac:dyDescent="0.2">
      <c r="H407" s="11" t="s">
        <v>301</v>
      </c>
      <c r="I407" s="15">
        <v>180</v>
      </c>
    </row>
    <row r="408" spans="8:9" x14ac:dyDescent="0.2">
      <c r="H408" s="11" t="s">
        <v>489</v>
      </c>
      <c r="I408" s="15">
        <v>397</v>
      </c>
    </row>
    <row r="409" spans="8:9" x14ac:dyDescent="0.2">
      <c r="H409" s="11" t="s">
        <v>1212</v>
      </c>
      <c r="I409" s="15">
        <v>136</v>
      </c>
    </row>
    <row r="410" spans="8:9" x14ac:dyDescent="0.2">
      <c r="H410" s="11" t="s">
        <v>1492</v>
      </c>
      <c r="I410" s="15">
        <v>181</v>
      </c>
    </row>
    <row r="411" spans="8:9" x14ac:dyDescent="0.2">
      <c r="H411" s="11" t="s">
        <v>1080</v>
      </c>
      <c r="I411" s="15">
        <v>319</v>
      </c>
    </row>
    <row r="412" spans="8:9" x14ac:dyDescent="0.2">
      <c r="H412" s="11" t="s">
        <v>1571</v>
      </c>
      <c r="I412" s="15">
        <v>150</v>
      </c>
    </row>
    <row r="413" spans="8:9" x14ac:dyDescent="0.2">
      <c r="H413" s="11" t="s">
        <v>780</v>
      </c>
      <c r="I413" s="15">
        <v>186</v>
      </c>
    </row>
    <row r="414" spans="8:9" x14ac:dyDescent="0.2">
      <c r="H414" s="11" t="s">
        <v>606</v>
      </c>
      <c r="I414" s="15">
        <v>83</v>
      </c>
    </row>
    <row r="415" spans="8:9" x14ac:dyDescent="0.2">
      <c r="H415" s="11" t="s">
        <v>1326</v>
      </c>
      <c r="I415" s="15">
        <v>129</v>
      </c>
    </row>
    <row r="416" spans="8:9" x14ac:dyDescent="0.2">
      <c r="H416" s="11" t="s">
        <v>1421</v>
      </c>
      <c r="I416" s="15">
        <v>237</v>
      </c>
    </row>
    <row r="417" spans="8:9" x14ac:dyDescent="0.2">
      <c r="H417" s="11" t="s">
        <v>77</v>
      </c>
      <c r="I417" s="15">
        <v>1396</v>
      </c>
    </row>
    <row r="418" spans="8:9" x14ac:dyDescent="0.2">
      <c r="H418" s="11" t="s">
        <v>134</v>
      </c>
      <c r="I418" s="15">
        <v>98</v>
      </c>
    </row>
    <row r="419" spans="8:9" x14ac:dyDescent="0.2">
      <c r="H419" s="11" t="s">
        <v>518</v>
      </c>
      <c r="I419" s="15">
        <v>62</v>
      </c>
    </row>
    <row r="420" spans="8:9" x14ac:dyDescent="0.2">
      <c r="H420" s="11" t="s">
        <v>1474</v>
      </c>
      <c r="I420" s="15">
        <v>297</v>
      </c>
    </row>
    <row r="421" spans="8:9" x14ac:dyDescent="0.2">
      <c r="H421" s="11" t="s">
        <v>968</v>
      </c>
      <c r="I421" s="15">
        <v>50</v>
      </c>
    </row>
    <row r="422" spans="8:9" x14ac:dyDescent="0.2">
      <c r="H422" s="11" t="s">
        <v>1902</v>
      </c>
      <c r="I422" s="15">
        <v>132</v>
      </c>
    </row>
    <row r="423" spans="8:9" x14ac:dyDescent="0.2">
      <c r="H423" s="11" t="s">
        <v>993</v>
      </c>
      <c r="I423" s="15">
        <v>106</v>
      </c>
    </row>
    <row r="424" spans="8:9" x14ac:dyDescent="0.2">
      <c r="H424" s="11" t="s">
        <v>1862</v>
      </c>
      <c r="I424" s="15">
        <v>1866</v>
      </c>
    </row>
    <row r="425" spans="8:9" x14ac:dyDescent="0.2">
      <c r="H425" s="11" t="s">
        <v>1944</v>
      </c>
      <c r="I425" s="15">
        <v>131</v>
      </c>
    </row>
    <row r="426" spans="8:9" x14ac:dyDescent="0.2">
      <c r="H426" s="11" t="s">
        <v>1153</v>
      </c>
      <c r="I426" s="15">
        <v>554</v>
      </c>
    </row>
    <row r="427" spans="8:9" x14ac:dyDescent="0.2">
      <c r="H427" s="11" t="s">
        <v>548</v>
      </c>
      <c r="I427" s="15">
        <v>218</v>
      </c>
    </row>
    <row r="428" spans="8:9" x14ac:dyDescent="0.2">
      <c r="H428" s="11" t="s">
        <v>1063</v>
      </c>
      <c r="I428" s="15">
        <v>3657</v>
      </c>
    </row>
    <row r="429" spans="8:9" x14ac:dyDescent="0.2">
      <c r="H429" s="11" t="s">
        <v>1350</v>
      </c>
      <c r="I429" s="15">
        <v>3016</v>
      </c>
    </row>
    <row r="430" spans="8:9" x14ac:dyDescent="0.2">
      <c r="H430" s="11" t="s">
        <v>1334</v>
      </c>
      <c r="I430" s="15">
        <v>1101</v>
      </c>
    </row>
    <row r="431" spans="8:9" x14ac:dyDescent="0.2">
      <c r="H431" s="11" t="s">
        <v>1382</v>
      </c>
      <c r="I431" s="15">
        <v>1073</v>
      </c>
    </row>
    <row r="432" spans="8:9" x14ac:dyDescent="0.2">
      <c r="H432" s="11" t="s">
        <v>286</v>
      </c>
      <c r="I432" s="15">
        <v>67</v>
      </c>
    </row>
    <row r="433" spans="8:9" x14ac:dyDescent="0.2">
      <c r="H433" s="11" t="s">
        <v>1007</v>
      </c>
      <c r="I433" s="15">
        <v>87</v>
      </c>
    </row>
    <row r="434" spans="8:9" x14ac:dyDescent="0.2">
      <c r="H434" s="11" t="s">
        <v>1059</v>
      </c>
      <c r="I434" s="15">
        <v>2528</v>
      </c>
    </row>
    <row r="435" spans="8:9" x14ac:dyDescent="0.2">
      <c r="H435" s="11" t="s">
        <v>874</v>
      </c>
      <c r="I435" s="15">
        <v>134</v>
      </c>
    </row>
    <row r="436" spans="8:9" x14ac:dyDescent="0.2">
      <c r="H436" s="11" t="s">
        <v>1639</v>
      </c>
      <c r="I436" s="15">
        <v>142</v>
      </c>
    </row>
    <row r="437" spans="8:9" x14ac:dyDescent="0.2">
      <c r="H437" s="11" t="s">
        <v>1621</v>
      </c>
      <c r="I437" s="15">
        <v>181</v>
      </c>
    </row>
    <row r="438" spans="8:9" x14ac:dyDescent="0.2">
      <c r="H438" s="11" t="s">
        <v>911</v>
      </c>
      <c r="I438" s="15">
        <v>94</v>
      </c>
    </row>
    <row r="439" spans="8:9" x14ac:dyDescent="0.2">
      <c r="H439" s="11" t="s">
        <v>562</v>
      </c>
      <c r="I439" s="15">
        <v>1697</v>
      </c>
    </row>
    <row r="440" spans="8:9" x14ac:dyDescent="0.2">
      <c r="H440" s="11" t="s">
        <v>1260</v>
      </c>
      <c r="I440" s="15">
        <v>117</v>
      </c>
    </row>
    <row r="441" spans="8:9" x14ac:dyDescent="0.2">
      <c r="H441" s="11" t="s">
        <v>714</v>
      </c>
      <c r="I441" s="15">
        <v>190</v>
      </c>
    </row>
    <row r="442" spans="8:9" x14ac:dyDescent="0.2">
      <c r="H442" s="11" t="s">
        <v>616</v>
      </c>
      <c r="I442" s="15">
        <v>133</v>
      </c>
    </row>
    <row r="443" spans="8:9" x14ac:dyDescent="0.2">
      <c r="H443" s="11" t="s">
        <v>1214</v>
      </c>
      <c r="I443" s="15">
        <v>130</v>
      </c>
    </row>
    <row r="444" spans="8:9" x14ac:dyDescent="0.2">
      <c r="H444" s="11" t="s">
        <v>1561</v>
      </c>
      <c r="I444" s="15">
        <v>235</v>
      </c>
    </row>
    <row r="445" spans="8:9" x14ac:dyDescent="0.2">
      <c r="H445" s="11" t="s">
        <v>542</v>
      </c>
      <c r="I445" s="15">
        <v>214</v>
      </c>
    </row>
    <row r="446" spans="8:9" x14ac:dyDescent="0.2">
      <c r="H446" s="11" t="s">
        <v>666</v>
      </c>
      <c r="I446" s="15">
        <v>659</v>
      </c>
    </row>
    <row r="447" spans="8:9" x14ac:dyDescent="0.2">
      <c r="H447" s="11" t="s">
        <v>770</v>
      </c>
      <c r="I447" s="15">
        <v>187</v>
      </c>
    </row>
    <row r="448" spans="8:9" x14ac:dyDescent="0.2">
      <c r="H448" s="11" t="s">
        <v>239</v>
      </c>
      <c r="I448" s="15">
        <v>27</v>
      </c>
    </row>
    <row r="449" spans="8:9" x14ac:dyDescent="0.2">
      <c r="H449" s="11" t="s">
        <v>680</v>
      </c>
      <c r="I449" s="15">
        <v>133</v>
      </c>
    </row>
    <row r="450" spans="8:9" x14ac:dyDescent="0.2">
      <c r="H450" s="11" t="s">
        <v>1856</v>
      </c>
      <c r="I450" s="15">
        <v>179</v>
      </c>
    </row>
    <row r="451" spans="8:9" x14ac:dyDescent="0.2">
      <c r="H451" s="11" t="s">
        <v>440</v>
      </c>
      <c r="I451" s="15">
        <v>126</v>
      </c>
    </row>
    <row r="452" spans="8:9" x14ac:dyDescent="0.2">
      <c r="H452" s="11" t="s">
        <v>1774</v>
      </c>
      <c r="I452" s="15">
        <v>2320</v>
      </c>
    </row>
    <row r="453" spans="8:9" x14ac:dyDescent="0.2">
      <c r="H453" s="11" t="s">
        <v>1810</v>
      </c>
      <c r="I453" s="15">
        <v>122</v>
      </c>
    </row>
    <row r="454" spans="8:9" x14ac:dyDescent="0.2">
      <c r="H454" s="11" t="s">
        <v>995</v>
      </c>
      <c r="I454" s="15">
        <v>142</v>
      </c>
    </row>
    <row r="455" spans="8:9" x14ac:dyDescent="0.2">
      <c r="H455" s="11" t="s">
        <v>233</v>
      </c>
      <c r="I455" s="15">
        <v>498</v>
      </c>
    </row>
    <row r="456" spans="8:9" x14ac:dyDescent="0.2">
      <c r="H456" s="11" t="s">
        <v>400</v>
      </c>
      <c r="I456" s="15">
        <v>48</v>
      </c>
    </row>
    <row r="457" spans="8:9" x14ac:dyDescent="0.2">
      <c r="H457" s="11" t="s">
        <v>1268</v>
      </c>
      <c r="I457" s="15">
        <v>26</v>
      </c>
    </row>
    <row r="458" spans="8:9" x14ac:dyDescent="0.2">
      <c r="H458" s="11" t="s">
        <v>131</v>
      </c>
      <c r="I458" s="15">
        <v>6212</v>
      </c>
    </row>
    <row r="459" spans="8:9" x14ac:dyDescent="0.2">
      <c r="H459" s="11" t="s">
        <v>103</v>
      </c>
      <c r="I459" s="15">
        <v>226</v>
      </c>
    </row>
    <row r="460" spans="8:9" x14ac:dyDescent="0.2">
      <c r="H460" s="11" t="s">
        <v>85</v>
      </c>
      <c r="I460" s="15">
        <v>2673</v>
      </c>
    </row>
    <row r="461" spans="8:9" x14ac:dyDescent="0.2">
      <c r="H461" s="11" t="s">
        <v>1973</v>
      </c>
      <c r="I461" s="15">
        <v>1681</v>
      </c>
    </row>
    <row r="462" spans="8:9" x14ac:dyDescent="0.2">
      <c r="H462" s="11" t="s">
        <v>1548</v>
      </c>
      <c r="I462" s="15">
        <v>148</v>
      </c>
    </row>
    <row r="463" spans="8:9" x14ac:dyDescent="0.2">
      <c r="H463" s="11" t="s">
        <v>1563</v>
      </c>
      <c r="I463" s="15">
        <v>148</v>
      </c>
    </row>
    <row r="464" spans="8:9" x14ac:dyDescent="0.2">
      <c r="H464" s="11" t="s">
        <v>1117</v>
      </c>
      <c r="I464" s="15">
        <v>140</v>
      </c>
    </row>
    <row r="465" spans="8:9" x14ac:dyDescent="0.2">
      <c r="H465" s="11" t="s">
        <v>982</v>
      </c>
      <c r="I465" s="15">
        <v>139</v>
      </c>
    </row>
    <row r="466" spans="8:9" x14ac:dyDescent="0.2">
      <c r="H466" s="11" t="s">
        <v>1456</v>
      </c>
      <c r="I466" s="15">
        <v>186</v>
      </c>
    </row>
    <row r="467" spans="8:9" x14ac:dyDescent="0.2">
      <c r="H467" s="11" t="s">
        <v>1798</v>
      </c>
      <c r="I467" s="15">
        <v>193</v>
      </c>
    </row>
    <row r="468" spans="8:9" x14ac:dyDescent="0.2">
      <c r="H468" s="11" t="s">
        <v>792</v>
      </c>
      <c r="I468" s="15">
        <v>5966</v>
      </c>
    </row>
    <row r="469" spans="8:9" x14ac:dyDescent="0.2">
      <c r="H469" s="11" t="s">
        <v>1631</v>
      </c>
      <c r="I469" s="15">
        <v>121</v>
      </c>
    </row>
    <row r="470" spans="8:9" x14ac:dyDescent="0.2">
      <c r="H470" s="11" t="s">
        <v>442</v>
      </c>
      <c r="I470" s="15">
        <v>646</v>
      </c>
    </row>
    <row r="471" spans="8:9" x14ac:dyDescent="0.2">
      <c r="H471" s="11" t="s">
        <v>1607</v>
      </c>
      <c r="I471" s="15">
        <v>207</v>
      </c>
    </row>
    <row r="472" spans="8:9" x14ac:dyDescent="0.2">
      <c r="H472" s="11" t="s">
        <v>790</v>
      </c>
      <c r="I472" s="15">
        <v>154</v>
      </c>
    </row>
    <row r="473" spans="8:9" x14ac:dyDescent="0.2">
      <c r="H473" s="11" t="s">
        <v>610</v>
      </c>
      <c r="I473" s="15">
        <v>546</v>
      </c>
    </row>
    <row r="474" spans="8:9" x14ac:dyDescent="0.2">
      <c r="H474" s="11" t="s">
        <v>153</v>
      </c>
      <c r="I474" s="15">
        <v>209</v>
      </c>
    </row>
    <row r="475" spans="8:9" x14ac:dyDescent="0.2">
      <c r="H475" s="11" t="s">
        <v>853</v>
      </c>
      <c r="I475" s="15">
        <v>299</v>
      </c>
    </row>
    <row r="476" spans="8:9" x14ac:dyDescent="0.2">
      <c r="H476" s="11" t="s">
        <v>1097</v>
      </c>
      <c r="I476" s="15">
        <v>147</v>
      </c>
    </row>
    <row r="477" spans="8:9" x14ac:dyDescent="0.2">
      <c r="H477" s="11" t="s">
        <v>1021</v>
      </c>
      <c r="I477" s="15">
        <v>2346</v>
      </c>
    </row>
    <row r="478" spans="8:9" x14ac:dyDescent="0.2">
      <c r="H478" s="11" t="s">
        <v>630</v>
      </c>
      <c r="I478" s="15">
        <v>337</v>
      </c>
    </row>
    <row r="479" spans="8:9" x14ac:dyDescent="0.2">
      <c r="H479" s="11" t="s">
        <v>1288</v>
      </c>
      <c r="I479" s="15">
        <v>2693</v>
      </c>
    </row>
    <row r="480" spans="8:9" x14ac:dyDescent="0.2">
      <c r="H480" s="11" t="s">
        <v>257</v>
      </c>
      <c r="I480" s="15">
        <v>1917</v>
      </c>
    </row>
    <row r="481" spans="8:9" x14ac:dyDescent="0.2">
      <c r="H481" s="11" t="s">
        <v>1683</v>
      </c>
      <c r="I481" s="15">
        <v>157</v>
      </c>
    </row>
    <row r="482" spans="8:9" x14ac:dyDescent="0.2">
      <c r="H482" s="11" t="s">
        <v>1876</v>
      </c>
      <c r="I482" s="15">
        <v>2261</v>
      </c>
    </row>
    <row r="483" spans="8:9" x14ac:dyDescent="0.2">
      <c r="H483" s="11" t="s">
        <v>172</v>
      </c>
      <c r="I483" s="15">
        <v>249</v>
      </c>
    </row>
    <row r="484" spans="8:9" x14ac:dyDescent="0.2">
      <c r="H484" s="11" t="s">
        <v>919</v>
      </c>
      <c r="I484" s="15">
        <v>1713</v>
      </c>
    </row>
    <row r="485" spans="8:9" x14ac:dyDescent="0.2">
      <c r="H485" s="11" t="s">
        <v>299</v>
      </c>
      <c r="I485" s="15">
        <v>94</v>
      </c>
    </row>
    <row r="486" spans="8:9" x14ac:dyDescent="0.2">
      <c r="H486" s="11" t="s">
        <v>1760</v>
      </c>
      <c r="I486" s="15">
        <v>150</v>
      </c>
    </row>
    <row r="487" spans="8:9" x14ac:dyDescent="0.2">
      <c r="H487" s="11" t="s">
        <v>1677</v>
      </c>
      <c r="I487" s="15">
        <v>2100</v>
      </c>
    </row>
    <row r="488" spans="8:9" x14ac:dyDescent="0.2">
      <c r="H488" s="11" t="s">
        <v>243</v>
      </c>
      <c r="I488" s="15">
        <v>113</v>
      </c>
    </row>
    <row r="489" spans="8:9" x14ac:dyDescent="0.2">
      <c r="H489" s="11" t="s">
        <v>1506</v>
      </c>
      <c r="I489" s="15">
        <v>536</v>
      </c>
    </row>
    <row r="490" spans="8:9" x14ac:dyDescent="0.2">
      <c r="H490" s="11" t="s">
        <v>481</v>
      </c>
      <c r="I490" s="15">
        <v>165</v>
      </c>
    </row>
    <row r="491" spans="8:9" x14ac:dyDescent="0.2">
      <c r="H491" s="11" t="s">
        <v>899</v>
      </c>
      <c r="I491" s="15">
        <v>92</v>
      </c>
    </row>
    <row r="492" spans="8:9" x14ac:dyDescent="0.2">
      <c r="H492" s="11" t="s">
        <v>209</v>
      </c>
      <c r="I492" s="15">
        <v>127</v>
      </c>
    </row>
    <row r="493" spans="8:9" x14ac:dyDescent="0.2">
      <c r="H493" s="11" t="s">
        <v>1282</v>
      </c>
      <c r="I493" s="15">
        <v>128</v>
      </c>
    </row>
    <row r="494" spans="8:9" x14ac:dyDescent="0.2">
      <c r="H494" s="11" t="s">
        <v>1470</v>
      </c>
      <c r="I494" s="15">
        <v>157</v>
      </c>
    </row>
    <row r="495" spans="8:9" x14ac:dyDescent="0.2">
      <c r="H495" s="11" t="s">
        <v>190</v>
      </c>
      <c r="I495" s="15">
        <v>76</v>
      </c>
    </row>
    <row r="496" spans="8:9" x14ac:dyDescent="0.2">
      <c r="H496" s="11" t="s">
        <v>1133</v>
      </c>
      <c r="I496" s="15">
        <v>84</v>
      </c>
    </row>
    <row r="497" spans="8:9" x14ac:dyDescent="0.2">
      <c r="H497" s="11" t="s">
        <v>295</v>
      </c>
      <c r="I497" s="15">
        <v>220</v>
      </c>
    </row>
    <row r="498" spans="8:9" x14ac:dyDescent="0.2">
      <c r="H498" s="11" t="s">
        <v>1435</v>
      </c>
      <c r="I498" s="15">
        <v>2893</v>
      </c>
    </row>
    <row r="499" spans="8:9" x14ac:dyDescent="0.2">
      <c r="H499" s="11" t="s">
        <v>970</v>
      </c>
      <c r="I499" s="15">
        <v>2080</v>
      </c>
    </row>
    <row r="500" spans="8:9" x14ac:dyDescent="0.2">
      <c r="H500" s="11" t="s">
        <v>598</v>
      </c>
      <c r="I500" s="15">
        <v>282</v>
      </c>
    </row>
    <row r="501" spans="8:9" x14ac:dyDescent="0.2">
      <c r="H501" s="11" t="s">
        <v>1482</v>
      </c>
      <c r="I501" s="15">
        <v>3036</v>
      </c>
    </row>
    <row r="502" spans="8:9" x14ac:dyDescent="0.2">
      <c r="H502" s="11" t="s">
        <v>1977</v>
      </c>
      <c r="I502" s="15">
        <v>32</v>
      </c>
    </row>
    <row r="503" spans="8:9" x14ac:dyDescent="0.2">
      <c r="H503" s="11" t="s">
        <v>712</v>
      </c>
      <c r="I503" s="15">
        <v>1385</v>
      </c>
    </row>
    <row r="504" spans="8:9" x14ac:dyDescent="0.2">
      <c r="H504" s="11" t="s">
        <v>1392</v>
      </c>
      <c r="I504" s="15">
        <v>1170</v>
      </c>
    </row>
    <row r="505" spans="8:9" x14ac:dyDescent="0.2">
      <c r="H505" s="11" t="s">
        <v>1236</v>
      </c>
      <c r="I505" s="15">
        <v>2188</v>
      </c>
    </row>
    <row r="506" spans="8:9" x14ac:dyDescent="0.2">
      <c r="H506" s="11" t="s">
        <v>662</v>
      </c>
      <c r="I506" s="15">
        <v>85</v>
      </c>
    </row>
    <row r="507" spans="8:9" x14ac:dyDescent="0.2">
      <c r="H507" s="11" t="s">
        <v>390</v>
      </c>
      <c r="I507" s="15">
        <v>1267</v>
      </c>
    </row>
    <row r="508" spans="8:9" x14ac:dyDescent="0.2">
      <c r="H508" s="11" t="s">
        <v>1294</v>
      </c>
      <c r="I508" s="15">
        <v>189</v>
      </c>
    </row>
    <row r="509" spans="8:9" x14ac:dyDescent="0.2">
      <c r="H509" s="11" t="s">
        <v>263</v>
      </c>
      <c r="I509" s="15">
        <v>86</v>
      </c>
    </row>
    <row r="510" spans="8:9" x14ac:dyDescent="0.2">
      <c r="H510" s="11" t="s">
        <v>640</v>
      </c>
      <c r="I510" s="15">
        <v>183</v>
      </c>
    </row>
    <row r="511" spans="8:9" x14ac:dyDescent="0.2">
      <c r="H511" s="11" t="s">
        <v>1890</v>
      </c>
      <c r="I511" s="15">
        <v>184</v>
      </c>
    </row>
    <row r="512" spans="8:9" x14ac:dyDescent="0.2">
      <c r="H512" s="11" t="s">
        <v>1091</v>
      </c>
      <c r="I512" s="15">
        <v>89</v>
      </c>
    </row>
    <row r="513" spans="8:9" x14ac:dyDescent="0.2">
      <c r="H513" s="11" t="s">
        <v>1673</v>
      </c>
      <c r="I513" s="15">
        <v>279</v>
      </c>
    </row>
    <row r="514" spans="8:9" x14ac:dyDescent="0.2">
      <c r="H514" s="11" t="s">
        <v>1254</v>
      </c>
      <c r="I514" s="15">
        <v>160</v>
      </c>
    </row>
    <row r="515" spans="8:9" x14ac:dyDescent="0.2">
      <c r="H515" s="11" t="s">
        <v>1190</v>
      </c>
      <c r="I515" s="15">
        <v>300</v>
      </c>
    </row>
    <row r="516" spans="8:9" x14ac:dyDescent="0.2">
      <c r="H516" s="11" t="s">
        <v>138</v>
      </c>
      <c r="I516" s="15">
        <v>92</v>
      </c>
    </row>
    <row r="517" spans="8:9" x14ac:dyDescent="0.2">
      <c r="H517" s="11" t="s">
        <v>1778</v>
      </c>
      <c r="I517" s="15">
        <v>1887</v>
      </c>
    </row>
    <row r="518" spans="8:9" x14ac:dyDescent="0.2">
      <c r="H518" s="11" t="s">
        <v>290</v>
      </c>
      <c r="I518" s="15">
        <v>1782</v>
      </c>
    </row>
    <row r="519" spans="8:9" x14ac:dyDescent="0.2">
      <c r="H519" s="11" t="s">
        <v>1601</v>
      </c>
      <c r="I519" s="15">
        <v>138</v>
      </c>
    </row>
    <row r="520" spans="8:9" x14ac:dyDescent="0.2">
      <c r="H520" s="11" t="s">
        <v>958</v>
      </c>
      <c r="I520" s="15">
        <v>3727</v>
      </c>
    </row>
    <row r="521" spans="8:9" x14ac:dyDescent="0.2">
      <c r="H521" s="11" t="s">
        <v>578</v>
      </c>
      <c r="I521" s="15">
        <v>199</v>
      </c>
    </row>
    <row r="522" spans="8:9" x14ac:dyDescent="0.2">
      <c r="H522" s="11" t="s">
        <v>1649</v>
      </c>
      <c r="I522" s="15">
        <v>43</v>
      </c>
    </row>
    <row r="523" spans="8:9" x14ac:dyDescent="0.2">
      <c r="H523" s="11" t="s">
        <v>58</v>
      </c>
      <c r="I523" s="15">
        <v>98</v>
      </c>
    </row>
    <row r="524" spans="8:9" x14ac:dyDescent="0.2">
      <c r="H524" s="11" t="s">
        <v>1419</v>
      </c>
      <c r="I524" s="15">
        <v>190</v>
      </c>
    </row>
    <row r="525" spans="8:9" x14ac:dyDescent="0.2">
      <c r="H525" s="11" t="s">
        <v>544</v>
      </c>
      <c r="I525" s="15">
        <v>222</v>
      </c>
    </row>
    <row r="526" spans="8:9" x14ac:dyDescent="0.2">
      <c r="H526" s="11" t="s">
        <v>1266</v>
      </c>
      <c r="I526" s="15">
        <v>192</v>
      </c>
    </row>
    <row r="527" spans="8:9" x14ac:dyDescent="0.2">
      <c r="H527" s="11" t="s">
        <v>1836</v>
      </c>
      <c r="I527" s="15">
        <v>110</v>
      </c>
    </row>
    <row r="528" spans="8:9" x14ac:dyDescent="0.2">
      <c r="H528" s="11" t="s">
        <v>1695</v>
      </c>
      <c r="I528" s="15">
        <v>4233</v>
      </c>
    </row>
    <row r="529" spans="8:9" x14ac:dyDescent="0.2">
      <c r="H529" s="11" t="s">
        <v>602</v>
      </c>
      <c r="I529" s="15">
        <v>116</v>
      </c>
    </row>
    <row r="530" spans="8:9" x14ac:dyDescent="0.2">
      <c r="H530" s="11" t="s">
        <v>887</v>
      </c>
      <c r="I530" s="15">
        <v>5203</v>
      </c>
    </row>
    <row r="531" spans="8:9" x14ac:dyDescent="0.2">
      <c r="H531" s="11" t="s">
        <v>822</v>
      </c>
      <c r="I531" s="15">
        <v>1137</v>
      </c>
    </row>
    <row r="532" spans="8:9" x14ac:dyDescent="0.2">
      <c r="H532" s="11" t="s">
        <v>1244</v>
      </c>
      <c r="I532" s="15">
        <v>194</v>
      </c>
    </row>
    <row r="533" spans="8:9" x14ac:dyDescent="0.2">
      <c r="H533" s="11" t="s">
        <v>570</v>
      </c>
      <c r="I533" s="15">
        <v>138</v>
      </c>
    </row>
    <row r="534" spans="8:9" x14ac:dyDescent="0.2">
      <c r="H534" s="11" t="s">
        <v>1664</v>
      </c>
      <c r="I534" s="15">
        <v>183</v>
      </c>
    </row>
    <row r="535" spans="8:9" x14ac:dyDescent="0.2">
      <c r="H535" s="11" t="s">
        <v>127</v>
      </c>
      <c r="I535" s="15">
        <v>111</v>
      </c>
    </row>
    <row r="536" spans="8:9" x14ac:dyDescent="0.2">
      <c r="H536" s="11" t="s">
        <v>462</v>
      </c>
      <c r="I536" s="15">
        <v>80</v>
      </c>
    </row>
    <row r="537" spans="8:9" x14ac:dyDescent="0.2">
      <c r="H537" s="11" t="s">
        <v>1623</v>
      </c>
      <c r="I537" s="15">
        <v>110</v>
      </c>
    </row>
    <row r="538" spans="8:9" x14ac:dyDescent="0.2">
      <c r="H538" s="11" t="s">
        <v>129</v>
      </c>
      <c r="I538" s="15">
        <v>222</v>
      </c>
    </row>
    <row r="539" spans="8:9" x14ac:dyDescent="0.2">
      <c r="H539" s="11" t="s">
        <v>1520</v>
      </c>
      <c r="I539" s="15">
        <v>122</v>
      </c>
    </row>
    <row r="540" spans="8:9" x14ac:dyDescent="0.2">
      <c r="H540" s="11" t="s">
        <v>788</v>
      </c>
      <c r="I540" s="15">
        <v>206</v>
      </c>
    </row>
    <row r="541" spans="8:9" x14ac:dyDescent="0.2">
      <c r="H541" s="11" t="s">
        <v>398</v>
      </c>
      <c r="I541" s="15">
        <v>1561</v>
      </c>
    </row>
    <row r="542" spans="8:9" x14ac:dyDescent="0.2">
      <c r="H542" s="11" t="s">
        <v>1796</v>
      </c>
      <c r="I542" s="15">
        <v>80</v>
      </c>
    </row>
    <row r="543" spans="8:9" x14ac:dyDescent="0.2">
      <c r="H543" s="11" t="s">
        <v>348</v>
      </c>
      <c r="I543" s="15">
        <v>107</v>
      </c>
    </row>
    <row r="544" spans="8:9" x14ac:dyDescent="0.2">
      <c r="H544" s="11" t="s">
        <v>1290</v>
      </c>
      <c r="I544" s="15">
        <v>432</v>
      </c>
    </row>
    <row r="545" spans="8:9" x14ac:dyDescent="0.2">
      <c r="H545" s="11" t="s">
        <v>227</v>
      </c>
      <c r="I545" s="15">
        <v>96</v>
      </c>
    </row>
    <row r="546" spans="8:9" x14ac:dyDescent="0.2">
      <c r="H546" s="11" t="s">
        <v>198</v>
      </c>
      <c r="I546" s="15">
        <v>170</v>
      </c>
    </row>
    <row r="547" spans="8:9" x14ac:dyDescent="0.2">
      <c r="H547" s="11" t="s">
        <v>1599</v>
      </c>
      <c r="I547" s="15">
        <v>319</v>
      </c>
    </row>
    <row r="548" spans="8:9" x14ac:dyDescent="0.2">
      <c r="H548" s="11" t="s">
        <v>566</v>
      </c>
      <c r="I548" s="15">
        <v>92</v>
      </c>
    </row>
    <row r="549" spans="8:9" x14ac:dyDescent="0.2">
      <c r="H549" s="11" t="s">
        <v>1723</v>
      </c>
      <c r="I549" s="15">
        <v>1354</v>
      </c>
    </row>
    <row r="550" spans="8:9" x14ac:dyDescent="0.2">
      <c r="H550" s="11" t="s">
        <v>1348</v>
      </c>
      <c r="I550" s="15">
        <v>234</v>
      </c>
    </row>
    <row r="551" spans="8:9" x14ac:dyDescent="0.2">
      <c r="H551" s="11" t="s">
        <v>1070</v>
      </c>
      <c r="I551" s="15">
        <v>239</v>
      </c>
    </row>
    <row r="552" spans="8:9" x14ac:dyDescent="0.2">
      <c r="H552" s="11" t="s">
        <v>1986</v>
      </c>
      <c r="I552" s="15">
        <v>1015</v>
      </c>
    </row>
    <row r="553" spans="8:9" x14ac:dyDescent="0.2">
      <c r="H553" s="11" t="s">
        <v>784</v>
      </c>
      <c r="I553" s="15">
        <v>101</v>
      </c>
    </row>
    <row r="554" spans="8:9" x14ac:dyDescent="0.2">
      <c r="H554" s="11" t="s">
        <v>1814</v>
      </c>
      <c r="I554" s="15">
        <v>165</v>
      </c>
    </row>
    <row r="555" spans="8:9" x14ac:dyDescent="0.2">
      <c r="H555" s="11" t="s">
        <v>2002</v>
      </c>
      <c r="I555" s="15">
        <v>480</v>
      </c>
    </row>
    <row r="556" spans="8:9" x14ac:dyDescent="0.2">
      <c r="H556" s="11" t="s">
        <v>1088</v>
      </c>
      <c r="I556" s="15">
        <v>369</v>
      </c>
    </row>
    <row r="557" spans="8:9" x14ac:dyDescent="0.2">
      <c r="H557" s="11" t="s">
        <v>960</v>
      </c>
      <c r="I557" s="15">
        <v>1605</v>
      </c>
    </row>
    <row r="558" spans="8:9" x14ac:dyDescent="0.2">
      <c r="H558" s="11" t="s">
        <v>1882</v>
      </c>
      <c r="I558" s="15">
        <v>65</v>
      </c>
    </row>
    <row r="559" spans="8:9" x14ac:dyDescent="0.2">
      <c r="H559" s="11" t="s">
        <v>1878</v>
      </c>
      <c r="I559" s="15">
        <v>40</v>
      </c>
    </row>
    <row r="560" spans="8:9" x14ac:dyDescent="0.2">
      <c r="H560" s="11" t="s">
        <v>964</v>
      </c>
      <c r="I560" s="15">
        <v>2120</v>
      </c>
    </row>
    <row r="561" spans="8:9" x14ac:dyDescent="0.2">
      <c r="H561" s="11" t="s">
        <v>654</v>
      </c>
      <c r="I561" s="15">
        <v>295</v>
      </c>
    </row>
    <row r="562" spans="8:9" x14ac:dyDescent="0.2">
      <c r="H562" s="11" t="s">
        <v>1768</v>
      </c>
      <c r="I562" s="15">
        <v>126</v>
      </c>
    </row>
    <row r="563" spans="8:9" x14ac:dyDescent="0.2">
      <c r="H563" s="11" t="s">
        <v>1928</v>
      </c>
      <c r="I563" s="15">
        <v>203</v>
      </c>
    </row>
    <row r="564" spans="8:9" x14ac:dyDescent="0.2">
      <c r="H564" s="11" t="s">
        <v>1824</v>
      </c>
      <c r="I564" s="15">
        <v>1460</v>
      </c>
    </row>
    <row r="565" spans="8:9" x14ac:dyDescent="0.2">
      <c r="H565" s="11" t="s">
        <v>157</v>
      </c>
      <c r="I565" s="15">
        <v>131</v>
      </c>
    </row>
    <row r="566" spans="8:9" x14ac:dyDescent="0.2">
      <c r="H566" s="11" t="s">
        <v>166</v>
      </c>
      <c r="I566" s="15">
        <v>128</v>
      </c>
    </row>
    <row r="567" spans="8:9" x14ac:dyDescent="0.2">
      <c r="H567" s="11" t="s">
        <v>276</v>
      </c>
      <c r="I567" s="15">
        <v>131</v>
      </c>
    </row>
    <row r="568" spans="8:9" x14ac:dyDescent="0.2">
      <c r="H568" s="11" t="s">
        <v>1141</v>
      </c>
      <c r="I568" s="15">
        <v>2985</v>
      </c>
    </row>
    <row r="569" spans="8:9" x14ac:dyDescent="0.2">
      <c r="H569" s="11" t="s">
        <v>1027</v>
      </c>
      <c r="I569" s="15">
        <v>144</v>
      </c>
    </row>
    <row r="570" spans="8:9" x14ac:dyDescent="0.2">
      <c r="H570" s="11" t="s">
        <v>754</v>
      </c>
      <c r="I570" s="15">
        <v>2013</v>
      </c>
    </row>
    <row r="571" spans="8:9" x14ac:dyDescent="0.2">
      <c r="H571" s="11" t="s">
        <v>708</v>
      </c>
      <c r="I571" s="15">
        <v>2441</v>
      </c>
    </row>
    <row r="572" spans="8:9" x14ac:dyDescent="0.2">
      <c r="H572" s="11" t="s">
        <v>1754</v>
      </c>
      <c r="I572" s="15">
        <v>163</v>
      </c>
    </row>
  </sheetData>
  <autoFilter ref="H16:K16" xr:uid="{CEABB9F6-DAF4-1D4C-831C-EB0BCE67E7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 Filter</vt:lpstr>
      <vt:lpstr>sub-category</vt:lpstr>
      <vt:lpstr>Date</vt:lpstr>
      <vt:lpstr>Crowdfunding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Del Moral, Jeremy</cp:lastModifiedBy>
  <dcterms:created xsi:type="dcterms:W3CDTF">2021-09-29T18:52:28Z</dcterms:created>
  <dcterms:modified xsi:type="dcterms:W3CDTF">2023-05-04T20:40:29Z</dcterms:modified>
</cp:coreProperties>
</file>