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3757B538-281C-4897-A514-E3FBB3399CE3}" xr6:coauthVersionLast="47" xr6:coauthVersionMax="47" xr10:uidLastSave="{00000000-0000-0000-0000-000000000000}"/>
  <bookViews>
    <workbookView xWindow="-20520" yWindow="-120" windowWidth="20640" windowHeight="11160" activeTab="3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6" r:id="rId4"/>
  </sheets>
  <calcPr calcId="191029"/>
</workbook>
</file>

<file path=xl/calcChain.xml><?xml version="1.0" encoding="utf-8"?>
<calcChain xmlns="http://schemas.openxmlformats.org/spreadsheetml/2006/main">
  <c r="F36" i="5" l="1"/>
  <c r="G36" i="5" s="1"/>
  <c r="H36" i="5" s="1"/>
  <c r="I36" i="5" s="1"/>
  <c r="J36" i="5" s="1"/>
  <c r="K36" i="5" s="1"/>
  <c r="L36" i="5" s="1"/>
  <c r="M36" i="5" s="1"/>
  <c r="N36" i="5" s="1"/>
  <c r="O36" i="5" s="1"/>
  <c r="E36" i="5"/>
  <c r="D36" i="5"/>
  <c r="E35" i="5"/>
  <c r="F35" i="5"/>
  <c r="G35" i="5"/>
  <c r="H35" i="5"/>
  <c r="I35" i="5"/>
  <c r="J35" i="5"/>
  <c r="K35" i="5"/>
  <c r="L35" i="5"/>
  <c r="M35" i="5"/>
  <c r="N35" i="5"/>
  <c r="O35" i="5"/>
  <c r="D35" i="5"/>
  <c r="P28" i="5"/>
  <c r="P29" i="5"/>
  <c r="P30" i="5"/>
  <c r="P31" i="5"/>
  <c r="P32" i="5"/>
  <c r="P17" i="5"/>
  <c r="P18" i="5"/>
  <c r="P19" i="5"/>
  <c r="P20" i="5"/>
  <c r="P21" i="5"/>
  <c r="P22" i="5"/>
  <c r="P23" i="5"/>
  <c r="P24" i="5"/>
  <c r="P25" i="5"/>
  <c r="P26" i="5"/>
  <c r="P27" i="5"/>
  <c r="P16" i="5"/>
  <c r="P31" i="6"/>
  <c r="P30" i="6"/>
  <c r="P29" i="6"/>
  <c r="P27" i="6"/>
  <c r="P26" i="6"/>
  <c r="P25" i="6"/>
  <c r="P24" i="6"/>
  <c r="P23" i="6"/>
  <c r="P22" i="6"/>
  <c r="P21" i="6"/>
  <c r="P20" i="6"/>
  <c r="P19" i="6"/>
  <c r="P18" i="6"/>
  <c r="P17" i="6"/>
  <c r="P16" i="6"/>
  <c r="N32" i="6"/>
  <c r="N35" i="6" s="1"/>
  <c r="I32" i="6"/>
  <c r="I35" i="6" s="1"/>
  <c r="D32" i="6"/>
  <c r="P32" i="6" s="1"/>
  <c r="C31" i="6"/>
  <c r="C30" i="6"/>
  <c r="C29" i="6"/>
  <c r="O28" i="6"/>
  <c r="O32" i="6" s="1"/>
  <c r="O35" i="6" s="1"/>
  <c r="N28" i="6"/>
  <c r="M28" i="6"/>
  <c r="M32" i="6" s="1"/>
  <c r="M35" i="6" s="1"/>
  <c r="L28" i="6"/>
  <c r="L32" i="6" s="1"/>
  <c r="L35" i="6" s="1"/>
  <c r="K28" i="6"/>
  <c r="K32" i="6" s="1"/>
  <c r="K35" i="6" s="1"/>
  <c r="J28" i="6"/>
  <c r="J32" i="6" s="1"/>
  <c r="J35" i="6" s="1"/>
  <c r="I28" i="6"/>
  <c r="H28" i="6"/>
  <c r="H32" i="6" s="1"/>
  <c r="H35" i="6" s="1"/>
  <c r="G28" i="6"/>
  <c r="G32" i="6" s="1"/>
  <c r="G35" i="6" s="1"/>
  <c r="F28" i="6"/>
  <c r="F32" i="6" s="1"/>
  <c r="F35" i="6" s="1"/>
  <c r="E28" i="6"/>
  <c r="E32" i="6" s="1"/>
  <c r="E35" i="6" s="1"/>
  <c r="D28" i="6"/>
  <c r="P28" i="6" s="1"/>
  <c r="C21" i="6"/>
  <c r="C24" i="6" s="1"/>
  <c r="C27" i="6" s="1"/>
  <c r="C20" i="6"/>
  <c r="C23" i="6" s="1"/>
  <c r="C26" i="6" s="1"/>
  <c r="C19" i="6"/>
  <c r="C22" i="6" s="1"/>
  <c r="C25" i="6" s="1"/>
  <c r="B15" i="6"/>
  <c r="B2" i="6"/>
  <c r="D35" i="6" l="1"/>
  <c r="D28" i="5"/>
  <c r="C31" i="5"/>
  <c r="C30" i="5"/>
  <c r="C29" i="5"/>
  <c r="O28" i="5"/>
  <c r="O32" i="5" s="1"/>
  <c r="N28" i="5"/>
  <c r="M28" i="5"/>
  <c r="M32" i="5" s="1"/>
  <c r="L28" i="5"/>
  <c r="K28" i="5"/>
  <c r="K32" i="5" s="1"/>
  <c r="J28" i="5"/>
  <c r="I28" i="5"/>
  <c r="I32" i="5" s="1"/>
  <c r="H28" i="5"/>
  <c r="G28" i="5"/>
  <c r="G32" i="5" s="1"/>
  <c r="F28" i="5"/>
  <c r="E28" i="5"/>
  <c r="E32" i="5" s="1"/>
  <c r="C21" i="5"/>
  <c r="C24" i="5" s="1"/>
  <c r="C27" i="5" s="1"/>
  <c r="C20" i="5"/>
  <c r="C23" i="5" s="1"/>
  <c r="C26" i="5" s="1"/>
  <c r="C19" i="5"/>
  <c r="C22" i="5" s="1"/>
  <c r="C25" i="5" s="1"/>
  <c r="B15" i="5"/>
  <c r="F36" i="6" l="1"/>
  <c r="J36" i="6"/>
  <c r="N36" i="6"/>
  <c r="G36" i="6"/>
  <c r="K36" i="6"/>
  <c r="O36" i="6"/>
  <c r="H36" i="6"/>
  <c r="L36" i="6"/>
  <c r="E36" i="6"/>
  <c r="I36" i="6"/>
  <c r="M36" i="6"/>
  <c r="D36" i="6"/>
  <c r="H32" i="5"/>
  <c r="L32" i="5"/>
  <c r="F32" i="5"/>
  <c r="J32" i="5"/>
  <c r="N32" i="5"/>
  <c r="D32" i="5"/>
  <c r="B2" i="5"/>
  <c r="B2" i="4"/>
</calcChain>
</file>

<file path=xl/sharedStrings.xml><?xml version="1.0" encoding="utf-8"?>
<sst xmlns="http://schemas.openxmlformats.org/spreadsheetml/2006/main" count="131" uniqueCount="54">
  <si>
    <t>CONTEÚDO DA AULA</t>
  </si>
  <si>
    <t>AULA 29 - GRÁFICOS AVANÇADOS</t>
  </si>
  <si>
    <t>*CONCEITO DE AVANÇADO</t>
  </si>
  <si>
    <t>*DIFERENÇA DE GRÁFICO SIMPLES</t>
  </si>
  <si>
    <t>*APLICAÇÃO</t>
  </si>
  <si>
    <t>joão</t>
  </si>
  <si>
    <t>jan</t>
  </si>
  <si>
    <t>fernanda</t>
  </si>
  <si>
    <t>thiago</t>
  </si>
  <si>
    <t>maria</t>
  </si>
  <si>
    <t>fev</t>
  </si>
  <si>
    <t>CONCEITO</t>
  </si>
  <si>
    <t>Venda</t>
  </si>
  <si>
    <t>Mês</t>
  </si>
  <si>
    <t>Nome</t>
  </si>
  <si>
    <t>EXERCÍCIO</t>
  </si>
  <si>
    <t>SUB-TOTAL</t>
  </si>
  <si>
    <t>João</t>
  </si>
  <si>
    <t>Operador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</si>
  <si>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</si>
  <si>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</si>
  <si>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</si>
  <si>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</si>
  <si>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</si>
  <si>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</si>
  <si>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</si>
  <si>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</si>
  <si>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</si>
  <si>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</si>
  <si>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</si>
  <si>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</si>
  <si>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Maria</t>
  </si>
  <si>
    <t>1ª Semana (1 a 7)</t>
  </si>
  <si>
    <t>Ana</t>
  </si>
  <si>
    <t>Subtotal</t>
  </si>
  <si>
    <t>Num</t>
  </si>
  <si>
    <t>2ª Semana (8 a 14)</t>
  </si>
  <si>
    <t>Média</t>
  </si>
  <si>
    <t>Contar Núm</t>
  </si>
  <si>
    <t>Máx</t>
  </si>
  <si>
    <t>3ª Semana (15 a 21)</t>
  </si>
  <si>
    <t>Mín</t>
  </si>
  <si>
    <t>Desvio Padrão</t>
  </si>
  <si>
    <t>Desvio Padrão P</t>
  </si>
  <si>
    <t>4ª Semana (22 a 31*)</t>
  </si>
  <si>
    <t>Soma</t>
  </si>
  <si>
    <t>Variância</t>
  </si>
  <si>
    <t>Variância P</t>
  </si>
  <si>
    <t>Resultados Válidos</t>
  </si>
  <si>
    <t>Retrabalhos</t>
  </si>
  <si>
    <t>Total de Análises</t>
  </si>
  <si>
    <t>% Retrabalho Mensal</t>
  </si>
  <si>
    <t>% Retrabalho YTD</t>
  </si>
  <si>
    <t>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</si>
</sst>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0" fillId="6" borderId="19" xfId="0" applyNumberForma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1" fontId="0" fillId="6" borderId="23" xfId="0" applyNumberFormat="1" applyFill="1" applyBorder="1" applyAlignment="1">
      <alignment horizontal="center"/>
    </xf>
    <xf numFmtId="0" fontId="0" fillId="5" borderId="12" xfId="0" applyFill="1" applyBorder="1"/>
    <xf numFmtId="0" fontId="10" fillId="7" borderId="16" xfId="0" applyFont="1" applyFill="1" applyBorder="1" applyAlignment="1">
      <alignment horizontal="center"/>
    </xf>
    <xf numFmtId="0" fontId="0" fillId="0" borderId="12" xfId="0" applyBorder="1"/>
    <xf numFmtId="0" fontId="10" fillId="7" borderId="12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8" xfId="0" applyNumberFormat="1" applyFont="1" applyFill="1" applyBorder="1" applyAlignment="1">
      <alignment horizontal="center"/>
    </xf>
    <xf numFmtId="1" fontId="0" fillId="5" borderId="30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1" fontId="0" fillId="5" borderId="24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1" fontId="0" fillId="9" borderId="28" xfId="0" applyNumberForma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/>
    </xf>
    <xf numFmtId="9" fontId="0" fillId="0" borderId="12" xfId="2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EXPLICAÇÃO!$D$10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EXPLICAÇÃO!$B$11:$C$18</c:f>
              <c:multiLvlStrCache>
                <c:ptCount val="8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fev</c:v>
                  </c:pt>
                  <c:pt idx="5">
                    <c:v>fev</c:v>
                  </c:pt>
                  <c:pt idx="6">
                    <c:v>fev</c:v>
                  </c:pt>
                  <c:pt idx="7">
                    <c:v>fev</c:v>
                  </c:pt>
                </c:lvl>
                <c:lvl>
                  <c:pt idx="0">
                    <c:v>joão</c:v>
                  </c:pt>
                  <c:pt idx="1">
                    <c:v>fernanda</c:v>
                  </c:pt>
                  <c:pt idx="2">
                    <c:v>thiago</c:v>
                  </c:pt>
                  <c:pt idx="3">
                    <c:v>maria</c:v>
                  </c:pt>
                  <c:pt idx="4">
                    <c:v>joão</c:v>
                  </c:pt>
                  <c:pt idx="5">
                    <c:v>fernanda</c:v>
                  </c:pt>
                  <c:pt idx="6">
                    <c:v>thiago</c:v>
                  </c:pt>
                  <c:pt idx="7">
                    <c:v>maria</c:v>
                  </c:pt>
                </c:lvl>
              </c:multiLvlStrCache>
            </c:multiLvlStrRef>
          </c:cat>
          <c:val>
            <c:numRef>
              <c:f>EXPLICAÇÃO!$D$11:$D$18</c:f>
              <c:numCache>
                <c:formatCode>_("R$"* #,##0.00_);_("R$"* \(#,##0.00\);_("R$"* "-"??_);_(@_)</c:formatCode>
                <c:ptCount val="8"/>
                <c:pt idx="0">
                  <c:v>32</c:v>
                </c:pt>
                <c:pt idx="1">
                  <c:v>365</c:v>
                </c:pt>
                <c:pt idx="2">
                  <c:v>900</c:v>
                </c:pt>
                <c:pt idx="3">
                  <c:v>120</c:v>
                </c:pt>
                <c:pt idx="4">
                  <c:v>123</c:v>
                </c:pt>
                <c:pt idx="5">
                  <c:v>230</c:v>
                </c:pt>
                <c:pt idx="6">
                  <c:v>459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567-867A-9BD5C880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66208"/>
        <c:axId val="307963328"/>
      </c:barChart>
      <c:catAx>
        <c:axId val="3079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963328"/>
        <c:crosses val="autoZero"/>
        <c:auto val="1"/>
        <c:lblAlgn val="ctr"/>
        <c:lblOffset val="100"/>
        <c:noMultiLvlLbl val="0"/>
      </c:catAx>
      <c:valAx>
        <c:axId val="3079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9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EXPLICAÇÃO!$B$11:$B$14</c:f>
              <c:strCache>
                <c:ptCount val="4"/>
                <c:pt idx="0">
                  <c:v>joão</c:v>
                </c:pt>
                <c:pt idx="1">
                  <c:v>fernanda</c:v>
                </c:pt>
                <c:pt idx="2">
                  <c:v>thiago</c:v>
                </c:pt>
                <c:pt idx="3">
                  <c:v>maria</c:v>
                </c:pt>
              </c:strCache>
            </c:strRef>
          </c:cat>
          <c:val>
            <c:numRef>
              <c:f>EXPLICAÇÃO!$D$11:$D$14</c:f>
              <c:numCache>
                <c:formatCode>_("R$"* #,##0.00_);_("R$"* \(#,##0.00\);_("R$"* "-"??_);_(@_)</c:formatCode>
                <c:ptCount val="4"/>
                <c:pt idx="0">
                  <c:v>32</c:v>
                </c:pt>
                <c:pt idx="1">
                  <c:v>365</c:v>
                </c:pt>
                <c:pt idx="2">
                  <c:v>900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BC7-8A06-CB93108CD3E3}"/>
            </c:ext>
          </c:extLst>
        </c:ser>
        <c:ser>
          <c:idx val="1"/>
          <c:order val="1"/>
          <c:tx>
            <c:v>Fevereiro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EXPLICAÇÃO!$B$11:$B$14</c:f>
              <c:strCache>
                <c:ptCount val="4"/>
                <c:pt idx="0">
                  <c:v>joão</c:v>
                </c:pt>
                <c:pt idx="1">
                  <c:v>fernanda</c:v>
                </c:pt>
                <c:pt idx="2">
                  <c:v>thiago</c:v>
                </c:pt>
                <c:pt idx="3">
                  <c:v>maria</c:v>
                </c:pt>
              </c:strCache>
            </c:strRef>
          </c:cat>
          <c:val>
            <c:numRef>
              <c:f>EXPLICAÇÃO!$D$15:$D$18</c:f>
              <c:numCache>
                <c:formatCode>_("R$"* #,##0.00_);_("R$"* \(#,##0.00\);_("R$"* "-"??_);_(@_)</c:formatCode>
                <c:ptCount val="4"/>
                <c:pt idx="0">
                  <c:v>123</c:v>
                </c:pt>
                <c:pt idx="1">
                  <c:v>230</c:v>
                </c:pt>
                <c:pt idx="2">
                  <c:v>459</c:v>
                </c:pt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BC7-8A06-CB93108C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57488"/>
        <c:axId val="390260008"/>
      </c:barChart>
      <c:catAx>
        <c:axId val="3902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260008"/>
        <c:crosses val="autoZero"/>
        <c:auto val="1"/>
        <c:lblAlgn val="ctr"/>
        <c:lblOffset val="100"/>
        <c:noMultiLvlLbl val="0"/>
      </c:catAx>
      <c:valAx>
        <c:axId val="3902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2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Retrabalho Mensal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EXERCÍCIOS!$D$34:$O$34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EXERCÍCIOS!$D$35:$O$35</c:f>
              <c:numCache>
                <c:formatCode>0.00%</c:formatCode>
                <c:ptCount val="12"/>
                <c:pt idx="0">
                  <c:v>2.4590163934426229E-2</c:v>
                </c:pt>
                <c:pt idx="1">
                  <c:v>5.46875E-2</c:v>
                </c:pt>
                <c:pt idx="2">
                  <c:v>3.0534351145038167E-2</c:v>
                </c:pt>
                <c:pt idx="3">
                  <c:v>4.9180327868852458E-2</c:v>
                </c:pt>
                <c:pt idx="4">
                  <c:v>6.6666666666666666E-2</c:v>
                </c:pt>
                <c:pt idx="5">
                  <c:v>7.857142857142857E-2</c:v>
                </c:pt>
                <c:pt idx="6">
                  <c:v>0.10101010101010101</c:v>
                </c:pt>
                <c:pt idx="7">
                  <c:v>4.3103448275862072E-2</c:v>
                </c:pt>
                <c:pt idx="8">
                  <c:v>3.3557046979865772E-2</c:v>
                </c:pt>
                <c:pt idx="9">
                  <c:v>6.5040650406504072E-2</c:v>
                </c:pt>
                <c:pt idx="10">
                  <c:v>1.4388489208633094E-2</c:v>
                </c:pt>
                <c:pt idx="11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6A-4732-917B-ADE00501B226}"/>
            </c:ext>
          </c:extLst>
        </c:ser>
        <c:ser>
          <c:idx val="2"/>
          <c:order val="1"/>
          <c:tx>
            <c:v>retrabalho ytd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EXERCÍCIOS!$D$34:$O$34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EXERCÍCIOS!$D$36:$O$36</c:f>
              <c:numCache>
                <c:formatCode>0.00%</c:formatCode>
                <c:ptCount val="12"/>
                <c:pt idx="0">
                  <c:v>2.4590163934426229E-2</c:v>
                </c:pt>
                <c:pt idx="1">
                  <c:v>7.9277663934426229E-2</c:v>
                </c:pt>
                <c:pt idx="2">
                  <c:v>0.10981201507946439</c:v>
                </c:pt>
                <c:pt idx="3">
                  <c:v>0.15899234294831685</c:v>
                </c:pt>
                <c:pt idx="4">
                  <c:v>0.22565900961498353</c:v>
                </c:pt>
                <c:pt idx="5">
                  <c:v>0.3042304381864121</c:v>
                </c:pt>
                <c:pt idx="6">
                  <c:v>0.40524053919651309</c:v>
                </c:pt>
                <c:pt idx="7">
                  <c:v>0.44834398747237514</c:v>
                </c:pt>
                <c:pt idx="8">
                  <c:v>0.48190103445224092</c:v>
                </c:pt>
                <c:pt idx="9">
                  <c:v>0.54694168485874495</c:v>
                </c:pt>
                <c:pt idx="10">
                  <c:v>0.56133017406737806</c:v>
                </c:pt>
                <c:pt idx="11">
                  <c:v>0.61261222534942938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6A-4732-917B-ADE00501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39296"/>
        <c:axId val="480440016"/>
      </c:barChart>
      <c:catAx>
        <c:axId val="480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440016"/>
        <c:crosses val="autoZero"/>
        <c:auto val="1"/>
        <c:lblAlgn val="ctr"/>
        <c:lblOffset val="100"/>
        <c:noMultiLvlLbl val="0"/>
      </c:catAx>
      <c:valAx>
        <c:axId val="4804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4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EXERCÍCIOS!$D$15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EXERCÍCIOS!$D$16:$D$27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2</c:v>
                </c:pt>
                <c:pt idx="6">
                  <c:v>9</c:v>
                </c:pt>
                <c:pt idx="7">
                  <c:v>16</c:v>
                </c:pt>
                <c:pt idx="8">
                  <c:v>6</c:v>
                </c:pt>
                <c:pt idx="9">
                  <c:v>2</c:v>
                </c:pt>
                <c:pt idx="10">
                  <c:v>19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3-42DC-BCD3-5859C172B980}"/>
            </c:ext>
          </c:extLst>
        </c:ser>
        <c:ser>
          <c:idx val="1"/>
          <c:order val="1"/>
          <c:tx>
            <c:strRef>
              <c:f>EXERCÍCIOS!$E$15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EXERCÍCIOS!$E$16:$E$27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16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3-42DC-BCD3-5859C172B980}"/>
            </c:ext>
          </c:extLst>
        </c:ser>
        <c:ser>
          <c:idx val="2"/>
          <c:order val="2"/>
          <c:tx>
            <c:strRef>
              <c:f>EXERCÍCIOS!$F$15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EXERCÍCIOS!$F$16:$F$27</c:f>
              <c:numCache>
                <c:formatCode>General</c:formatCode>
                <c:ptCount val="12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12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3-42DC-BCD3-5859C172B980}"/>
            </c:ext>
          </c:extLst>
        </c:ser>
        <c:ser>
          <c:idx val="3"/>
          <c:order val="3"/>
          <c:tx>
            <c:strRef>
              <c:f>EXERCÍCIOS!$G$15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EXERCÍCIOS!$G$16:$G$27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17</c:v>
                </c:pt>
                <c:pt idx="6">
                  <c:v>2</c:v>
                </c:pt>
                <c:pt idx="7">
                  <c:v>11</c:v>
                </c:pt>
                <c:pt idx="8">
                  <c:v>19</c:v>
                </c:pt>
                <c:pt idx="9">
                  <c:v>16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3-42DC-BCD3-5859C172B980}"/>
            </c:ext>
          </c:extLst>
        </c:ser>
        <c:ser>
          <c:idx val="4"/>
          <c:order val="4"/>
          <c:tx>
            <c:strRef>
              <c:f>EXERCÍCIOS!$H$15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EXERCÍCIOS!$H$16:$H$27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16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3-42DC-BCD3-5859C172B980}"/>
            </c:ext>
          </c:extLst>
        </c:ser>
        <c:ser>
          <c:idx val="5"/>
          <c:order val="5"/>
          <c:tx>
            <c:strRef>
              <c:f>EXERCÍCIOS!$I$15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EXERCÍCIOS!$I$16:$I$27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3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3-42DC-BCD3-5859C172B980}"/>
            </c:ext>
          </c:extLst>
        </c:ser>
        <c:ser>
          <c:idx val="6"/>
          <c:order val="6"/>
          <c:tx>
            <c:strRef>
              <c:f>EXERCÍCIOS!$J$15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EXERCÍCIOS!$J$16:$J$27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3-42DC-BCD3-5859C172B980}"/>
            </c:ext>
          </c:extLst>
        </c:ser>
        <c:ser>
          <c:idx val="7"/>
          <c:order val="7"/>
          <c:tx>
            <c:strRef>
              <c:f>EXERCÍCIOS!$K$15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EXERCÍCIOS!$K$16:$K$27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1</c:v>
                </c:pt>
                <c:pt idx="3">
                  <c:v>10</c:v>
                </c:pt>
                <c:pt idx="4">
                  <c:v>14</c:v>
                </c:pt>
                <c:pt idx="5">
                  <c:v>2</c:v>
                </c:pt>
                <c:pt idx="6">
                  <c:v>3</c:v>
                </c:pt>
                <c:pt idx="7">
                  <c:v>17</c:v>
                </c:pt>
                <c:pt idx="8">
                  <c:v>16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3-42DC-BCD3-5859C172B980}"/>
            </c:ext>
          </c:extLst>
        </c:ser>
        <c:ser>
          <c:idx val="8"/>
          <c:order val="8"/>
          <c:tx>
            <c:strRef>
              <c:f>EXERCÍCIOS!$L$15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EXERCÍCIOS!$L$16:$L$27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19</c:v>
                </c:pt>
                <c:pt idx="4">
                  <c:v>11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18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3-42DC-BCD3-5859C172B980}"/>
            </c:ext>
          </c:extLst>
        </c:ser>
        <c:ser>
          <c:idx val="9"/>
          <c:order val="9"/>
          <c:tx>
            <c:strRef>
              <c:f>EXERCÍCIOS!$M$15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EXERCÍCIOS!$M$16:$M$27</c:f>
              <c:numCache>
                <c:formatCode>General</c:formatCode>
                <c:ptCount val="12"/>
                <c:pt idx="0">
                  <c:v>6</c:v>
                </c:pt>
                <c:pt idx="1">
                  <c:v>13</c:v>
                </c:pt>
                <c:pt idx="2">
                  <c:v>1</c:v>
                </c:pt>
                <c:pt idx="3">
                  <c:v>7</c:v>
                </c:pt>
                <c:pt idx="4">
                  <c:v>17</c:v>
                </c:pt>
                <c:pt idx="5">
                  <c:v>16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3-42DC-BCD3-5859C172B980}"/>
            </c:ext>
          </c:extLst>
        </c:ser>
        <c:ser>
          <c:idx val="10"/>
          <c:order val="10"/>
          <c:tx>
            <c:strRef>
              <c:f>EXERCÍCIOS!$N$15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EXERCÍCIOS!$N$16:$N$27</c:f>
              <c:numCache>
                <c:formatCode>General</c:formatCode>
                <c:ptCount val="12"/>
                <c:pt idx="0">
                  <c:v>7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E3-42DC-BCD3-5859C172B980}"/>
            </c:ext>
          </c:extLst>
        </c:ser>
        <c:ser>
          <c:idx val="11"/>
          <c:order val="11"/>
          <c:tx>
            <c:strRef>
              <c:f>EXERCÍCIOS!$O$15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EXERCÍCIOS!$C$16:$C$27</c:f>
              <c:strCache>
                <c:ptCount val="12"/>
                <c:pt idx="0">
                  <c:v>João</c:v>
                </c:pt>
                <c:pt idx="1">
                  <c:v>Maria</c:v>
                </c:pt>
                <c:pt idx="2">
                  <c:v>Ana</c:v>
                </c:pt>
                <c:pt idx="3">
                  <c:v>João</c:v>
                </c:pt>
                <c:pt idx="4">
                  <c:v>Maria</c:v>
                </c:pt>
                <c:pt idx="5">
                  <c:v>Ana</c:v>
                </c:pt>
                <c:pt idx="6">
                  <c:v>João</c:v>
                </c:pt>
                <c:pt idx="7">
                  <c:v>Maria</c:v>
                </c:pt>
                <c:pt idx="8">
                  <c:v>Ana</c:v>
                </c:pt>
                <c:pt idx="9">
                  <c:v>João</c:v>
                </c:pt>
                <c:pt idx="10">
                  <c:v>Maria</c:v>
                </c:pt>
                <c:pt idx="11">
                  <c:v>Ana</c:v>
                </c:pt>
              </c:strCache>
            </c:strRef>
          </c:cat>
          <c:val>
            <c:numRef>
              <c:f>EXERCÍCIOS!$O$16:$O$27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6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E3-42DC-BCD3-5859C172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14944"/>
        <c:axId val="479215664"/>
      </c:barChart>
      <c:catAx>
        <c:axId val="4792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15664"/>
        <c:crosses val="autoZero"/>
        <c:auto val="1"/>
        <c:lblAlgn val="ctr"/>
        <c:lblOffset val="100"/>
        <c:noMultiLvlLbl val="0"/>
      </c:catAx>
      <c:valAx>
        <c:axId val="4792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'EXERCÍCIOS (resolvido)'!$B$35:$C$35</c:f>
              <c:strCache>
                <c:ptCount val="2"/>
                <c:pt idx="0">
                  <c:v>% Retrabalho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'EXERCÍCIOS (resolvido)'!$D$34:$O$34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'EXERCÍCIOS (resolvido)'!$D$35:$O$35</c:f>
              <c:numCache>
                <c:formatCode>0%</c:formatCode>
                <c:ptCount val="12"/>
                <c:pt idx="0">
                  <c:v>2.4590163934426229E-2</c:v>
                </c:pt>
                <c:pt idx="1">
                  <c:v>5.46875E-2</c:v>
                </c:pt>
                <c:pt idx="2">
                  <c:v>3.0534351145038167E-2</c:v>
                </c:pt>
                <c:pt idx="3">
                  <c:v>4.9180327868852458E-2</c:v>
                </c:pt>
                <c:pt idx="4">
                  <c:v>6.6666666666666666E-2</c:v>
                </c:pt>
                <c:pt idx="5">
                  <c:v>7.857142857142857E-2</c:v>
                </c:pt>
                <c:pt idx="6">
                  <c:v>0.10101010101010101</c:v>
                </c:pt>
                <c:pt idx="7">
                  <c:v>4.3103448275862072E-2</c:v>
                </c:pt>
                <c:pt idx="8">
                  <c:v>3.3557046979865772E-2</c:v>
                </c:pt>
                <c:pt idx="9">
                  <c:v>6.5040650406504072E-2</c:v>
                </c:pt>
                <c:pt idx="10">
                  <c:v>1.4388489208633094E-2</c:v>
                </c:pt>
                <c:pt idx="11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274-BDA0-11337F0A89A4}"/>
            </c:ext>
          </c:extLst>
        </c:ser>
        <c:ser>
          <c:idx val="1"/>
          <c:order val="1"/>
          <c:tx>
            <c:strRef>
              <c:f>'EXERCÍCIOS (resolvido)'!$B$36:$C$36</c:f>
              <c:strCache>
                <c:ptCount val="2"/>
                <c:pt idx="0">
                  <c:v>% Retrabalho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'EXERCÍCIOS (resolvido)'!$D$34:$O$34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'EXERCÍCIOS (resolvido)'!$D$36:$O$36</c:f>
              <c:numCache>
                <c:formatCode>0%</c:formatCode>
                <c:ptCount val="12"/>
                <c:pt idx="0">
                  <c:v>2.4590163934426229E-2</c:v>
                </c:pt>
                <c:pt idx="1">
                  <c:v>3.9638831967213115E-2</c:v>
                </c:pt>
                <c:pt idx="2">
                  <c:v>3.6604005026488133E-2</c:v>
                </c:pt>
                <c:pt idx="3">
                  <c:v>3.9748085737079213E-2</c:v>
                </c:pt>
                <c:pt idx="4">
                  <c:v>4.5131801922996706E-2</c:v>
                </c:pt>
                <c:pt idx="5">
                  <c:v>5.0705073031068686E-2</c:v>
                </c:pt>
                <c:pt idx="6">
                  <c:v>5.7891505599501868E-2</c:v>
                </c:pt>
                <c:pt idx="7">
                  <c:v>5.6042998434046892E-2</c:v>
                </c:pt>
                <c:pt idx="8">
                  <c:v>5.3544559383582324E-2</c:v>
                </c:pt>
                <c:pt idx="9">
                  <c:v>5.4694168485874495E-2</c:v>
                </c:pt>
                <c:pt idx="10">
                  <c:v>5.10300158243071E-2</c:v>
                </c:pt>
                <c:pt idx="11">
                  <c:v>5.1051018779119113E-2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2-4274-BDA0-11337F0A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25200"/>
        <c:axId val="185024784"/>
      </c:barChart>
      <c:catAx>
        <c:axId val="1850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24784"/>
        <c:crosses val="autoZero"/>
        <c:auto val="1"/>
        <c:lblAlgn val="ctr"/>
        <c:lblOffset val="100"/>
        <c:noMultiLvlLbl val="0"/>
      </c:catAx>
      <c:valAx>
        <c:axId val="185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424451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165916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6</xdr:row>
      <xdr:rowOff>33337</xdr:rowOff>
    </xdr:from>
    <xdr:to>
      <xdr:col>11</xdr:col>
      <xdr:colOff>466725</xdr:colOff>
      <xdr:row>20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5699F4-4E3B-5488-6BE6-C92F2597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496660</xdr:colOff>
      <xdr:row>6</xdr:row>
      <xdr:rowOff>29936</xdr:rowOff>
    </xdr:from>
    <xdr:to>
      <xdr:col>19</xdr:col>
      <xdr:colOff>170088</xdr:colOff>
      <xdr:row>20</xdr:row>
      <xdr:rowOff>106136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E66009-9699-283A-5A0B-495D7CFA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392701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7</xdr:row>
      <xdr:rowOff>114300</xdr:rowOff>
    </xdr:from>
    <xdr:to>
      <xdr:col>4</xdr:col>
      <xdr:colOff>511175</xdr:colOff>
      <xdr:row>9</xdr:row>
      <xdr:rowOff>141709</xdr:rowOff>
    </xdr:to>
    <xdr:pic>
      <xdr:nvPicPr>
        <xdr:cNvPr id="3" name="Imagem 2" descr="http://www.pepsico.com.br/images/logo_pepsic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257300"/>
          <a:ext cx="1819275" cy="408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391583</xdr:colOff>
      <xdr:row>36</xdr:row>
      <xdr:rowOff>131234</xdr:rowOff>
    </xdr:from>
    <xdr:to>
      <xdr:col>13</xdr:col>
      <xdr:colOff>42333</xdr:colOff>
      <xdr:row>47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8CC4AF-35DF-88E0-E63F-15C475AE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222250</xdr:colOff>
      <xdr:row>11</xdr:row>
      <xdr:rowOff>78316</xdr:rowOff>
    </xdr:from>
    <xdr:to>
      <xdr:col>20</xdr:col>
      <xdr:colOff>264584</xdr:colOff>
      <xdr:row>25</xdr:row>
      <xdr:rowOff>91016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66A824-5064-49A1-50A2-2E67E3E9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424451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7</xdr:row>
      <xdr:rowOff>114300</xdr:rowOff>
    </xdr:from>
    <xdr:to>
      <xdr:col>4</xdr:col>
      <xdr:colOff>542925</xdr:colOff>
      <xdr:row>9</xdr:row>
      <xdr:rowOff>141709</xdr:rowOff>
    </xdr:to>
    <xdr:pic>
      <xdr:nvPicPr>
        <xdr:cNvPr id="3" name="Imagem 2" descr="http://www.pepsico.com.br/images/logo_pepsic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447800"/>
          <a:ext cx="1819275" cy="408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600075</xdr:colOff>
      <xdr:row>36</xdr:row>
      <xdr:rowOff>152400</xdr:rowOff>
    </xdr:from>
    <xdr:to>
      <xdr:col>14</xdr:col>
      <xdr:colOff>600075</xdr:colOff>
      <xdr:row>46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"/>
  <sheetViews>
    <sheetView showGridLines="0" topLeftCell="A7" workbookViewId="0">
      <selection activeCell="F18" sqref="F18"/>
    </sheetView>
  </sheetViews>
  <sheetFormatPr defaultRowHeight="15" x14ac:dyDescent="0.25"/>
  <sheetData>
    <row r="2" spans="2:17" x14ac:dyDescent="0.25">
      <c r="B2" s="64" t="s">
        <v>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7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7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8" spans="2:17" x14ac:dyDescent="0.25">
      <c r="B8" s="1" t="s">
        <v>0</v>
      </c>
    </row>
    <row r="9" spans="2:17" x14ac:dyDescent="0.25">
      <c r="B9" t="s">
        <v>2</v>
      </c>
    </row>
    <row r="10" spans="2:17" x14ac:dyDescent="0.25">
      <c r="B10" t="s">
        <v>3</v>
      </c>
    </row>
    <row r="11" spans="2:17" x14ac:dyDescent="0.25">
      <c r="B11" t="s">
        <v>4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8"/>
  <sheetViews>
    <sheetView showGridLines="0" zoomScale="70" zoomScaleNormal="70" workbookViewId="0">
      <selection activeCell="U23" sqref="U23"/>
    </sheetView>
  </sheetViews>
  <sheetFormatPr defaultRowHeight="15" x14ac:dyDescent="0.25"/>
  <cols>
    <col min="4" max="4" width="13.140625" bestFit="1" customWidth="1"/>
  </cols>
  <sheetData>
    <row r="2" spans="2:17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7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7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8" spans="2:17" x14ac:dyDescent="0.25">
      <c r="B8" s="1" t="s">
        <v>11</v>
      </c>
    </row>
    <row r="9" spans="2:17" x14ac:dyDescent="0.25">
      <c r="B9" s="1"/>
    </row>
    <row r="10" spans="2:17" x14ac:dyDescent="0.25">
      <c r="B10" s="11" t="s">
        <v>14</v>
      </c>
      <c r="C10" s="12" t="s">
        <v>13</v>
      </c>
      <c r="D10" s="13" t="s">
        <v>12</v>
      </c>
    </row>
    <row r="11" spans="2:17" x14ac:dyDescent="0.25">
      <c r="B11" s="3" t="s">
        <v>5</v>
      </c>
      <c r="C11" s="4" t="s">
        <v>6</v>
      </c>
      <c r="D11" s="5">
        <v>32</v>
      </c>
    </row>
    <row r="12" spans="2:17" x14ac:dyDescent="0.25">
      <c r="B12" s="6" t="s">
        <v>7</v>
      </c>
      <c r="C12" t="s">
        <v>6</v>
      </c>
      <c r="D12" s="7">
        <v>365</v>
      </c>
    </row>
    <row r="13" spans="2:17" x14ac:dyDescent="0.25">
      <c r="B13" s="6" t="s">
        <v>8</v>
      </c>
      <c r="C13" t="s">
        <v>6</v>
      </c>
      <c r="D13" s="7">
        <v>900</v>
      </c>
    </row>
    <row r="14" spans="2:17" x14ac:dyDescent="0.25">
      <c r="B14" s="6" t="s">
        <v>9</v>
      </c>
      <c r="C14" t="s">
        <v>6</v>
      </c>
      <c r="D14" s="7">
        <v>120</v>
      </c>
    </row>
    <row r="15" spans="2:17" x14ac:dyDescent="0.25">
      <c r="B15" s="6" t="s">
        <v>5</v>
      </c>
      <c r="C15" t="s">
        <v>10</v>
      </c>
      <c r="D15" s="7">
        <v>123</v>
      </c>
    </row>
    <row r="16" spans="2:17" x14ac:dyDescent="0.25">
      <c r="B16" s="6" t="s">
        <v>7</v>
      </c>
      <c r="C16" t="s">
        <v>10</v>
      </c>
      <c r="D16" s="7">
        <v>230</v>
      </c>
    </row>
    <row r="17" spans="2:4" x14ac:dyDescent="0.25">
      <c r="B17" s="6" t="s">
        <v>8</v>
      </c>
      <c r="C17" t="s">
        <v>10</v>
      </c>
      <c r="D17" s="7">
        <v>459</v>
      </c>
    </row>
    <row r="18" spans="2:4" x14ac:dyDescent="0.25">
      <c r="B18" s="8" t="s">
        <v>9</v>
      </c>
      <c r="C18" s="9" t="s">
        <v>10</v>
      </c>
      <c r="D18" s="10">
        <v>133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6"/>
  <sheetViews>
    <sheetView showGridLines="0" topLeftCell="A10" zoomScale="90" zoomScaleNormal="90" workbookViewId="0">
      <selection activeCell="M19" sqref="M19"/>
    </sheetView>
  </sheetViews>
  <sheetFormatPr defaultRowHeight="15" x14ac:dyDescent="0.25"/>
  <cols>
    <col min="4" max="4" width="9.7109375" bestFit="1" customWidth="1"/>
    <col min="19" max="19" width="15.28515625" bestFit="1" customWidth="1"/>
  </cols>
  <sheetData>
    <row r="2" spans="2:19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9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9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9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9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2:19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9" x14ac:dyDescent="0.25">
      <c r="B8" s="3"/>
      <c r="C8" s="4"/>
      <c r="D8" s="4"/>
      <c r="E8" s="60"/>
    </row>
    <row r="9" spans="2:19" x14ac:dyDescent="0.25">
      <c r="B9" s="61" t="s">
        <v>53</v>
      </c>
      <c r="E9" s="62"/>
    </row>
    <row r="10" spans="2:19" x14ac:dyDescent="0.25">
      <c r="B10" s="8"/>
      <c r="C10" s="9"/>
      <c r="D10" s="9"/>
      <c r="E10" s="63"/>
    </row>
    <row r="12" spans="2:19" ht="15.75" x14ac:dyDescent="0.25">
      <c r="B12" s="14" t="s">
        <v>15</v>
      </c>
    </row>
    <row r="13" spans="2:19" x14ac:dyDescent="0.25">
      <c r="B13" s="15"/>
      <c r="M13" s="73" t="s">
        <v>16</v>
      </c>
      <c r="N13" s="73"/>
      <c r="O13" s="74" t="s">
        <v>45</v>
      </c>
      <c r="P13" s="74"/>
      <c r="S13" s="1"/>
    </row>
    <row r="14" spans="2:19" ht="15.75" thickBot="1" x14ac:dyDescent="0.3">
      <c r="D14" s="16"/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>
        <v>8</v>
      </c>
      <c r="L14" s="16">
        <v>9</v>
      </c>
      <c r="M14" s="16">
        <v>10</v>
      </c>
      <c r="N14" s="16">
        <v>11</v>
      </c>
      <c r="O14" s="16">
        <v>12</v>
      </c>
      <c r="P14" s="16">
        <v>13</v>
      </c>
      <c r="Q14" s="16">
        <v>14</v>
      </c>
    </row>
    <row r="15" spans="2:19" ht="15.75" thickBot="1" x14ac:dyDescent="0.3">
      <c r="B15" s="17">
        <f>IF(($C$9/4)=INT($C$9/4),1,0)</f>
        <v>1</v>
      </c>
      <c r="C15" s="18" t="s">
        <v>18</v>
      </c>
      <c r="D15" s="19" t="s">
        <v>19</v>
      </c>
      <c r="E15" s="19" t="s">
        <v>20</v>
      </c>
      <c r="F15" s="19" t="s">
        <v>21</v>
      </c>
      <c r="G15" s="19" t="s">
        <v>22</v>
      </c>
      <c r="H15" s="19" t="s">
        <v>23</v>
      </c>
      <c r="I15" s="19" t="s">
        <v>24</v>
      </c>
      <c r="J15" s="19" t="s">
        <v>25</v>
      </c>
      <c r="K15" s="19" t="s">
        <v>26</v>
      </c>
      <c r="L15" s="19" t="s">
        <v>27</v>
      </c>
      <c r="M15" s="19" t="s">
        <v>28</v>
      </c>
      <c r="N15" s="19" t="s">
        <v>29</v>
      </c>
      <c r="O15" s="20" t="s">
        <v>30</v>
      </c>
      <c r="P15" s="21" t="s">
        <v>16</v>
      </c>
    </row>
    <row r="16" spans="2:19" x14ac:dyDescent="0.25">
      <c r="B16" s="75" t="s">
        <v>32</v>
      </c>
      <c r="C16" s="22" t="s">
        <v>17</v>
      </c>
      <c r="D16" s="46">
        <v>11</v>
      </c>
      <c r="E16" s="46">
        <v>15</v>
      </c>
      <c r="F16" s="46">
        <v>3</v>
      </c>
      <c r="G16" s="46">
        <v>12</v>
      </c>
      <c r="H16" s="46">
        <v>3</v>
      </c>
      <c r="I16" s="46">
        <v>12</v>
      </c>
      <c r="J16" s="46">
        <v>4</v>
      </c>
      <c r="K16" s="46">
        <v>5</v>
      </c>
      <c r="L16" s="46">
        <v>6</v>
      </c>
      <c r="M16" s="46">
        <v>6</v>
      </c>
      <c r="N16" s="46">
        <v>7</v>
      </c>
      <c r="O16" s="47">
        <v>12</v>
      </c>
      <c r="P16" s="23">
        <f>SUBTOTAL(VLOOKUP($O$13,$S$18:$T$27,2,0),D16:O16)</f>
        <v>96</v>
      </c>
    </row>
    <row r="17" spans="2:20" x14ac:dyDescent="0.25">
      <c r="B17" s="76"/>
      <c r="C17" s="24" t="s">
        <v>31</v>
      </c>
      <c r="D17" s="48">
        <v>13</v>
      </c>
      <c r="E17" s="48">
        <v>7</v>
      </c>
      <c r="F17" s="48">
        <v>15</v>
      </c>
      <c r="G17" s="48">
        <v>14</v>
      </c>
      <c r="H17" s="48">
        <v>6</v>
      </c>
      <c r="I17" s="48">
        <v>7</v>
      </c>
      <c r="J17" s="48">
        <v>5</v>
      </c>
      <c r="K17" s="48">
        <v>15</v>
      </c>
      <c r="L17" s="48">
        <v>2</v>
      </c>
      <c r="M17" s="48">
        <v>13</v>
      </c>
      <c r="N17" s="48">
        <v>17</v>
      </c>
      <c r="O17" s="49">
        <v>9</v>
      </c>
      <c r="P17" s="25">
        <f t="shared" ref="P17:P32" si="0">SUBTOTAL(VLOOKUP($O$13,$S$18:$T$27,2,0),D17:O17)</f>
        <v>123</v>
      </c>
    </row>
    <row r="18" spans="2:20" ht="15.75" thickBot="1" x14ac:dyDescent="0.3">
      <c r="B18" s="77"/>
      <c r="C18" s="26" t="s">
        <v>33</v>
      </c>
      <c r="D18" s="50">
        <v>15</v>
      </c>
      <c r="E18" s="50">
        <v>6</v>
      </c>
      <c r="F18" s="50">
        <v>12</v>
      </c>
      <c r="G18" s="50">
        <v>5</v>
      </c>
      <c r="H18" s="50">
        <v>8</v>
      </c>
      <c r="I18" s="50">
        <v>3</v>
      </c>
      <c r="J18" s="50">
        <v>9</v>
      </c>
      <c r="K18" s="50">
        <v>1</v>
      </c>
      <c r="L18" s="50">
        <v>12</v>
      </c>
      <c r="M18" s="50">
        <v>1</v>
      </c>
      <c r="N18" s="50">
        <v>10</v>
      </c>
      <c r="O18" s="51">
        <v>5</v>
      </c>
      <c r="P18" s="27">
        <f t="shared" si="0"/>
        <v>87</v>
      </c>
      <c r="S18" s="28" t="s">
        <v>34</v>
      </c>
      <c r="T18" s="28" t="s">
        <v>35</v>
      </c>
    </row>
    <row r="19" spans="2:20" x14ac:dyDescent="0.25">
      <c r="B19" s="75" t="s">
        <v>36</v>
      </c>
      <c r="C19" s="29" t="str">
        <f>IF(C16="","NA",C16)</f>
        <v>João</v>
      </c>
      <c r="D19" s="46">
        <v>11</v>
      </c>
      <c r="E19" s="46">
        <v>15</v>
      </c>
      <c r="F19" s="46">
        <v>12</v>
      </c>
      <c r="G19" s="46">
        <v>2</v>
      </c>
      <c r="H19" s="46">
        <v>15</v>
      </c>
      <c r="I19" s="46">
        <v>19</v>
      </c>
      <c r="J19" s="46">
        <v>1</v>
      </c>
      <c r="K19" s="46">
        <v>10</v>
      </c>
      <c r="L19" s="46">
        <v>19</v>
      </c>
      <c r="M19" s="46">
        <v>7</v>
      </c>
      <c r="N19" s="46">
        <v>18</v>
      </c>
      <c r="O19" s="47">
        <v>8</v>
      </c>
      <c r="P19" s="23">
        <f t="shared" si="0"/>
        <v>137</v>
      </c>
      <c r="S19" s="30" t="s">
        <v>37</v>
      </c>
      <c r="T19" s="30">
        <v>101</v>
      </c>
    </row>
    <row r="20" spans="2:20" x14ac:dyDescent="0.25">
      <c r="B20" s="76"/>
      <c r="C20" s="31" t="str">
        <f t="shared" ref="C20:C27" si="1">IF(C17="","NA",C17)</f>
        <v>Maria</v>
      </c>
      <c r="D20" s="48">
        <v>11</v>
      </c>
      <c r="E20" s="48">
        <v>7</v>
      </c>
      <c r="F20" s="48">
        <v>7</v>
      </c>
      <c r="G20" s="48">
        <v>6</v>
      </c>
      <c r="H20" s="48">
        <v>6</v>
      </c>
      <c r="I20" s="48">
        <v>11</v>
      </c>
      <c r="J20" s="48">
        <v>4</v>
      </c>
      <c r="K20" s="48">
        <v>14</v>
      </c>
      <c r="L20" s="48">
        <v>11</v>
      </c>
      <c r="M20" s="48">
        <v>17</v>
      </c>
      <c r="N20" s="48">
        <v>11</v>
      </c>
      <c r="O20" s="49">
        <v>18</v>
      </c>
      <c r="P20" s="25">
        <f t="shared" si="0"/>
        <v>123</v>
      </c>
      <c r="S20" s="30" t="s">
        <v>38</v>
      </c>
      <c r="T20" s="30">
        <v>103</v>
      </c>
    </row>
    <row r="21" spans="2:20" ht="15.75" thickBot="1" x14ac:dyDescent="0.3">
      <c r="B21" s="77"/>
      <c r="C21" s="32" t="str">
        <f t="shared" si="1"/>
        <v>Ana</v>
      </c>
      <c r="D21" s="50">
        <v>2</v>
      </c>
      <c r="E21" s="50">
        <v>10</v>
      </c>
      <c r="F21" s="50">
        <v>12</v>
      </c>
      <c r="G21" s="50">
        <v>17</v>
      </c>
      <c r="H21" s="50">
        <v>5</v>
      </c>
      <c r="I21" s="50">
        <v>12</v>
      </c>
      <c r="J21" s="50">
        <v>10</v>
      </c>
      <c r="K21" s="50">
        <v>2</v>
      </c>
      <c r="L21" s="50">
        <v>19</v>
      </c>
      <c r="M21" s="50">
        <v>16</v>
      </c>
      <c r="N21" s="50">
        <v>15</v>
      </c>
      <c r="O21" s="51">
        <v>18</v>
      </c>
      <c r="P21" s="27">
        <f t="shared" si="0"/>
        <v>138</v>
      </c>
      <c r="S21" s="30" t="s">
        <v>39</v>
      </c>
      <c r="T21" s="30">
        <v>104</v>
      </c>
    </row>
    <row r="22" spans="2:20" x14ac:dyDescent="0.25">
      <c r="B22" s="75" t="s">
        <v>40</v>
      </c>
      <c r="C22" s="29" t="str">
        <f>IF(C19="","NA",C19)</f>
        <v>João</v>
      </c>
      <c r="D22" s="46">
        <v>9</v>
      </c>
      <c r="E22" s="46">
        <v>18</v>
      </c>
      <c r="F22" s="46">
        <v>12</v>
      </c>
      <c r="G22" s="46">
        <v>2</v>
      </c>
      <c r="H22" s="46">
        <v>8</v>
      </c>
      <c r="I22" s="46">
        <v>12</v>
      </c>
      <c r="J22" s="46">
        <v>6</v>
      </c>
      <c r="K22" s="46">
        <v>3</v>
      </c>
      <c r="L22" s="46">
        <v>16</v>
      </c>
      <c r="M22" s="46">
        <v>7</v>
      </c>
      <c r="N22" s="46">
        <v>15</v>
      </c>
      <c r="O22" s="47">
        <v>12</v>
      </c>
      <c r="P22" s="23">
        <f t="shared" si="0"/>
        <v>120</v>
      </c>
      <c r="S22" s="30" t="s">
        <v>41</v>
      </c>
      <c r="T22" s="30">
        <v>105</v>
      </c>
    </row>
    <row r="23" spans="2:20" x14ac:dyDescent="0.25">
      <c r="B23" s="76"/>
      <c r="C23" s="31" t="str">
        <f t="shared" si="1"/>
        <v>Maria</v>
      </c>
      <c r="D23" s="48">
        <v>16</v>
      </c>
      <c r="E23" s="48">
        <v>16</v>
      </c>
      <c r="F23" s="48">
        <v>19</v>
      </c>
      <c r="G23" s="48">
        <v>11</v>
      </c>
      <c r="H23" s="48">
        <v>1</v>
      </c>
      <c r="I23" s="48">
        <v>11</v>
      </c>
      <c r="J23" s="48">
        <v>3</v>
      </c>
      <c r="K23" s="48">
        <v>17</v>
      </c>
      <c r="L23" s="48">
        <v>17</v>
      </c>
      <c r="M23" s="48">
        <v>2</v>
      </c>
      <c r="N23" s="48">
        <v>3</v>
      </c>
      <c r="O23" s="49">
        <v>15</v>
      </c>
      <c r="P23" s="25">
        <f t="shared" si="0"/>
        <v>131</v>
      </c>
      <c r="S23" s="30" t="s">
        <v>42</v>
      </c>
      <c r="T23" s="30">
        <v>107</v>
      </c>
    </row>
    <row r="24" spans="2:20" ht="15.75" thickBot="1" x14ac:dyDescent="0.3">
      <c r="B24" s="77"/>
      <c r="C24" s="32" t="str">
        <f t="shared" si="1"/>
        <v>Ana</v>
      </c>
      <c r="D24" s="50">
        <v>6</v>
      </c>
      <c r="E24" s="50">
        <v>10</v>
      </c>
      <c r="F24" s="50">
        <v>12</v>
      </c>
      <c r="G24" s="50">
        <v>19</v>
      </c>
      <c r="H24" s="50">
        <v>16</v>
      </c>
      <c r="I24" s="50">
        <v>18</v>
      </c>
      <c r="J24" s="50">
        <v>11</v>
      </c>
      <c r="K24" s="50">
        <v>16</v>
      </c>
      <c r="L24" s="50">
        <v>5</v>
      </c>
      <c r="M24" s="50">
        <v>3</v>
      </c>
      <c r="N24" s="50">
        <v>9</v>
      </c>
      <c r="O24" s="51">
        <v>6</v>
      </c>
      <c r="P24" s="27">
        <f t="shared" si="0"/>
        <v>131</v>
      </c>
      <c r="S24" s="30" t="s">
        <v>43</v>
      </c>
      <c r="T24" s="30">
        <v>108</v>
      </c>
    </row>
    <row r="25" spans="2:20" x14ac:dyDescent="0.25">
      <c r="B25" s="75" t="s">
        <v>44</v>
      </c>
      <c r="C25" s="29" t="str">
        <f>IF(C22="","NA",C22)</f>
        <v>João</v>
      </c>
      <c r="D25" s="46">
        <v>2</v>
      </c>
      <c r="E25" s="46">
        <v>2</v>
      </c>
      <c r="F25" s="46">
        <v>8</v>
      </c>
      <c r="G25" s="46">
        <v>16</v>
      </c>
      <c r="H25" s="46">
        <v>9</v>
      </c>
      <c r="I25" s="46">
        <v>1</v>
      </c>
      <c r="J25" s="46">
        <v>11</v>
      </c>
      <c r="K25" s="46">
        <v>7</v>
      </c>
      <c r="L25" s="46">
        <v>3</v>
      </c>
      <c r="M25" s="46">
        <v>11</v>
      </c>
      <c r="N25" s="46">
        <v>8</v>
      </c>
      <c r="O25" s="47">
        <v>18</v>
      </c>
      <c r="P25" s="23">
        <f t="shared" si="0"/>
        <v>96</v>
      </c>
      <c r="S25" s="30" t="s">
        <v>45</v>
      </c>
      <c r="T25" s="30">
        <v>109</v>
      </c>
    </row>
    <row r="26" spans="2:20" x14ac:dyDescent="0.25">
      <c r="B26" s="76"/>
      <c r="C26" s="31" t="str">
        <f>IF(C23="","NA",C23)</f>
        <v>Maria</v>
      </c>
      <c r="D26" s="48">
        <v>19</v>
      </c>
      <c r="E26" s="48">
        <v>6</v>
      </c>
      <c r="F26" s="48">
        <v>7</v>
      </c>
      <c r="G26" s="48">
        <v>3</v>
      </c>
      <c r="H26" s="48">
        <v>4</v>
      </c>
      <c r="I26" s="48">
        <v>6</v>
      </c>
      <c r="J26" s="48">
        <v>14</v>
      </c>
      <c r="K26" s="48">
        <v>7</v>
      </c>
      <c r="L26" s="48">
        <v>18</v>
      </c>
      <c r="M26" s="48">
        <v>14</v>
      </c>
      <c r="N26" s="48">
        <v>15</v>
      </c>
      <c r="O26" s="49">
        <v>13</v>
      </c>
      <c r="P26" s="25">
        <f t="shared" si="0"/>
        <v>126</v>
      </c>
      <c r="S26" s="30" t="s">
        <v>46</v>
      </c>
      <c r="T26" s="30">
        <v>110</v>
      </c>
    </row>
    <row r="27" spans="2:20" ht="15.75" thickBot="1" x14ac:dyDescent="0.3">
      <c r="B27" s="76"/>
      <c r="C27" s="32" t="str">
        <f t="shared" si="1"/>
        <v>Ana</v>
      </c>
      <c r="D27" s="52">
        <v>4</v>
      </c>
      <c r="E27" s="52">
        <v>9</v>
      </c>
      <c r="F27" s="52">
        <v>8</v>
      </c>
      <c r="G27" s="52">
        <v>9</v>
      </c>
      <c r="H27" s="52">
        <v>3</v>
      </c>
      <c r="I27" s="52">
        <v>17</v>
      </c>
      <c r="J27" s="52">
        <v>11</v>
      </c>
      <c r="K27" s="52">
        <v>14</v>
      </c>
      <c r="L27" s="52">
        <v>16</v>
      </c>
      <c r="M27" s="52">
        <v>18</v>
      </c>
      <c r="N27" s="52">
        <v>9</v>
      </c>
      <c r="O27" s="53">
        <v>14</v>
      </c>
      <c r="P27" s="33">
        <f t="shared" si="0"/>
        <v>132</v>
      </c>
      <c r="S27" s="30" t="s">
        <v>47</v>
      </c>
      <c r="T27" s="30">
        <v>111</v>
      </c>
    </row>
    <row r="28" spans="2:20" ht="15.75" thickBot="1" x14ac:dyDescent="0.3">
      <c r="B28" s="79" t="s">
        <v>48</v>
      </c>
      <c r="C28" s="80"/>
      <c r="D28" s="34">
        <f>SUM(D16:D27)</f>
        <v>119</v>
      </c>
      <c r="E28" s="34">
        <f t="shared" ref="E28:O28" si="2">SUM(E16:E27)</f>
        <v>121</v>
      </c>
      <c r="F28" s="34">
        <f t="shared" si="2"/>
        <v>127</v>
      </c>
      <c r="G28" s="34">
        <f t="shared" si="2"/>
        <v>116</v>
      </c>
      <c r="H28" s="34">
        <f t="shared" si="2"/>
        <v>84</v>
      </c>
      <c r="I28" s="34">
        <f t="shared" si="2"/>
        <v>129</v>
      </c>
      <c r="J28" s="34">
        <f>SUM(J16:J27)</f>
        <v>89</v>
      </c>
      <c r="K28" s="34">
        <f t="shared" si="2"/>
        <v>111</v>
      </c>
      <c r="L28" s="34">
        <f t="shared" si="2"/>
        <v>144</v>
      </c>
      <c r="M28" s="34">
        <f t="shared" si="2"/>
        <v>115</v>
      </c>
      <c r="N28" s="34">
        <f t="shared" si="2"/>
        <v>137</v>
      </c>
      <c r="O28" s="35">
        <f t="shared" si="2"/>
        <v>148</v>
      </c>
      <c r="P28" s="36">
        <f>SUBTOTAL(VLOOKUP($O$13,$S$18:$T$27,2,0),D28:O28)</f>
        <v>1440</v>
      </c>
    </row>
    <row r="29" spans="2:20" x14ac:dyDescent="0.25">
      <c r="B29" s="81" t="s">
        <v>49</v>
      </c>
      <c r="C29" s="29" t="str">
        <f>IF(C16="","NA",C16)</f>
        <v>João</v>
      </c>
      <c r="D29" s="54">
        <v>2</v>
      </c>
      <c r="E29" s="54">
        <v>3</v>
      </c>
      <c r="F29" s="54">
        <v>0</v>
      </c>
      <c r="G29" s="54">
        <v>0</v>
      </c>
      <c r="H29" s="54">
        <v>0</v>
      </c>
      <c r="I29" s="54">
        <v>3</v>
      </c>
      <c r="J29" s="54">
        <v>4</v>
      </c>
      <c r="K29" s="54">
        <v>1</v>
      </c>
      <c r="L29" s="54">
        <v>1</v>
      </c>
      <c r="M29" s="54">
        <v>4</v>
      </c>
      <c r="N29" s="54">
        <v>0</v>
      </c>
      <c r="O29" s="55">
        <v>4</v>
      </c>
      <c r="P29" s="37">
        <f t="shared" si="0"/>
        <v>22</v>
      </c>
    </row>
    <row r="30" spans="2:20" x14ac:dyDescent="0.25">
      <c r="B30" s="81"/>
      <c r="C30" s="31" t="str">
        <f>IF(C17="","NA",C17)</f>
        <v>Maria</v>
      </c>
      <c r="D30" s="56">
        <v>1</v>
      </c>
      <c r="E30" s="56">
        <v>1</v>
      </c>
      <c r="F30" s="56">
        <v>2</v>
      </c>
      <c r="G30" s="56">
        <v>2</v>
      </c>
      <c r="H30" s="56">
        <v>3</v>
      </c>
      <c r="I30" s="56">
        <v>4</v>
      </c>
      <c r="J30" s="56">
        <v>2</v>
      </c>
      <c r="K30" s="56">
        <v>0</v>
      </c>
      <c r="L30" s="56">
        <v>4</v>
      </c>
      <c r="M30" s="56">
        <v>3</v>
      </c>
      <c r="N30" s="56">
        <v>2</v>
      </c>
      <c r="O30" s="57">
        <v>2</v>
      </c>
      <c r="P30" s="38">
        <f t="shared" si="0"/>
        <v>26</v>
      </c>
    </row>
    <row r="31" spans="2:20" ht="15.75" thickBot="1" x14ac:dyDescent="0.3">
      <c r="B31" s="81"/>
      <c r="C31" s="32" t="str">
        <f>IF(C18="","NA",C18)</f>
        <v>Ana</v>
      </c>
      <c r="D31" s="58">
        <v>0</v>
      </c>
      <c r="E31" s="58">
        <v>3</v>
      </c>
      <c r="F31" s="58">
        <v>2</v>
      </c>
      <c r="G31" s="58">
        <v>4</v>
      </c>
      <c r="H31" s="58">
        <v>3</v>
      </c>
      <c r="I31" s="58">
        <v>4</v>
      </c>
      <c r="J31" s="58">
        <v>4</v>
      </c>
      <c r="K31" s="58">
        <v>4</v>
      </c>
      <c r="L31" s="58">
        <v>0</v>
      </c>
      <c r="M31" s="58">
        <v>1</v>
      </c>
      <c r="N31" s="58">
        <v>0</v>
      </c>
      <c r="O31" s="59">
        <v>2</v>
      </c>
      <c r="P31" s="39">
        <f t="shared" si="0"/>
        <v>27</v>
      </c>
    </row>
    <row r="32" spans="2:20" ht="15.75" thickBot="1" x14ac:dyDescent="0.3">
      <c r="B32" s="82" t="s">
        <v>50</v>
      </c>
      <c r="C32" s="83"/>
      <c r="D32" s="40">
        <f>SUM(D28:D31)</f>
        <v>122</v>
      </c>
      <c r="E32" s="40">
        <f t="shared" ref="E32:O32" si="3">SUM(E28:E31)</f>
        <v>128</v>
      </c>
      <c r="F32" s="40">
        <f t="shared" si="3"/>
        <v>131</v>
      </c>
      <c r="G32" s="40">
        <f t="shared" si="3"/>
        <v>122</v>
      </c>
      <c r="H32" s="40">
        <f t="shared" si="3"/>
        <v>90</v>
      </c>
      <c r="I32" s="40">
        <f t="shared" si="3"/>
        <v>140</v>
      </c>
      <c r="J32" s="40">
        <f t="shared" si="3"/>
        <v>99</v>
      </c>
      <c r="K32" s="40">
        <f t="shared" si="3"/>
        <v>116</v>
      </c>
      <c r="L32" s="40">
        <f t="shared" si="3"/>
        <v>149</v>
      </c>
      <c r="M32" s="40">
        <f t="shared" si="3"/>
        <v>123</v>
      </c>
      <c r="N32" s="40">
        <f t="shared" si="3"/>
        <v>139</v>
      </c>
      <c r="O32" s="41">
        <f t="shared" si="3"/>
        <v>156</v>
      </c>
      <c r="P32" s="42">
        <f t="shared" si="0"/>
        <v>1515</v>
      </c>
    </row>
    <row r="34" spans="2:15" x14ac:dyDescent="0.25">
      <c r="D34" s="43" t="s">
        <v>19</v>
      </c>
      <c r="E34" s="43" t="s">
        <v>20</v>
      </c>
      <c r="F34" s="43" t="s">
        <v>21</v>
      </c>
      <c r="G34" s="43" t="s">
        <v>22</v>
      </c>
      <c r="H34" s="43" t="s">
        <v>23</v>
      </c>
      <c r="I34" s="43" t="s">
        <v>24</v>
      </c>
      <c r="J34" s="43" t="s">
        <v>25</v>
      </c>
      <c r="K34" s="43" t="s">
        <v>26</v>
      </c>
      <c r="L34" s="43" t="s">
        <v>27</v>
      </c>
      <c r="M34" s="43" t="s">
        <v>28</v>
      </c>
      <c r="N34" s="43" t="s">
        <v>29</v>
      </c>
      <c r="O34" s="43" t="s">
        <v>30</v>
      </c>
    </row>
    <row r="35" spans="2:15" x14ac:dyDescent="0.25">
      <c r="B35" s="78" t="s">
        <v>51</v>
      </c>
      <c r="C35" s="78"/>
      <c r="D35" s="84">
        <f>SUM(D29:D31)/D32</f>
        <v>2.4590163934426229E-2</v>
      </c>
      <c r="E35" s="84">
        <f t="shared" ref="E35:O35" si="4">SUM(E29:E31)/E32</f>
        <v>5.46875E-2</v>
      </c>
      <c r="F35" s="84">
        <f t="shared" si="4"/>
        <v>3.0534351145038167E-2</v>
      </c>
      <c r="G35" s="84">
        <f t="shared" si="4"/>
        <v>4.9180327868852458E-2</v>
      </c>
      <c r="H35" s="84">
        <f t="shared" si="4"/>
        <v>6.6666666666666666E-2</v>
      </c>
      <c r="I35" s="84">
        <f t="shared" si="4"/>
        <v>7.857142857142857E-2</v>
      </c>
      <c r="J35" s="84">
        <f t="shared" si="4"/>
        <v>0.10101010101010101</v>
      </c>
      <c r="K35" s="84">
        <f t="shared" si="4"/>
        <v>4.3103448275862072E-2</v>
      </c>
      <c r="L35" s="84">
        <f t="shared" si="4"/>
        <v>3.3557046979865772E-2</v>
      </c>
      <c r="M35" s="84">
        <f t="shared" si="4"/>
        <v>6.5040650406504072E-2</v>
      </c>
      <c r="N35" s="84">
        <f t="shared" si="4"/>
        <v>1.4388489208633094E-2</v>
      </c>
      <c r="O35" s="84">
        <f t="shared" si="4"/>
        <v>5.128205128205128E-2</v>
      </c>
    </row>
    <row r="36" spans="2:15" x14ac:dyDescent="0.25">
      <c r="B36" s="78" t="s">
        <v>52</v>
      </c>
      <c r="C36" s="78"/>
      <c r="D36" s="85">
        <f>D35</f>
        <v>2.4590163934426229E-2</v>
      </c>
      <c r="E36" s="86">
        <f>E35+D36</f>
        <v>7.9277663934426229E-2</v>
      </c>
      <c r="F36" s="86">
        <f t="shared" ref="F36:O36" si="5">F35+E36</f>
        <v>0.10981201507946439</v>
      </c>
      <c r="G36" s="86">
        <f t="shared" si="5"/>
        <v>0.15899234294831685</v>
      </c>
      <c r="H36" s="86">
        <f t="shared" si="5"/>
        <v>0.22565900961498353</v>
      </c>
      <c r="I36" s="86">
        <f t="shared" si="5"/>
        <v>0.3042304381864121</v>
      </c>
      <c r="J36" s="86">
        <f t="shared" si="5"/>
        <v>0.40524053919651309</v>
      </c>
      <c r="K36" s="86">
        <f t="shared" si="5"/>
        <v>0.44834398747237514</v>
      </c>
      <c r="L36" s="86">
        <f t="shared" si="5"/>
        <v>0.48190103445224092</v>
      </c>
      <c r="M36" s="86">
        <f t="shared" si="5"/>
        <v>0.54694168485874495</v>
      </c>
      <c r="N36" s="86">
        <f t="shared" si="5"/>
        <v>0.56133017406737806</v>
      </c>
      <c r="O36" s="86">
        <f t="shared" si="5"/>
        <v>0.61261222534942938</v>
      </c>
    </row>
  </sheetData>
  <mergeCells count="12">
    <mergeCell ref="B35:C35"/>
    <mergeCell ref="B36:C36"/>
    <mergeCell ref="B22:B24"/>
    <mergeCell ref="B25:B27"/>
    <mergeCell ref="B28:C28"/>
    <mergeCell ref="B29:B31"/>
    <mergeCell ref="B32:C32"/>
    <mergeCell ref="B2:Q6"/>
    <mergeCell ref="M13:N13"/>
    <mergeCell ref="O13:P13"/>
    <mergeCell ref="B16:B18"/>
    <mergeCell ref="B19:B21"/>
  </mergeCells>
  <dataValidations count="1">
    <dataValidation type="list" allowBlank="1" showInputMessage="1" showErrorMessage="1" sqref="O13:P13" xr:uid="{2EEFF3C1-1433-4BD6-9E78-E7E73AFED9B9}">
      <formula1>$S$19:$S$27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6"/>
  <sheetViews>
    <sheetView showGridLines="0" tabSelected="1" topLeftCell="A28" workbookViewId="0">
      <selection activeCell="D35" sqref="D35"/>
    </sheetView>
  </sheetViews>
  <sheetFormatPr defaultRowHeight="15" x14ac:dyDescent="0.25"/>
  <cols>
    <col min="19" max="19" width="15.28515625" bestFit="1" customWidth="1"/>
  </cols>
  <sheetData>
    <row r="2" spans="2:19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9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9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9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9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2:19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9" x14ac:dyDescent="0.25">
      <c r="B8" s="3"/>
      <c r="C8" s="4"/>
      <c r="D8" s="4"/>
      <c r="E8" s="60"/>
    </row>
    <row r="9" spans="2:19" x14ac:dyDescent="0.25">
      <c r="B9" s="61" t="s">
        <v>53</v>
      </c>
      <c r="E9" s="62"/>
    </row>
    <row r="10" spans="2:19" x14ac:dyDescent="0.25">
      <c r="B10" s="8"/>
      <c r="C10" s="9"/>
      <c r="D10" s="9"/>
      <c r="E10" s="63"/>
    </row>
    <row r="12" spans="2:19" ht="15.75" x14ac:dyDescent="0.25">
      <c r="B12" s="14" t="s">
        <v>15</v>
      </c>
    </row>
    <row r="13" spans="2:19" x14ac:dyDescent="0.25">
      <c r="B13" s="15"/>
      <c r="M13" s="73" t="s">
        <v>16</v>
      </c>
      <c r="N13" s="73"/>
      <c r="O13" s="74" t="s">
        <v>37</v>
      </c>
      <c r="P13" s="74"/>
      <c r="S13" s="1"/>
    </row>
    <row r="14" spans="2:19" ht="15.75" thickBot="1" x14ac:dyDescent="0.3">
      <c r="D14" s="16"/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>
        <v>8</v>
      </c>
      <c r="L14" s="16">
        <v>9</v>
      </c>
      <c r="M14" s="16">
        <v>10</v>
      </c>
      <c r="N14" s="16">
        <v>11</v>
      </c>
      <c r="O14" s="16">
        <v>12</v>
      </c>
      <c r="P14" s="16">
        <v>13</v>
      </c>
      <c r="Q14" s="16">
        <v>14</v>
      </c>
    </row>
    <row r="15" spans="2:19" ht="15.75" thickBot="1" x14ac:dyDescent="0.3">
      <c r="B15" s="17">
        <f>IF(($C$9/4)=INT($C$9/4),1,0)</f>
        <v>1</v>
      </c>
      <c r="C15" s="18" t="s">
        <v>18</v>
      </c>
      <c r="D15" s="19" t="s">
        <v>19</v>
      </c>
      <c r="E15" s="19" t="s">
        <v>20</v>
      </c>
      <c r="F15" s="19" t="s">
        <v>21</v>
      </c>
      <c r="G15" s="19" t="s">
        <v>22</v>
      </c>
      <c r="H15" s="19" t="s">
        <v>23</v>
      </c>
      <c r="I15" s="19" t="s">
        <v>24</v>
      </c>
      <c r="J15" s="19" t="s">
        <v>25</v>
      </c>
      <c r="K15" s="19" t="s">
        <v>26</v>
      </c>
      <c r="L15" s="19" t="s">
        <v>27</v>
      </c>
      <c r="M15" s="19" t="s">
        <v>28</v>
      </c>
      <c r="N15" s="19" t="s">
        <v>29</v>
      </c>
      <c r="O15" s="20" t="s">
        <v>30</v>
      </c>
      <c r="P15" s="21" t="s">
        <v>16</v>
      </c>
    </row>
    <row r="16" spans="2:19" x14ac:dyDescent="0.25">
      <c r="B16" s="75" t="s">
        <v>32</v>
      </c>
      <c r="C16" s="22" t="s">
        <v>17</v>
      </c>
      <c r="D16" s="46">
        <v>11</v>
      </c>
      <c r="E16" s="46">
        <v>15</v>
      </c>
      <c r="F16" s="46">
        <v>3</v>
      </c>
      <c r="G16" s="46">
        <v>12</v>
      </c>
      <c r="H16" s="46">
        <v>3</v>
      </c>
      <c r="I16" s="46">
        <v>12</v>
      </c>
      <c r="J16" s="46">
        <v>4</v>
      </c>
      <c r="K16" s="46">
        <v>5</v>
      </c>
      <c r="L16" s="46">
        <v>6</v>
      </c>
      <c r="M16" s="46">
        <v>6</v>
      </c>
      <c r="N16" s="46">
        <v>7</v>
      </c>
      <c r="O16" s="47">
        <v>12</v>
      </c>
      <c r="P16" s="23">
        <f>SUBTOTAL(VLOOKUP($O$13,$S$19:$T$27,2,0),D16:O16)</f>
        <v>8</v>
      </c>
    </row>
    <row r="17" spans="2:20" x14ac:dyDescent="0.25">
      <c r="B17" s="76"/>
      <c r="C17" s="24" t="s">
        <v>31</v>
      </c>
      <c r="D17" s="48">
        <v>13</v>
      </c>
      <c r="E17" s="48">
        <v>7</v>
      </c>
      <c r="F17" s="48">
        <v>15</v>
      </c>
      <c r="G17" s="48">
        <v>14</v>
      </c>
      <c r="H17" s="48">
        <v>6</v>
      </c>
      <c r="I17" s="48">
        <v>7</v>
      </c>
      <c r="J17" s="48">
        <v>5</v>
      </c>
      <c r="K17" s="48">
        <v>15</v>
      </c>
      <c r="L17" s="48">
        <v>2</v>
      </c>
      <c r="M17" s="48">
        <v>13</v>
      </c>
      <c r="N17" s="48">
        <v>17</v>
      </c>
      <c r="O17" s="49">
        <v>9</v>
      </c>
      <c r="P17" s="25">
        <f t="shared" ref="P17:P32" si="0">SUBTOTAL(VLOOKUP($O$13,$S$19:$T$27,2,0),D17:O17)</f>
        <v>10.25</v>
      </c>
    </row>
    <row r="18" spans="2:20" ht="15.75" thickBot="1" x14ac:dyDescent="0.3">
      <c r="B18" s="77"/>
      <c r="C18" s="26" t="s">
        <v>33</v>
      </c>
      <c r="D18" s="50">
        <v>15</v>
      </c>
      <c r="E18" s="50">
        <v>6</v>
      </c>
      <c r="F18" s="50">
        <v>12</v>
      </c>
      <c r="G18" s="50">
        <v>5</v>
      </c>
      <c r="H18" s="50">
        <v>8</v>
      </c>
      <c r="I18" s="50">
        <v>3</v>
      </c>
      <c r="J18" s="50">
        <v>9</v>
      </c>
      <c r="K18" s="50">
        <v>1</v>
      </c>
      <c r="L18" s="50">
        <v>12</v>
      </c>
      <c r="M18" s="50">
        <v>1</v>
      </c>
      <c r="N18" s="50">
        <v>10</v>
      </c>
      <c r="O18" s="51">
        <v>5</v>
      </c>
      <c r="P18" s="27">
        <f t="shared" si="0"/>
        <v>7.25</v>
      </c>
      <c r="S18" s="28" t="s">
        <v>34</v>
      </c>
      <c r="T18" s="28" t="s">
        <v>35</v>
      </c>
    </row>
    <row r="19" spans="2:20" x14ac:dyDescent="0.25">
      <c r="B19" s="75" t="s">
        <v>36</v>
      </c>
      <c r="C19" s="29" t="str">
        <f>IF(C16="","NA",C16)</f>
        <v>João</v>
      </c>
      <c r="D19" s="46">
        <v>11</v>
      </c>
      <c r="E19" s="46">
        <v>15</v>
      </c>
      <c r="F19" s="46">
        <v>12</v>
      </c>
      <c r="G19" s="46">
        <v>2</v>
      </c>
      <c r="H19" s="46">
        <v>15</v>
      </c>
      <c r="I19" s="46">
        <v>19</v>
      </c>
      <c r="J19" s="46">
        <v>1</v>
      </c>
      <c r="K19" s="46">
        <v>10</v>
      </c>
      <c r="L19" s="46">
        <v>19</v>
      </c>
      <c r="M19" s="46">
        <v>7</v>
      </c>
      <c r="N19" s="46">
        <v>18</v>
      </c>
      <c r="O19" s="47">
        <v>8</v>
      </c>
      <c r="P19" s="23">
        <f t="shared" si="0"/>
        <v>11.416666666666666</v>
      </c>
      <c r="S19" s="30" t="s">
        <v>37</v>
      </c>
      <c r="T19" s="30">
        <v>101</v>
      </c>
    </row>
    <row r="20" spans="2:20" x14ac:dyDescent="0.25">
      <c r="B20" s="76"/>
      <c r="C20" s="31" t="str">
        <f t="shared" ref="C20:C27" si="1">IF(C17="","NA",C17)</f>
        <v>Maria</v>
      </c>
      <c r="D20" s="48">
        <v>11</v>
      </c>
      <c r="E20" s="48">
        <v>7</v>
      </c>
      <c r="F20" s="48">
        <v>7</v>
      </c>
      <c r="G20" s="48">
        <v>6</v>
      </c>
      <c r="H20" s="48">
        <v>6</v>
      </c>
      <c r="I20" s="48">
        <v>11</v>
      </c>
      <c r="J20" s="48">
        <v>4</v>
      </c>
      <c r="K20" s="48">
        <v>14</v>
      </c>
      <c r="L20" s="48">
        <v>11</v>
      </c>
      <c r="M20" s="48">
        <v>17</v>
      </c>
      <c r="N20" s="48">
        <v>11</v>
      </c>
      <c r="O20" s="49">
        <v>18</v>
      </c>
      <c r="P20" s="25">
        <f t="shared" si="0"/>
        <v>10.25</v>
      </c>
      <c r="S20" s="30" t="s">
        <v>38</v>
      </c>
      <c r="T20" s="30">
        <v>103</v>
      </c>
    </row>
    <row r="21" spans="2:20" ht="15.75" thickBot="1" x14ac:dyDescent="0.3">
      <c r="B21" s="77"/>
      <c r="C21" s="32" t="str">
        <f t="shared" si="1"/>
        <v>Ana</v>
      </c>
      <c r="D21" s="50">
        <v>2</v>
      </c>
      <c r="E21" s="50">
        <v>10</v>
      </c>
      <c r="F21" s="50">
        <v>12</v>
      </c>
      <c r="G21" s="50">
        <v>17</v>
      </c>
      <c r="H21" s="50">
        <v>5</v>
      </c>
      <c r="I21" s="50">
        <v>12</v>
      </c>
      <c r="J21" s="50">
        <v>10</v>
      </c>
      <c r="K21" s="50">
        <v>2</v>
      </c>
      <c r="L21" s="50">
        <v>19</v>
      </c>
      <c r="M21" s="50">
        <v>16</v>
      </c>
      <c r="N21" s="50">
        <v>15</v>
      </c>
      <c r="O21" s="51">
        <v>18</v>
      </c>
      <c r="P21" s="27">
        <f t="shared" si="0"/>
        <v>11.5</v>
      </c>
      <c r="S21" s="30" t="s">
        <v>39</v>
      </c>
      <c r="T21" s="30">
        <v>104</v>
      </c>
    </row>
    <row r="22" spans="2:20" x14ac:dyDescent="0.25">
      <c r="B22" s="75" t="s">
        <v>40</v>
      </c>
      <c r="C22" s="29" t="str">
        <f>IF(C19="","NA",C19)</f>
        <v>João</v>
      </c>
      <c r="D22" s="46">
        <v>9</v>
      </c>
      <c r="E22" s="46">
        <v>18</v>
      </c>
      <c r="F22" s="46">
        <v>12</v>
      </c>
      <c r="G22" s="46">
        <v>2</v>
      </c>
      <c r="H22" s="46">
        <v>8</v>
      </c>
      <c r="I22" s="46">
        <v>12</v>
      </c>
      <c r="J22" s="46">
        <v>6</v>
      </c>
      <c r="K22" s="46">
        <v>3</v>
      </c>
      <c r="L22" s="46">
        <v>16</v>
      </c>
      <c r="M22" s="46">
        <v>7</v>
      </c>
      <c r="N22" s="46">
        <v>15</v>
      </c>
      <c r="O22" s="47">
        <v>12</v>
      </c>
      <c r="P22" s="23">
        <f t="shared" si="0"/>
        <v>10</v>
      </c>
      <c r="S22" s="30" t="s">
        <v>41</v>
      </c>
      <c r="T22" s="30">
        <v>105</v>
      </c>
    </row>
    <row r="23" spans="2:20" x14ac:dyDescent="0.25">
      <c r="B23" s="76"/>
      <c r="C23" s="31" t="str">
        <f t="shared" si="1"/>
        <v>Maria</v>
      </c>
      <c r="D23" s="48">
        <v>16</v>
      </c>
      <c r="E23" s="48">
        <v>16</v>
      </c>
      <c r="F23" s="48">
        <v>19</v>
      </c>
      <c r="G23" s="48">
        <v>11</v>
      </c>
      <c r="H23" s="48">
        <v>1</v>
      </c>
      <c r="I23" s="48">
        <v>11</v>
      </c>
      <c r="J23" s="48">
        <v>3</v>
      </c>
      <c r="K23" s="48">
        <v>17</v>
      </c>
      <c r="L23" s="48">
        <v>17</v>
      </c>
      <c r="M23" s="48">
        <v>2</v>
      </c>
      <c r="N23" s="48">
        <v>3</v>
      </c>
      <c r="O23" s="49">
        <v>15</v>
      </c>
      <c r="P23" s="25">
        <f t="shared" si="0"/>
        <v>10.916666666666666</v>
      </c>
      <c r="S23" s="30" t="s">
        <v>42</v>
      </c>
      <c r="T23" s="30">
        <v>107</v>
      </c>
    </row>
    <row r="24" spans="2:20" ht="15.75" thickBot="1" x14ac:dyDescent="0.3">
      <c r="B24" s="77"/>
      <c r="C24" s="32" t="str">
        <f t="shared" si="1"/>
        <v>Ana</v>
      </c>
      <c r="D24" s="50">
        <v>6</v>
      </c>
      <c r="E24" s="50">
        <v>10</v>
      </c>
      <c r="F24" s="50">
        <v>12</v>
      </c>
      <c r="G24" s="50">
        <v>19</v>
      </c>
      <c r="H24" s="50">
        <v>16</v>
      </c>
      <c r="I24" s="50">
        <v>18</v>
      </c>
      <c r="J24" s="50">
        <v>11</v>
      </c>
      <c r="K24" s="50">
        <v>16</v>
      </c>
      <c r="L24" s="50">
        <v>5</v>
      </c>
      <c r="M24" s="50">
        <v>3</v>
      </c>
      <c r="N24" s="50">
        <v>9</v>
      </c>
      <c r="O24" s="51">
        <v>6</v>
      </c>
      <c r="P24" s="27">
        <f t="shared" si="0"/>
        <v>10.916666666666666</v>
      </c>
      <c r="S24" s="30" t="s">
        <v>43</v>
      </c>
      <c r="T24" s="30">
        <v>108</v>
      </c>
    </row>
    <row r="25" spans="2:20" x14ac:dyDescent="0.25">
      <c r="B25" s="75" t="s">
        <v>44</v>
      </c>
      <c r="C25" s="29" t="str">
        <f>IF(C22="","NA",C22)</f>
        <v>João</v>
      </c>
      <c r="D25" s="46">
        <v>2</v>
      </c>
      <c r="E25" s="46">
        <v>2</v>
      </c>
      <c r="F25" s="46">
        <v>8</v>
      </c>
      <c r="G25" s="46">
        <v>16</v>
      </c>
      <c r="H25" s="46">
        <v>9</v>
      </c>
      <c r="I25" s="46">
        <v>1</v>
      </c>
      <c r="J25" s="46">
        <v>11</v>
      </c>
      <c r="K25" s="46">
        <v>7</v>
      </c>
      <c r="L25" s="46">
        <v>3</v>
      </c>
      <c r="M25" s="46">
        <v>11</v>
      </c>
      <c r="N25" s="46">
        <v>8</v>
      </c>
      <c r="O25" s="47">
        <v>18</v>
      </c>
      <c r="P25" s="23">
        <f t="shared" si="0"/>
        <v>8</v>
      </c>
      <c r="S25" s="30" t="s">
        <v>45</v>
      </c>
      <c r="T25" s="30">
        <v>109</v>
      </c>
    </row>
    <row r="26" spans="2:20" x14ac:dyDescent="0.25">
      <c r="B26" s="76"/>
      <c r="C26" s="31" t="str">
        <f>IF(C23="","NA",C23)</f>
        <v>Maria</v>
      </c>
      <c r="D26" s="48">
        <v>19</v>
      </c>
      <c r="E26" s="48">
        <v>6</v>
      </c>
      <c r="F26" s="48">
        <v>7</v>
      </c>
      <c r="G26" s="48">
        <v>3</v>
      </c>
      <c r="H26" s="48">
        <v>4</v>
      </c>
      <c r="I26" s="48">
        <v>6</v>
      </c>
      <c r="J26" s="48">
        <v>14</v>
      </c>
      <c r="K26" s="48">
        <v>7</v>
      </c>
      <c r="L26" s="48">
        <v>18</v>
      </c>
      <c r="M26" s="48">
        <v>14</v>
      </c>
      <c r="N26" s="48">
        <v>15</v>
      </c>
      <c r="O26" s="49">
        <v>13</v>
      </c>
      <c r="P26" s="25">
        <f t="shared" si="0"/>
        <v>10.5</v>
      </c>
      <c r="S26" s="30" t="s">
        <v>46</v>
      </c>
      <c r="T26" s="30">
        <v>110</v>
      </c>
    </row>
    <row r="27" spans="2:20" ht="15.75" thickBot="1" x14ac:dyDescent="0.3">
      <c r="B27" s="76"/>
      <c r="C27" s="32" t="str">
        <f t="shared" si="1"/>
        <v>Ana</v>
      </c>
      <c r="D27" s="52">
        <v>4</v>
      </c>
      <c r="E27" s="52">
        <v>9</v>
      </c>
      <c r="F27" s="52">
        <v>8</v>
      </c>
      <c r="G27" s="52">
        <v>9</v>
      </c>
      <c r="H27" s="52">
        <v>3</v>
      </c>
      <c r="I27" s="52">
        <v>17</v>
      </c>
      <c r="J27" s="52">
        <v>11</v>
      </c>
      <c r="K27" s="52">
        <v>14</v>
      </c>
      <c r="L27" s="52">
        <v>16</v>
      </c>
      <c r="M27" s="52">
        <v>18</v>
      </c>
      <c r="N27" s="52">
        <v>9</v>
      </c>
      <c r="O27" s="53">
        <v>14</v>
      </c>
      <c r="P27" s="33">
        <f t="shared" si="0"/>
        <v>11</v>
      </c>
      <c r="S27" s="30" t="s">
        <v>47</v>
      </c>
      <c r="T27" s="30">
        <v>111</v>
      </c>
    </row>
    <row r="28" spans="2:20" ht="15.75" thickBot="1" x14ac:dyDescent="0.3">
      <c r="B28" s="79" t="s">
        <v>48</v>
      </c>
      <c r="C28" s="80"/>
      <c r="D28" s="34">
        <f>SUM(D16:D27)</f>
        <v>119</v>
      </c>
      <c r="E28" s="34">
        <f t="shared" ref="E28:O28" si="2">SUM(E16:E27)</f>
        <v>121</v>
      </c>
      <c r="F28" s="34">
        <f t="shared" si="2"/>
        <v>127</v>
      </c>
      <c r="G28" s="34">
        <f t="shared" si="2"/>
        <v>116</v>
      </c>
      <c r="H28" s="34">
        <f t="shared" si="2"/>
        <v>84</v>
      </c>
      <c r="I28" s="34">
        <f t="shared" si="2"/>
        <v>129</v>
      </c>
      <c r="J28" s="34">
        <f>SUM(J16:J27)</f>
        <v>89</v>
      </c>
      <c r="K28" s="34">
        <f t="shared" si="2"/>
        <v>111</v>
      </c>
      <c r="L28" s="34">
        <f t="shared" si="2"/>
        <v>144</v>
      </c>
      <c r="M28" s="34">
        <f t="shared" si="2"/>
        <v>115</v>
      </c>
      <c r="N28" s="34">
        <f t="shared" si="2"/>
        <v>137</v>
      </c>
      <c r="O28" s="35">
        <f t="shared" si="2"/>
        <v>148</v>
      </c>
      <c r="P28" s="36">
        <f t="shared" si="0"/>
        <v>120</v>
      </c>
    </row>
    <row r="29" spans="2:20" x14ac:dyDescent="0.25">
      <c r="B29" s="81" t="s">
        <v>49</v>
      </c>
      <c r="C29" s="29" t="str">
        <f>IF(C16="","NA",C16)</f>
        <v>João</v>
      </c>
      <c r="D29" s="54">
        <v>2</v>
      </c>
      <c r="E29" s="54">
        <v>3</v>
      </c>
      <c r="F29" s="54">
        <v>0</v>
      </c>
      <c r="G29" s="54">
        <v>0</v>
      </c>
      <c r="H29" s="54">
        <v>0</v>
      </c>
      <c r="I29" s="54">
        <v>3</v>
      </c>
      <c r="J29" s="54">
        <v>4</v>
      </c>
      <c r="K29" s="54">
        <v>1</v>
      </c>
      <c r="L29" s="54">
        <v>1</v>
      </c>
      <c r="M29" s="54">
        <v>4</v>
      </c>
      <c r="N29" s="54">
        <v>0</v>
      </c>
      <c r="O29" s="55">
        <v>4</v>
      </c>
      <c r="P29" s="37">
        <f t="shared" si="0"/>
        <v>1.8333333333333333</v>
      </c>
    </row>
    <row r="30" spans="2:20" x14ac:dyDescent="0.25">
      <c r="B30" s="81"/>
      <c r="C30" s="31" t="str">
        <f>IF(C17="","NA",C17)</f>
        <v>Maria</v>
      </c>
      <c r="D30" s="56">
        <v>1</v>
      </c>
      <c r="E30" s="56">
        <v>1</v>
      </c>
      <c r="F30" s="56">
        <v>2</v>
      </c>
      <c r="G30" s="56">
        <v>2</v>
      </c>
      <c r="H30" s="56">
        <v>3</v>
      </c>
      <c r="I30" s="56">
        <v>4</v>
      </c>
      <c r="J30" s="56">
        <v>2</v>
      </c>
      <c r="K30" s="56">
        <v>0</v>
      </c>
      <c r="L30" s="56">
        <v>4</v>
      </c>
      <c r="M30" s="56">
        <v>3</v>
      </c>
      <c r="N30" s="56">
        <v>2</v>
      </c>
      <c r="O30" s="57">
        <v>2</v>
      </c>
      <c r="P30" s="38">
        <f t="shared" si="0"/>
        <v>2.1666666666666665</v>
      </c>
    </row>
    <row r="31" spans="2:20" ht="15.75" thickBot="1" x14ac:dyDescent="0.3">
      <c r="B31" s="81"/>
      <c r="C31" s="32" t="str">
        <f>IF(C18="","NA",C18)</f>
        <v>Ana</v>
      </c>
      <c r="D31" s="58">
        <v>0</v>
      </c>
      <c r="E31" s="58">
        <v>3</v>
      </c>
      <c r="F31" s="58">
        <v>2</v>
      </c>
      <c r="G31" s="58">
        <v>4</v>
      </c>
      <c r="H31" s="58">
        <v>3</v>
      </c>
      <c r="I31" s="58">
        <v>4</v>
      </c>
      <c r="J31" s="58">
        <v>4</v>
      </c>
      <c r="K31" s="58">
        <v>4</v>
      </c>
      <c r="L31" s="58">
        <v>0</v>
      </c>
      <c r="M31" s="58">
        <v>1</v>
      </c>
      <c r="N31" s="58">
        <v>0</v>
      </c>
      <c r="O31" s="59">
        <v>2</v>
      </c>
      <c r="P31" s="39">
        <f t="shared" si="0"/>
        <v>2.25</v>
      </c>
    </row>
    <row r="32" spans="2:20" ht="15.75" thickBot="1" x14ac:dyDescent="0.3">
      <c r="B32" s="82" t="s">
        <v>50</v>
      </c>
      <c r="C32" s="83"/>
      <c r="D32" s="40">
        <f>SUM(D28:D31)</f>
        <v>122</v>
      </c>
      <c r="E32" s="40">
        <f t="shared" ref="E32:O32" si="3">SUM(E28:E31)</f>
        <v>128</v>
      </c>
      <c r="F32" s="40">
        <f t="shared" si="3"/>
        <v>131</v>
      </c>
      <c r="G32" s="40">
        <f t="shared" si="3"/>
        <v>122</v>
      </c>
      <c r="H32" s="40">
        <f t="shared" si="3"/>
        <v>90</v>
      </c>
      <c r="I32" s="40">
        <f t="shared" si="3"/>
        <v>140</v>
      </c>
      <c r="J32" s="40">
        <f t="shared" si="3"/>
        <v>99</v>
      </c>
      <c r="K32" s="40">
        <f t="shared" si="3"/>
        <v>116</v>
      </c>
      <c r="L32" s="40">
        <f t="shared" si="3"/>
        <v>149</v>
      </c>
      <c r="M32" s="40">
        <f t="shared" si="3"/>
        <v>123</v>
      </c>
      <c r="N32" s="40">
        <f t="shared" si="3"/>
        <v>139</v>
      </c>
      <c r="O32" s="41">
        <f t="shared" si="3"/>
        <v>156</v>
      </c>
      <c r="P32" s="42">
        <f t="shared" si="0"/>
        <v>126.25</v>
      </c>
    </row>
    <row r="34" spans="2:15" x14ac:dyDescent="0.25">
      <c r="D34" s="43" t="s">
        <v>19</v>
      </c>
      <c r="E34" s="43" t="s">
        <v>20</v>
      </c>
      <c r="F34" s="43" t="s">
        <v>21</v>
      </c>
      <c r="G34" s="43" t="s">
        <v>22</v>
      </c>
      <c r="H34" s="43" t="s">
        <v>23</v>
      </c>
      <c r="I34" s="43" t="s">
        <v>24</v>
      </c>
      <c r="J34" s="43" t="s">
        <v>25</v>
      </c>
      <c r="K34" s="43" t="s">
        <v>26</v>
      </c>
      <c r="L34" s="43" t="s">
        <v>27</v>
      </c>
      <c r="M34" s="43" t="s">
        <v>28</v>
      </c>
      <c r="N34" s="43" t="s">
        <v>29</v>
      </c>
      <c r="O34" s="43" t="s">
        <v>30</v>
      </c>
    </row>
    <row r="35" spans="2:15" x14ac:dyDescent="0.25">
      <c r="B35" s="78" t="s">
        <v>51</v>
      </c>
      <c r="C35" s="78"/>
      <c r="D35" s="44">
        <f>SUM(D29:D31)/D32</f>
        <v>2.4590163934426229E-2</v>
      </c>
      <c r="E35" s="44">
        <f t="shared" ref="E35:O35" si="4">SUM(E29:E31)/E32</f>
        <v>5.46875E-2</v>
      </c>
      <c r="F35" s="44">
        <f t="shared" si="4"/>
        <v>3.0534351145038167E-2</v>
      </c>
      <c r="G35" s="44">
        <f t="shared" si="4"/>
        <v>4.9180327868852458E-2</v>
      </c>
      <c r="H35" s="44">
        <f t="shared" si="4"/>
        <v>6.6666666666666666E-2</v>
      </c>
      <c r="I35" s="44">
        <f t="shared" si="4"/>
        <v>7.857142857142857E-2</v>
      </c>
      <c r="J35" s="44">
        <f t="shared" si="4"/>
        <v>0.10101010101010101</v>
      </c>
      <c r="K35" s="44">
        <f t="shared" si="4"/>
        <v>4.3103448275862072E-2</v>
      </c>
      <c r="L35" s="44">
        <f t="shared" si="4"/>
        <v>3.3557046979865772E-2</v>
      </c>
      <c r="M35" s="44">
        <f t="shared" si="4"/>
        <v>6.5040650406504072E-2</v>
      </c>
      <c r="N35" s="44">
        <f t="shared" si="4"/>
        <v>1.4388489208633094E-2</v>
      </c>
      <c r="O35" s="44">
        <f t="shared" si="4"/>
        <v>5.128205128205128E-2</v>
      </c>
    </row>
    <row r="36" spans="2:15" x14ac:dyDescent="0.25">
      <c r="B36" s="78" t="s">
        <v>52</v>
      </c>
      <c r="C36" s="78"/>
      <c r="D36" s="45">
        <f>D35</f>
        <v>2.4590163934426229E-2</v>
      </c>
      <c r="E36" s="44">
        <f>AVERAGE($D$35:E35)</f>
        <v>3.9638831967213115E-2</v>
      </c>
      <c r="F36" s="44">
        <f>AVERAGE($D$35:F35)</f>
        <v>3.6604005026488133E-2</v>
      </c>
      <c r="G36" s="44">
        <f>AVERAGE($D$35:G35)</f>
        <v>3.9748085737079213E-2</v>
      </c>
      <c r="H36" s="44">
        <f>AVERAGE($D$35:H35)</f>
        <v>4.5131801922996706E-2</v>
      </c>
      <c r="I36" s="44">
        <f>AVERAGE($D$35:I35)</f>
        <v>5.0705073031068686E-2</v>
      </c>
      <c r="J36" s="44">
        <f>AVERAGE($D$35:J35)</f>
        <v>5.7891505599501868E-2</v>
      </c>
      <c r="K36" s="44">
        <f>AVERAGE($D$35:K35)</f>
        <v>5.6042998434046892E-2</v>
      </c>
      <c r="L36" s="44">
        <f>AVERAGE($D$35:L35)</f>
        <v>5.3544559383582324E-2</v>
      </c>
      <c r="M36" s="44">
        <f>AVERAGE($D$35:M35)</f>
        <v>5.4694168485874495E-2</v>
      </c>
      <c r="N36" s="44">
        <f>AVERAGE($D$35:N35)</f>
        <v>5.10300158243071E-2</v>
      </c>
      <c r="O36" s="44">
        <f>AVERAGE($D$35:O35)</f>
        <v>5.1051018779119113E-2</v>
      </c>
    </row>
  </sheetData>
  <mergeCells count="12">
    <mergeCell ref="B36:C36"/>
    <mergeCell ref="B2:Q6"/>
    <mergeCell ref="M13:N13"/>
    <mergeCell ref="O13:P13"/>
    <mergeCell ref="B16:B18"/>
    <mergeCell ref="B19:B21"/>
    <mergeCell ref="B22:B24"/>
    <mergeCell ref="B25:B27"/>
    <mergeCell ref="B28:C28"/>
    <mergeCell ref="B29:B31"/>
    <mergeCell ref="B32:C32"/>
    <mergeCell ref="B35:C35"/>
  </mergeCells>
  <dataValidations count="1">
    <dataValidation type="list" allowBlank="1" showInputMessage="1" showErrorMessage="1" sqref="O13:P13" xr:uid="{00000000-0002-0000-0300-000000000000}">
      <formula1>$S$19:$S$27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2024-05-20T20:16:23Z</dcterms:modified>
</cp:coreProperties>
</file>