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40" windowHeight="7365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definedNames>
    <definedName name="_xlnm._FilterDatabase" localSheetId="3" hidden="1">Arkusz4!$A$1:$C$14</definedName>
  </definedNames>
  <calcPr calcId="124519"/>
</workbook>
</file>

<file path=xl/calcChain.xml><?xml version="1.0" encoding="utf-8"?>
<calcChain xmlns="http://schemas.openxmlformats.org/spreadsheetml/2006/main">
  <c r="L10" i="1"/>
  <c r="K10"/>
  <c r="M10"/>
  <c r="N10" s="1"/>
  <c r="O10" s="1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K13"/>
  <c r="L13"/>
  <c r="L12"/>
  <c r="K12"/>
  <c r="M14" i="3"/>
  <c r="N14" s="1"/>
  <c r="O14" s="1"/>
  <c r="N13"/>
  <c r="O13" s="1"/>
  <c r="M13"/>
  <c r="M12"/>
  <c r="N12" s="1"/>
  <c r="O12" s="1"/>
  <c r="N11"/>
  <c r="O11" s="1"/>
  <c r="M11"/>
  <c r="M10"/>
  <c r="N10" s="1"/>
  <c r="O10" s="1"/>
  <c r="N9"/>
  <c r="O9" s="1"/>
  <c r="M9"/>
  <c r="M8"/>
  <c r="N8" s="1"/>
  <c r="O8" s="1"/>
  <c r="N7"/>
  <c r="O7" s="1"/>
  <c r="M7"/>
  <c r="M6"/>
  <c r="N6" s="1"/>
  <c r="O6" s="1"/>
  <c r="N5"/>
  <c r="O5" s="1"/>
  <c r="M5"/>
  <c r="M4"/>
  <c r="N4" s="1"/>
  <c r="O4" s="1"/>
  <c r="N3"/>
  <c r="O3" s="1"/>
  <c r="M3"/>
  <c r="M2"/>
  <c r="N2" s="1"/>
  <c r="O2" s="1"/>
  <c r="L9" i="1"/>
  <c r="K9"/>
  <c r="L8"/>
  <c r="K8"/>
  <c r="L7"/>
  <c r="K7"/>
  <c r="L6"/>
  <c r="K6"/>
  <c r="L5"/>
  <c r="K5"/>
  <c r="L4"/>
  <c r="K4"/>
  <c r="L3"/>
  <c r="L2"/>
  <c r="K3"/>
  <c r="M3" s="1"/>
  <c r="N3" s="1"/>
  <c r="O3" s="1"/>
  <c r="P3" s="1"/>
  <c r="Q3" s="1"/>
  <c r="R3" s="1"/>
  <c r="K2"/>
  <c r="M2" s="1"/>
  <c r="N2" s="1"/>
  <c r="O2" s="1"/>
  <c r="P2" s="1"/>
  <c r="Q2" s="1"/>
  <c r="R2" s="1"/>
  <c r="T2" s="1"/>
  <c r="M33" l="1"/>
  <c r="N33" s="1"/>
  <c r="O33" s="1"/>
  <c r="P33" s="1"/>
  <c r="Q33" s="1"/>
  <c r="R33" s="1"/>
  <c r="M34"/>
  <c r="N34" s="1"/>
  <c r="O34" s="1"/>
  <c r="P34" s="1"/>
  <c r="Q34" s="1"/>
  <c r="R34" s="1"/>
  <c r="M35"/>
  <c r="N35" s="1"/>
  <c r="O35" s="1"/>
  <c r="P35" s="1"/>
  <c r="Q35" s="1"/>
  <c r="R35" s="1"/>
  <c r="M37"/>
  <c r="N37" s="1"/>
  <c r="O37" s="1"/>
  <c r="P37" s="1"/>
  <c r="Q37" s="1"/>
  <c r="R37" s="1"/>
  <c r="M20"/>
  <c r="N20" s="1"/>
  <c r="O20" s="1"/>
  <c r="P20" s="1"/>
  <c r="Q20" s="1"/>
  <c r="R20" s="1"/>
  <c r="M25"/>
  <c r="N25" s="1"/>
  <c r="O25" s="1"/>
  <c r="P25" s="1"/>
  <c r="Q25" s="1"/>
  <c r="R25" s="1"/>
  <c r="M31"/>
  <c r="N31" s="1"/>
  <c r="O31" s="1"/>
  <c r="P31" s="1"/>
  <c r="Q31" s="1"/>
  <c r="R31" s="1"/>
  <c r="M36"/>
  <c r="N36" s="1"/>
  <c r="O36" s="1"/>
  <c r="P36" s="1"/>
  <c r="Q36" s="1"/>
  <c r="R36" s="1"/>
  <c r="T36" s="1"/>
  <c r="M30"/>
  <c r="N30" s="1"/>
  <c r="O30" s="1"/>
  <c r="P30" s="1"/>
  <c r="Q30" s="1"/>
  <c r="R30" s="1"/>
  <c r="T30" s="1"/>
  <c r="M32"/>
  <c r="N32" s="1"/>
  <c r="O32" s="1"/>
  <c r="P32" s="1"/>
  <c r="Q32" s="1"/>
  <c r="R32" s="1"/>
  <c r="T32" s="1"/>
  <c r="T34"/>
  <c r="M26"/>
  <c r="N26" s="1"/>
  <c r="O26" s="1"/>
  <c r="P26" s="1"/>
  <c r="Q26" s="1"/>
  <c r="R26" s="1"/>
  <c r="M27"/>
  <c r="N27" s="1"/>
  <c r="O27" s="1"/>
  <c r="P27" s="1"/>
  <c r="Q27" s="1"/>
  <c r="R27" s="1"/>
  <c r="M29"/>
  <c r="N29" s="1"/>
  <c r="O29" s="1"/>
  <c r="P29" s="1"/>
  <c r="Q29" s="1"/>
  <c r="R29" s="1"/>
  <c r="M9"/>
  <c r="N9" s="1"/>
  <c r="O9" s="1"/>
  <c r="P9" s="1"/>
  <c r="Q9" s="1"/>
  <c r="R9" s="1"/>
  <c r="M21"/>
  <c r="N21" s="1"/>
  <c r="O21" s="1"/>
  <c r="P21" s="1"/>
  <c r="Q21" s="1"/>
  <c r="R21" s="1"/>
  <c r="T20" s="1"/>
  <c r="M22"/>
  <c r="N22" s="1"/>
  <c r="O22" s="1"/>
  <c r="P22" s="1"/>
  <c r="Q22" s="1"/>
  <c r="R22" s="1"/>
  <c r="M28"/>
  <c r="N28" s="1"/>
  <c r="O28" s="1"/>
  <c r="P28" s="1"/>
  <c r="Q28" s="1"/>
  <c r="R28" s="1"/>
  <c r="T28" s="1"/>
  <c r="M23"/>
  <c r="N23" s="1"/>
  <c r="O23" s="1"/>
  <c r="P23" s="1"/>
  <c r="Q23" s="1"/>
  <c r="R23" s="1"/>
  <c r="T22" s="1"/>
  <c r="M24"/>
  <c r="N24" s="1"/>
  <c r="O24" s="1"/>
  <c r="P24" s="1"/>
  <c r="Q24" s="1"/>
  <c r="R24" s="1"/>
  <c r="T24" s="1"/>
  <c r="M14"/>
  <c r="N14" s="1"/>
  <c r="O14" s="1"/>
  <c r="P14" s="1"/>
  <c r="Q14" s="1"/>
  <c r="R14" s="1"/>
  <c r="M16"/>
  <c r="N16" s="1"/>
  <c r="O16" s="1"/>
  <c r="P16" s="1"/>
  <c r="Q16" s="1"/>
  <c r="R16" s="1"/>
  <c r="M18"/>
  <c r="N18" s="1"/>
  <c r="O18" s="1"/>
  <c r="P18" s="1"/>
  <c r="Q18" s="1"/>
  <c r="R18" s="1"/>
  <c r="M19"/>
  <c r="N19" s="1"/>
  <c r="O19" s="1"/>
  <c r="P19" s="1"/>
  <c r="Q19" s="1"/>
  <c r="R19" s="1"/>
  <c r="M17"/>
  <c r="N17" s="1"/>
  <c r="O17" s="1"/>
  <c r="P17" s="1"/>
  <c r="Q17" s="1"/>
  <c r="R17" s="1"/>
  <c r="M8"/>
  <c r="N8" s="1"/>
  <c r="O8" s="1"/>
  <c r="P8" s="1"/>
  <c r="Q8" s="1"/>
  <c r="R8" s="1"/>
  <c r="M15"/>
  <c r="N15" s="1"/>
  <c r="O15" s="1"/>
  <c r="P15" s="1"/>
  <c r="Q15" s="1"/>
  <c r="R15" s="1"/>
  <c r="T14" s="1"/>
  <c r="M7"/>
  <c r="N7" s="1"/>
  <c r="O7" s="1"/>
  <c r="P7" s="1"/>
  <c r="Q7" s="1"/>
  <c r="R7" s="1"/>
  <c r="M12"/>
  <c r="N12" s="1"/>
  <c r="O12" s="1"/>
  <c r="P12" s="1"/>
  <c r="Q12" s="1"/>
  <c r="R12" s="1"/>
  <c r="M13"/>
  <c r="N13" s="1"/>
  <c r="O13" s="1"/>
  <c r="P13" s="1"/>
  <c r="Q13" s="1"/>
  <c r="R13" s="1"/>
  <c r="M4"/>
  <c r="N4" s="1"/>
  <c r="O4" s="1"/>
  <c r="P4" s="1"/>
  <c r="Q4" s="1"/>
  <c r="R4" s="1"/>
  <c r="M5"/>
  <c r="N5" s="1"/>
  <c r="O5" s="1"/>
  <c r="P5" s="1"/>
  <c r="Q5" s="1"/>
  <c r="R5" s="1"/>
  <c r="M6"/>
  <c r="N6" s="1"/>
  <c r="O6" s="1"/>
  <c r="P6" s="1"/>
  <c r="Q6" s="1"/>
  <c r="R6" s="1"/>
  <c r="T4" l="1"/>
  <c r="T26"/>
  <c r="T6"/>
  <c r="T18"/>
  <c r="T16"/>
  <c r="T12"/>
</calcChain>
</file>

<file path=xl/sharedStrings.xml><?xml version="1.0" encoding="utf-8"?>
<sst xmlns="http://schemas.openxmlformats.org/spreadsheetml/2006/main" count="123" uniqueCount="77">
  <si>
    <t>punkt1x</t>
  </si>
  <si>
    <t>punkt1y</t>
  </si>
  <si>
    <t>punkt2x</t>
  </si>
  <si>
    <t>punkt2y</t>
  </si>
  <si>
    <t>dx</t>
  </si>
  <si>
    <t>dy</t>
  </si>
  <si>
    <t>pic1</t>
  </si>
  <si>
    <t>pic2</t>
  </si>
  <si>
    <t>pom</t>
  </si>
  <si>
    <t>Night</t>
  </si>
  <si>
    <t>032830.jpg</t>
  </si>
  <si>
    <t>032845.jpg</t>
  </si>
  <si>
    <t>032900.jpg</t>
  </si>
  <si>
    <t>033145.jpg</t>
  </si>
  <si>
    <t>033200.jpg</t>
  </si>
  <si>
    <t>sensx</t>
  </si>
  <si>
    <t xml:space="preserve">resx=1296     # image resolution </t>
  </si>
  <si>
    <t>ImageFolder = "/home/pi/AW"</t>
  </si>
  <si>
    <t>resx</t>
  </si>
  <si>
    <t>ISSHight</t>
  </si>
  <si>
    <t>DeltaT</t>
  </si>
  <si>
    <t>focus</t>
  </si>
  <si>
    <t>distance from Earth center</t>
  </si>
  <si>
    <t xml:space="preserve"> Velocity m/s (orbit)</t>
  </si>
  <si>
    <t xml:space="preserve"> velocity km/h (orbit) </t>
  </si>
  <si>
    <t>Notice</t>
  </si>
  <si>
    <t>Night1</t>
  </si>
  <si>
    <t>Night2</t>
  </si>
  <si>
    <t>Day</t>
  </si>
  <si>
    <t>014704</t>
  </si>
  <si>
    <t>014704.jpg</t>
  </si>
  <si>
    <t>014658.jpg</t>
  </si>
  <si>
    <t>014710</t>
  </si>
  <si>
    <t>014710.jpg</t>
  </si>
  <si>
    <t>014716</t>
  </si>
  <si>
    <t>014716.jpg</t>
  </si>
  <si>
    <t>014722</t>
  </si>
  <si>
    <t>014722.jpg</t>
  </si>
  <si>
    <t>014728</t>
  </si>
  <si>
    <t>014728.jpg</t>
  </si>
  <si>
    <t>014734</t>
  </si>
  <si>
    <t>014734.jpg</t>
  </si>
  <si>
    <t>014740</t>
  </si>
  <si>
    <t>014740.jpg</t>
  </si>
  <si>
    <t>014746</t>
  </si>
  <si>
    <t>014746.jpg</t>
  </si>
  <si>
    <t>014752</t>
  </si>
  <si>
    <t>014752.jpg</t>
  </si>
  <si>
    <t>014758</t>
  </si>
  <si>
    <t>014758.jpg</t>
  </si>
  <si>
    <t>014804</t>
  </si>
  <si>
    <t>014804.jpg</t>
  </si>
  <si>
    <t>014810</t>
  </si>
  <si>
    <t>014810.jpg</t>
  </si>
  <si>
    <t>014816</t>
  </si>
  <si>
    <t>014816.jpg</t>
  </si>
  <si>
    <t>Czas</t>
  </si>
  <si>
    <t xml:space="preserve"> velocity km/h</t>
  </si>
  <si>
    <t xml:space="preserve"> ISS Hight</t>
  </si>
  <si>
    <t xml:space="preserve"> day/night</t>
  </si>
  <si>
    <t xml:space="preserve"> picname</t>
  </si>
  <si>
    <t xml:space="preserve"> previous picname </t>
  </si>
  <si>
    <t xml:space="preserve"> Delta T in sec</t>
  </si>
  <si>
    <t>distance in pixels</t>
  </si>
  <si>
    <t xml:space="preserve"> distance in m</t>
  </si>
  <si>
    <t xml:space="preserve"> Velocity m/s (Earth)</t>
  </si>
  <si>
    <t xml:space="preserve"> velocity km/h (Earth) </t>
  </si>
  <si>
    <t>Time</t>
  </si>
  <si>
    <t xml:space="preserve"> velocity from program [km/h)</t>
  </si>
  <si>
    <t>Velocity manualy calculated</t>
  </si>
  <si>
    <t>manually checked :</t>
  </si>
  <si>
    <t xml:space="preserve"> distance = (float(sensx)*float(isshight)/float(focus))*(float(distance_px)/float(resx))</t>
  </si>
  <si>
    <t>focus=3.60</t>
  </si>
  <si>
    <t xml:space="preserve">sensx=3.76 </t>
  </si>
  <si>
    <t>Distance on Earth [m]</t>
  </si>
  <si>
    <t>istance in px</t>
  </si>
  <si>
    <t>Average Velocity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</si>
</sst>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2" borderId="0" xfId="0" applyFill="1"/>
    <xf numFmtId="164" fontId="0" fillId="0" borderId="0" xfId="0" applyNumberFormat="1"/>
    <xf numFmtId="49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strRef>
              <c:f>Arkusz4!$B$1</c:f>
              <c:strCache>
                <c:ptCount val="1"/>
                <c:pt idx="0">
                  <c:v> velocity from program [km/h)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Arkusz4!$A$2:$A$14</c:f>
              <c:numCache>
                <c:formatCode>dd/mm/yy\ h:mm;@</c:formatCode>
                <c:ptCount val="13"/>
                <c:pt idx="0">
                  <c:v>43561.074351851901</c:v>
                </c:pt>
                <c:pt idx="1">
                  <c:v>43561.074421180601</c:v>
                </c:pt>
                <c:pt idx="2">
                  <c:v>43561.074490740699</c:v>
                </c:pt>
                <c:pt idx="3">
                  <c:v>43561.074560185203</c:v>
                </c:pt>
                <c:pt idx="4">
                  <c:v>43561.074629629598</c:v>
                </c:pt>
                <c:pt idx="5">
                  <c:v>43561.074698958299</c:v>
                </c:pt>
                <c:pt idx="6">
                  <c:v>43561.074768402803</c:v>
                </c:pt>
                <c:pt idx="7">
                  <c:v>43561.074837963002</c:v>
                </c:pt>
                <c:pt idx="8">
                  <c:v>43561.074907407397</c:v>
                </c:pt>
                <c:pt idx="9">
                  <c:v>43561.074976736098</c:v>
                </c:pt>
                <c:pt idx="10">
                  <c:v>43561.075046296297</c:v>
                </c:pt>
                <c:pt idx="11">
                  <c:v>43561.075115740699</c:v>
                </c:pt>
                <c:pt idx="12">
                  <c:v>43561.075185185196</c:v>
                </c:pt>
              </c:numCache>
            </c:numRef>
          </c:xVal>
          <c:yVal>
            <c:numRef>
              <c:f>Arkusz4!$B$2:$B$14</c:f>
              <c:numCache>
                <c:formatCode>General</c:formatCode>
                <c:ptCount val="13"/>
                <c:pt idx="0">
                  <c:v>27146.925013776228</c:v>
                </c:pt>
                <c:pt idx="1">
                  <c:v>24782.45405745574</c:v>
                </c:pt>
                <c:pt idx="2">
                  <c:v>26615.065562634089</c:v>
                </c:pt>
                <c:pt idx="3">
                  <c:v>25829.097263086413</c:v>
                </c:pt>
                <c:pt idx="4">
                  <c:v>25933.884555138829</c:v>
                </c:pt>
                <c:pt idx="5">
                  <c:v>25743.652628910972</c:v>
                </c:pt>
                <c:pt idx="6">
                  <c:v>26845.597580843216</c:v>
                </c:pt>
                <c:pt idx="7">
                  <c:v>27474.160566356819</c:v>
                </c:pt>
                <c:pt idx="8">
                  <c:v>24491.385195013656</c:v>
                </c:pt>
                <c:pt idx="9">
                  <c:v>31175.050754226955</c:v>
                </c:pt>
                <c:pt idx="10">
                  <c:v>26148.273552683368</c:v>
                </c:pt>
                <c:pt idx="11">
                  <c:v>29595.728767193676</c:v>
                </c:pt>
                <c:pt idx="12">
                  <c:v>26668.628416288615</c:v>
                </c:pt>
              </c:numCache>
            </c:numRef>
          </c:yVal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Velocity manualy calculated</c:v>
                </c:pt>
              </c:strCache>
            </c:strRef>
          </c:tx>
          <c:spPr>
            <a:ln w="28575">
              <a:noFill/>
            </a:ln>
          </c:spPr>
          <c:xVal>
            <c:numRef>
              <c:f>Arkusz4!$A$2:$A$14</c:f>
              <c:numCache>
                <c:formatCode>dd/mm/yy\ h:mm;@</c:formatCode>
                <c:ptCount val="13"/>
                <c:pt idx="0">
                  <c:v>43561.074351851901</c:v>
                </c:pt>
                <c:pt idx="1">
                  <c:v>43561.074421180601</c:v>
                </c:pt>
                <c:pt idx="2">
                  <c:v>43561.074490740699</c:v>
                </c:pt>
                <c:pt idx="3">
                  <c:v>43561.074560185203</c:v>
                </c:pt>
                <c:pt idx="4">
                  <c:v>43561.074629629598</c:v>
                </c:pt>
                <c:pt idx="5">
                  <c:v>43561.074698958299</c:v>
                </c:pt>
                <c:pt idx="6">
                  <c:v>43561.074768402803</c:v>
                </c:pt>
                <c:pt idx="7">
                  <c:v>43561.074837963002</c:v>
                </c:pt>
                <c:pt idx="8">
                  <c:v>43561.074907407397</c:v>
                </c:pt>
                <c:pt idx="9">
                  <c:v>43561.074976736098</c:v>
                </c:pt>
                <c:pt idx="10">
                  <c:v>43561.075046296297</c:v>
                </c:pt>
                <c:pt idx="11">
                  <c:v>43561.075115740699</c:v>
                </c:pt>
                <c:pt idx="12">
                  <c:v>43561.075185185196</c:v>
                </c:pt>
              </c:numCache>
            </c:numRef>
          </c:xVal>
          <c:yVal>
            <c:numRef>
              <c:f>Arkusz4!$C$2:$C$14</c:f>
              <c:numCache>
                <c:formatCode>General</c:formatCode>
                <c:ptCount val="13"/>
                <c:pt idx="0">
                  <c:v>27854.732269154152</c:v>
                </c:pt>
                <c:pt idx="1">
                  <c:v>27506.304841558638</c:v>
                </c:pt>
                <c:pt idx="2">
                  <c:v>27570.313788017702</c:v>
                </c:pt>
                <c:pt idx="3">
                  <c:v>28705.145553709575</c:v>
                </c:pt>
                <c:pt idx="4">
                  <c:v>28147.454346930797</c:v>
                </c:pt>
                <c:pt idx="5">
                  <c:v>27878.820167265178</c:v>
                </c:pt>
                <c:pt idx="6">
                  <c:v>27716.757373985689</c:v>
                </c:pt>
                <c:pt idx="7">
                  <c:v>28211.894191061911</c:v>
                </c:pt>
                <c:pt idx="8">
                  <c:v>27253.21585762993</c:v>
                </c:pt>
                <c:pt idx="9">
                  <c:v>27031.017222734667</c:v>
                </c:pt>
                <c:pt idx="10">
                  <c:v>27220.73806430331</c:v>
                </c:pt>
                <c:pt idx="11">
                  <c:v>27446.634061431541</c:v>
                </c:pt>
                <c:pt idx="12">
                  <c:v>27340.295313135804</c:v>
                </c:pt>
              </c:numCache>
            </c:numRef>
          </c:yVal>
        </c:ser>
        <c:axId val="62003840"/>
        <c:axId val="62026112"/>
      </c:scatterChart>
      <c:valAx>
        <c:axId val="62003840"/>
        <c:scaling>
          <c:orientation val="minMax"/>
        </c:scaling>
        <c:axPos val="b"/>
        <c:numFmt formatCode="dd/mm/yy\ h:mm;@" sourceLinked="1"/>
        <c:tickLblPos val="nextTo"/>
        <c:crossAx val="62026112"/>
        <c:crosses val="autoZero"/>
        <c:crossBetween val="midCat"/>
      </c:valAx>
      <c:valAx>
        <c:axId val="62026112"/>
        <c:scaling>
          <c:orientation val="minMax"/>
          <c:max val="31300"/>
          <c:min val="24000"/>
        </c:scaling>
        <c:axPos val="l"/>
        <c:majorGridlines/>
        <c:numFmt formatCode="General" sourceLinked="1"/>
        <c:tickLblPos val="nextTo"/>
        <c:crossAx val="62003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3</xdr:row>
      <xdr:rowOff>28575</xdr:rowOff>
    </xdr:from>
    <xdr:to>
      <xdr:col>15</xdr:col>
      <xdr:colOff>57151</xdr:colOff>
      <xdr:row>18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48576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7" sqref="Q7"/>
    </sheetView>
  </sheetViews>
  <sheetFormatPr defaultRowHeight="14.25"/>
  <cols>
    <col min="2" max="2" width="18.375" customWidth="1"/>
    <col min="3" max="3" width="6.125" customWidth="1"/>
    <col min="4" max="4" width="7.125" customWidth="1"/>
    <col min="7" max="7" width="7.125" customWidth="1"/>
    <col min="8" max="8" width="7.75" customWidth="1"/>
    <col min="9" max="9" width="7.625" customWidth="1"/>
    <col min="10" max="10" width="7.75" customWidth="1"/>
    <col min="11" max="11" width="5.25" customWidth="1"/>
  </cols>
  <sheetData>
    <row r="1" spans="1:22">
      <c r="A1" t="s">
        <v>25</v>
      </c>
      <c r="B1" t="s">
        <v>67</v>
      </c>
      <c r="C1" t="s">
        <v>6</v>
      </c>
      <c r="D1" t="s">
        <v>7</v>
      </c>
      <c r="E1" t="s">
        <v>19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8</v>
      </c>
      <c r="N1" t="s">
        <v>75</v>
      </c>
      <c r="O1" t="s">
        <v>74</v>
      </c>
      <c r="P1" t="s">
        <v>22</v>
      </c>
      <c r="Q1" t="s">
        <v>23</v>
      </c>
      <c r="R1" s="2" t="s">
        <v>24</v>
      </c>
      <c r="T1" t="s">
        <v>71</v>
      </c>
    </row>
    <row r="2" spans="1:22">
      <c r="A2" t="s">
        <v>26</v>
      </c>
      <c r="C2">
        <v>32830</v>
      </c>
      <c r="D2">
        <v>32845</v>
      </c>
      <c r="E2">
        <v>410764.125</v>
      </c>
      <c r="F2">
        <v>14.988360999999999</v>
      </c>
      <c r="G2">
        <v>873.5</v>
      </c>
      <c r="H2">
        <v>928.4</v>
      </c>
      <c r="I2">
        <v>897.5</v>
      </c>
      <c r="J2">
        <v>602.5</v>
      </c>
      <c r="K2">
        <f t="shared" ref="K2:L9" si="0">G2-I2</f>
        <v>-24</v>
      </c>
      <c r="L2">
        <f t="shared" si="0"/>
        <v>325.89999999999998</v>
      </c>
      <c r="M2">
        <f t="shared" ref="M2:M10" si="1">(K2*K2)+(L2*L2)</f>
        <v>106786.80999999998</v>
      </c>
      <c r="N2">
        <f t="shared" ref="N2:N10" si="2">SQRT(M2)</f>
        <v>326.78251177197347</v>
      </c>
      <c r="O2">
        <f t="shared" ref="O2:O8" si="3">$V$8*(E2/$V$10)*(N2/$V$9)</f>
        <v>108176.1836098404</v>
      </c>
      <c r="P2">
        <f>O2*(6371000+E2)/6371000</f>
        <v>115150.73947333678</v>
      </c>
      <c r="Q2">
        <f>P2/F2</f>
        <v>7682.6772102257737</v>
      </c>
      <c r="R2">
        <f>Q2*3.6</f>
        <v>27657.637956812785</v>
      </c>
      <c r="T2" s="6">
        <f>AVERAGE(R2:R3)</f>
        <v>27578.611821028117</v>
      </c>
      <c r="U2" t="s">
        <v>15</v>
      </c>
    </row>
    <row r="3" spans="1:22">
      <c r="A3" t="s">
        <v>26</v>
      </c>
      <c r="C3">
        <v>32830</v>
      </c>
      <c r="D3">
        <v>32845</v>
      </c>
      <c r="E3">
        <v>410764.125</v>
      </c>
      <c r="F3">
        <v>14.988360999999999</v>
      </c>
      <c r="G3">
        <v>871.5</v>
      </c>
      <c r="H3">
        <v>944.6</v>
      </c>
      <c r="I3">
        <v>894.5</v>
      </c>
      <c r="J3">
        <v>620.5</v>
      </c>
      <c r="K3">
        <f t="shared" si="0"/>
        <v>-23</v>
      </c>
      <c r="L3">
        <f t="shared" si="0"/>
        <v>324.10000000000002</v>
      </c>
      <c r="M3">
        <f t="shared" si="1"/>
        <v>105569.81000000001</v>
      </c>
      <c r="N3">
        <f t="shared" si="2"/>
        <v>324.91508121353803</v>
      </c>
      <c r="O3">
        <f t="shared" si="3"/>
        <v>107558.00025029485</v>
      </c>
      <c r="P3">
        <f>O3*(6371000+E3)/6371000</f>
        <v>114492.69933357254</v>
      </c>
      <c r="Q3">
        <f>P3/F3</f>
        <v>7638.773801456513</v>
      </c>
      <c r="R3">
        <f t="shared" ref="R3" si="4">Q3*3.6</f>
        <v>27499.585685243448</v>
      </c>
      <c r="U3" t="s">
        <v>72</v>
      </c>
    </row>
    <row r="4" spans="1:22">
      <c r="A4" t="s">
        <v>26</v>
      </c>
      <c r="C4">
        <v>32845</v>
      </c>
      <c r="D4">
        <v>32900</v>
      </c>
      <c r="E4">
        <v>410630.1875</v>
      </c>
      <c r="F4">
        <v>14.987563</v>
      </c>
      <c r="G4">
        <v>897.5</v>
      </c>
      <c r="H4">
        <v>602.5</v>
      </c>
      <c r="I4">
        <v>919.6</v>
      </c>
      <c r="J4">
        <v>280.5</v>
      </c>
      <c r="K4">
        <f t="shared" si="0"/>
        <v>-22.100000000000023</v>
      </c>
      <c r="L4">
        <f t="shared" si="0"/>
        <v>322</v>
      </c>
      <c r="M4">
        <f t="shared" si="1"/>
        <v>104172.41</v>
      </c>
      <c r="N4">
        <f t="shared" si="2"/>
        <v>322.75750959505189</v>
      </c>
      <c r="O4">
        <f t="shared" si="3"/>
        <v>106808.93182538258</v>
      </c>
      <c r="P4">
        <f t="shared" ref="P4:P8" si="5">O4*(6371000+E4)/6371000</f>
        <v>113693.08999554919</v>
      </c>
      <c r="Q4">
        <f t="shared" ref="Q4:Q9" si="6">P4/F4</f>
        <v>7585.8289967187593</v>
      </c>
      <c r="R4">
        <f t="shared" ref="R4:R9" si="7">Q4*3.6</f>
        <v>27308.984388187535</v>
      </c>
      <c r="T4" s="6">
        <f>AVERAGE(R4:R5)</f>
        <v>27380.067949462416</v>
      </c>
      <c r="U4" t="s">
        <v>73</v>
      </c>
    </row>
    <row r="5" spans="1:22">
      <c r="A5" t="s">
        <v>26</v>
      </c>
      <c r="C5">
        <v>32845</v>
      </c>
      <c r="D5">
        <v>32900</v>
      </c>
      <c r="E5">
        <v>410630.1875</v>
      </c>
      <c r="F5">
        <v>14.987563</v>
      </c>
      <c r="G5">
        <v>894.5</v>
      </c>
      <c r="H5">
        <v>620.5</v>
      </c>
      <c r="I5">
        <v>917.8</v>
      </c>
      <c r="J5">
        <v>296.89999999999998</v>
      </c>
      <c r="K5">
        <f t="shared" si="0"/>
        <v>-23.299999999999955</v>
      </c>
      <c r="L5">
        <f t="shared" si="0"/>
        <v>323.60000000000002</v>
      </c>
      <c r="M5">
        <f t="shared" si="1"/>
        <v>105259.85000000002</v>
      </c>
      <c r="N5">
        <f t="shared" si="2"/>
        <v>324.43774441331578</v>
      </c>
      <c r="O5">
        <f t="shared" si="3"/>
        <v>107364.96563038914</v>
      </c>
      <c r="P5">
        <f t="shared" si="5"/>
        <v>114284.96185825567</v>
      </c>
      <c r="Q5">
        <f t="shared" si="6"/>
        <v>7625.3198640936935</v>
      </c>
      <c r="R5">
        <f t="shared" si="7"/>
        <v>27451.151510737298</v>
      </c>
      <c r="U5" t="s">
        <v>16</v>
      </c>
    </row>
    <row r="6" spans="1:22">
      <c r="A6" t="s">
        <v>27</v>
      </c>
      <c r="C6">
        <v>33145</v>
      </c>
      <c r="D6">
        <v>33200</v>
      </c>
      <c r="E6">
        <v>409141.96875</v>
      </c>
      <c r="F6">
        <v>14.990555000000001</v>
      </c>
      <c r="G6">
        <v>802.5</v>
      </c>
      <c r="H6">
        <v>597.4</v>
      </c>
      <c r="I6">
        <v>832.6</v>
      </c>
      <c r="J6">
        <v>293.10000000000002</v>
      </c>
      <c r="K6">
        <f t="shared" si="0"/>
        <v>-30.100000000000023</v>
      </c>
      <c r="L6">
        <f t="shared" si="0"/>
        <v>304.29999999999995</v>
      </c>
      <c r="M6">
        <f t="shared" si="1"/>
        <v>93504.499999999971</v>
      </c>
      <c r="N6">
        <f t="shared" si="2"/>
        <v>305.78505522670656</v>
      </c>
      <c r="O6">
        <f t="shared" si="3"/>
        <v>100825.5568751674</v>
      </c>
      <c r="P6">
        <f t="shared" si="5"/>
        <v>107300.51635409081</v>
      </c>
      <c r="Q6">
        <f t="shared" si="6"/>
        <v>7157.8748321253488</v>
      </c>
      <c r="R6">
        <f t="shared" si="7"/>
        <v>25768.349395651258</v>
      </c>
      <c r="T6" s="6">
        <f>AVERAGE(R6:R9)</f>
        <v>27045.091927817823</v>
      </c>
      <c r="U6" t="s">
        <v>17</v>
      </c>
    </row>
    <row r="7" spans="1:22">
      <c r="A7" t="s">
        <v>27</v>
      </c>
      <c r="C7">
        <v>33145</v>
      </c>
      <c r="D7">
        <v>33200</v>
      </c>
      <c r="E7">
        <v>409141.96875</v>
      </c>
      <c r="F7">
        <v>14.990555000000001</v>
      </c>
      <c r="G7">
        <v>805.5</v>
      </c>
      <c r="H7">
        <v>607.5</v>
      </c>
      <c r="I7">
        <v>829</v>
      </c>
      <c r="J7">
        <v>286</v>
      </c>
      <c r="K7">
        <f t="shared" si="0"/>
        <v>-23.5</v>
      </c>
      <c r="L7">
        <f t="shared" si="0"/>
        <v>321.5</v>
      </c>
      <c r="M7">
        <f t="shared" si="1"/>
        <v>103914.5</v>
      </c>
      <c r="N7">
        <f t="shared" si="2"/>
        <v>322.35772055280449</v>
      </c>
      <c r="O7">
        <f t="shared" si="3"/>
        <v>106290.01035923573</v>
      </c>
      <c r="P7">
        <f t="shared" si="5"/>
        <v>113115.89390920209</v>
      </c>
      <c r="Q7">
        <f t="shared" si="6"/>
        <v>7545.8109395684205</v>
      </c>
      <c r="R7">
        <f t="shared" si="7"/>
        <v>27164.919382446315</v>
      </c>
    </row>
    <row r="8" spans="1:22">
      <c r="A8" t="s">
        <v>27</v>
      </c>
      <c r="C8">
        <v>33145</v>
      </c>
      <c r="D8">
        <v>33200</v>
      </c>
      <c r="E8">
        <v>409141.96875</v>
      </c>
      <c r="F8">
        <v>14.990555000000001</v>
      </c>
      <c r="G8">
        <v>928.8</v>
      </c>
      <c r="H8">
        <v>652.1</v>
      </c>
      <c r="I8">
        <v>854.5</v>
      </c>
      <c r="J8">
        <v>329.3</v>
      </c>
      <c r="K8">
        <f t="shared" si="0"/>
        <v>74.299999999999955</v>
      </c>
      <c r="L8">
        <f t="shared" si="0"/>
        <v>322.8</v>
      </c>
      <c r="M8">
        <f t="shared" si="1"/>
        <v>109720.33</v>
      </c>
      <c r="N8">
        <f t="shared" si="2"/>
        <v>331.24059231923854</v>
      </c>
      <c r="O8">
        <f t="shared" si="3"/>
        <v>109218.93208772702</v>
      </c>
      <c r="P8">
        <f t="shared" si="5"/>
        <v>116232.9093125183</v>
      </c>
      <c r="Q8">
        <f t="shared" si="6"/>
        <v>7753.742894276983</v>
      </c>
      <c r="R8">
        <f t="shared" si="7"/>
        <v>27913.474419397138</v>
      </c>
      <c r="T8" s="6"/>
      <c r="U8" t="s">
        <v>15</v>
      </c>
      <c r="V8">
        <v>3.76</v>
      </c>
    </row>
    <row r="9" spans="1:22">
      <c r="A9" t="s">
        <v>27</v>
      </c>
      <c r="C9">
        <v>33145</v>
      </c>
      <c r="D9">
        <v>33200</v>
      </c>
      <c r="E9">
        <v>409141.96875</v>
      </c>
      <c r="F9">
        <v>14.990555000000001</v>
      </c>
      <c r="G9">
        <v>928.8</v>
      </c>
      <c r="H9">
        <v>667.4</v>
      </c>
      <c r="I9">
        <v>952.4</v>
      </c>
      <c r="J9">
        <v>343.9</v>
      </c>
      <c r="K9">
        <f t="shared" si="0"/>
        <v>-23.600000000000023</v>
      </c>
      <c r="L9">
        <f t="shared" si="0"/>
        <v>323.5</v>
      </c>
      <c r="M9">
        <f t="shared" si="1"/>
        <v>105209.21</v>
      </c>
      <c r="N9">
        <f t="shared" si="2"/>
        <v>324.35969231703251</v>
      </c>
      <c r="O9">
        <f>$V$8*(E9/$V$10)*(N9/$V$9)</f>
        <v>106950.11429344206</v>
      </c>
      <c r="P9">
        <f>O9*(6371000+E9)/6371000</f>
        <v>113818.38933975449</v>
      </c>
      <c r="Q9">
        <f t="shared" si="6"/>
        <v>7592.6734760490508</v>
      </c>
      <c r="R9">
        <f t="shared" si="7"/>
        <v>27333.624513776584</v>
      </c>
      <c r="U9" t="s">
        <v>18</v>
      </c>
      <c r="V9">
        <v>1296</v>
      </c>
    </row>
    <row r="10" spans="1:22">
      <c r="E10">
        <v>409141.96875</v>
      </c>
      <c r="K10" s="7">
        <f>H6-H8</f>
        <v>-54.700000000000045</v>
      </c>
      <c r="L10">
        <f>I6-I8</f>
        <v>-21.899999999999977</v>
      </c>
      <c r="M10">
        <f t="shared" si="1"/>
        <v>3471.7000000000044</v>
      </c>
      <c r="N10">
        <f t="shared" si="2"/>
        <v>58.92113372975782</v>
      </c>
      <c r="O10">
        <f>$V$8*(E10/$V$10)*(N10/$V$9)</f>
        <v>19427.882489595882</v>
      </c>
      <c r="U10" t="s">
        <v>21</v>
      </c>
      <c r="V10">
        <v>3.6</v>
      </c>
    </row>
    <row r="11" spans="1:22" ht="31.5" customHeight="1">
      <c r="A11" s="8" t="s">
        <v>70</v>
      </c>
      <c r="S11" s="2" t="s">
        <v>24</v>
      </c>
      <c r="T11" t="s">
        <v>76</v>
      </c>
    </row>
    <row r="12" spans="1:22">
      <c r="A12">
        <v>1</v>
      </c>
      <c r="B12" s="3">
        <v>43561.074351851901</v>
      </c>
      <c r="C12">
        <v>14704</v>
      </c>
      <c r="D12">
        <v>14658</v>
      </c>
      <c r="E12">
        <v>414587.125</v>
      </c>
      <c r="F12">
        <v>6.0673640000000004</v>
      </c>
      <c r="G12">
        <v>616.5</v>
      </c>
      <c r="H12">
        <v>493</v>
      </c>
      <c r="I12">
        <v>623.5</v>
      </c>
      <c r="J12">
        <v>361</v>
      </c>
      <c r="K12">
        <f t="shared" ref="K12" si="8">G12-I12</f>
        <v>-7</v>
      </c>
      <c r="L12">
        <f t="shared" ref="L12" si="9">H12-J12</f>
        <v>132</v>
      </c>
      <c r="M12">
        <f t="shared" ref="M12" si="10">(K12*K12)+(L12*L12)</f>
        <v>17473</v>
      </c>
      <c r="N12">
        <f t="shared" ref="N12:N37" si="11">SQRT(M12)</f>
        <v>132.18547575282241</v>
      </c>
      <c r="O12">
        <f t="shared" ref="O12" si="12">$V$8*(E12/$V$10)*(N12/$V$9)</f>
        <v>44165.168533584241</v>
      </c>
      <c r="P12">
        <f t="shared" ref="P12" si="13">O12*(6371000+E12)/6371000</f>
        <v>47039.177362257782</v>
      </c>
      <c r="Q12">
        <f t="shared" ref="Q12" si="14">P12/F12</f>
        <v>7752.8194059657171</v>
      </c>
      <c r="R12">
        <f t="shared" ref="R12" si="15">Q12*3.6</f>
        <v>27910.149861476581</v>
      </c>
      <c r="S12">
        <v>27146.925013776228</v>
      </c>
      <c r="T12" s="6">
        <f>AVERAGE(R12:R13)</f>
        <v>27854.732269154152</v>
      </c>
    </row>
    <row r="13" spans="1:22">
      <c r="A13">
        <v>1</v>
      </c>
      <c r="C13">
        <v>14704</v>
      </c>
      <c r="D13">
        <v>14658</v>
      </c>
      <c r="E13">
        <v>414587.125</v>
      </c>
      <c r="F13">
        <v>6.0673640000000004</v>
      </c>
      <c r="G13">
        <v>611.5</v>
      </c>
      <c r="H13">
        <v>555.5</v>
      </c>
      <c r="I13">
        <v>618</v>
      </c>
      <c r="J13">
        <v>424</v>
      </c>
      <c r="K13">
        <f t="shared" ref="K13" si="16">G13-I13</f>
        <v>-6.5</v>
      </c>
      <c r="L13">
        <f t="shared" ref="L13" si="17">H13-J13</f>
        <v>131.5</v>
      </c>
      <c r="M13">
        <f t="shared" ref="M13" si="18">(K13*K13)+(L13*L13)</f>
        <v>17334.5</v>
      </c>
      <c r="N13">
        <f t="shared" si="11"/>
        <v>131.66054838105453</v>
      </c>
      <c r="O13">
        <f t="shared" ref="O13" si="19">$V$8*(E13/$V$10)*(N13/$V$9)</f>
        <v>43989.782352084454</v>
      </c>
      <c r="P13">
        <f t="shared" ref="P13" si="20">O13*(6371000+E13)/6371000</f>
        <v>46852.378081911236</v>
      </c>
      <c r="Q13">
        <f t="shared" ref="Q13" si="21">P13/F13</f>
        <v>7722.0318546754788</v>
      </c>
      <c r="R13">
        <f t="shared" ref="R13" si="22">Q13*3.6</f>
        <v>27799.314676831724</v>
      </c>
    </row>
    <row r="14" spans="1:22">
      <c r="A14">
        <v>2</v>
      </c>
      <c r="B14" s="3">
        <v>43561.074421180601</v>
      </c>
      <c r="C14">
        <v>14710</v>
      </c>
      <c r="D14">
        <v>14704</v>
      </c>
      <c r="E14">
        <v>414567.65625</v>
      </c>
      <c r="F14">
        <v>6.0745579999999997</v>
      </c>
      <c r="G14">
        <v>148</v>
      </c>
      <c r="H14">
        <v>290</v>
      </c>
      <c r="I14">
        <v>156</v>
      </c>
      <c r="J14">
        <v>160.80000000000001</v>
      </c>
      <c r="K14">
        <f t="shared" ref="K14:K18" si="23">G14-I14</f>
        <v>-8</v>
      </c>
      <c r="L14">
        <f t="shared" ref="L14:L18" si="24">H14-J14</f>
        <v>129.19999999999999</v>
      </c>
      <c r="M14">
        <f t="shared" ref="M14:M18" si="25">(K14*K14)+(L14*L14)</f>
        <v>16756.639999999996</v>
      </c>
      <c r="N14">
        <f t="shared" si="11"/>
        <v>129.44744107165656</v>
      </c>
      <c r="O14">
        <f t="shared" ref="O14:O18" si="26">$V$8*(E14/$V$10)*(N14/$V$9)</f>
        <v>43248.318687824452</v>
      </c>
      <c r="P14">
        <f t="shared" ref="P14:P18" si="27">O14*(6371000+E14)/6371000</f>
        <v>46062.532173174397</v>
      </c>
      <c r="Q14">
        <f t="shared" ref="Q14:Q18" si="28">P14/F14</f>
        <v>7582.8615305301882</v>
      </c>
      <c r="R14">
        <f t="shared" ref="R14:R18" si="29">Q14*3.6</f>
        <v>27298.301509908677</v>
      </c>
      <c r="S14">
        <v>24782.45405745574</v>
      </c>
      <c r="T14" s="6">
        <f>AVERAGE(R14:R15)</f>
        <v>27506.304841558638</v>
      </c>
    </row>
    <row r="15" spans="1:22">
      <c r="A15">
        <v>2</v>
      </c>
      <c r="C15">
        <v>14710</v>
      </c>
      <c r="D15">
        <v>14704</v>
      </c>
      <c r="E15">
        <v>414567.65625</v>
      </c>
      <c r="F15">
        <v>6.0745579999999997</v>
      </c>
      <c r="G15">
        <v>120.5</v>
      </c>
      <c r="H15">
        <v>379</v>
      </c>
      <c r="I15">
        <v>131</v>
      </c>
      <c r="J15">
        <v>248</v>
      </c>
      <c r="K15">
        <f t="shared" si="23"/>
        <v>-10.5</v>
      </c>
      <c r="L15">
        <f t="shared" si="24"/>
        <v>131</v>
      </c>
      <c r="M15">
        <f t="shared" si="25"/>
        <v>17271.25</v>
      </c>
      <c r="N15">
        <f t="shared" si="11"/>
        <v>131.42012783436181</v>
      </c>
      <c r="O15">
        <f t="shared" si="26"/>
        <v>43907.392247552089</v>
      </c>
      <c r="P15">
        <f t="shared" si="27"/>
        <v>46764.492341119359</v>
      </c>
      <c r="Q15">
        <f t="shared" si="28"/>
        <v>7698.4189370023896</v>
      </c>
      <c r="R15">
        <f t="shared" si="29"/>
        <v>27714.308173208603</v>
      </c>
    </row>
    <row r="16" spans="1:22">
      <c r="A16">
        <v>3</v>
      </c>
      <c r="B16" s="3">
        <v>43561.074490740699</v>
      </c>
      <c r="C16">
        <v>14716</v>
      </c>
      <c r="D16">
        <v>14710</v>
      </c>
      <c r="E16">
        <v>414547.5</v>
      </c>
      <c r="F16">
        <v>6.0638180000000004</v>
      </c>
      <c r="G16">
        <v>208</v>
      </c>
      <c r="H16">
        <v>232</v>
      </c>
      <c r="I16">
        <v>217</v>
      </c>
      <c r="J16">
        <v>101</v>
      </c>
      <c r="K16">
        <f t="shared" si="23"/>
        <v>-9</v>
      </c>
      <c r="L16">
        <f t="shared" si="24"/>
        <v>131</v>
      </c>
      <c r="M16">
        <f t="shared" si="25"/>
        <v>17242</v>
      </c>
      <c r="N16">
        <f t="shared" si="11"/>
        <v>131.30879635424276</v>
      </c>
      <c r="O16">
        <f t="shared" si="26"/>
        <v>43868.063495593982</v>
      </c>
      <c r="P16">
        <f t="shared" si="27"/>
        <v>46722.465638419249</v>
      </c>
      <c r="Q16">
        <f t="shared" si="28"/>
        <v>7705.1233461194324</v>
      </c>
      <c r="R16">
        <f t="shared" si="29"/>
        <v>27738.444046029956</v>
      </c>
      <c r="S16">
        <v>26615.065562634089</v>
      </c>
      <c r="T16" s="6">
        <f>AVERAGE(R16:R17)</f>
        <v>27570.313788017702</v>
      </c>
    </row>
    <row r="17" spans="1:20">
      <c r="A17">
        <v>3</v>
      </c>
      <c r="B17" s="3"/>
      <c r="C17">
        <v>14716</v>
      </c>
      <c r="D17">
        <v>14710</v>
      </c>
      <c r="E17">
        <v>414547.5</v>
      </c>
      <c r="F17">
        <v>6.0638180000000004</v>
      </c>
      <c r="G17">
        <v>247.5</v>
      </c>
      <c r="H17">
        <v>207.5</v>
      </c>
      <c r="I17">
        <v>255</v>
      </c>
      <c r="J17">
        <v>78</v>
      </c>
      <c r="K17">
        <f t="shared" si="23"/>
        <v>-7.5</v>
      </c>
      <c r="L17">
        <f t="shared" si="24"/>
        <v>129.5</v>
      </c>
      <c r="M17">
        <f t="shared" si="25"/>
        <v>16826.5</v>
      </c>
      <c r="N17">
        <f t="shared" si="11"/>
        <v>129.71699965694552</v>
      </c>
      <c r="O17">
        <f t="shared" si="26"/>
        <v>43336.270953678293</v>
      </c>
      <c r="P17">
        <f t="shared" si="27"/>
        <v>46156.070480152943</v>
      </c>
      <c r="Q17">
        <f t="shared" si="28"/>
        <v>7611.7176472237361</v>
      </c>
      <c r="R17">
        <f t="shared" si="29"/>
        <v>27402.183530005452</v>
      </c>
    </row>
    <row r="18" spans="1:20">
      <c r="A18">
        <v>4</v>
      </c>
      <c r="B18" s="3">
        <v>43561.074560185203</v>
      </c>
      <c r="C18">
        <v>14722</v>
      </c>
      <c r="D18">
        <v>14716</v>
      </c>
      <c r="E18">
        <v>414526.625</v>
      </c>
      <c r="F18">
        <v>6.0681969999999996</v>
      </c>
      <c r="G18">
        <v>755</v>
      </c>
      <c r="H18">
        <v>59</v>
      </c>
      <c r="I18">
        <v>749.5</v>
      </c>
      <c r="J18">
        <v>188</v>
      </c>
      <c r="K18">
        <f t="shared" si="23"/>
        <v>5.5</v>
      </c>
      <c r="L18">
        <f t="shared" si="24"/>
        <v>-129</v>
      </c>
      <c r="M18">
        <f t="shared" si="25"/>
        <v>16671.25</v>
      </c>
      <c r="N18">
        <f t="shared" si="11"/>
        <v>129.11719482702526</v>
      </c>
      <c r="O18">
        <f t="shared" si="26"/>
        <v>43133.71407840139</v>
      </c>
      <c r="P18">
        <f t="shared" si="27"/>
        <v>45940.192326813682</v>
      </c>
      <c r="Q18">
        <f t="shared" si="28"/>
        <v>7570.6494576253353</v>
      </c>
      <c r="R18">
        <f t="shared" si="29"/>
        <v>27254.338047451209</v>
      </c>
      <c r="S18">
        <v>25829.097263086413</v>
      </c>
      <c r="T18" s="6">
        <f>AVERAGE(R18:R19)</f>
        <v>28705.145553709575</v>
      </c>
    </row>
    <row r="19" spans="1:20">
      <c r="A19">
        <v>4</v>
      </c>
      <c r="B19" s="3"/>
      <c r="C19">
        <v>14722</v>
      </c>
      <c r="D19">
        <v>14716</v>
      </c>
      <c r="E19">
        <v>414526.625</v>
      </c>
      <c r="F19">
        <v>6.0681969999999996</v>
      </c>
      <c r="G19">
        <v>878</v>
      </c>
      <c r="H19">
        <v>111</v>
      </c>
      <c r="I19">
        <v>821</v>
      </c>
      <c r="J19">
        <v>242</v>
      </c>
      <c r="K19">
        <f t="shared" ref="K19:K37" si="30">G19-I19</f>
        <v>57</v>
      </c>
      <c r="L19">
        <f t="shared" ref="L19:L37" si="31">H19-J19</f>
        <v>-131</v>
      </c>
      <c r="M19">
        <f t="shared" ref="M19:M37" si="32">(K19*K19)+(L19*L19)</f>
        <v>20410</v>
      </c>
      <c r="N19">
        <f t="shared" si="11"/>
        <v>142.86357128393507</v>
      </c>
      <c r="O19">
        <f t="shared" ref="O19:O37" si="33">$V$8*(E19/$V$10)*(N19/$V$9)</f>
        <v>47725.916321493423</v>
      </c>
      <c r="P19">
        <f t="shared" ref="P19:P37" si="34">O19*(6371000+E19)/6371000</f>
        <v>50831.184414066185</v>
      </c>
      <c r="Q19">
        <f t="shared" ref="Q19:Q37" si="35">P19/F19</f>
        <v>8376.653627768872</v>
      </c>
      <c r="R19">
        <f t="shared" ref="R19:R37" si="36">Q19*3.6</f>
        <v>30155.953059967938</v>
      </c>
      <c r="T19" s="6"/>
    </row>
    <row r="20" spans="1:20">
      <c r="A20">
        <v>5</v>
      </c>
      <c r="B20" s="3">
        <v>43561.074629629598</v>
      </c>
      <c r="C20">
        <v>14728</v>
      </c>
      <c r="D20">
        <v>14722</v>
      </c>
      <c r="E20">
        <v>414505.0625</v>
      </c>
      <c r="F20">
        <v>6.0703560000000003</v>
      </c>
      <c r="G20">
        <v>512</v>
      </c>
      <c r="H20">
        <v>450.5</v>
      </c>
      <c r="I20">
        <v>519.5</v>
      </c>
      <c r="J20">
        <v>319</v>
      </c>
      <c r="K20">
        <f t="shared" si="30"/>
        <v>-7.5</v>
      </c>
      <c r="L20">
        <f t="shared" si="31"/>
        <v>131.5</v>
      </c>
      <c r="M20">
        <f t="shared" si="32"/>
        <v>17348.5</v>
      </c>
      <c r="N20">
        <f t="shared" si="11"/>
        <v>131.7137046779871</v>
      </c>
      <c r="O20">
        <f t="shared" si="33"/>
        <v>43998.831915531766</v>
      </c>
      <c r="P20">
        <f t="shared" si="34"/>
        <v>46861.449804885793</v>
      </c>
      <c r="Q20">
        <f t="shared" si="35"/>
        <v>7719.7201951394272</v>
      </c>
      <c r="R20">
        <f t="shared" si="36"/>
        <v>27790.992702501939</v>
      </c>
      <c r="S20">
        <v>25933.884555138829</v>
      </c>
      <c r="T20" s="6">
        <f>AVERAGE(R20:R21)</f>
        <v>28147.454346930797</v>
      </c>
    </row>
    <row r="21" spans="1:20">
      <c r="A21">
        <v>5</v>
      </c>
      <c r="B21" s="3"/>
      <c r="C21">
        <v>14728</v>
      </c>
      <c r="D21">
        <v>14722</v>
      </c>
      <c r="E21">
        <v>414505.0625</v>
      </c>
      <c r="F21">
        <v>6.0703560000000003</v>
      </c>
      <c r="G21">
        <v>627.5</v>
      </c>
      <c r="H21">
        <v>883.5</v>
      </c>
      <c r="I21">
        <v>632.5</v>
      </c>
      <c r="J21">
        <v>748.5</v>
      </c>
      <c r="K21">
        <f t="shared" si="30"/>
        <v>-5</v>
      </c>
      <c r="L21">
        <f t="shared" si="31"/>
        <v>135</v>
      </c>
      <c r="M21">
        <f t="shared" si="32"/>
        <v>18250</v>
      </c>
      <c r="N21">
        <f t="shared" si="11"/>
        <v>135.09256086106296</v>
      </c>
      <c r="O21">
        <f t="shared" si="33"/>
        <v>45127.535459550723</v>
      </c>
      <c r="P21">
        <f t="shared" si="34"/>
        <v>48063.588183790562</v>
      </c>
      <c r="Q21">
        <f t="shared" si="35"/>
        <v>7917.7544420443483</v>
      </c>
      <c r="R21">
        <f t="shared" si="36"/>
        <v>28503.915991359656</v>
      </c>
      <c r="T21" s="6"/>
    </row>
    <row r="22" spans="1:20">
      <c r="A22">
        <v>6</v>
      </c>
      <c r="B22" s="3">
        <v>43561.074698958299</v>
      </c>
      <c r="C22">
        <v>14734</v>
      </c>
      <c r="D22">
        <v>14728</v>
      </c>
      <c r="E22">
        <v>414482.8125</v>
      </c>
      <c r="F22">
        <v>6.0675629999999998</v>
      </c>
      <c r="G22">
        <v>1015.5</v>
      </c>
      <c r="H22">
        <v>497.5</v>
      </c>
      <c r="I22">
        <v>1011</v>
      </c>
      <c r="J22">
        <v>630.5</v>
      </c>
      <c r="K22">
        <f t="shared" si="30"/>
        <v>4.5</v>
      </c>
      <c r="L22">
        <f t="shared" si="31"/>
        <v>-133</v>
      </c>
      <c r="M22">
        <f t="shared" si="32"/>
        <v>17709.25</v>
      </c>
      <c r="N22">
        <f t="shared" si="11"/>
        <v>133.07610604462394</v>
      </c>
      <c r="O22">
        <f t="shared" si="33"/>
        <v>44451.55451588524</v>
      </c>
      <c r="P22">
        <f t="shared" si="34"/>
        <v>47343.471850015078</v>
      </c>
      <c r="Q22">
        <f t="shared" si="35"/>
        <v>7802.7161563901482</v>
      </c>
      <c r="R22">
        <f t="shared" si="36"/>
        <v>28089.778163004536</v>
      </c>
      <c r="S22">
        <v>25743.652628910972</v>
      </c>
      <c r="T22" s="6">
        <f>AVERAGE(R22:R23)</f>
        <v>27878.820167265178</v>
      </c>
    </row>
    <row r="23" spans="1:20">
      <c r="A23">
        <v>6</v>
      </c>
      <c r="B23" s="3"/>
      <c r="C23">
        <v>14734</v>
      </c>
      <c r="D23">
        <v>14728</v>
      </c>
      <c r="E23">
        <v>414482.8125</v>
      </c>
      <c r="F23">
        <v>6.0675629999999998</v>
      </c>
      <c r="G23">
        <v>1157</v>
      </c>
      <c r="H23">
        <v>407</v>
      </c>
      <c r="I23">
        <v>1152.5</v>
      </c>
      <c r="J23">
        <v>538</v>
      </c>
      <c r="K23">
        <f t="shared" si="30"/>
        <v>4.5</v>
      </c>
      <c r="L23">
        <f t="shared" si="31"/>
        <v>-131</v>
      </c>
      <c r="M23">
        <f t="shared" si="32"/>
        <v>17181.25</v>
      </c>
      <c r="N23">
        <f t="shared" si="11"/>
        <v>131.07726728918328</v>
      </c>
      <c r="O23">
        <f t="shared" si="33"/>
        <v>43783.880261303872</v>
      </c>
      <c r="P23">
        <f t="shared" si="34"/>
        <v>46632.360222513802</v>
      </c>
      <c r="Q23">
        <f t="shared" si="35"/>
        <v>7685.5172698682818</v>
      </c>
      <c r="R23">
        <f t="shared" si="36"/>
        <v>27667.862171525816</v>
      </c>
    </row>
    <row r="24" spans="1:20">
      <c r="A24">
        <v>7</v>
      </c>
      <c r="B24" s="3">
        <v>43561.074768402803</v>
      </c>
      <c r="C24">
        <v>14740</v>
      </c>
      <c r="D24">
        <v>14734</v>
      </c>
      <c r="E24">
        <v>414459.875</v>
      </c>
      <c r="F24">
        <v>6.0690559999999998</v>
      </c>
      <c r="G24">
        <v>1161</v>
      </c>
      <c r="H24">
        <v>276</v>
      </c>
      <c r="I24">
        <v>1157</v>
      </c>
      <c r="J24">
        <v>407</v>
      </c>
      <c r="K24">
        <f t="shared" si="30"/>
        <v>4</v>
      </c>
      <c r="L24">
        <f t="shared" si="31"/>
        <v>-131</v>
      </c>
      <c r="M24">
        <f t="shared" si="32"/>
        <v>17177</v>
      </c>
      <c r="N24">
        <f t="shared" si="11"/>
        <v>131.06105447462264</v>
      </c>
      <c r="O24">
        <f t="shared" si="33"/>
        <v>43776.041974987187</v>
      </c>
      <c r="P24">
        <f t="shared" si="34"/>
        <v>46623.854388257932</v>
      </c>
      <c r="Q24">
        <f t="shared" si="35"/>
        <v>7682.2251085272464</v>
      </c>
      <c r="R24">
        <f t="shared" si="36"/>
        <v>27656.010390698088</v>
      </c>
      <c r="S24">
        <v>26845.597580843216</v>
      </c>
      <c r="T24" s="6">
        <f>AVERAGE(R24:R25)</f>
        <v>27716.757373985689</v>
      </c>
    </row>
    <row r="25" spans="1:20">
      <c r="A25">
        <v>7</v>
      </c>
      <c r="B25" s="3"/>
      <c r="C25">
        <v>14740</v>
      </c>
      <c r="D25">
        <v>14734</v>
      </c>
      <c r="E25">
        <v>414459.875</v>
      </c>
      <c r="F25">
        <v>6.0690559999999998</v>
      </c>
      <c r="G25">
        <v>1022.5</v>
      </c>
      <c r="H25">
        <v>367</v>
      </c>
      <c r="I25">
        <v>1016.5</v>
      </c>
      <c r="J25">
        <v>498.5</v>
      </c>
      <c r="K25">
        <f t="shared" si="30"/>
        <v>6</v>
      </c>
      <c r="L25">
        <f t="shared" si="31"/>
        <v>-131.5</v>
      </c>
      <c r="M25">
        <f t="shared" si="32"/>
        <v>17328.25</v>
      </c>
      <c r="N25">
        <f t="shared" si="11"/>
        <v>131.63681096106819</v>
      </c>
      <c r="O25">
        <f t="shared" si="33"/>
        <v>43968.351889011974</v>
      </c>
      <c r="P25">
        <f t="shared" si="34"/>
        <v>46828.674856815443</v>
      </c>
      <c r="Q25">
        <f t="shared" si="35"/>
        <v>7715.9734325759136</v>
      </c>
      <c r="R25">
        <f t="shared" si="36"/>
        <v>27777.50435727329</v>
      </c>
    </row>
    <row r="26" spans="1:20">
      <c r="A26">
        <v>8</v>
      </c>
      <c r="B26" s="3">
        <v>43561.074837963002</v>
      </c>
      <c r="C26">
        <v>14746</v>
      </c>
      <c r="D26">
        <v>14740</v>
      </c>
      <c r="E26">
        <v>414436.21875</v>
      </c>
      <c r="F26">
        <v>6.0703630000000004</v>
      </c>
      <c r="G26">
        <v>1025</v>
      </c>
      <c r="H26">
        <v>236</v>
      </c>
      <c r="I26">
        <v>1020</v>
      </c>
      <c r="J26">
        <v>368</v>
      </c>
      <c r="K26">
        <f t="shared" si="30"/>
        <v>5</v>
      </c>
      <c r="L26">
        <f t="shared" si="31"/>
        <v>-132</v>
      </c>
      <c r="M26">
        <f t="shared" si="32"/>
        <v>17449</v>
      </c>
      <c r="N26">
        <f t="shared" si="11"/>
        <v>132.09466302617983</v>
      </c>
      <c r="O26">
        <f t="shared" si="33"/>
        <v>44118.761918662443</v>
      </c>
      <c r="P26">
        <f t="shared" si="34"/>
        <v>46988.705862392155</v>
      </c>
      <c r="Q26">
        <f t="shared" si="35"/>
        <v>7740.674793647785</v>
      </c>
      <c r="R26">
        <f t="shared" si="36"/>
        <v>27866.429257132026</v>
      </c>
      <c r="S26">
        <v>27474.160566356819</v>
      </c>
      <c r="T26" s="6">
        <f>AVERAGE(R26:R27)</f>
        <v>28211.894191061911</v>
      </c>
    </row>
    <row r="27" spans="1:20">
      <c r="A27">
        <v>8</v>
      </c>
      <c r="B27" s="3"/>
      <c r="C27">
        <v>14746</v>
      </c>
      <c r="D27">
        <v>14740</v>
      </c>
      <c r="E27">
        <v>414436.21875</v>
      </c>
      <c r="F27">
        <v>6.0703630000000004</v>
      </c>
      <c r="G27">
        <v>403</v>
      </c>
      <c r="H27">
        <v>134</v>
      </c>
      <c r="I27">
        <v>393</v>
      </c>
      <c r="J27">
        <v>269</v>
      </c>
      <c r="K27">
        <f t="shared" si="30"/>
        <v>10</v>
      </c>
      <c r="L27">
        <f t="shared" si="31"/>
        <v>-135</v>
      </c>
      <c r="M27">
        <f t="shared" si="32"/>
        <v>18325</v>
      </c>
      <c r="N27">
        <f t="shared" si="11"/>
        <v>135.36986370680884</v>
      </c>
      <c r="O27">
        <f t="shared" si="33"/>
        <v>45212.657733634733</v>
      </c>
      <c r="P27">
        <f t="shared" si="34"/>
        <v>48153.760058350708</v>
      </c>
      <c r="Q27">
        <f t="shared" si="35"/>
        <v>7932.5997569421643</v>
      </c>
      <c r="R27">
        <f t="shared" si="36"/>
        <v>28557.359124991792</v>
      </c>
    </row>
    <row r="28" spans="1:20">
      <c r="A28">
        <v>9</v>
      </c>
      <c r="B28" s="3">
        <v>43561.074907407397</v>
      </c>
      <c r="C28">
        <v>14752</v>
      </c>
      <c r="D28">
        <v>14746</v>
      </c>
      <c r="E28">
        <v>414411.90625</v>
      </c>
      <c r="F28">
        <v>6.068848</v>
      </c>
      <c r="G28">
        <v>1031.5</v>
      </c>
      <c r="H28">
        <v>107.5</v>
      </c>
      <c r="I28">
        <v>1025</v>
      </c>
      <c r="J28">
        <v>236</v>
      </c>
      <c r="K28">
        <f t="shared" si="30"/>
        <v>6.5</v>
      </c>
      <c r="L28">
        <f t="shared" si="31"/>
        <v>-128.5</v>
      </c>
      <c r="M28">
        <f t="shared" si="32"/>
        <v>16554.5</v>
      </c>
      <c r="N28">
        <f t="shared" si="11"/>
        <v>128.66429186064019</v>
      </c>
      <c r="O28">
        <f t="shared" si="33"/>
        <v>42970.519194871231</v>
      </c>
      <c r="P28">
        <f t="shared" si="34"/>
        <v>45765.605487776396</v>
      </c>
      <c r="Q28">
        <f t="shared" si="35"/>
        <v>7541.0696540391846</v>
      </c>
      <c r="R28">
        <f t="shared" si="36"/>
        <v>27147.850754541065</v>
      </c>
      <c r="S28">
        <v>24491.385195013656</v>
      </c>
      <c r="T28" s="6">
        <f>AVERAGE(R28:R29)</f>
        <v>27253.21585762993</v>
      </c>
    </row>
    <row r="29" spans="1:20">
      <c r="A29">
        <v>9</v>
      </c>
      <c r="B29" s="3"/>
      <c r="C29">
        <v>14752</v>
      </c>
      <c r="D29">
        <v>14746</v>
      </c>
      <c r="E29">
        <v>414411.90625</v>
      </c>
      <c r="F29">
        <v>6.068848</v>
      </c>
      <c r="G29">
        <v>683.5</v>
      </c>
      <c r="H29">
        <v>78</v>
      </c>
      <c r="I29">
        <v>677</v>
      </c>
      <c r="J29">
        <v>207.5</v>
      </c>
      <c r="K29">
        <f t="shared" si="30"/>
        <v>6.5</v>
      </c>
      <c r="L29">
        <f t="shared" si="31"/>
        <v>-129.5</v>
      </c>
      <c r="M29">
        <f t="shared" si="32"/>
        <v>16812.5</v>
      </c>
      <c r="N29">
        <f t="shared" si="11"/>
        <v>129.66302479889939</v>
      </c>
      <c r="O29">
        <f t="shared" si="33"/>
        <v>43304.069959216169</v>
      </c>
      <c r="P29">
        <f t="shared" si="34"/>
        <v>46120.852596193428</v>
      </c>
      <c r="Q29">
        <f t="shared" si="35"/>
        <v>7599.6058224218878</v>
      </c>
      <c r="R29">
        <f t="shared" si="36"/>
        <v>27358.580960718795</v>
      </c>
    </row>
    <row r="30" spans="1:20">
      <c r="A30">
        <v>10</v>
      </c>
      <c r="B30" s="3">
        <v>43561.074976736098</v>
      </c>
      <c r="C30">
        <v>14758</v>
      </c>
      <c r="D30">
        <v>14752</v>
      </c>
      <c r="E30">
        <v>414386.90625</v>
      </c>
      <c r="F30">
        <v>6.0688420000000001</v>
      </c>
      <c r="G30">
        <v>1119</v>
      </c>
      <c r="H30">
        <v>331.5</v>
      </c>
      <c r="I30">
        <v>1124</v>
      </c>
      <c r="J30">
        <v>206.5</v>
      </c>
      <c r="K30">
        <f t="shared" si="30"/>
        <v>-5</v>
      </c>
      <c r="L30">
        <f t="shared" si="31"/>
        <v>125</v>
      </c>
      <c r="M30">
        <f t="shared" si="32"/>
        <v>15650</v>
      </c>
      <c r="N30">
        <f t="shared" si="11"/>
        <v>125.09996003196804</v>
      </c>
      <c r="O30">
        <f t="shared" si="33"/>
        <v>41777.604839735199</v>
      </c>
      <c r="P30">
        <f t="shared" si="34"/>
        <v>44494.932169836102</v>
      </c>
      <c r="Q30">
        <f t="shared" si="35"/>
        <v>7331.7005402078521</v>
      </c>
      <c r="R30">
        <f t="shared" si="36"/>
        <v>26394.121944748269</v>
      </c>
      <c r="S30">
        <v>31175.050754226955</v>
      </c>
      <c r="T30" s="6">
        <f>AVERAGE(R30:R31)</f>
        <v>27031.017222734667</v>
      </c>
    </row>
    <row r="31" spans="1:20">
      <c r="A31">
        <v>10</v>
      </c>
      <c r="B31" s="3"/>
      <c r="C31">
        <v>14758</v>
      </c>
      <c r="D31">
        <v>14752</v>
      </c>
      <c r="E31">
        <v>414386.90625</v>
      </c>
      <c r="F31">
        <v>6.0688420000000001</v>
      </c>
      <c r="G31">
        <v>676</v>
      </c>
      <c r="H31">
        <v>295</v>
      </c>
      <c r="I31">
        <v>682</v>
      </c>
      <c r="J31">
        <v>164</v>
      </c>
      <c r="K31">
        <f t="shared" si="30"/>
        <v>-6</v>
      </c>
      <c r="L31">
        <f t="shared" si="31"/>
        <v>131</v>
      </c>
      <c r="M31">
        <f t="shared" si="32"/>
        <v>17197</v>
      </c>
      <c r="N31">
        <f t="shared" si="11"/>
        <v>131.13733259449805</v>
      </c>
      <c r="O31">
        <f t="shared" si="33"/>
        <v>43793.808243182997</v>
      </c>
      <c r="P31">
        <f t="shared" si="34"/>
        <v>46642.274843528059</v>
      </c>
      <c r="Q31">
        <f t="shared" si="35"/>
        <v>7685.5312502002953</v>
      </c>
      <c r="R31">
        <f t="shared" si="36"/>
        <v>27667.912500721064</v>
      </c>
    </row>
    <row r="32" spans="1:20">
      <c r="A32">
        <v>11</v>
      </c>
      <c r="B32" s="3">
        <v>43561.075046296297</v>
      </c>
      <c r="C32">
        <v>14804</v>
      </c>
      <c r="D32">
        <v>14758</v>
      </c>
      <c r="E32">
        <v>414361.21875</v>
      </c>
      <c r="F32">
        <v>6.0721569999999998</v>
      </c>
      <c r="G32">
        <v>534</v>
      </c>
      <c r="H32">
        <v>96</v>
      </c>
      <c r="I32">
        <v>527</v>
      </c>
      <c r="J32">
        <v>225</v>
      </c>
      <c r="K32">
        <f t="shared" si="30"/>
        <v>7</v>
      </c>
      <c r="L32">
        <f t="shared" si="31"/>
        <v>-129</v>
      </c>
      <c r="M32">
        <f t="shared" si="32"/>
        <v>16690</v>
      </c>
      <c r="N32">
        <f t="shared" si="11"/>
        <v>129.18978287774928</v>
      </c>
      <c r="O32">
        <f t="shared" si="33"/>
        <v>43140.7422241733</v>
      </c>
      <c r="P32">
        <f t="shared" si="34"/>
        <v>45946.557720294484</v>
      </c>
      <c r="Q32">
        <f t="shared" si="35"/>
        <v>7566.7604971832061</v>
      </c>
      <c r="R32">
        <f t="shared" si="36"/>
        <v>27240.337789859543</v>
      </c>
      <c r="S32">
        <v>26148.273552683368</v>
      </c>
      <c r="T32" s="6">
        <f>AVERAGE(R32:R33)</f>
        <v>27220.73806430331</v>
      </c>
    </row>
    <row r="33" spans="1:20">
      <c r="A33">
        <v>11</v>
      </c>
      <c r="B33" s="3"/>
      <c r="C33">
        <v>14804</v>
      </c>
      <c r="D33">
        <v>14758</v>
      </c>
      <c r="E33">
        <v>414361.21875</v>
      </c>
      <c r="F33">
        <v>6.0721569999999998</v>
      </c>
      <c r="G33">
        <v>1007</v>
      </c>
      <c r="H33">
        <v>258</v>
      </c>
      <c r="I33">
        <v>1008</v>
      </c>
      <c r="J33">
        <v>387</v>
      </c>
      <c r="K33">
        <f t="shared" si="30"/>
        <v>-1</v>
      </c>
      <c r="L33">
        <f t="shared" si="31"/>
        <v>-129</v>
      </c>
      <c r="M33">
        <f t="shared" si="32"/>
        <v>16642</v>
      </c>
      <c r="N33">
        <f t="shared" si="11"/>
        <v>129.00387591076478</v>
      </c>
      <c r="O33">
        <f t="shared" si="33"/>
        <v>43078.661737917311</v>
      </c>
      <c r="P33">
        <f t="shared" si="34"/>
        <v>45880.439603219835</v>
      </c>
      <c r="Q33">
        <f t="shared" si="35"/>
        <v>7555.8717607630761</v>
      </c>
      <c r="R33">
        <f t="shared" si="36"/>
        <v>27201.138338747074</v>
      </c>
    </row>
    <row r="34" spans="1:20">
      <c r="A34">
        <v>12</v>
      </c>
      <c r="B34" s="3">
        <v>43561.075115740699</v>
      </c>
      <c r="C34">
        <v>14810</v>
      </c>
      <c r="D34">
        <v>14804</v>
      </c>
      <c r="E34">
        <v>414334.875</v>
      </c>
      <c r="F34">
        <v>6.0714790000000001</v>
      </c>
      <c r="G34">
        <v>1138</v>
      </c>
      <c r="H34">
        <v>545.5</v>
      </c>
      <c r="I34">
        <v>1144.5</v>
      </c>
      <c r="J34">
        <v>416.5</v>
      </c>
      <c r="K34">
        <f t="shared" si="30"/>
        <v>-6.5</v>
      </c>
      <c r="L34">
        <f t="shared" si="31"/>
        <v>129</v>
      </c>
      <c r="M34">
        <f t="shared" si="32"/>
        <v>16683.25</v>
      </c>
      <c r="N34">
        <f t="shared" si="11"/>
        <v>129.16365587888879</v>
      </c>
      <c r="O34">
        <f t="shared" si="33"/>
        <v>43129.27536036956</v>
      </c>
      <c r="P34">
        <f t="shared" si="34"/>
        <v>45934.166729900142</v>
      </c>
      <c r="Q34">
        <f t="shared" si="35"/>
        <v>7565.5646227056277</v>
      </c>
      <c r="R34">
        <f t="shared" si="36"/>
        <v>27236.032641740261</v>
      </c>
      <c r="S34">
        <v>29595.728767193676</v>
      </c>
      <c r="T34" s="6">
        <f>AVERAGE(R34:R35)</f>
        <v>27446.634061431541</v>
      </c>
    </row>
    <row r="35" spans="1:20">
      <c r="A35">
        <v>12</v>
      </c>
      <c r="B35" s="3"/>
      <c r="C35">
        <v>14810</v>
      </c>
      <c r="D35">
        <v>14804</v>
      </c>
      <c r="E35">
        <v>414334.875</v>
      </c>
      <c r="F35">
        <v>6.0714790000000001</v>
      </c>
      <c r="G35">
        <v>1011.5</v>
      </c>
      <c r="H35">
        <v>789</v>
      </c>
      <c r="I35">
        <v>1018</v>
      </c>
      <c r="J35">
        <v>658</v>
      </c>
      <c r="K35">
        <f t="shared" si="30"/>
        <v>-6.5</v>
      </c>
      <c r="L35">
        <f t="shared" si="31"/>
        <v>131</v>
      </c>
      <c r="M35">
        <f t="shared" si="32"/>
        <v>17203.25</v>
      </c>
      <c r="N35">
        <f t="shared" si="11"/>
        <v>131.16116040962737</v>
      </c>
      <c r="O35">
        <f t="shared" si="33"/>
        <v>43796.265794742139</v>
      </c>
      <c r="P35">
        <f t="shared" si="34"/>
        <v>46644.534561581138</v>
      </c>
      <c r="Q35">
        <f t="shared" si="35"/>
        <v>7682.5654114230056</v>
      </c>
      <c r="R35">
        <f t="shared" si="36"/>
        <v>27657.235481122822</v>
      </c>
    </row>
    <row r="36" spans="1:20">
      <c r="A36">
        <v>13</v>
      </c>
      <c r="B36" s="3">
        <v>43561.075185185196</v>
      </c>
      <c r="C36">
        <v>14816</v>
      </c>
      <c r="D36">
        <v>14810</v>
      </c>
      <c r="E36">
        <v>414307.875</v>
      </c>
      <c r="F36">
        <v>6.0691230000000003</v>
      </c>
      <c r="G36">
        <v>1018</v>
      </c>
      <c r="H36">
        <v>658</v>
      </c>
      <c r="I36">
        <v>1023.5</v>
      </c>
      <c r="J36">
        <v>527</v>
      </c>
      <c r="K36">
        <f t="shared" si="30"/>
        <v>-5.5</v>
      </c>
      <c r="L36">
        <f t="shared" si="31"/>
        <v>131</v>
      </c>
      <c r="M36">
        <f t="shared" si="32"/>
        <v>17191.25</v>
      </c>
      <c r="N36">
        <f t="shared" si="11"/>
        <v>131.11540718008698</v>
      </c>
      <c r="O36">
        <f t="shared" si="33"/>
        <v>43778.13527505922</v>
      </c>
      <c r="P36">
        <f t="shared" si="34"/>
        <v>46625.039402711445</v>
      </c>
      <c r="Q36">
        <f t="shared" si="35"/>
        <v>7682.335553705444</v>
      </c>
      <c r="R36">
        <f t="shared" si="36"/>
        <v>27656.407993339599</v>
      </c>
      <c r="S36">
        <v>26668.628416288615</v>
      </c>
      <c r="T36" s="6">
        <f>AVERAGE(R36:R37)</f>
        <v>27340.295313135804</v>
      </c>
    </row>
    <row r="37" spans="1:20">
      <c r="A37">
        <v>13</v>
      </c>
      <c r="C37">
        <v>14816</v>
      </c>
      <c r="D37">
        <v>14810</v>
      </c>
      <c r="E37">
        <v>414307.875</v>
      </c>
      <c r="F37">
        <v>6.0691230000000003</v>
      </c>
      <c r="G37">
        <v>1019.5</v>
      </c>
      <c r="H37">
        <v>367.5</v>
      </c>
      <c r="I37">
        <v>1025</v>
      </c>
      <c r="J37">
        <v>239.5</v>
      </c>
      <c r="K37">
        <f t="shared" si="30"/>
        <v>-5.5</v>
      </c>
      <c r="L37">
        <f t="shared" si="31"/>
        <v>128</v>
      </c>
      <c r="M37">
        <f t="shared" si="32"/>
        <v>16414.25</v>
      </c>
      <c r="N37">
        <f t="shared" si="11"/>
        <v>128.1181095708175</v>
      </c>
      <c r="O37">
        <f t="shared" si="33"/>
        <v>42777.36730262723</v>
      </c>
      <c r="P37">
        <f t="shared" si="34"/>
        <v>45559.191214924511</v>
      </c>
      <c r="Q37">
        <f t="shared" si="35"/>
        <v>7506.7173980366697</v>
      </c>
      <c r="R37">
        <f t="shared" si="36"/>
        <v>27024.18263293201</v>
      </c>
    </row>
    <row r="1048576" spans="3:19">
      <c r="C1048576">
        <v>14816</v>
      </c>
      <c r="D1048576">
        <v>14810</v>
      </c>
      <c r="E1048576">
        <v>414307.875</v>
      </c>
      <c r="F1048576">
        <v>6.0691230000000003</v>
      </c>
      <c r="S1048576">
        <v>26668.628416288615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9" sqref="E9"/>
    </sheetView>
  </sheetViews>
  <sheetFormatPr defaultRowHeight="14.25"/>
  <cols>
    <col min="3" max="3" width="19.125" customWidth="1"/>
    <col min="4" max="4" width="17.625" customWidth="1"/>
    <col min="5" max="5" width="15.5" customWidth="1"/>
  </cols>
  <sheetData>
    <row r="1" spans="1:6">
      <c r="A1">
        <v>410898.625</v>
      </c>
      <c r="B1" t="s">
        <v>9</v>
      </c>
      <c r="C1" s="1">
        <v>43561.144791666666</v>
      </c>
      <c r="D1" t="s">
        <v>10</v>
      </c>
      <c r="E1" t="s">
        <v>10</v>
      </c>
      <c r="F1">
        <v>0</v>
      </c>
    </row>
    <row r="2" spans="1:6">
      <c r="A2">
        <v>410764.125</v>
      </c>
      <c r="B2" t="s">
        <v>9</v>
      </c>
      <c r="C2" s="1">
        <v>43561.144965277781</v>
      </c>
      <c r="D2" t="s">
        <v>11</v>
      </c>
      <c r="E2" t="s">
        <v>10</v>
      </c>
      <c r="F2">
        <v>14.988360999999999</v>
      </c>
    </row>
    <row r="3" spans="1:6">
      <c r="A3">
        <v>410630.1875</v>
      </c>
      <c r="B3" t="s">
        <v>9</v>
      </c>
      <c r="C3" s="1">
        <v>43561.145138888889</v>
      </c>
      <c r="D3" t="s">
        <v>12</v>
      </c>
      <c r="E3" t="s">
        <v>11</v>
      </c>
      <c r="F3">
        <v>14.987563</v>
      </c>
    </row>
    <row r="4" spans="1:6">
      <c r="A4">
        <v>409253.25</v>
      </c>
      <c r="B4" t="s">
        <v>9</v>
      </c>
      <c r="C4" s="1">
        <v>43561.147048611114</v>
      </c>
      <c r="D4" t="s">
        <v>13</v>
      </c>
      <c r="E4" t="s">
        <v>13</v>
      </c>
      <c r="F4">
        <v>0</v>
      </c>
    </row>
    <row r="5" spans="1:6">
      <c r="A5">
        <v>409141.96875</v>
      </c>
      <c r="B5" t="s">
        <v>9</v>
      </c>
      <c r="C5" s="1">
        <v>43561.147222222222</v>
      </c>
      <c r="D5" t="s">
        <v>14</v>
      </c>
      <c r="E5" t="s">
        <v>13</v>
      </c>
      <c r="F5">
        <v>14.990555000000001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activeCell="A4" sqref="A4:A14"/>
    </sheetView>
  </sheetViews>
  <sheetFormatPr defaultRowHeight="14.25"/>
  <cols>
    <col min="1" max="1" width="16.875" customWidth="1"/>
  </cols>
  <sheetData>
    <row r="1" spans="1:15">
      <c r="A1" s="5" t="s">
        <v>56</v>
      </c>
      <c r="B1" t="s">
        <v>57</v>
      </c>
      <c r="C1" t="s">
        <v>58</v>
      </c>
      <c r="D1" t="s">
        <v>59</v>
      </c>
      <c r="E1" s="4" t="s">
        <v>60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22</v>
      </c>
      <c r="N1" t="s">
        <v>23</v>
      </c>
      <c r="O1" s="2" t="s">
        <v>24</v>
      </c>
    </row>
    <row r="2" spans="1:15">
      <c r="A2" s="3">
        <v>43561.074351851901</v>
      </c>
      <c r="B2">
        <v>25488.2968970453</v>
      </c>
      <c r="C2">
        <v>414587.125</v>
      </c>
      <c r="D2" t="s">
        <v>28</v>
      </c>
      <c r="E2" s="4" t="s">
        <v>29</v>
      </c>
      <c r="F2" t="s">
        <v>30</v>
      </c>
      <c r="G2" t="s">
        <v>31</v>
      </c>
      <c r="H2">
        <v>6.0673640000000004</v>
      </c>
      <c r="I2">
        <v>128.57076067245299</v>
      </c>
      <c r="J2">
        <v>42957.4375040124</v>
      </c>
      <c r="K2">
        <v>7080.0824714014898</v>
      </c>
      <c r="L2">
        <v>25488.2968970453</v>
      </c>
      <c r="M2">
        <f t="shared" ref="M2:M14" si="0">J2*(6371000+C2)/6371000</f>
        <v>45752.854316468169</v>
      </c>
      <c r="N2">
        <f t="shared" ref="N2:N14" si="1">M2/H2</f>
        <v>7540.8125038267299</v>
      </c>
      <c r="O2">
        <f t="shared" ref="O2:O14" si="2">N2*3.6</f>
        <v>27146.925013776228</v>
      </c>
    </row>
    <row r="3" spans="1:15">
      <c r="A3" s="3">
        <v>43561.074421180601</v>
      </c>
      <c r="B3">
        <v>23268.357608169001</v>
      </c>
      <c r="C3">
        <v>414567.65625</v>
      </c>
      <c r="D3" t="s">
        <v>28</v>
      </c>
      <c r="E3" s="4" t="s">
        <v>32</v>
      </c>
      <c r="F3" t="s">
        <v>33</v>
      </c>
      <c r="G3" t="s">
        <v>30</v>
      </c>
      <c r="H3">
        <v>6.0745579999999997</v>
      </c>
      <c r="I3">
        <v>117.517394261657</v>
      </c>
      <c r="J3">
        <v>39262.496626545602</v>
      </c>
      <c r="K3">
        <v>6463.4326689358504</v>
      </c>
      <c r="L3">
        <v>23268.357608169001</v>
      </c>
      <c r="M3">
        <f t="shared" si="0"/>
        <v>41817.348487319505</v>
      </c>
      <c r="N3">
        <f t="shared" si="1"/>
        <v>6884.015015959928</v>
      </c>
      <c r="O3">
        <f t="shared" si="2"/>
        <v>24782.45405745574</v>
      </c>
    </row>
    <row r="4" spans="1:15">
      <c r="A4" s="3">
        <v>43561.074490740699</v>
      </c>
      <c r="B4">
        <v>24989.079024137998</v>
      </c>
      <c r="C4">
        <v>414547.5</v>
      </c>
      <c r="D4" t="s">
        <v>28</v>
      </c>
      <c r="E4" s="4" t="s">
        <v>34</v>
      </c>
      <c r="F4" t="s">
        <v>35</v>
      </c>
      <c r="G4" t="s">
        <v>33</v>
      </c>
      <c r="H4">
        <v>6.0638180000000004</v>
      </c>
      <c r="I4">
        <v>125.990925017978</v>
      </c>
      <c r="J4">
        <v>42091.451997219498</v>
      </c>
      <c r="K4">
        <v>6941.4108400383302</v>
      </c>
      <c r="L4">
        <v>24989.079024137998</v>
      </c>
      <c r="M4">
        <f t="shared" si="0"/>
        <v>44830.253786077978</v>
      </c>
      <c r="N4">
        <f t="shared" si="1"/>
        <v>7393.0737673983576</v>
      </c>
      <c r="O4">
        <f t="shared" si="2"/>
        <v>26615.065562634089</v>
      </c>
    </row>
    <row r="5" spans="1:15">
      <c r="A5" s="3">
        <v>43561.074560185203</v>
      </c>
      <c r="B5">
        <v>24251.202265840901</v>
      </c>
      <c r="C5">
        <v>414526.625</v>
      </c>
      <c r="D5" t="s">
        <v>28</v>
      </c>
      <c r="E5" s="4" t="s">
        <v>36</v>
      </c>
      <c r="F5" t="s">
        <v>37</v>
      </c>
      <c r="G5" t="s">
        <v>35</v>
      </c>
      <c r="H5">
        <v>6.0681969999999996</v>
      </c>
      <c r="I5">
        <v>122.365128726214</v>
      </c>
      <c r="J5">
        <v>40878.075787769099</v>
      </c>
      <c r="K5">
        <v>6736.4450738447003</v>
      </c>
      <c r="L5">
        <v>24251.202265840901</v>
      </c>
      <c r="M5">
        <f t="shared" si="0"/>
        <v>43537.791812380325</v>
      </c>
      <c r="N5">
        <f t="shared" si="1"/>
        <v>7174.7492397462256</v>
      </c>
      <c r="O5">
        <f t="shared" si="2"/>
        <v>25829.097263086413</v>
      </c>
    </row>
    <row r="6" spans="1:15">
      <c r="A6" s="3">
        <v>43561.074629629598</v>
      </c>
      <c r="B6">
        <v>24349.665497105299</v>
      </c>
      <c r="C6">
        <v>414505.0625</v>
      </c>
      <c r="D6" t="s">
        <v>28</v>
      </c>
      <c r="E6" s="4" t="s">
        <v>38</v>
      </c>
      <c r="F6" t="s">
        <v>39</v>
      </c>
      <c r="G6" t="s">
        <v>37</v>
      </c>
      <c r="H6">
        <v>6.0703560000000003</v>
      </c>
      <c r="I6">
        <v>122.912054564393</v>
      </c>
      <c r="J6">
        <v>41058.6494578739</v>
      </c>
      <c r="K6">
        <v>6763.7959714181397</v>
      </c>
      <c r="L6">
        <v>24349.665497105299</v>
      </c>
      <c r="M6">
        <f t="shared" si="0"/>
        <v>43729.975475720647</v>
      </c>
      <c r="N6">
        <f t="shared" si="1"/>
        <v>7203.8568208718971</v>
      </c>
      <c r="O6">
        <f t="shared" si="2"/>
        <v>25933.884555138829</v>
      </c>
    </row>
    <row r="7" spans="1:15">
      <c r="A7" s="3">
        <v>43561.074698958299</v>
      </c>
      <c r="B7">
        <v>24171.133496448099</v>
      </c>
      <c r="C7">
        <v>414482.8125</v>
      </c>
      <c r="D7" t="s">
        <v>28</v>
      </c>
      <c r="E7" s="4" t="s">
        <v>40</v>
      </c>
      <c r="F7" t="s">
        <v>41</v>
      </c>
      <c r="G7" t="s">
        <v>39</v>
      </c>
      <c r="H7">
        <v>6.0675629999999998</v>
      </c>
      <c r="I7">
        <v>121.961271012561</v>
      </c>
      <c r="J7">
        <v>40738.854241974797</v>
      </c>
      <c r="K7">
        <v>6714.2037490133798</v>
      </c>
      <c r="L7">
        <v>24171.133496448099</v>
      </c>
      <c r="M7">
        <f t="shared" si="0"/>
        <v>43389.231715564703</v>
      </c>
      <c r="N7">
        <f t="shared" si="1"/>
        <v>7151.0146191419362</v>
      </c>
      <c r="O7">
        <f t="shared" si="2"/>
        <v>25743.652628910972</v>
      </c>
    </row>
    <row r="8" spans="1:15">
      <c r="A8" s="3">
        <v>43561.074768402803</v>
      </c>
      <c r="B8">
        <v>25205.8527112802</v>
      </c>
      <c r="C8">
        <v>414459.875</v>
      </c>
      <c r="D8" t="s">
        <v>28</v>
      </c>
      <c r="E8" s="4" t="s">
        <v>42</v>
      </c>
      <c r="F8" t="s">
        <v>43</v>
      </c>
      <c r="G8" t="s">
        <v>41</v>
      </c>
      <c r="H8">
        <v>6.0690559999999998</v>
      </c>
      <c r="I8">
        <v>127.220530989172</v>
      </c>
      <c r="J8">
        <v>42493.258786808801</v>
      </c>
      <c r="K8">
        <v>7001.6257531334104</v>
      </c>
      <c r="L8">
        <v>25205.8527112802</v>
      </c>
      <c r="M8">
        <f t="shared" si="0"/>
        <v>45257.620853222776</v>
      </c>
      <c r="N8">
        <f t="shared" si="1"/>
        <v>7457.1104391231156</v>
      </c>
      <c r="O8">
        <f t="shared" si="2"/>
        <v>26845.597580843216</v>
      </c>
    </row>
    <row r="9" spans="1:15">
      <c r="A9" s="3">
        <v>43561.074837963002</v>
      </c>
      <c r="B9">
        <v>25796.1126337879</v>
      </c>
      <c r="C9">
        <v>414436.21875</v>
      </c>
      <c r="D9" t="s">
        <v>28</v>
      </c>
      <c r="E9" s="4" t="s">
        <v>44</v>
      </c>
      <c r="F9" t="s">
        <v>45</v>
      </c>
      <c r="G9" t="s">
        <v>43</v>
      </c>
      <c r="H9">
        <v>6.0703630000000004</v>
      </c>
      <c r="I9">
        <v>130.235199797305</v>
      </c>
      <c r="J9">
        <v>43497.713243327496</v>
      </c>
      <c r="K9">
        <v>7165.5868427188798</v>
      </c>
      <c r="L9">
        <v>25796.1126337879</v>
      </c>
      <c r="M9">
        <f t="shared" si="0"/>
        <v>46327.25771057541</v>
      </c>
      <c r="N9">
        <f t="shared" si="1"/>
        <v>7631.7112684324493</v>
      </c>
      <c r="O9">
        <f t="shared" si="2"/>
        <v>27474.160566356819</v>
      </c>
    </row>
    <row r="10" spans="1:15">
      <c r="A10" s="3">
        <v>43561.074907407397</v>
      </c>
      <c r="B10">
        <v>22995.599564664499</v>
      </c>
      <c r="C10">
        <v>414411.90625</v>
      </c>
      <c r="D10" t="s">
        <v>28</v>
      </c>
      <c r="E10" s="4" t="s">
        <v>46</v>
      </c>
      <c r="F10" t="s">
        <v>47</v>
      </c>
      <c r="G10" t="s">
        <v>45</v>
      </c>
      <c r="H10">
        <v>6.068848</v>
      </c>
      <c r="I10">
        <v>116.07426168996</v>
      </c>
      <c r="J10">
        <v>38765.777340781999</v>
      </c>
      <c r="K10">
        <v>6387.6665457401396</v>
      </c>
      <c r="L10">
        <v>22995.599564664499</v>
      </c>
      <c r="M10">
        <f t="shared" si="0"/>
        <v>41287.359460552289</v>
      </c>
      <c r="N10">
        <f t="shared" si="1"/>
        <v>6803.1625541704598</v>
      </c>
      <c r="O10">
        <f t="shared" si="2"/>
        <v>24491.385195013656</v>
      </c>
    </row>
    <row r="11" spans="1:15">
      <c r="A11" s="3">
        <v>43561.074976736098</v>
      </c>
      <c r="B11">
        <v>29271.175114898</v>
      </c>
      <c r="C11">
        <v>414386.90625</v>
      </c>
      <c r="D11" t="s">
        <v>28</v>
      </c>
      <c r="E11" s="4" t="s">
        <v>48</v>
      </c>
      <c r="F11" t="s">
        <v>49</v>
      </c>
      <c r="G11" t="s">
        <v>47</v>
      </c>
      <c r="H11">
        <v>6.0688420000000001</v>
      </c>
      <c r="I11">
        <v>147.760081260227</v>
      </c>
      <c r="J11">
        <v>49345.038035179998</v>
      </c>
      <c r="K11">
        <v>8130.8819763605597</v>
      </c>
      <c r="L11">
        <v>29271.175114898</v>
      </c>
      <c r="M11">
        <f t="shared" si="0"/>
        <v>52554.571491495619</v>
      </c>
      <c r="N11">
        <f t="shared" si="1"/>
        <v>8659.7363206185983</v>
      </c>
      <c r="O11">
        <f t="shared" si="2"/>
        <v>31175.050754226955</v>
      </c>
    </row>
    <row r="12" spans="1:15">
      <c r="A12" s="3">
        <v>43561.075046296297</v>
      </c>
      <c r="B12">
        <v>24551.478607182398</v>
      </c>
      <c r="C12">
        <v>414361.21875</v>
      </c>
      <c r="D12" t="s">
        <v>28</v>
      </c>
      <c r="E12" s="4" t="s">
        <v>50</v>
      </c>
      <c r="F12" t="s">
        <v>51</v>
      </c>
      <c r="G12" t="s">
        <v>49</v>
      </c>
      <c r="H12">
        <v>6.0721569999999998</v>
      </c>
      <c r="I12">
        <v>124.01056877336801</v>
      </c>
      <c r="J12">
        <v>41411.231301375803</v>
      </c>
      <c r="K12">
        <v>6819.8551686617802</v>
      </c>
      <c r="L12">
        <v>24551.478607182398</v>
      </c>
      <c r="M12">
        <f t="shared" si="0"/>
        <v>44104.561747455882</v>
      </c>
      <c r="N12">
        <f t="shared" si="1"/>
        <v>7263.409320189824</v>
      </c>
      <c r="O12">
        <f t="shared" si="2"/>
        <v>26148.273552683368</v>
      </c>
    </row>
    <row r="13" spans="1:15">
      <c r="A13" s="3">
        <v>43561.075115740699</v>
      </c>
      <c r="B13">
        <v>27788.516182230502</v>
      </c>
      <c r="C13">
        <v>414334.875</v>
      </c>
      <c r="D13" t="s">
        <v>28</v>
      </c>
      <c r="E13" s="4" t="s">
        <v>52</v>
      </c>
      <c r="F13" t="s">
        <v>53</v>
      </c>
      <c r="G13" t="s">
        <v>51</v>
      </c>
      <c r="H13">
        <v>6.0714790000000001</v>
      </c>
      <c r="I13">
        <v>140.354235003827</v>
      </c>
      <c r="J13">
        <v>46865.942344881398</v>
      </c>
      <c r="K13">
        <v>7719.0322728418296</v>
      </c>
      <c r="L13">
        <v>27788.516182230502</v>
      </c>
      <c r="M13">
        <f t="shared" si="0"/>
        <v>49913.846027697851</v>
      </c>
      <c r="N13">
        <f t="shared" si="1"/>
        <v>8221.0357686649095</v>
      </c>
      <c r="O13">
        <f t="shared" si="2"/>
        <v>29595.728767193676</v>
      </c>
    </row>
    <row r="14" spans="1:15">
      <c r="A14" s="3">
        <v>43561.075185185196</v>
      </c>
      <c r="B14">
        <v>25040.253849966201</v>
      </c>
      <c r="C14">
        <v>414307.875</v>
      </c>
      <c r="D14" t="s">
        <v>28</v>
      </c>
      <c r="E14" s="4" t="s">
        <v>54</v>
      </c>
      <c r="F14" t="s">
        <v>55</v>
      </c>
      <c r="G14" t="s">
        <v>53</v>
      </c>
      <c r="H14">
        <v>6.0691230000000003</v>
      </c>
      <c r="I14">
        <v>126.43247360894399</v>
      </c>
      <c r="J14">
        <v>42214.550157407903</v>
      </c>
      <c r="K14">
        <v>6955.6260694350503</v>
      </c>
      <c r="L14">
        <v>25040.253849966201</v>
      </c>
      <c r="M14">
        <f t="shared" si="0"/>
        <v>44959.773916597449</v>
      </c>
      <c r="N14">
        <f t="shared" si="1"/>
        <v>7407.9523378579488</v>
      </c>
      <c r="O14">
        <f t="shared" si="2"/>
        <v>26668.628416288615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C14"/>
    </sheetView>
  </sheetViews>
  <sheetFormatPr defaultRowHeight="14.25"/>
  <cols>
    <col min="1" max="1" width="13.375" customWidth="1"/>
  </cols>
  <sheetData>
    <row r="1" spans="1:3">
      <c r="A1" t="s">
        <v>67</v>
      </c>
      <c r="B1" s="2" t="s">
        <v>68</v>
      </c>
      <c r="C1" t="s">
        <v>69</v>
      </c>
    </row>
    <row r="2" spans="1:3">
      <c r="A2" s="3">
        <v>43561.074351851901</v>
      </c>
      <c r="B2">
        <v>27146.925013776228</v>
      </c>
      <c r="C2" s="6">
        <v>27854.732269154152</v>
      </c>
    </row>
    <row r="3" spans="1:3">
      <c r="A3" s="3">
        <v>43561.074421180601</v>
      </c>
      <c r="B3">
        <v>24782.45405745574</v>
      </c>
      <c r="C3" s="6">
        <v>27506.304841558638</v>
      </c>
    </row>
    <row r="4" spans="1:3">
      <c r="A4" s="3">
        <v>43561.074490740699</v>
      </c>
      <c r="B4">
        <v>26615.065562634089</v>
      </c>
      <c r="C4" s="6">
        <v>27570.313788017702</v>
      </c>
    </row>
    <row r="5" spans="1:3">
      <c r="A5" s="3">
        <v>43561.074560185203</v>
      </c>
      <c r="B5">
        <v>25829.097263086413</v>
      </c>
      <c r="C5" s="6">
        <v>28705.145553709575</v>
      </c>
    </row>
    <row r="6" spans="1:3">
      <c r="A6" s="3">
        <v>43561.074629629598</v>
      </c>
      <c r="B6">
        <v>25933.884555138829</v>
      </c>
      <c r="C6" s="6">
        <v>28147.454346930797</v>
      </c>
    </row>
    <row r="7" spans="1:3">
      <c r="A7" s="3">
        <v>43561.074698958299</v>
      </c>
      <c r="B7">
        <v>25743.652628910972</v>
      </c>
      <c r="C7" s="6">
        <v>27878.820167265178</v>
      </c>
    </row>
    <row r="8" spans="1:3">
      <c r="A8" s="3">
        <v>43561.074768402803</v>
      </c>
      <c r="B8">
        <v>26845.597580843216</v>
      </c>
      <c r="C8" s="6">
        <v>27716.757373985689</v>
      </c>
    </row>
    <row r="9" spans="1:3">
      <c r="A9" s="3">
        <v>43561.074837963002</v>
      </c>
      <c r="B9">
        <v>27474.160566356819</v>
      </c>
      <c r="C9" s="6">
        <v>28211.894191061911</v>
      </c>
    </row>
    <row r="10" spans="1:3">
      <c r="A10" s="3">
        <v>43561.074907407397</v>
      </c>
      <c r="B10">
        <v>24491.385195013656</v>
      </c>
      <c r="C10" s="6">
        <v>27253.21585762993</v>
      </c>
    </row>
    <row r="11" spans="1:3">
      <c r="A11" s="3">
        <v>43561.074976736098</v>
      </c>
      <c r="B11">
        <v>31175.050754226955</v>
      </c>
      <c r="C11" s="6">
        <v>27031.017222734667</v>
      </c>
    </row>
    <row r="12" spans="1:3">
      <c r="A12" s="3">
        <v>43561.075046296297</v>
      </c>
      <c r="B12">
        <v>26148.273552683368</v>
      </c>
      <c r="C12" s="6">
        <v>27220.73806430331</v>
      </c>
    </row>
    <row r="13" spans="1:3">
      <c r="A13" s="3">
        <v>43561.075115740699</v>
      </c>
      <c r="B13">
        <v>29595.728767193676</v>
      </c>
      <c r="C13" s="6">
        <v>27446.634061431541</v>
      </c>
    </row>
    <row r="14" spans="1:3">
      <c r="A14" s="3">
        <v>43561.075185185196</v>
      </c>
      <c r="B14">
        <v>26668.628416288615</v>
      </c>
      <c r="C14" s="6">
        <v>27340.295313135804</v>
      </c>
    </row>
  </sheetData>
  <autoFilter ref="A1:C1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4.25"/>
  <sheetData>
    <row r="1" spans="1:1">
      <c r="A1" s="6">
        <v>27578.611821028117</v>
      </c>
    </row>
    <row r="2" spans="1:1">
      <c r="A2" s="6">
        <v>27380.067949462416</v>
      </c>
    </row>
    <row r="3" spans="1:1">
      <c r="A3" s="6">
        <v>27045.091927817823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2019-05-25T09:36:59Z</dcterms:created>
  <dcterms:modified xsi:type="dcterms:W3CDTF">2019-05-27T20:57:38Z</dcterms:modified>
</cp:coreProperties>
</file>