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Career/DT-HATS/"/>
    </mc:Choice>
  </mc:AlternateContent>
  <xr:revisionPtr revIDLastSave="603" documentId="11_F25DC773A252ABDACC10482FA15B70F25BDE58EF" xr6:coauthVersionLast="47" xr6:coauthVersionMax="47" xr10:uidLastSave="{701A42E1-B3D6-4EEE-A2AC-326BA75D63C1}"/>
  <bookViews>
    <workbookView xWindow="-60" yWindow="390" windowWidth="21600" windowHeight="11775" xr2:uid="{00000000-000D-0000-FFFF-FFFF00000000}"/>
  </bookViews>
  <sheets>
    <sheet name="Sheet1" sheetId="1" r:id="rId1"/>
  </sheets>
  <definedNames>
    <definedName name="_xlnm._FilterDatabase" localSheetId="0" hidden="1">Sheet1!$A$1:$R$29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1" i="1" l="1"/>
  <c r="AC59" i="1" s="1"/>
  <c r="AC87" i="1" s="1"/>
  <c r="AC115" i="1" s="1"/>
  <c r="AC143" i="1" s="1"/>
  <c r="AC32" i="1"/>
  <c r="AC33" i="1"/>
  <c r="AC61" i="1" s="1"/>
  <c r="AC89" i="1" s="1"/>
  <c r="AC117" i="1" s="1"/>
  <c r="AC34" i="1"/>
  <c r="AC62" i="1" s="1"/>
  <c r="AC90" i="1" s="1"/>
  <c r="AC118" i="1" s="1"/>
  <c r="AC35" i="1"/>
  <c r="AC36" i="1"/>
  <c r="AC37" i="1"/>
  <c r="AC65" i="1" s="1"/>
  <c r="AC93" i="1" s="1"/>
  <c r="AC121" i="1" s="1"/>
  <c r="AC38" i="1"/>
  <c r="AC66" i="1" s="1"/>
  <c r="AC94" i="1" s="1"/>
  <c r="AC122" i="1" s="1"/>
  <c r="AC39" i="1"/>
  <c r="AC67" i="1" s="1"/>
  <c r="AC95" i="1" s="1"/>
  <c r="AC123" i="1" s="1"/>
  <c r="AC40" i="1"/>
  <c r="AC41" i="1"/>
  <c r="AC69" i="1" s="1"/>
  <c r="AC97" i="1" s="1"/>
  <c r="AC125" i="1" s="1"/>
  <c r="AC42" i="1"/>
  <c r="AC43" i="1"/>
  <c r="AC44" i="1"/>
  <c r="AC72" i="1" s="1"/>
  <c r="AC100" i="1" s="1"/>
  <c r="AC128" i="1" s="1"/>
  <c r="AC45" i="1"/>
  <c r="AC73" i="1" s="1"/>
  <c r="AC101" i="1" s="1"/>
  <c r="AC129" i="1" s="1"/>
  <c r="AC46" i="1"/>
  <c r="AC74" i="1" s="1"/>
  <c r="AC102" i="1" s="1"/>
  <c r="AC130" i="1" s="1"/>
  <c r="AC47" i="1"/>
  <c r="AC75" i="1" s="1"/>
  <c r="AC103" i="1" s="1"/>
  <c r="AC131" i="1" s="1"/>
  <c r="AC48" i="1"/>
  <c r="AC49" i="1"/>
  <c r="AC77" i="1" s="1"/>
  <c r="AC105" i="1" s="1"/>
  <c r="AC133" i="1" s="1"/>
  <c r="AC50" i="1"/>
  <c r="AC78" i="1" s="1"/>
  <c r="AC106" i="1" s="1"/>
  <c r="AC134" i="1" s="1"/>
  <c r="AC51" i="1"/>
  <c r="AC79" i="1" s="1"/>
  <c r="AC107" i="1" s="1"/>
  <c r="AC135" i="1" s="1"/>
  <c r="AC52" i="1"/>
  <c r="AC80" i="1" s="1"/>
  <c r="AC108" i="1" s="1"/>
  <c r="AC136" i="1" s="1"/>
  <c r="AC53" i="1"/>
  <c r="AC81" i="1" s="1"/>
  <c r="AC109" i="1" s="1"/>
  <c r="AC137" i="1" s="1"/>
  <c r="AC54" i="1"/>
  <c r="AC82" i="1" s="1"/>
  <c r="AC110" i="1" s="1"/>
  <c r="AC138" i="1" s="1"/>
  <c r="AC55" i="1"/>
  <c r="AC83" i="1" s="1"/>
  <c r="AC111" i="1" s="1"/>
  <c r="AC139" i="1" s="1"/>
  <c r="AC56" i="1"/>
  <c r="AC57" i="1"/>
  <c r="AC85" i="1" s="1"/>
  <c r="AC113" i="1" s="1"/>
  <c r="AC141" i="1" s="1"/>
  <c r="AC60" i="1"/>
  <c r="AC63" i="1"/>
  <c r="AC64" i="1"/>
  <c r="AC92" i="1" s="1"/>
  <c r="AC120" i="1" s="1"/>
  <c r="AC68" i="1"/>
  <c r="AC96" i="1" s="1"/>
  <c r="AC124" i="1" s="1"/>
  <c r="AC70" i="1"/>
  <c r="AC98" i="1" s="1"/>
  <c r="AC126" i="1" s="1"/>
  <c r="AC71" i="1"/>
  <c r="AC99" i="1" s="1"/>
  <c r="AC127" i="1" s="1"/>
  <c r="AC76" i="1"/>
  <c r="AC104" i="1" s="1"/>
  <c r="AC132" i="1" s="1"/>
  <c r="AC84" i="1"/>
  <c r="AC112" i="1" s="1"/>
  <c r="AC140" i="1" s="1"/>
  <c r="AC88" i="1"/>
  <c r="AC116" i="1" s="1"/>
  <c r="AC144" i="1" s="1"/>
  <c r="AC91" i="1"/>
  <c r="AC119" i="1" s="1"/>
  <c r="AC58" i="1"/>
  <c r="AC86" i="1" s="1"/>
  <c r="AC114" i="1" s="1"/>
  <c r="AC142" i="1" s="1"/>
  <c r="N29" i="1"/>
  <c r="N28" i="1"/>
  <c r="N27" i="1"/>
  <c r="N20" i="1"/>
  <c r="N13" i="1"/>
  <c r="N6" i="1"/>
  <c r="N26" i="1"/>
  <c r="N25" i="1"/>
  <c r="N24" i="1"/>
  <c r="N23" i="1"/>
  <c r="N22" i="1"/>
  <c r="N15" i="1"/>
  <c r="N8" i="1"/>
  <c r="N2" i="1"/>
  <c r="N7" i="1"/>
  <c r="N16" i="1"/>
  <c r="N9" i="1"/>
  <c r="N21" i="1"/>
  <c r="N14" i="1"/>
</calcChain>
</file>

<file path=xl/sharedStrings.xml><?xml version="1.0" encoding="utf-8"?>
<sst xmlns="http://schemas.openxmlformats.org/spreadsheetml/2006/main" count="47" uniqueCount="23">
  <si>
    <t>Fuel</t>
  </si>
  <si>
    <t>Gasoline</t>
  </si>
  <si>
    <t>Hydrogen</t>
  </si>
  <si>
    <t>Ammonia</t>
  </si>
  <si>
    <t>RPM</t>
  </si>
  <si>
    <t>VE</t>
  </si>
  <si>
    <t>Torque (Nm)</t>
  </si>
  <si>
    <t>Power (kW)</t>
  </si>
  <si>
    <t>IMEP (bar)</t>
  </si>
  <si>
    <t>CA10 (deg)</t>
  </si>
  <si>
    <t>Lambda</t>
  </si>
  <si>
    <t>CA50 (deg)</t>
  </si>
  <si>
    <t>Pmax (bar)</t>
  </si>
  <si>
    <t>Tmax (K)</t>
  </si>
  <si>
    <t>Fuel Flow (g/s)</t>
  </si>
  <si>
    <t>Hydrogen&amp;Ammonia(10%w Hydrogen)</t>
  </si>
  <si>
    <t>CA10-CA90 (deg)</t>
  </si>
  <si>
    <t>Knock Index</t>
  </si>
  <si>
    <t>Indicated Efficiency(%)</t>
  </si>
  <si>
    <t>Laminar Flame Speed (m/s)</t>
  </si>
  <si>
    <t>Turbulent Flame Speed(m/s)</t>
  </si>
  <si>
    <t>CA90 (deg)</t>
  </si>
  <si>
    <t>Throttle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</si>
</sst>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4"/>
  <sheetViews>
    <sheetView tabSelected="1" workbookViewId="0">
      <selection activeCell="N15" sqref="N9:N15"/>
    </sheetView>
  </sheetViews>
  <sheetFormatPr defaultRowHeight="15" x14ac:dyDescent="0.25"/>
  <cols>
    <col min="1" max="1" width="36.5703125" bestFit="1" customWidth="1"/>
    <col min="2" max="2" width="5.140625" bestFit="1" customWidth="1"/>
    <col min="3" max="3" width="11.5703125" bestFit="1" customWidth="1"/>
    <col min="4" max="4" width="6" bestFit="1" customWidth="1"/>
    <col min="5" max="5" width="7.85546875" bestFit="1" customWidth="1"/>
    <col min="6" max="6" width="14.28515625" bestFit="1" customWidth="1"/>
    <col min="7" max="9" width="10.5703125" bestFit="1" customWidth="1"/>
    <col min="10" max="10" width="15.85546875" bestFit="1" customWidth="1"/>
    <col min="11" max="11" width="25.7109375" bestFit="1" customWidth="1"/>
    <col min="12" max="12" width="27" bestFit="1" customWidth="1"/>
    <col min="13" max="13" width="10.5703125" bestFit="1" customWidth="1"/>
    <col min="14" max="14" width="8.7109375" bestFit="1" customWidth="1"/>
    <col min="15" max="15" width="11.7109375" bestFit="1" customWidth="1"/>
    <col min="16" max="16" width="12.28515625" bestFit="1" customWidth="1"/>
    <col min="17" max="17" width="11.5703125" bestFit="1" customWidth="1"/>
    <col min="18" max="18" width="10.28515625" bestFit="1" customWidth="1"/>
    <col min="19" max="19" width="21.7109375" bestFit="1" customWidth="1"/>
    <col min="29" max="29" width="5.85546875" bestFit="1" customWidth="1"/>
  </cols>
  <sheetData>
    <row r="1" spans="1:19" x14ac:dyDescent="0.25">
      <c r="A1" s="6" t="s">
        <v>0</v>
      </c>
      <c r="B1" s="6" t="s">
        <v>4</v>
      </c>
      <c r="C1" s="6" t="s">
        <v>22</v>
      </c>
      <c r="D1" s="6" t="s">
        <v>5</v>
      </c>
      <c r="E1" s="6" t="s">
        <v>10</v>
      </c>
      <c r="F1" s="6" t="s">
        <v>14</v>
      </c>
      <c r="G1" s="6" t="s">
        <v>9</v>
      </c>
      <c r="H1" s="6" t="s">
        <v>11</v>
      </c>
      <c r="I1" s="6" t="s">
        <v>21</v>
      </c>
      <c r="J1" s="6" t="s">
        <v>16</v>
      </c>
      <c r="K1" s="6" t="s">
        <v>19</v>
      </c>
      <c r="L1" s="6" t="s">
        <v>20</v>
      </c>
      <c r="M1" s="6" t="s">
        <v>12</v>
      </c>
      <c r="N1" s="6" t="s">
        <v>13</v>
      </c>
      <c r="O1" s="6" t="s">
        <v>17</v>
      </c>
      <c r="P1" s="6" t="s">
        <v>6</v>
      </c>
      <c r="Q1" s="6" t="s">
        <v>7</v>
      </c>
      <c r="R1" s="6" t="s">
        <v>8</v>
      </c>
      <c r="S1" s="7" t="s">
        <v>18</v>
      </c>
    </row>
    <row r="2" spans="1:19" x14ac:dyDescent="0.25">
      <c r="A2" s="8" t="s">
        <v>3</v>
      </c>
      <c r="B2" s="2">
        <v>3000</v>
      </c>
      <c r="C2" s="2">
        <v>100</v>
      </c>
      <c r="D2" s="2">
        <v>1.012</v>
      </c>
      <c r="E2" s="2">
        <v>0.8</v>
      </c>
      <c r="F2" s="1">
        <v>18.280848740066599</v>
      </c>
      <c r="G2" s="1">
        <v>3.6316582004208402</v>
      </c>
      <c r="H2" s="1">
        <v>13.795030930588901</v>
      </c>
      <c r="I2" s="1">
        <v>24.520276706685401</v>
      </c>
      <c r="J2" s="4">
        <v>20.8886185062645</v>
      </c>
      <c r="K2" s="1">
        <v>3.43267823179128E-2</v>
      </c>
      <c r="L2" s="1">
        <v>19.256706702712901</v>
      </c>
      <c r="M2" s="1">
        <v>55.592035519792802</v>
      </c>
      <c r="N2" s="4">
        <f>(2760.49468592446)</f>
        <v>2760.4946859244601</v>
      </c>
      <c r="O2" s="1">
        <v>0.35922410279446199</v>
      </c>
      <c r="P2" s="4">
        <v>353.56425770898102</v>
      </c>
      <c r="Q2" s="4">
        <v>111.075487459046</v>
      </c>
      <c r="R2" s="4">
        <v>13.186839872479201</v>
      </c>
      <c r="S2" s="4">
        <v>34.6112788208589</v>
      </c>
    </row>
    <row r="3" spans="1:19" x14ac:dyDescent="0.25">
      <c r="A3" s="8" t="s">
        <v>3</v>
      </c>
      <c r="B3" s="2">
        <v>3000</v>
      </c>
      <c r="C3" s="2">
        <v>100</v>
      </c>
      <c r="D3" s="2">
        <v>1.012</v>
      </c>
      <c r="E3" s="2">
        <v>0.9</v>
      </c>
      <c r="F3" s="3">
        <v>16.249643324503701</v>
      </c>
      <c r="G3" s="3">
        <v>2.94497189312602</v>
      </c>
      <c r="H3" s="3">
        <v>12.508339983415</v>
      </c>
      <c r="I3" s="3">
        <v>22.600410395353101</v>
      </c>
      <c r="J3" s="4">
        <v>19.655438502227099</v>
      </c>
      <c r="K3" s="1">
        <v>4.20079295958408E-2</v>
      </c>
      <c r="L3" s="1">
        <v>20.4648703184323</v>
      </c>
      <c r="M3" s="3">
        <v>54.176284795589403</v>
      </c>
      <c r="N3" s="5">
        <v>2602.13348066855</v>
      </c>
      <c r="O3" s="1">
        <v>0.35657856127451898</v>
      </c>
      <c r="P3" s="4">
        <v>321.760314433362</v>
      </c>
      <c r="Q3" s="4">
        <v>101.083984004059</v>
      </c>
      <c r="R3" s="4">
        <v>12.0444389255671</v>
      </c>
      <c r="S3" s="4">
        <v>36.968525224668802</v>
      </c>
    </row>
    <row r="4" spans="1:19" x14ac:dyDescent="0.25">
      <c r="A4" s="8" t="s">
        <v>3</v>
      </c>
      <c r="B4" s="2">
        <v>3000</v>
      </c>
      <c r="C4" s="2">
        <v>100</v>
      </c>
      <c r="D4" s="2">
        <v>1.012</v>
      </c>
      <c r="E4" s="2">
        <v>1</v>
      </c>
      <c r="F4" s="3">
        <v>14.624678992053299</v>
      </c>
      <c r="G4" s="3">
        <v>3.2261113696397801</v>
      </c>
      <c r="H4" s="3">
        <v>13.0351301865699</v>
      </c>
      <c r="I4" s="3">
        <v>23.386431907665902</v>
      </c>
      <c r="J4" s="4">
        <v>20.160320538026099</v>
      </c>
      <c r="K4" s="1">
        <v>3.8617630107651901E-2</v>
      </c>
      <c r="L4" s="1">
        <v>19.952361334795601</v>
      </c>
      <c r="M4" s="3">
        <v>49.076126496245998</v>
      </c>
      <c r="N4" s="5">
        <v>2515.1375374035201</v>
      </c>
      <c r="O4" s="1">
        <v>0.31938473668802903</v>
      </c>
      <c r="P4" s="4">
        <v>288.32743000788798</v>
      </c>
      <c r="Q4" s="4">
        <v>90.5807335941209</v>
      </c>
      <c r="R4" s="4">
        <v>10.843526243304099</v>
      </c>
      <c r="S4" s="4">
        <v>36.051879159507003</v>
      </c>
    </row>
    <row r="5" spans="1:19" x14ac:dyDescent="0.25">
      <c r="A5" s="8" t="s">
        <v>3</v>
      </c>
      <c r="B5" s="2">
        <v>3000</v>
      </c>
      <c r="C5" s="2">
        <v>100</v>
      </c>
      <c r="D5" s="2">
        <v>1.012</v>
      </c>
      <c r="E5" s="2">
        <v>1.1000000000000001</v>
      </c>
      <c r="F5" s="1">
        <v>13.295162720048499</v>
      </c>
      <c r="G5" s="1">
        <v>4.1699279729859402</v>
      </c>
      <c r="H5" s="1">
        <v>14.803623698697701</v>
      </c>
      <c r="I5" s="1">
        <v>26.025193859944601</v>
      </c>
      <c r="J5" s="4">
        <v>21.855265886958701</v>
      </c>
      <c r="K5" s="1">
        <v>2.9539472800435299E-2</v>
      </c>
      <c r="L5" s="1">
        <v>18.4049922833482</v>
      </c>
      <c r="M5" s="1">
        <v>42.425104063737102</v>
      </c>
      <c r="N5" s="4">
        <v>2251.0424953143502</v>
      </c>
      <c r="O5" s="1">
        <v>0.267907923794793</v>
      </c>
      <c r="P5" s="4">
        <v>255.76536332958099</v>
      </c>
      <c r="Q5" s="4">
        <v>80.351058647893794</v>
      </c>
      <c r="R5" s="4">
        <v>9.6738934249979707</v>
      </c>
      <c r="S5" s="4">
        <v>37.025298229837198</v>
      </c>
    </row>
    <row r="6" spans="1:19" x14ac:dyDescent="0.25">
      <c r="A6" s="8" t="s">
        <v>3</v>
      </c>
      <c r="B6" s="2">
        <v>3000</v>
      </c>
      <c r="C6" s="2">
        <v>100</v>
      </c>
      <c r="D6" s="2">
        <v>1.012</v>
      </c>
      <c r="E6" s="2">
        <v>1.2</v>
      </c>
      <c r="F6" s="1">
        <v>12.187232493377701</v>
      </c>
      <c r="G6" s="1">
        <v>5.68568018144581</v>
      </c>
      <c r="H6" s="1">
        <v>17.643791944468202</v>
      </c>
      <c r="I6" s="1">
        <v>30.262997308820101</v>
      </c>
      <c r="J6" s="4">
        <v>24.5773171273743</v>
      </c>
      <c r="K6" s="1">
        <v>0.02</v>
      </c>
      <c r="L6" s="1">
        <v>16.366554490684202</v>
      </c>
      <c r="M6" s="1">
        <v>35.328049095459299</v>
      </c>
      <c r="N6" s="4">
        <f>(2081.47130735831)</f>
        <v>2081.4713073583098</v>
      </c>
      <c r="O6" s="1">
        <v>0.213316769677909</v>
      </c>
      <c r="P6" s="4">
        <v>223.984579692453</v>
      </c>
      <c r="Q6" s="4">
        <v>70.366831007920993</v>
      </c>
      <c r="R6" s="4">
        <v>8.5323243747067803</v>
      </c>
      <c r="S6" s="4">
        <v>35.564442858601197</v>
      </c>
    </row>
    <row r="7" spans="1:19" x14ac:dyDescent="0.25">
      <c r="A7" s="8" t="s">
        <v>3</v>
      </c>
      <c r="B7" s="2">
        <v>3000</v>
      </c>
      <c r="C7" s="2">
        <v>100</v>
      </c>
      <c r="D7" s="2">
        <v>1.012</v>
      </c>
      <c r="E7" s="2">
        <v>1.3</v>
      </c>
      <c r="F7" s="1">
        <v>11.249753070810199</v>
      </c>
      <c r="G7" s="1">
        <v>5.68568018144581</v>
      </c>
      <c r="H7" s="1">
        <v>17.643791944468202</v>
      </c>
      <c r="I7" s="1">
        <v>30.262997308820101</v>
      </c>
      <c r="J7" s="4">
        <v>24.5773171273743</v>
      </c>
      <c r="K7" s="1">
        <v>0.02</v>
      </c>
      <c r="L7" s="1">
        <v>16.366554490684202</v>
      </c>
      <c r="M7" s="1">
        <v>33.545161136226298</v>
      </c>
      <c r="N7" s="4">
        <f>(1981.92797833537)</f>
        <v>1981.92797833537</v>
      </c>
      <c r="O7" s="1">
        <v>0.20145456626416999</v>
      </c>
      <c r="P7" s="4">
        <v>206.866289886912</v>
      </c>
      <c r="Q7" s="4">
        <v>64.988961658410005</v>
      </c>
      <c r="R7" s="4">
        <v>7.9174336262895002</v>
      </c>
      <c r="S7" s="4">
        <v>37.496747609077197</v>
      </c>
    </row>
    <row r="8" spans="1:19" x14ac:dyDescent="0.25">
      <c r="A8" s="8" t="s">
        <v>3</v>
      </c>
      <c r="B8" s="2">
        <v>3000</v>
      </c>
      <c r="C8" s="2">
        <v>100</v>
      </c>
      <c r="D8" s="2">
        <v>1.012</v>
      </c>
      <c r="E8" s="2">
        <v>1.5</v>
      </c>
      <c r="F8" s="1">
        <v>9.749785994702231</v>
      </c>
      <c r="G8" s="1">
        <v>5.68568018144581</v>
      </c>
      <c r="H8" s="1">
        <v>17.643791944468202</v>
      </c>
      <c r="I8" s="1">
        <v>30.262997308820101</v>
      </c>
      <c r="J8" s="4">
        <v>24.5773171273743</v>
      </c>
      <c r="K8" s="1">
        <v>0.02</v>
      </c>
      <c r="L8" s="1">
        <v>16.366554490684202</v>
      </c>
      <c r="M8" s="1">
        <v>30.674221072908601</v>
      </c>
      <c r="N8" s="4">
        <f>(1816.36385178233)</f>
        <v>1816.3638517823299</v>
      </c>
      <c r="O8" s="1">
        <v>0.18199727325489101</v>
      </c>
      <c r="P8" s="4">
        <v>179.161853215782</v>
      </c>
      <c r="Q8" s="4">
        <v>56.285356186623602</v>
      </c>
      <c r="R8" s="4">
        <v>6.9222873825522599</v>
      </c>
      <c r="S8" s="4">
        <v>36.620177669949101</v>
      </c>
    </row>
    <row r="9" spans="1:19" x14ac:dyDescent="0.25">
      <c r="A9" s="8" t="s">
        <v>1</v>
      </c>
      <c r="B9" s="2">
        <v>3000</v>
      </c>
      <c r="C9" s="2">
        <v>100</v>
      </c>
      <c r="D9" s="2">
        <v>1.012</v>
      </c>
      <c r="E9" s="2">
        <v>0.8</v>
      </c>
      <c r="F9" s="1">
        <v>7.5362933698210703</v>
      </c>
      <c r="G9" s="1">
        <v>0.397347556476707</v>
      </c>
      <c r="H9" s="1">
        <v>7.7346825856432</v>
      </c>
      <c r="I9" s="1">
        <v>15.4776556732857</v>
      </c>
      <c r="J9" s="4">
        <v>15.080308116809</v>
      </c>
      <c r="K9" s="1">
        <v>0.18144156368039599</v>
      </c>
      <c r="L9" s="1">
        <v>26.673592932205501</v>
      </c>
      <c r="M9" s="1">
        <v>69.730177836749903</v>
      </c>
      <c r="N9" s="4">
        <f>(3227.38541111955)</f>
        <v>3227.3854111195501</v>
      </c>
      <c r="O9" s="1">
        <v>0.71820777766285204</v>
      </c>
      <c r="P9" s="4">
        <v>360.15827730254699</v>
      </c>
      <c r="Q9" s="4">
        <v>113.147059810323</v>
      </c>
      <c r="R9" s="4">
        <v>13.4236977414033</v>
      </c>
      <c r="S9" s="4">
        <v>37.441794222546001</v>
      </c>
    </row>
    <row r="10" spans="1:19" x14ac:dyDescent="0.25">
      <c r="A10" s="8" t="s">
        <v>1</v>
      </c>
      <c r="B10" s="2">
        <v>3000</v>
      </c>
      <c r="C10" s="2">
        <v>100</v>
      </c>
      <c r="D10" s="2">
        <v>1.012</v>
      </c>
      <c r="E10" s="2">
        <v>0.9</v>
      </c>
      <c r="F10" s="3">
        <v>6.6989274398409497</v>
      </c>
      <c r="G10" s="3">
        <v>0.38458523027038499</v>
      </c>
      <c r="H10" s="3">
        <v>7.7107689449893702</v>
      </c>
      <c r="I10" s="3">
        <v>15.441974227656999</v>
      </c>
      <c r="J10" s="4">
        <v>15.0573889973866</v>
      </c>
      <c r="K10" s="1">
        <v>0.222041913578016</v>
      </c>
      <c r="L10" s="1">
        <v>26.7141932821031</v>
      </c>
      <c r="M10" s="3">
        <v>64.179331892602804</v>
      </c>
      <c r="N10" s="5">
        <v>3018.4392205753702</v>
      </c>
      <c r="O10" s="1">
        <v>0.62689452006338198</v>
      </c>
      <c r="P10" s="4">
        <v>323.38138344172802</v>
      </c>
      <c r="Q10" s="4">
        <v>101.593257852823</v>
      </c>
      <c r="R10" s="4">
        <v>12.1026678927778</v>
      </c>
      <c r="S10" s="4">
        <v>35.576028244602902</v>
      </c>
    </row>
    <row r="11" spans="1:19" x14ac:dyDescent="0.25">
      <c r="A11" s="8" t="s">
        <v>1</v>
      </c>
      <c r="B11" s="2">
        <v>3000</v>
      </c>
      <c r="C11" s="2">
        <v>100</v>
      </c>
      <c r="D11" s="2">
        <v>1.012</v>
      </c>
      <c r="E11" s="2">
        <v>1</v>
      </c>
      <c r="F11" s="3">
        <v>6.0290346958568506</v>
      </c>
      <c r="G11" s="3">
        <v>0.39021347139239299</v>
      </c>
      <c r="H11" s="3">
        <v>7.7213149640715404</v>
      </c>
      <c r="I11" s="3">
        <v>15.457709899691499</v>
      </c>
      <c r="J11" s="4">
        <v>15.0674964282991</v>
      </c>
      <c r="K11" s="1">
        <v>0.204121759140445</v>
      </c>
      <c r="L11" s="1">
        <v>26.696273127665499</v>
      </c>
      <c r="M11" s="3">
        <v>59.589951781754401</v>
      </c>
      <c r="N11" s="5">
        <v>2910.5581257427398</v>
      </c>
      <c r="O11" s="1">
        <v>0.56194145062244105</v>
      </c>
      <c r="P11" s="4">
        <v>292.23061843569201</v>
      </c>
      <c r="Q11" s="4">
        <v>91.806956403157201</v>
      </c>
      <c r="R11" s="4">
        <v>10.9837291771748</v>
      </c>
      <c r="S11" s="4">
        <v>37.811141625205202</v>
      </c>
    </row>
    <row r="12" spans="1:19" x14ac:dyDescent="0.25">
      <c r="A12" s="8" t="s">
        <v>1</v>
      </c>
      <c r="B12" s="2">
        <v>3000</v>
      </c>
      <c r="C12" s="2">
        <v>100</v>
      </c>
      <c r="D12" s="2">
        <v>1.012</v>
      </c>
      <c r="E12" s="2">
        <v>1.1000000000000001</v>
      </c>
      <c r="F12" s="1">
        <v>5.4809406325971395</v>
      </c>
      <c r="G12" s="1">
        <v>0.40532140528740601</v>
      </c>
      <c r="H12" s="1">
        <v>7.7496237297578601</v>
      </c>
      <c r="I12" s="1">
        <v>15.499949293444899</v>
      </c>
      <c r="J12" s="4">
        <v>15.0946278881575</v>
      </c>
      <c r="K12" s="1">
        <v>0.15613721337372899</v>
      </c>
      <c r="L12" s="1">
        <v>26.6482885818988</v>
      </c>
      <c r="M12" s="1">
        <v>55.748219438570501</v>
      </c>
      <c r="N12" s="4">
        <v>2595.9284964936101</v>
      </c>
      <c r="O12" s="1">
        <v>0.50485845566645904</v>
      </c>
      <c r="P12" s="4">
        <v>267.10739124304803</v>
      </c>
      <c r="Q12" s="4">
        <v>83.914261804869497</v>
      </c>
      <c r="R12" s="4">
        <v>10.0813002460942</v>
      </c>
      <c r="S12" s="4">
        <v>37.067449231939698</v>
      </c>
    </row>
    <row r="13" spans="1:19" x14ac:dyDescent="0.25">
      <c r="A13" s="8" t="s">
        <v>1</v>
      </c>
      <c r="B13" s="2">
        <v>3000</v>
      </c>
      <c r="C13" s="2">
        <v>100</v>
      </c>
      <c r="D13" s="2">
        <v>1.012</v>
      </c>
      <c r="E13" s="2">
        <v>1.2</v>
      </c>
      <c r="F13" s="1">
        <v>5.0241955798807094</v>
      </c>
      <c r="G13" s="1">
        <v>0.603327547271582</v>
      </c>
      <c r="H13" s="1">
        <v>8.1206413365884593</v>
      </c>
      <c r="I13" s="1">
        <v>16.0535431504854</v>
      </c>
      <c r="J13" s="4">
        <v>15.4502156032139</v>
      </c>
      <c r="K13" s="1">
        <v>9.3240803557981505E-2</v>
      </c>
      <c r="L13" s="1">
        <v>26.034976490316801</v>
      </c>
      <c r="M13" s="1">
        <v>51.698417850687299</v>
      </c>
      <c r="N13" s="4">
        <f>(2375.99119531242)</f>
        <v>2375.9911953124201</v>
      </c>
      <c r="O13" s="1">
        <v>0.45409762571686901</v>
      </c>
      <c r="P13" s="4">
        <v>244.31006330101999</v>
      </c>
      <c r="Q13" s="4">
        <v>76.752270006454395</v>
      </c>
      <c r="R13" s="4">
        <v>9.26241785775842</v>
      </c>
      <c r="S13" s="4">
        <v>37.818648407575303</v>
      </c>
    </row>
    <row r="14" spans="1:19" x14ac:dyDescent="0.25">
      <c r="A14" s="8" t="s">
        <v>1</v>
      </c>
      <c r="B14" s="2">
        <v>3000</v>
      </c>
      <c r="C14" s="2">
        <v>100</v>
      </c>
      <c r="D14" s="2">
        <v>1.012</v>
      </c>
      <c r="E14" s="2">
        <v>1.3</v>
      </c>
      <c r="F14" s="1">
        <v>4.6377189968129695</v>
      </c>
      <c r="G14" s="1">
        <v>3.73432117025845</v>
      </c>
      <c r="H14" s="1">
        <v>13.987397535975999</v>
      </c>
      <c r="I14" s="1">
        <v>24.8073061335412</v>
      </c>
      <c r="J14" s="4">
        <v>21.0729849632827</v>
      </c>
      <c r="K14" s="1">
        <v>3.3339887326272799E-2</v>
      </c>
      <c r="L14" s="1">
        <v>19.088230770385199</v>
      </c>
      <c r="M14" s="1">
        <v>37.575189908549397</v>
      </c>
      <c r="N14" s="4">
        <f>(2103.73248646694)</f>
        <v>2103.7324864669399</v>
      </c>
      <c r="O14" s="1">
        <v>0.32079770453911799</v>
      </c>
      <c r="P14" s="4">
        <v>204.58497825785</v>
      </c>
      <c r="Q14" s="4">
        <v>64.272266472969093</v>
      </c>
      <c r="R14" s="4">
        <v>7.8354886755437301</v>
      </c>
      <c r="S14" s="4">
        <v>34.912496894547999</v>
      </c>
    </row>
    <row r="15" spans="1:19" x14ac:dyDescent="0.25">
      <c r="A15" s="8" t="s">
        <v>1</v>
      </c>
      <c r="B15" s="2">
        <v>3000</v>
      </c>
      <c r="C15" s="2">
        <v>100</v>
      </c>
      <c r="D15" s="2">
        <v>1.012</v>
      </c>
      <c r="E15" s="2">
        <v>1.5</v>
      </c>
      <c r="F15" s="1">
        <v>4.01935646390457</v>
      </c>
      <c r="G15" s="1">
        <v>3.73432117025845</v>
      </c>
      <c r="H15" s="1">
        <v>13.987397535975999</v>
      </c>
      <c r="I15" s="1">
        <v>24.8073061335412</v>
      </c>
      <c r="J15" s="4">
        <v>21.0729849632827</v>
      </c>
      <c r="K15" s="1">
        <v>3.3339887326272799E-2</v>
      </c>
      <c r="L15" s="1">
        <v>19.088230770385199</v>
      </c>
      <c r="M15" s="1">
        <v>34.391816065809998</v>
      </c>
      <c r="N15" s="4">
        <f>(1918.97054148145)</f>
        <v>1918.97054148145</v>
      </c>
      <c r="O15" s="1">
        <v>0.27798546245415501</v>
      </c>
      <c r="P15" s="4">
        <v>177.626716245296</v>
      </c>
      <c r="Q15" s="4">
        <v>55.803078683750201</v>
      </c>
      <c r="R15" s="4">
        <v>6.8671451030705901</v>
      </c>
      <c r="S15" s="4">
        <v>38.1750143093264</v>
      </c>
    </row>
    <row r="16" spans="1:19" x14ac:dyDescent="0.25">
      <c r="A16" s="8" t="s">
        <v>2</v>
      </c>
      <c r="B16" s="2">
        <v>3000</v>
      </c>
      <c r="C16" s="2">
        <v>100</v>
      </c>
      <c r="D16" s="2">
        <v>1.012</v>
      </c>
      <c r="E16" s="2">
        <v>0.8</v>
      </c>
      <c r="F16" s="1">
        <v>3.22656980262177</v>
      </c>
      <c r="G16" s="1">
        <v>8.0906222112841097E-2</v>
      </c>
      <c r="H16" s="1">
        <v>7.1417448848149698</v>
      </c>
      <c r="I16" s="1">
        <v>14.592935749640301</v>
      </c>
      <c r="J16" s="4">
        <v>14.512029527527501</v>
      </c>
      <c r="K16" s="1">
        <v>1.2259565113540301</v>
      </c>
      <c r="L16" s="1">
        <v>27.718107879879099</v>
      </c>
      <c r="M16" s="1">
        <v>80.600821424647293</v>
      </c>
      <c r="N16" s="4">
        <f>(3992.26089434196)</f>
        <v>3992.26089434196</v>
      </c>
      <c r="O16" s="1">
        <v>1.11747820463593</v>
      </c>
      <c r="P16" s="4">
        <v>421.88649103312702</v>
      </c>
      <c r="Q16" s="4">
        <v>132.53955008784399</v>
      </c>
      <c r="R16" s="4">
        <v>15.640981592210199</v>
      </c>
      <c r="S16" s="4">
        <v>37.302873709459703</v>
      </c>
    </row>
    <row r="17" spans="1:29" x14ac:dyDescent="0.25">
      <c r="A17" s="8" t="s">
        <v>2</v>
      </c>
      <c r="B17" s="2">
        <v>3000</v>
      </c>
      <c r="C17" s="2">
        <v>100</v>
      </c>
      <c r="D17" s="2">
        <v>1.012</v>
      </c>
      <c r="E17" s="2">
        <v>0.9</v>
      </c>
      <c r="F17" s="3">
        <v>2.8680620467749001</v>
      </c>
      <c r="G17" s="3">
        <v>1.7131016089595699E-3</v>
      </c>
      <c r="H17" s="3">
        <v>6.9933553361253802</v>
      </c>
      <c r="I17" s="3">
        <v>14.371524309613701</v>
      </c>
      <c r="J17" s="4">
        <v>14.369811208004799</v>
      </c>
      <c r="K17" s="1">
        <v>1.5002831998514501</v>
      </c>
      <c r="L17" s="1">
        <v>27.992434568376598</v>
      </c>
      <c r="M17" s="3">
        <v>74.520740168237893</v>
      </c>
      <c r="N17" s="5">
        <v>3672.35708200709</v>
      </c>
      <c r="O17" s="1">
        <v>0.96643437542100896</v>
      </c>
      <c r="P17" s="4">
        <v>379.60578236721602</v>
      </c>
      <c r="Q17" s="4">
        <v>119.256673714505</v>
      </c>
      <c r="R17" s="4">
        <v>14.122254143935599</v>
      </c>
      <c r="S17" s="4">
        <v>38.163057070098397</v>
      </c>
    </row>
    <row r="18" spans="1:29" x14ac:dyDescent="0.25">
      <c r="A18" s="8" t="s">
        <v>2</v>
      </c>
      <c r="B18" s="2">
        <v>3000</v>
      </c>
      <c r="C18" s="2">
        <v>100</v>
      </c>
      <c r="D18" s="2">
        <v>1.012</v>
      </c>
      <c r="E18" s="2">
        <v>1</v>
      </c>
      <c r="F18" s="3">
        <v>2.5812558420974101</v>
      </c>
      <c r="G18" s="3">
        <v>3.6475118434710602E-2</v>
      </c>
      <c r="H18" s="3">
        <v>7.0584912968690903</v>
      </c>
      <c r="I18" s="3">
        <v>14.4687134108216</v>
      </c>
      <c r="J18" s="4">
        <v>14.4322382923869</v>
      </c>
      <c r="K18" s="1">
        <v>1.37920107527328</v>
      </c>
      <c r="L18" s="1">
        <v>27.871352443798401</v>
      </c>
      <c r="M18" s="3">
        <v>68.913978572962094</v>
      </c>
      <c r="N18" s="5">
        <v>3534.75287751828</v>
      </c>
      <c r="O18" s="1">
        <v>0.84027612070147795</v>
      </c>
      <c r="P18" s="4">
        <v>344.61179525378901</v>
      </c>
      <c r="Q18" s="4">
        <v>108.262988430969</v>
      </c>
      <c r="R18" s="4">
        <v>12.8652664909216</v>
      </c>
      <c r="S18" s="4">
        <v>33.591974359903801</v>
      </c>
    </row>
    <row r="19" spans="1:29" x14ac:dyDescent="0.25">
      <c r="A19" s="8" t="s">
        <v>2</v>
      </c>
      <c r="B19" s="2">
        <v>3000</v>
      </c>
      <c r="C19" s="2">
        <v>100</v>
      </c>
      <c r="D19" s="2">
        <v>1.012</v>
      </c>
      <c r="E19" s="2">
        <v>1.1000000000000001</v>
      </c>
      <c r="F19" s="1">
        <v>2.3465962200885602</v>
      </c>
      <c r="G19" s="1">
        <v>0.13106155810293599</v>
      </c>
      <c r="H19" s="1">
        <v>7.2357243570796097</v>
      </c>
      <c r="I19" s="1">
        <v>14.7331621366791</v>
      </c>
      <c r="J19" s="4">
        <v>14.602100578576101</v>
      </c>
      <c r="K19" s="1">
        <v>1.05498117144411</v>
      </c>
      <c r="L19" s="1">
        <v>27.547132539969201</v>
      </c>
      <c r="M19" s="1">
        <v>63.921224836091397</v>
      </c>
      <c r="N19" s="4">
        <v>3187.3702807202299</v>
      </c>
      <c r="O19" s="1">
        <v>0.74594682224586395</v>
      </c>
      <c r="P19" s="4">
        <v>314.11947151341298</v>
      </c>
      <c r="Q19" s="4">
        <v>98.683542405604697</v>
      </c>
      <c r="R19" s="4">
        <v>11.7699790539936</v>
      </c>
      <c r="S19" s="4">
        <v>38.262697970302398</v>
      </c>
    </row>
    <row r="20" spans="1:29" x14ac:dyDescent="0.25">
      <c r="A20" s="8" t="s">
        <v>2</v>
      </c>
      <c r="B20" s="2">
        <v>3000</v>
      </c>
      <c r="C20" s="2">
        <v>100</v>
      </c>
      <c r="D20" s="2">
        <v>1.012</v>
      </c>
      <c r="E20" s="2">
        <v>1.2</v>
      </c>
      <c r="F20" s="1">
        <v>2.1510465350811803</v>
      </c>
      <c r="G20" s="1">
        <v>0.25846676207060598</v>
      </c>
      <c r="H20" s="1">
        <v>7.4744521732987002</v>
      </c>
      <c r="I20" s="1">
        <v>15.0893669370188</v>
      </c>
      <c r="J20" s="4">
        <v>14.8309001749481</v>
      </c>
      <c r="K20" s="1">
        <v>0.63000542944582005</v>
      </c>
      <c r="L20" s="1">
        <v>27.122156797970899</v>
      </c>
      <c r="M20" s="1">
        <v>59.534019389422497</v>
      </c>
      <c r="N20" s="4">
        <f>(2997.25946110004)</f>
        <v>2997.25946110004</v>
      </c>
      <c r="O20" s="1">
        <v>0.665655232599077</v>
      </c>
      <c r="P20" s="4">
        <v>288.41361270451199</v>
      </c>
      <c r="Q20" s="4">
        <v>90.607808686778895</v>
      </c>
      <c r="R20" s="4">
        <v>10.8466219347213</v>
      </c>
      <c r="S20" s="4">
        <v>37.5015884688003</v>
      </c>
    </row>
    <row r="21" spans="1:29" x14ac:dyDescent="0.25">
      <c r="A21" s="8" t="s">
        <v>2</v>
      </c>
      <c r="B21" s="2">
        <v>3000</v>
      </c>
      <c r="C21" s="2">
        <v>100</v>
      </c>
      <c r="D21" s="2">
        <v>1.012</v>
      </c>
      <c r="E21" s="2">
        <v>1.3</v>
      </c>
      <c r="F21" s="1">
        <v>1.9855814169980102</v>
      </c>
      <c r="G21" s="1">
        <v>0.383572331281964</v>
      </c>
      <c r="H21" s="1">
        <v>7.7088710071027897</v>
      </c>
      <c r="I21" s="1">
        <v>15.4391423222818</v>
      </c>
      <c r="J21" s="4">
        <v>15.055569990999899</v>
      </c>
      <c r="K21" s="1">
        <v>0.22526950896130299</v>
      </c>
      <c r="L21" s="1">
        <v>26.717420877486401</v>
      </c>
      <c r="M21" s="1">
        <v>55.7750479946152</v>
      </c>
      <c r="N21" s="4">
        <f>(2758.43128451226)</f>
        <v>2758.4312845122599</v>
      </c>
      <c r="O21" s="1">
        <v>0.59526759800993201</v>
      </c>
      <c r="P21" s="4">
        <v>267.06846441318697</v>
      </c>
      <c r="Q21" s="4">
        <v>83.902032580597805</v>
      </c>
      <c r="R21" s="4">
        <v>10.079901990321099</v>
      </c>
      <c r="S21" s="4">
        <v>37.770698022523803</v>
      </c>
    </row>
    <row r="22" spans="1:29" x14ac:dyDescent="0.25">
      <c r="A22" s="8" t="s">
        <v>2</v>
      </c>
      <c r="B22" s="2">
        <v>3000</v>
      </c>
      <c r="C22" s="2">
        <v>100</v>
      </c>
      <c r="D22" s="2">
        <v>1.012</v>
      </c>
      <c r="E22" s="2">
        <v>1.5</v>
      </c>
      <c r="F22" s="1">
        <v>1.72083722806494</v>
      </c>
      <c r="G22" s="1">
        <v>0.383572331281964</v>
      </c>
      <c r="H22" s="1">
        <v>7.7088710071027897</v>
      </c>
      <c r="I22" s="1">
        <v>15.4391423222818</v>
      </c>
      <c r="J22" s="4">
        <v>15.055569990999899</v>
      </c>
      <c r="K22" s="1">
        <v>0.22526950896130299</v>
      </c>
      <c r="L22" s="1">
        <v>26.717420877486401</v>
      </c>
      <c r="M22" s="1">
        <v>50.738243172152302</v>
      </c>
      <c r="N22" s="4">
        <f>(2506.63662126786)</f>
        <v>2506.6366212678599</v>
      </c>
      <c r="O22" s="1">
        <v>0.50095986420415595</v>
      </c>
      <c r="P22" s="4">
        <v>233.38681807145599</v>
      </c>
      <c r="Q22" s="4">
        <v>73.320631309798301</v>
      </c>
      <c r="R22" s="4">
        <v>8.8700537541796596</v>
      </c>
      <c r="S22" s="4">
        <v>33.768728621268103</v>
      </c>
    </row>
    <row r="23" spans="1:29" x14ac:dyDescent="0.25">
      <c r="A23" s="8" t="s">
        <v>15</v>
      </c>
      <c r="B23" s="2">
        <v>3000</v>
      </c>
      <c r="C23" s="2">
        <v>100</v>
      </c>
      <c r="D23" s="2">
        <v>1.012</v>
      </c>
      <c r="E23" s="2">
        <v>0.8</v>
      </c>
      <c r="F23" s="1">
        <v>12.465017587876199</v>
      </c>
      <c r="G23" s="1">
        <v>0.40615654138238499</v>
      </c>
      <c r="H23" s="1">
        <v>7.7511885811924301</v>
      </c>
      <c r="I23" s="1">
        <v>15.502284201884301</v>
      </c>
      <c r="J23" s="4">
        <v>15.096127660501899</v>
      </c>
      <c r="K23" s="1">
        <v>0.153489755221524</v>
      </c>
      <c r="L23" s="1">
        <v>26.6456411237466</v>
      </c>
      <c r="M23" s="1">
        <v>75.644115952176193</v>
      </c>
      <c r="N23" s="4">
        <f>(3299.03372263274)</f>
        <v>3299.0337226327401</v>
      </c>
      <c r="O23" s="1">
        <v>0.67667413585742398</v>
      </c>
      <c r="P23" s="4">
        <v>400.21404113224298</v>
      </c>
      <c r="Q23" s="4">
        <v>125.73094914845301</v>
      </c>
      <c r="R23" s="4">
        <v>14.862504939987801</v>
      </c>
      <c r="S23" s="4">
        <v>35.0654497580067</v>
      </c>
    </row>
    <row r="24" spans="1:29" x14ac:dyDescent="0.25">
      <c r="A24" s="8" t="s">
        <v>15</v>
      </c>
      <c r="B24" s="2">
        <v>3000</v>
      </c>
      <c r="C24" s="2">
        <v>100</v>
      </c>
      <c r="D24" s="2">
        <v>1.012</v>
      </c>
      <c r="E24" s="2">
        <v>0.9</v>
      </c>
      <c r="F24" s="1">
        <v>11.080015633667701</v>
      </c>
      <c r="G24" s="1">
        <v>0.39533512140256599</v>
      </c>
      <c r="H24" s="1">
        <v>7.7309117488518302</v>
      </c>
      <c r="I24" s="1">
        <v>15.472029223098</v>
      </c>
      <c r="J24" s="4">
        <v>15.0766941016954</v>
      </c>
      <c r="K24" s="1">
        <v>0.187835456621402</v>
      </c>
      <c r="L24" s="1">
        <v>26.6799868251465</v>
      </c>
      <c r="M24" s="1">
        <v>69.444938984960402</v>
      </c>
      <c r="N24" s="4">
        <f>(3095.6814377428)</f>
        <v>3095.6814377428</v>
      </c>
      <c r="O24" s="1">
        <v>0.60451440440186799</v>
      </c>
      <c r="P24" s="4">
        <v>358.37735352306498</v>
      </c>
      <c r="Q24" s="4">
        <v>112.587566104101</v>
      </c>
      <c r="R24" s="4">
        <v>13.3597267742051</v>
      </c>
      <c r="S24" s="4">
        <v>37.754921922422398</v>
      </c>
    </row>
    <row r="25" spans="1:29" x14ac:dyDescent="0.25">
      <c r="A25" s="8" t="s">
        <v>15</v>
      </c>
      <c r="B25" s="2">
        <v>3000</v>
      </c>
      <c r="C25" s="2">
        <v>100</v>
      </c>
      <c r="D25" s="2">
        <v>1.012</v>
      </c>
      <c r="E25" s="2">
        <v>1</v>
      </c>
      <c r="F25" s="1">
        <v>9.9720140703010092</v>
      </c>
      <c r="G25" s="1">
        <v>0.40010803554880903</v>
      </c>
      <c r="H25" s="1">
        <v>7.7398550834696396</v>
      </c>
      <c r="I25" s="1">
        <v>15.485373536183801</v>
      </c>
      <c r="J25" s="4">
        <v>15.0852655006349</v>
      </c>
      <c r="K25" s="1">
        <v>0.172675974624215</v>
      </c>
      <c r="L25" s="1">
        <v>26.664827343149302</v>
      </c>
      <c r="M25" s="1">
        <v>64.352806368838301</v>
      </c>
      <c r="N25" s="4">
        <f>(2882.2286422761)</f>
        <v>2882.2286422760999</v>
      </c>
      <c r="O25" s="1">
        <v>0.54434150240511303</v>
      </c>
      <c r="P25" s="4">
        <v>324.55359887696397</v>
      </c>
      <c r="Q25" s="4">
        <v>101.961520192799</v>
      </c>
      <c r="R25" s="4">
        <v>12.144773993005501</v>
      </c>
      <c r="S25" s="4">
        <v>34.461022773524498</v>
      </c>
    </row>
    <row r="26" spans="1:29" x14ac:dyDescent="0.25">
      <c r="A26" s="8" t="s">
        <v>15</v>
      </c>
      <c r="B26" s="2">
        <v>3000</v>
      </c>
      <c r="C26" s="2">
        <v>100</v>
      </c>
      <c r="D26" s="2">
        <v>1.012</v>
      </c>
      <c r="E26" s="2">
        <v>1.1000000000000001</v>
      </c>
      <c r="F26" s="1">
        <v>9.0654673366372798</v>
      </c>
      <c r="G26" s="1">
        <v>0.41291516310498499</v>
      </c>
      <c r="H26" s="1">
        <v>7.7638526714669203</v>
      </c>
      <c r="I26" s="1">
        <v>15.521180239301099</v>
      </c>
      <c r="J26" s="4">
        <v>15.108265076196099</v>
      </c>
      <c r="K26" s="1">
        <v>0.13208364266480299</v>
      </c>
      <c r="L26" s="1">
        <v>26.624235011189899</v>
      </c>
      <c r="M26" s="1">
        <v>60.102819579942697</v>
      </c>
      <c r="N26" s="4">
        <f>(2671.26573647899)</f>
        <v>2671.2657364789902</v>
      </c>
      <c r="O26" s="1">
        <v>0.49406923372092498</v>
      </c>
      <c r="P26" s="4">
        <v>296.61591913448899</v>
      </c>
      <c r="Q26" s="4">
        <v>93.184639249069605</v>
      </c>
      <c r="R26" s="4">
        <v>11.1412496339114</v>
      </c>
      <c r="S26" s="4">
        <v>34.066523091278498</v>
      </c>
    </row>
    <row r="27" spans="1:29" x14ac:dyDescent="0.25">
      <c r="A27" s="8" t="s">
        <v>15</v>
      </c>
      <c r="B27" s="2">
        <v>3000</v>
      </c>
      <c r="C27" s="2">
        <v>100</v>
      </c>
      <c r="D27" s="2">
        <v>1.012</v>
      </c>
      <c r="E27" s="2">
        <v>1.2</v>
      </c>
      <c r="F27" s="1">
        <v>8.3100117252508401</v>
      </c>
      <c r="G27" s="1">
        <v>1.0497294420224601</v>
      </c>
      <c r="H27" s="1">
        <v>8.9570949991640294</v>
      </c>
      <c r="I27" s="1">
        <v>17.301612246872899</v>
      </c>
      <c r="J27" s="4">
        <v>16.251882804850499</v>
      </c>
      <c r="K27" s="1">
        <v>7.8876679766616595E-2</v>
      </c>
      <c r="L27" s="1">
        <v>24.750732258538399</v>
      </c>
      <c r="M27" s="1">
        <v>53.5552444883132</v>
      </c>
      <c r="N27" s="4">
        <f>(2446.91463249684)</f>
        <v>2446.9146324968401</v>
      </c>
      <c r="O27" s="1">
        <v>0.43273886778700998</v>
      </c>
      <c r="P27" s="4">
        <v>267.84549461970101</v>
      </c>
      <c r="Q27" s="4">
        <v>84.146143819437796</v>
      </c>
      <c r="R27" s="4">
        <v>10.1078129960731</v>
      </c>
      <c r="S27" s="4">
        <v>35.459895978583603</v>
      </c>
    </row>
    <row r="28" spans="1:29" x14ac:dyDescent="0.25">
      <c r="A28" s="8" t="s">
        <v>15</v>
      </c>
      <c r="B28" s="2">
        <v>3000</v>
      </c>
      <c r="C28" s="2">
        <v>100</v>
      </c>
      <c r="D28" s="2">
        <v>1.012</v>
      </c>
      <c r="E28" s="2">
        <v>1.3</v>
      </c>
      <c r="F28" s="1">
        <v>7.6707800540777002</v>
      </c>
      <c r="G28" s="1">
        <v>4.3406780910968301</v>
      </c>
      <c r="H28" s="1">
        <v>15.123569835482799</v>
      </c>
      <c r="I28" s="1">
        <v>26.502584184951299</v>
      </c>
      <c r="J28" s="4">
        <v>22.161906093854501</v>
      </c>
      <c r="K28" s="1">
        <v>2.8203742521955101E-2</v>
      </c>
      <c r="L28" s="1">
        <v>18.1503341046798</v>
      </c>
      <c r="M28" s="1">
        <v>38.327334232883999</v>
      </c>
      <c r="N28" s="4">
        <f>(2171.15307317144)</f>
        <v>2171.1530731714402</v>
      </c>
      <c r="O28" s="1">
        <v>0.29618241281794599</v>
      </c>
      <c r="P28" s="4">
        <v>223.43874531783899</v>
      </c>
      <c r="Q28" s="4">
        <v>70.195352081784506</v>
      </c>
      <c r="R28" s="4">
        <v>8.5127179472580696</v>
      </c>
      <c r="S28" s="4">
        <v>38.334643217414801</v>
      </c>
    </row>
    <row r="29" spans="1:29" x14ac:dyDescent="0.25">
      <c r="A29" s="8" t="s">
        <v>15</v>
      </c>
      <c r="B29" s="2">
        <v>3000</v>
      </c>
      <c r="C29" s="2">
        <v>100</v>
      </c>
      <c r="D29" s="2">
        <v>1.012</v>
      </c>
      <c r="E29" s="2">
        <v>1.5</v>
      </c>
      <c r="F29" s="1">
        <v>6.6480093802006701</v>
      </c>
      <c r="G29" s="1">
        <v>4.3406780910968301</v>
      </c>
      <c r="H29" s="1">
        <v>15.123569835482799</v>
      </c>
      <c r="I29" s="1">
        <v>26.502584184951299</v>
      </c>
      <c r="J29" s="4">
        <v>22.161906093854501</v>
      </c>
      <c r="K29" s="1">
        <v>2.8203742521955101E-2</v>
      </c>
      <c r="L29" s="1">
        <v>18.1503341046798</v>
      </c>
      <c r="M29" s="1">
        <v>34.9881705253813</v>
      </c>
      <c r="N29" s="4">
        <f>(1982.53503211935)</f>
        <v>1982.53503211935</v>
      </c>
      <c r="O29" s="1">
        <v>0.25989166608163999</v>
      </c>
      <c r="P29" s="4">
        <v>194.07132441801201</v>
      </c>
      <c r="Q29" s="4">
        <v>60.969304706407002</v>
      </c>
      <c r="R29" s="4">
        <v>7.4578371372407997</v>
      </c>
      <c r="S29" s="4">
        <v>34.835393487359802</v>
      </c>
    </row>
    <row r="31" spans="1:29" x14ac:dyDescent="0.25">
      <c r="AC31" t="e">
        <f>#REF!*1000</f>
        <v>#REF!</v>
      </c>
    </row>
    <row r="32" spans="1:29" x14ac:dyDescent="0.25">
      <c r="AC32" t="e">
        <f>#REF!*1000</f>
        <v>#REF!</v>
      </c>
    </row>
    <row r="33" spans="29:29" x14ac:dyDescent="0.25">
      <c r="AC33" t="e">
        <f>#REF!*1000</f>
        <v>#REF!</v>
      </c>
    </row>
    <row r="34" spans="29:29" x14ac:dyDescent="0.25">
      <c r="AC34" t="e">
        <f>#REF!*1000</f>
        <v>#REF!</v>
      </c>
    </row>
    <row r="35" spans="29:29" x14ac:dyDescent="0.25">
      <c r="AC35" t="e">
        <f>#REF!*1000</f>
        <v>#REF!</v>
      </c>
    </row>
    <row r="36" spans="29:29" x14ac:dyDescent="0.25">
      <c r="AC36" t="e">
        <f>#REF!*1000</f>
        <v>#REF!</v>
      </c>
    </row>
    <row r="37" spans="29:29" x14ac:dyDescent="0.25">
      <c r="AC37" t="e">
        <f>#REF!*1000</f>
        <v>#REF!</v>
      </c>
    </row>
    <row r="38" spans="29:29" x14ac:dyDescent="0.25">
      <c r="AC38" t="e">
        <f>#REF!*1000</f>
        <v>#REF!</v>
      </c>
    </row>
    <row r="39" spans="29:29" x14ac:dyDescent="0.25">
      <c r="AC39" t="e">
        <f>#REF!*1000</f>
        <v>#REF!</v>
      </c>
    </row>
    <row r="40" spans="29:29" x14ac:dyDescent="0.25">
      <c r="AC40" t="e">
        <f>#REF!*1000</f>
        <v>#REF!</v>
      </c>
    </row>
    <row r="41" spans="29:29" x14ac:dyDescent="0.25">
      <c r="AC41" t="e">
        <f>#REF!*1000</f>
        <v>#REF!</v>
      </c>
    </row>
    <row r="42" spans="29:29" x14ac:dyDescent="0.25">
      <c r="AC42" t="e">
        <f>#REF!*1000</f>
        <v>#REF!</v>
      </c>
    </row>
    <row r="43" spans="29:29" x14ac:dyDescent="0.25">
      <c r="AC43" t="e">
        <f>#REF!*1000</f>
        <v>#REF!</v>
      </c>
    </row>
    <row r="44" spans="29:29" x14ac:dyDescent="0.25">
      <c r="AC44" t="e">
        <f>#REF!*1000</f>
        <v>#REF!</v>
      </c>
    </row>
    <row r="45" spans="29:29" x14ac:dyDescent="0.25">
      <c r="AC45" t="e">
        <f>#REF!*1000</f>
        <v>#REF!</v>
      </c>
    </row>
    <row r="46" spans="29:29" x14ac:dyDescent="0.25">
      <c r="AC46" t="e">
        <f>#REF!*1000</f>
        <v>#REF!</v>
      </c>
    </row>
    <row r="47" spans="29:29" x14ac:dyDescent="0.25">
      <c r="AC47" t="e">
        <f>#REF!*1000</f>
        <v>#REF!</v>
      </c>
    </row>
    <row r="48" spans="29:29" x14ac:dyDescent="0.25">
      <c r="AC48" t="e">
        <f>#REF!*1000</f>
        <v>#REF!</v>
      </c>
    </row>
    <row r="49" spans="29:29" x14ac:dyDescent="0.25">
      <c r="AC49" t="e">
        <f>#REF!*1000</f>
        <v>#REF!</v>
      </c>
    </row>
    <row r="50" spans="29:29" x14ac:dyDescent="0.25">
      <c r="AC50" t="e">
        <f>#REF!*1000</f>
        <v>#REF!</v>
      </c>
    </row>
    <row r="51" spans="29:29" x14ac:dyDescent="0.25">
      <c r="AC51" t="e">
        <f>#REF!*1000</f>
        <v>#REF!</v>
      </c>
    </row>
    <row r="52" spans="29:29" x14ac:dyDescent="0.25">
      <c r="AC52" t="e">
        <f>#REF!*1000</f>
        <v>#REF!</v>
      </c>
    </row>
    <row r="53" spans="29:29" x14ac:dyDescent="0.25">
      <c r="AC53" t="e">
        <f>#REF!*1000</f>
        <v>#REF!</v>
      </c>
    </row>
    <row r="54" spans="29:29" x14ac:dyDescent="0.25">
      <c r="AC54" t="e">
        <f>#REF!*1000</f>
        <v>#REF!</v>
      </c>
    </row>
    <row r="55" spans="29:29" x14ac:dyDescent="0.25">
      <c r="AC55" t="e">
        <f>#REF!*1000</f>
        <v>#REF!</v>
      </c>
    </row>
    <row r="56" spans="29:29" x14ac:dyDescent="0.25">
      <c r="AC56" t="e">
        <f>#REF!*1000</f>
        <v>#REF!</v>
      </c>
    </row>
    <row r="57" spans="29:29" x14ac:dyDescent="0.25">
      <c r="AC57" t="e">
        <f>#REF!*1000</f>
        <v>#REF!</v>
      </c>
    </row>
    <row r="58" spans="29:29" x14ac:dyDescent="0.25">
      <c r="AC58" t="e">
        <f>#REF!*1000</f>
        <v>#REF!</v>
      </c>
    </row>
    <row r="59" spans="29:29" x14ac:dyDescent="0.25">
      <c r="AC59" t="e">
        <f t="shared" ref="AC59:AC94" si="0">AC31*1000</f>
        <v>#REF!</v>
      </c>
    </row>
    <row r="60" spans="29:29" x14ac:dyDescent="0.25">
      <c r="AC60" t="e">
        <f t="shared" si="0"/>
        <v>#REF!</v>
      </c>
    </row>
    <row r="61" spans="29:29" x14ac:dyDescent="0.25">
      <c r="AC61" t="e">
        <f t="shared" si="0"/>
        <v>#REF!</v>
      </c>
    </row>
    <row r="62" spans="29:29" x14ac:dyDescent="0.25">
      <c r="AC62" t="e">
        <f t="shared" si="0"/>
        <v>#REF!</v>
      </c>
    </row>
    <row r="63" spans="29:29" x14ac:dyDescent="0.25">
      <c r="AC63" t="e">
        <f t="shared" si="0"/>
        <v>#REF!</v>
      </c>
    </row>
    <row r="64" spans="29:29" x14ac:dyDescent="0.25">
      <c r="AC64" t="e">
        <f t="shared" si="0"/>
        <v>#REF!</v>
      </c>
    </row>
    <row r="65" spans="29:29" x14ac:dyDescent="0.25">
      <c r="AC65" t="e">
        <f t="shared" si="0"/>
        <v>#REF!</v>
      </c>
    </row>
    <row r="66" spans="29:29" x14ac:dyDescent="0.25">
      <c r="AC66" t="e">
        <f t="shared" si="0"/>
        <v>#REF!</v>
      </c>
    </row>
    <row r="67" spans="29:29" x14ac:dyDescent="0.25">
      <c r="AC67" t="e">
        <f t="shared" si="0"/>
        <v>#REF!</v>
      </c>
    </row>
    <row r="68" spans="29:29" x14ac:dyDescent="0.25">
      <c r="AC68" t="e">
        <f t="shared" si="0"/>
        <v>#REF!</v>
      </c>
    </row>
    <row r="69" spans="29:29" x14ac:dyDescent="0.25">
      <c r="AC69" t="e">
        <f t="shared" si="0"/>
        <v>#REF!</v>
      </c>
    </row>
    <row r="70" spans="29:29" x14ac:dyDescent="0.25">
      <c r="AC70" t="e">
        <f t="shared" si="0"/>
        <v>#REF!</v>
      </c>
    </row>
    <row r="71" spans="29:29" x14ac:dyDescent="0.25">
      <c r="AC71" t="e">
        <f t="shared" si="0"/>
        <v>#REF!</v>
      </c>
    </row>
    <row r="72" spans="29:29" x14ac:dyDescent="0.25">
      <c r="AC72" t="e">
        <f t="shared" si="0"/>
        <v>#REF!</v>
      </c>
    </row>
    <row r="73" spans="29:29" x14ac:dyDescent="0.25">
      <c r="AC73" t="e">
        <f t="shared" si="0"/>
        <v>#REF!</v>
      </c>
    </row>
    <row r="74" spans="29:29" x14ac:dyDescent="0.25">
      <c r="AC74" t="e">
        <f t="shared" si="0"/>
        <v>#REF!</v>
      </c>
    </row>
    <row r="75" spans="29:29" x14ac:dyDescent="0.25">
      <c r="AC75" t="e">
        <f t="shared" si="0"/>
        <v>#REF!</v>
      </c>
    </row>
    <row r="76" spans="29:29" x14ac:dyDescent="0.25">
      <c r="AC76" t="e">
        <f t="shared" si="0"/>
        <v>#REF!</v>
      </c>
    </row>
    <row r="77" spans="29:29" x14ac:dyDescent="0.25">
      <c r="AC77" t="e">
        <f t="shared" si="0"/>
        <v>#REF!</v>
      </c>
    </row>
    <row r="78" spans="29:29" x14ac:dyDescent="0.25">
      <c r="AC78" t="e">
        <f t="shared" si="0"/>
        <v>#REF!</v>
      </c>
    </row>
    <row r="79" spans="29:29" x14ac:dyDescent="0.25">
      <c r="AC79" t="e">
        <f t="shared" si="0"/>
        <v>#REF!</v>
      </c>
    </row>
    <row r="80" spans="29:29" x14ac:dyDescent="0.25">
      <c r="AC80" t="e">
        <f t="shared" si="0"/>
        <v>#REF!</v>
      </c>
    </row>
    <row r="81" spans="29:29" x14ac:dyDescent="0.25">
      <c r="AC81" t="e">
        <f t="shared" si="0"/>
        <v>#REF!</v>
      </c>
    </row>
    <row r="82" spans="29:29" x14ac:dyDescent="0.25">
      <c r="AC82" t="e">
        <f t="shared" si="0"/>
        <v>#REF!</v>
      </c>
    </row>
    <row r="83" spans="29:29" x14ac:dyDescent="0.25">
      <c r="AC83" t="e">
        <f t="shared" si="0"/>
        <v>#REF!</v>
      </c>
    </row>
    <row r="84" spans="29:29" x14ac:dyDescent="0.25">
      <c r="AC84" t="e">
        <f t="shared" si="0"/>
        <v>#REF!</v>
      </c>
    </row>
    <row r="85" spans="29:29" x14ac:dyDescent="0.25">
      <c r="AC85" t="e">
        <f t="shared" si="0"/>
        <v>#REF!</v>
      </c>
    </row>
    <row r="86" spans="29:29" x14ac:dyDescent="0.25">
      <c r="AC86" t="e">
        <f t="shared" si="0"/>
        <v>#REF!</v>
      </c>
    </row>
    <row r="87" spans="29:29" x14ac:dyDescent="0.25">
      <c r="AC87" t="e">
        <f t="shared" si="0"/>
        <v>#REF!</v>
      </c>
    </row>
    <row r="88" spans="29:29" x14ac:dyDescent="0.25">
      <c r="AC88" t="e">
        <f t="shared" si="0"/>
        <v>#REF!</v>
      </c>
    </row>
    <row r="89" spans="29:29" x14ac:dyDescent="0.25">
      <c r="AC89" t="e">
        <f t="shared" si="0"/>
        <v>#REF!</v>
      </c>
    </row>
    <row r="90" spans="29:29" x14ac:dyDescent="0.25">
      <c r="AC90" t="e">
        <f t="shared" si="0"/>
        <v>#REF!</v>
      </c>
    </row>
    <row r="91" spans="29:29" x14ac:dyDescent="0.25">
      <c r="AC91" t="e">
        <f t="shared" si="0"/>
        <v>#REF!</v>
      </c>
    </row>
    <row r="92" spans="29:29" x14ac:dyDescent="0.25">
      <c r="AC92" t="e">
        <f t="shared" si="0"/>
        <v>#REF!</v>
      </c>
    </row>
    <row r="93" spans="29:29" x14ac:dyDescent="0.25">
      <c r="AC93" t="e">
        <f t="shared" si="0"/>
        <v>#REF!</v>
      </c>
    </row>
    <row r="94" spans="29:29" x14ac:dyDescent="0.25">
      <c r="AC94" t="e">
        <f t="shared" si="0"/>
        <v>#REF!</v>
      </c>
    </row>
    <row r="95" spans="29:29" x14ac:dyDescent="0.25">
      <c r="AC95" t="e">
        <f t="shared" ref="AC95:AC144" si="1">AC67*1000</f>
        <v>#REF!</v>
      </c>
    </row>
    <row r="96" spans="29:29" x14ac:dyDescent="0.25">
      <c r="AC96" t="e">
        <f t="shared" si="1"/>
        <v>#REF!</v>
      </c>
    </row>
    <row r="97" spans="29:29" x14ac:dyDescent="0.25">
      <c r="AC97" t="e">
        <f t="shared" si="1"/>
        <v>#REF!</v>
      </c>
    </row>
    <row r="98" spans="29:29" x14ac:dyDescent="0.25">
      <c r="AC98" t="e">
        <f t="shared" si="1"/>
        <v>#REF!</v>
      </c>
    </row>
    <row r="99" spans="29:29" x14ac:dyDescent="0.25">
      <c r="AC99" t="e">
        <f t="shared" si="1"/>
        <v>#REF!</v>
      </c>
    </row>
    <row r="100" spans="29:29" x14ac:dyDescent="0.25">
      <c r="AC100" t="e">
        <f t="shared" si="1"/>
        <v>#REF!</v>
      </c>
    </row>
    <row r="101" spans="29:29" x14ac:dyDescent="0.25">
      <c r="AC101" t="e">
        <f t="shared" si="1"/>
        <v>#REF!</v>
      </c>
    </row>
    <row r="102" spans="29:29" x14ac:dyDescent="0.25">
      <c r="AC102" t="e">
        <f t="shared" si="1"/>
        <v>#REF!</v>
      </c>
    </row>
    <row r="103" spans="29:29" x14ac:dyDescent="0.25">
      <c r="AC103" t="e">
        <f t="shared" si="1"/>
        <v>#REF!</v>
      </c>
    </row>
    <row r="104" spans="29:29" x14ac:dyDescent="0.25">
      <c r="AC104" t="e">
        <f t="shared" si="1"/>
        <v>#REF!</v>
      </c>
    </row>
    <row r="105" spans="29:29" x14ac:dyDescent="0.25">
      <c r="AC105" t="e">
        <f t="shared" si="1"/>
        <v>#REF!</v>
      </c>
    </row>
    <row r="106" spans="29:29" x14ac:dyDescent="0.25">
      <c r="AC106" t="e">
        <f t="shared" si="1"/>
        <v>#REF!</v>
      </c>
    </row>
    <row r="107" spans="29:29" x14ac:dyDescent="0.25">
      <c r="AC107" t="e">
        <f t="shared" si="1"/>
        <v>#REF!</v>
      </c>
    </row>
    <row r="108" spans="29:29" x14ac:dyDescent="0.25">
      <c r="AC108" t="e">
        <f t="shared" si="1"/>
        <v>#REF!</v>
      </c>
    </row>
    <row r="109" spans="29:29" x14ac:dyDescent="0.25">
      <c r="AC109" t="e">
        <f t="shared" si="1"/>
        <v>#REF!</v>
      </c>
    </row>
    <row r="110" spans="29:29" x14ac:dyDescent="0.25">
      <c r="AC110" t="e">
        <f t="shared" si="1"/>
        <v>#REF!</v>
      </c>
    </row>
    <row r="111" spans="29:29" x14ac:dyDescent="0.25">
      <c r="AC111" t="e">
        <f t="shared" si="1"/>
        <v>#REF!</v>
      </c>
    </row>
    <row r="112" spans="29:29" x14ac:dyDescent="0.25">
      <c r="AC112" t="e">
        <f t="shared" si="1"/>
        <v>#REF!</v>
      </c>
    </row>
    <row r="113" spans="29:29" x14ac:dyDescent="0.25">
      <c r="AC113" t="e">
        <f t="shared" si="1"/>
        <v>#REF!</v>
      </c>
    </row>
    <row r="114" spans="29:29" x14ac:dyDescent="0.25">
      <c r="AC114" t="e">
        <f t="shared" si="1"/>
        <v>#REF!</v>
      </c>
    </row>
    <row r="115" spans="29:29" x14ac:dyDescent="0.25">
      <c r="AC115" t="e">
        <f t="shared" si="1"/>
        <v>#REF!</v>
      </c>
    </row>
    <row r="116" spans="29:29" x14ac:dyDescent="0.25">
      <c r="AC116" t="e">
        <f t="shared" si="1"/>
        <v>#REF!</v>
      </c>
    </row>
    <row r="117" spans="29:29" x14ac:dyDescent="0.25">
      <c r="AC117" t="e">
        <f t="shared" si="1"/>
        <v>#REF!</v>
      </c>
    </row>
    <row r="118" spans="29:29" x14ac:dyDescent="0.25">
      <c r="AC118" t="e">
        <f t="shared" si="1"/>
        <v>#REF!</v>
      </c>
    </row>
    <row r="119" spans="29:29" x14ac:dyDescent="0.25">
      <c r="AC119" t="e">
        <f t="shared" si="1"/>
        <v>#REF!</v>
      </c>
    </row>
    <row r="120" spans="29:29" x14ac:dyDescent="0.25">
      <c r="AC120" t="e">
        <f t="shared" si="1"/>
        <v>#REF!</v>
      </c>
    </row>
    <row r="121" spans="29:29" x14ac:dyDescent="0.25">
      <c r="AC121" t="e">
        <f t="shared" si="1"/>
        <v>#REF!</v>
      </c>
    </row>
    <row r="122" spans="29:29" x14ac:dyDescent="0.25">
      <c r="AC122" t="e">
        <f t="shared" si="1"/>
        <v>#REF!</v>
      </c>
    </row>
    <row r="123" spans="29:29" x14ac:dyDescent="0.25">
      <c r="AC123" t="e">
        <f t="shared" si="1"/>
        <v>#REF!</v>
      </c>
    </row>
    <row r="124" spans="29:29" x14ac:dyDescent="0.25">
      <c r="AC124" t="e">
        <f t="shared" si="1"/>
        <v>#REF!</v>
      </c>
    </row>
    <row r="125" spans="29:29" x14ac:dyDescent="0.25">
      <c r="AC125" t="e">
        <f t="shared" si="1"/>
        <v>#REF!</v>
      </c>
    </row>
    <row r="126" spans="29:29" x14ac:dyDescent="0.25">
      <c r="AC126" t="e">
        <f t="shared" si="1"/>
        <v>#REF!</v>
      </c>
    </row>
    <row r="127" spans="29:29" x14ac:dyDescent="0.25">
      <c r="AC127" t="e">
        <f t="shared" si="1"/>
        <v>#REF!</v>
      </c>
    </row>
    <row r="128" spans="29:29" x14ac:dyDescent="0.25">
      <c r="AC128" t="e">
        <f t="shared" si="1"/>
        <v>#REF!</v>
      </c>
    </row>
    <row r="129" spans="29:29" x14ac:dyDescent="0.25">
      <c r="AC129" t="e">
        <f t="shared" si="1"/>
        <v>#REF!</v>
      </c>
    </row>
    <row r="130" spans="29:29" x14ac:dyDescent="0.25">
      <c r="AC130" t="e">
        <f t="shared" si="1"/>
        <v>#REF!</v>
      </c>
    </row>
    <row r="131" spans="29:29" x14ac:dyDescent="0.25">
      <c r="AC131" t="e">
        <f t="shared" si="1"/>
        <v>#REF!</v>
      </c>
    </row>
    <row r="132" spans="29:29" x14ac:dyDescent="0.25">
      <c r="AC132" t="e">
        <f t="shared" si="1"/>
        <v>#REF!</v>
      </c>
    </row>
    <row r="133" spans="29:29" x14ac:dyDescent="0.25">
      <c r="AC133" t="e">
        <f t="shared" si="1"/>
        <v>#REF!</v>
      </c>
    </row>
    <row r="134" spans="29:29" x14ac:dyDescent="0.25">
      <c r="AC134" t="e">
        <f t="shared" si="1"/>
        <v>#REF!</v>
      </c>
    </row>
    <row r="135" spans="29:29" x14ac:dyDescent="0.25">
      <c r="AC135" t="e">
        <f t="shared" si="1"/>
        <v>#REF!</v>
      </c>
    </row>
    <row r="136" spans="29:29" x14ac:dyDescent="0.25">
      <c r="AC136" t="e">
        <f t="shared" si="1"/>
        <v>#REF!</v>
      </c>
    </row>
    <row r="137" spans="29:29" x14ac:dyDescent="0.25">
      <c r="AC137" t="e">
        <f t="shared" si="1"/>
        <v>#REF!</v>
      </c>
    </row>
    <row r="138" spans="29:29" x14ac:dyDescent="0.25">
      <c r="AC138" t="e">
        <f t="shared" si="1"/>
        <v>#REF!</v>
      </c>
    </row>
    <row r="139" spans="29:29" x14ac:dyDescent="0.25">
      <c r="AC139" t="e">
        <f t="shared" si="1"/>
        <v>#REF!</v>
      </c>
    </row>
    <row r="140" spans="29:29" x14ac:dyDescent="0.25">
      <c r="AC140" t="e">
        <f t="shared" si="1"/>
        <v>#REF!</v>
      </c>
    </row>
    <row r="141" spans="29:29" x14ac:dyDescent="0.25">
      <c r="AC141" t="e">
        <f t="shared" si="1"/>
        <v>#REF!</v>
      </c>
    </row>
    <row r="142" spans="29:29" x14ac:dyDescent="0.25">
      <c r="AC142" t="e">
        <f t="shared" si="1"/>
        <v>#REF!</v>
      </c>
    </row>
    <row r="143" spans="29:29" x14ac:dyDescent="0.25">
      <c r="AC143" t="e">
        <f t="shared" si="1"/>
        <v>#REF!</v>
      </c>
    </row>
    <row r="144" spans="29:29" x14ac:dyDescent="0.25">
      <c r="AC144" t="e">
        <f t="shared" si="1"/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2025-10-26T19:18:54Z</dcterms:modified>
</cp:coreProperties>
</file>