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repo\_____sowon\"/>
    </mc:Choice>
  </mc:AlternateContent>
  <xr:revisionPtr revIDLastSave="0" documentId="13_ncr:1_{11B475F2-FC0F-49AC-A678-1083891B5062}" xr6:coauthVersionLast="47" xr6:coauthVersionMax="47" xr10:uidLastSave="{00000000-0000-0000-0000-000000000000}"/>
  <bookViews>
    <workbookView xWindow="4500" yWindow="960" windowWidth="13650" windowHeight="7280" xr2:uid="{00000000-000D-0000-FFFF-FFFF00000000}"/>
  </bookViews>
  <sheets>
    <sheet name="Sheet1" sheetId="1" r:id="rId1"/>
  </sheets>
  <definedNames>
    <definedName name="_xlnm._FilterDatabase" localSheetId="0" hidden="1">Sheet1!$A$3:$AX$3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" l="1"/>
  <c r="L5" i="1"/>
  <c r="P8" i="1"/>
  <c r="P7" i="1"/>
  <c r="P6" i="1"/>
  <c r="P5" i="1"/>
  <c r="P4" i="1"/>
  <c r="L8" i="1"/>
  <c r="L7" i="1"/>
  <c r="L6" i="1"/>
  <c r="L4" i="1"/>
  <c r="H7" i="1"/>
  <c r="H6" i="1"/>
  <c r="H5" i="1"/>
  <c r="H4" i="1"/>
  <c r="AX5" i="1"/>
  <c r="AX6" i="1"/>
  <c r="AX7" i="1"/>
  <c r="AX4" i="1"/>
  <c r="AX8" i="1"/>
  <c r="AB7" i="1" l="1"/>
  <c r="AB6" i="1"/>
  <c r="AW4" i="1"/>
  <c r="H8" i="1"/>
  <c r="AF8" i="1" l="1"/>
  <c r="AB4" i="1" l="1"/>
  <c r="AF5" i="1"/>
  <c r="T7" i="1" l="1"/>
  <c r="X6" i="1"/>
  <c r="T6" i="1"/>
  <c r="AJ6" i="1" s="1"/>
  <c r="AL6" i="1" s="1"/>
  <c r="AI6" i="1" l="1"/>
  <c r="AK6" i="1" l="1"/>
  <c r="AM6" i="1" s="1"/>
  <c r="AP6" i="1"/>
  <c r="AB5" i="1" l="1"/>
  <c r="AB8" i="1" l="1"/>
  <c r="AO8" i="1"/>
  <c r="X8" i="1"/>
  <c r="AJ8" i="1" s="1"/>
  <c r="AL8" i="1" s="1"/>
  <c r="AQ8" i="1" l="1"/>
  <c r="AI8" i="1"/>
  <c r="AK8" i="1" l="1"/>
  <c r="AM8" i="1" s="1"/>
  <c r="AP8" i="1"/>
  <c r="AR8" i="1" s="1"/>
  <c r="AW8" i="1" l="1"/>
  <c r="AU8" i="1"/>
  <c r="T5" i="1" l="1"/>
  <c r="X7" i="1" l="1"/>
  <c r="AJ7" i="1" l="1"/>
  <c r="AL7" i="1" s="1"/>
  <c r="AI7" i="1"/>
  <c r="AK7" i="1" l="1"/>
  <c r="AM7" i="1" s="1"/>
  <c r="AP7" i="1"/>
  <c r="AO4" i="1" l="1"/>
  <c r="T4" i="1"/>
  <c r="AJ4" i="1" l="1"/>
  <c r="AL4" i="1" s="1"/>
  <c r="AI4" i="1"/>
  <c r="AQ4" i="1" l="1"/>
  <c r="AK4" i="1"/>
  <c r="AM4" i="1" s="1"/>
  <c r="AP4" i="1"/>
  <c r="AR4" i="1" s="1"/>
  <c r="AU4" i="1" l="1"/>
  <c r="AO7" i="1" l="1"/>
  <c r="AQ7" i="1" s="1"/>
  <c r="AR7" i="1" s="1"/>
  <c r="X5" i="1"/>
  <c r="AI5" i="1" l="1"/>
  <c r="AJ5" i="1"/>
  <c r="AL5" i="1" s="1"/>
  <c r="AK5" i="1" l="1"/>
  <c r="AM5" i="1" s="1"/>
  <c r="AP5" i="1"/>
  <c r="AW7" i="1" l="1"/>
  <c r="AU7" i="1"/>
  <c r="AO6" i="1" l="1"/>
  <c r="AQ6" i="1" s="1"/>
  <c r="AR6" i="1" s="1"/>
  <c r="AO5" i="1"/>
  <c r="AQ5" i="1" s="1"/>
  <c r="AR5" i="1" s="1"/>
  <c r="AW6" i="1" l="1"/>
  <c r="AU6" i="1"/>
  <c r="AW5" i="1" l="1"/>
  <c r="AU5" i="1"/>
  <c r="I1" i="1" l="1"/>
  <c r="M1" i="1" s="1"/>
  <c r="Q1" i="1" s="1"/>
  <c r="U1" i="1" s="1"/>
  <c r="Y1" i="1" s="1"/>
  <c r="AC1" i="1" s="1"/>
</calcChain>
</file>

<file path=xl/sharedStrings.xml><?xml version="1.0" encoding="utf-8"?>
<sst xmlns="http://schemas.openxmlformats.org/spreadsheetml/2006/main" count="75" uniqueCount="40">
  <si>
    <t>Name</t>
  </si>
  <si>
    <t>ID</t>
  </si>
  <si>
    <t>Shift</t>
  </si>
  <si>
    <t>Pay Rate/Hr</t>
  </si>
  <si>
    <t>Hours</t>
    <phoneticPr fontId="0" type="noConversion"/>
  </si>
  <si>
    <t xml:space="preserve">Pay </t>
    <phoneticPr fontId="0" type="noConversion"/>
  </si>
  <si>
    <t>Payroll
Pay Rate/Hr</t>
  </si>
  <si>
    <t>Pay</t>
  </si>
  <si>
    <t>Mon</t>
  </si>
  <si>
    <t>Tue</t>
    <phoneticPr fontId="0" type="noConversion"/>
  </si>
  <si>
    <t>Wed</t>
    <phoneticPr fontId="0" type="noConversion"/>
  </si>
  <si>
    <t>Thu</t>
    <phoneticPr fontId="0" type="noConversion"/>
  </si>
  <si>
    <t>Fri</t>
    <phoneticPr fontId="0" type="noConversion"/>
  </si>
  <si>
    <t>Sat</t>
    <phoneticPr fontId="0" type="noConversion"/>
  </si>
  <si>
    <t>Sun</t>
    <phoneticPr fontId="0" type="noConversion"/>
  </si>
  <si>
    <t>In</t>
    <phoneticPr fontId="0" type="noConversion"/>
  </si>
  <si>
    <t>Out</t>
    <phoneticPr fontId="0" type="noConversion"/>
  </si>
  <si>
    <t>Lunch</t>
    <phoneticPr fontId="0" type="noConversion"/>
  </si>
  <si>
    <t>Hr</t>
    <phoneticPr fontId="0" type="noConversion"/>
  </si>
  <si>
    <t>In</t>
  </si>
  <si>
    <t>Regualr</t>
    <phoneticPr fontId="0" type="noConversion"/>
  </si>
  <si>
    <t>Overtime</t>
    <phoneticPr fontId="0" type="noConversion"/>
  </si>
  <si>
    <t>Amount</t>
    <phoneticPr fontId="0" type="noConversion"/>
  </si>
  <si>
    <t>Regular</t>
  </si>
  <si>
    <t>Overtime</t>
  </si>
  <si>
    <t>Amount</t>
  </si>
  <si>
    <t>W2</t>
  </si>
  <si>
    <t>difference</t>
  </si>
  <si>
    <t>uniform</t>
  </si>
  <si>
    <t>Adrian Montalvan</t>
  </si>
  <si>
    <t>LG211</t>
  </si>
  <si>
    <t>1st</t>
    <phoneticPr fontId="0" type="noConversion"/>
  </si>
  <si>
    <t>Adrian Santos</t>
  </si>
  <si>
    <t>LG135</t>
  </si>
  <si>
    <t>Alan Ramos</t>
  </si>
  <si>
    <t>LG152</t>
  </si>
  <si>
    <t>Alberto Luna</t>
  </si>
  <si>
    <t>LG166</t>
  </si>
  <si>
    <t>Alfonso Garza</t>
  </si>
  <si>
    <t>LG257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</si>
</sst>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164" formatCode="h:mm;@"/>
    <numFmt numFmtId="165" formatCode="0.00_ "/>
    <numFmt numFmtId="166" formatCode="_-* #,##0.00_-;\-* #,##0.00_-;_-* &quot;-&quot;_-;_-@_-"/>
    <numFmt numFmtId="167" formatCode="m/d;@"/>
    <numFmt numFmtId="168" formatCode="&quot;$&quot;#,##0.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6" fontId="0" fillId="0" borderId="1" xfId="1" applyNumberFormat="1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2" fontId="0" fillId="0" borderId="1" xfId="0" applyNumberFormat="1" applyBorder="1" applyAlignment="1">
      <alignment horizontal="right" vertical="center"/>
    </xf>
    <xf numFmtId="164" fontId="0" fillId="0" borderId="1" xfId="0" applyNumberFormat="1" applyBorder="1"/>
    <xf numFmtId="0" fontId="6" fillId="0" borderId="0" xfId="0" applyFont="1"/>
    <xf numFmtId="0" fontId="3" fillId="0" borderId="1" xfId="2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2" fontId="5" fillId="0" borderId="1" xfId="2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2" fontId="0" fillId="0" borderId="1" xfId="0" applyNumberFormat="1" applyBorder="1"/>
    <xf numFmtId="44" fontId="0" fillId="0" borderId="1" xfId="3" applyFont="1" applyFill="1" applyBorder="1"/>
    <xf numFmtId="0" fontId="7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44" fontId="0" fillId="0" borderId="0" xfId="0" applyNumberFormat="1"/>
    <xf numFmtId="0" fontId="0" fillId="0" borderId="4" xfId="0" applyBorder="1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/>
    </xf>
    <xf numFmtId="4" fontId="0" fillId="0" borderId="0" xfId="0" applyNumberFormat="1"/>
    <xf numFmtId="168" fontId="0" fillId="0" borderId="0" xfId="0" applyNumberFormat="1"/>
    <xf numFmtId="0" fontId="0" fillId="2" borderId="0" xfId="0" applyFill="1"/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4" fontId="0" fillId="0" borderId="1" xfId="0" applyNumberFormat="1" applyBorder="1"/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4">
    <cellStyle name="Comma [0]" xfId="1" builtinId="6"/>
    <cellStyle name="Currency" xfId="3" builtinId="4"/>
    <cellStyle name="Normal" xfId="0" builtinId="0"/>
    <cellStyle name="Normal 2 4" xfId="2" xr:uid="{00000000-0005-0000-0000-000003000000}"/>
  </cellStyles>
  <dxfs count="1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8"/>
  <sheetViews>
    <sheetView tabSelected="1" view="pageBreakPreview" zoomScale="86" zoomScaleNormal="112" zoomScaleSheetLayoutView="86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B1" sqref="B1:H3"/>
    </sheetView>
  </sheetViews>
  <sheetFormatPr defaultRowHeight="15.5"/>
  <cols>
    <col min="1" max="1" width="4.453125" bestFit="1" customWidth="1"/>
    <col min="2" max="2" width="30.453125" style="7" bestFit="1" customWidth="1"/>
    <col min="3" max="3" width="8.6328125" style="7" customWidth="1"/>
    <col min="4" max="4" width="5.08984375" customWidth="1"/>
    <col min="5" max="7" width="9.08984375" customWidth="1"/>
    <col min="8" max="8" width="9.08984375" style="20" customWidth="1"/>
    <col min="9" max="20" width="9.08984375" customWidth="1"/>
    <col min="21" max="21" width="9.54296875" customWidth="1"/>
    <col min="22" max="34" width="9.08984375" customWidth="1"/>
    <col min="35" max="36" width="11.54296875" customWidth="1"/>
    <col min="37" max="37" width="10.36328125" customWidth="1"/>
    <col min="38" max="38" width="10.453125" customWidth="1"/>
    <col min="39" max="39" width="12.6328125" customWidth="1"/>
    <col min="40" max="40" width="10.6328125" customWidth="1"/>
    <col min="41" max="41" width="10.08984375" customWidth="1"/>
    <col min="42" max="43" width="12.6328125" customWidth="1"/>
    <col min="44" max="44" width="14" customWidth="1"/>
    <col min="45" max="45" width="5.6328125" customWidth="1"/>
    <col min="46" max="47" width="14" customWidth="1"/>
    <col min="48" max="48" width="12.6328125" bestFit="1" customWidth="1"/>
    <col min="49" max="49" width="14" bestFit="1" customWidth="1"/>
    <col min="50" max="50" width="41.6328125" bestFit="1" customWidth="1"/>
  </cols>
  <sheetData>
    <row r="1" spans="1:50" ht="15.75" customHeight="1">
      <c r="A1" s="43"/>
      <c r="B1" s="46" t="s">
        <v>0</v>
      </c>
      <c r="C1" s="46" t="s">
        <v>1</v>
      </c>
      <c r="D1" s="43" t="s">
        <v>2</v>
      </c>
      <c r="E1" s="42">
        <v>45663</v>
      </c>
      <c r="F1" s="42"/>
      <c r="G1" s="42"/>
      <c r="H1" s="42"/>
      <c r="I1" s="42">
        <f>E1+1</f>
        <v>45664</v>
      </c>
      <c r="J1" s="42"/>
      <c r="K1" s="42"/>
      <c r="L1" s="42"/>
      <c r="M1" s="42">
        <f>I1+1</f>
        <v>45665</v>
      </c>
      <c r="N1" s="42"/>
      <c r="O1" s="42"/>
      <c r="P1" s="42"/>
      <c r="Q1" s="42">
        <f>M1+1</f>
        <v>45666</v>
      </c>
      <c r="R1" s="42"/>
      <c r="S1" s="42"/>
      <c r="T1" s="42"/>
      <c r="U1" s="42">
        <f t="shared" ref="U1" si="0">Q1+1</f>
        <v>45667</v>
      </c>
      <c r="V1" s="42"/>
      <c r="W1" s="42"/>
      <c r="X1" s="42"/>
      <c r="Y1" s="42">
        <f t="shared" ref="Y1" si="1">U1+1</f>
        <v>45668</v>
      </c>
      <c r="Z1" s="42"/>
      <c r="AA1" s="42"/>
      <c r="AB1" s="42"/>
      <c r="AC1" s="42">
        <f t="shared" ref="AC1" si="2">Y1+1</f>
        <v>45669</v>
      </c>
      <c r="AD1" s="42"/>
      <c r="AE1" s="42"/>
      <c r="AF1" s="42"/>
      <c r="AG1" s="38" t="s">
        <v>3</v>
      </c>
      <c r="AH1" s="38"/>
      <c r="AI1" s="38" t="s">
        <v>4</v>
      </c>
      <c r="AJ1" s="38"/>
      <c r="AK1" s="38" t="s">
        <v>5</v>
      </c>
      <c r="AL1" s="38"/>
      <c r="AM1" s="38"/>
      <c r="AN1" s="28" t="s">
        <v>6</v>
      </c>
      <c r="AO1" s="29"/>
      <c r="AP1" s="32" t="s">
        <v>7</v>
      </c>
      <c r="AQ1" s="33"/>
      <c r="AR1" s="34"/>
    </row>
    <row r="2" spans="1:50" ht="15.75" customHeight="1">
      <c r="A2" s="44"/>
      <c r="B2" s="47"/>
      <c r="C2" s="47"/>
      <c r="D2" s="44"/>
      <c r="E2" s="39" t="s">
        <v>8</v>
      </c>
      <c r="F2" s="40"/>
      <c r="G2" s="40"/>
      <c r="H2" s="41"/>
      <c r="I2" s="38" t="s">
        <v>9</v>
      </c>
      <c r="J2" s="38"/>
      <c r="K2" s="38"/>
      <c r="L2" s="38"/>
      <c r="M2" s="38" t="s">
        <v>10</v>
      </c>
      <c r="N2" s="38"/>
      <c r="O2" s="38"/>
      <c r="P2" s="38"/>
      <c r="Q2" s="38" t="s">
        <v>11</v>
      </c>
      <c r="R2" s="38"/>
      <c r="S2" s="38"/>
      <c r="T2" s="38"/>
      <c r="U2" s="38" t="s">
        <v>12</v>
      </c>
      <c r="V2" s="38"/>
      <c r="W2" s="38"/>
      <c r="X2" s="38"/>
      <c r="Y2" s="38" t="s">
        <v>13</v>
      </c>
      <c r="Z2" s="38"/>
      <c r="AA2" s="38"/>
      <c r="AB2" s="38"/>
      <c r="AC2" s="38" t="s">
        <v>14</v>
      </c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0"/>
      <c r="AO2" s="31"/>
      <c r="AP2" s="35"/>
      <c r="AQ2" s="36"/>
      <c r="AR2" s="37"/>
    </row>
    <row r="3" spans="1:50" ht="16.5" customHeight="1">
      <c r="A3" s="45"/>
      <c r="B3" s="48"/>
      <c r="C3" s="48"/>
      <c r="D3" s="45"/>
      <c r="E3" s="1" t="s">
        <v>15</v>
      </c>
      <c r="F3" s="1" t="s">
        <v>16</v>
      </c>
      <c r="G3" s="1" t="s">
        <v>17</v>
      </c>
      <c r="H3" s="21" t="s">
        <v>18</v>
      </c>
      <c r="I3" s="1" t="s">
        <v>15</v>
      </c>
      <c r="J3" s="1" t="s">
        <v>16</v>
      </c>
      <c r="K3" s="1" t="s">
        <v>17</v>
      </c>
      <c r="L3" s="1" t="s">
        <v>18</v>
      </c>
      <c r="M3" s="1" t="s">
        <v>19</v>
      </c>
      <c r="N3" s="1" t="s">
        <v>16</v>
      </c>
      <c r="O3" s="1" t="s">
        <v>17</v>
      </c>
      <c r="P3" s="1" t="s">
        <v>18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15</v>
      </c>
      <c r="V3" s="1" t="s">
        <v>16</v>
      </c>
      <c r="W3" s="1" t="s">
        <v>17</v>
      </c>
      <c r="X3" s="1" t="s">
        <v>18</v>
      </c>
      <c r="Y3" s="1" t="s">
        <v>15</v>
      </c>
      <c r="Z3" s="1" t="s">
        <v>16</v>
      </c>
      <c r="AA3" s="1" t="s">
        <v>17</v>
      </c>
      <c r="AB3" s="1" t="s">
        <v>18</v>
      </c>
      <c r="AC3" s="1" t="s">
        <v>15</v>
      </c>
      <c r="AD3" s="1" t="s">
        <v>16</v>
      </c>
      <c r="AE3" s="1" t="s">
        <v>17</v>
      </c>
      <c r="AF3" s="1" t="s">
        <v>18</v>
      </c>
      <c r="AG3" s="2" t="s">
        <v>20</v>
      </c>
      <c r="AH3" s="2" t="s">
        <v>21</v>
      </c>
      <c r="AI3" s="1" t="s">
        <v>20</v>
      </c>
      <c r="AJ3" s="2" t="s">
        <v>21</v>
      </c>
      <c r="AK3" s="1" t="s">
        <v>20</v>
      </c>
      <c r="AL3" s="1" t="s">
        <v>21</v>
      </c>
      <c r="AM3" s="1" t="s">
        <v>22</v>
      </c>
      <c r="AN3" s="4" t="s">
        <v>23</v>
      </c>
      <c r="AO3" s="4" t="s">
        <v>24</v>
      </c>
      <c r="AP3" s="4" t="s">
        <v>23</v>
      </c>
      <c r="AQ3" s="4" t="s">
        <v>24</v>
      </c>
      <c r="AR3" s="4" t="s">
        <v>25</v>
      </c>
      <c r="AT3" s="19" t="s">
        <v>26</v>
      </c>
      <c r="AU3" s="19" t="s">
        <v>27</v>
      </c>
      <c r="AV3" s="19" t="s">
        <v>28</v>
      </c>
    </row>
    <row r="4" spans="1:50">
      <c r="A4" s="8">
        <v>1</v>
      </c>
      <c r="B4" s="25" t="s">
        <v>29</v>
      </c>
      <c r="C4" s="17" t="s">
        <v>30</v>
      </c>
      <c r="D4" s="16" t="s">
        <v>31</v>
      </c>
      <c r="E4" s="6">
        <v>0.29166666666666669</v>
      </c>
      <c r="F4" s="6">
        <v>0.79166666666666663</v>
      </c>
      <c r="G4" s="9">
        <v>2.0833333333333332E-2</v>
      </c>
      <c r="H4" s="10">
        <f t="shared" ref="H4:H8" si="3">ROUND(IF((OR(E4="",F4=""))," ",IF((E4&lt;F4),((F4-E4)*24-(G4*24)),((F4-E4)*24-(G4*24)+24))),2)</f>
        <v>11.5</v>
      </c>
      <c r="I4" s="6">
        <v>0.29166666666666669</v>
      </c>
      <c r="J4" s="6">
        <v>0.79166666666666663</v>
      </c>
      <c r="K4" s="9">
        <v>2.0833333333333332E-2</v>
      </c>
      <c r="L4" s="10">
        <f t="shared" ref="L4:L8" si="4">ROUND(IF((OR(I4="",J4=""))," ",IF((I4&lt;J4),((J4-I4)*24-(K4*24)),((J4-I4)*24-(K4*24)+24))),2)</f>
        <v>11.5</v>
      </c>
      <c r="M4" s="6">
        <v>0.29166666666666669</v>
      </c>
      <c r="N4" s="6">
        <v>0.79166666666666663</v>
      </c>
      <c r="O4" s="9">
        <v>2.0833333333333332E-2</v>
      </c>
      <c r="P4" s="10">
        <f t="shared" ref="P4:P8" si="5">ROUND(IF((OR(M4="",N4=""))," ",IF((M4&lt;N4),((N4-M4)*24-(O4*24)),((N4-M4)*24-(O4*24)+24))),2)</f>
        <v>11.5</v>
      </c>
      <c r="Q4" s="6">
        <v>0.29166666666666669</v>
      </c>
      <c r="R4" s="6">
        <v>0.79166666666666663</v>
      </c>
      <c r="S4" s="9">
        <v>2.0833333333333332E-2</v>
      </c>
      <c r="T4" s="10">
        <f t="shared" ref="T4:T8" si="6">ROUND(IF((OR(Q4="",R4=""))," ",IF((Q4&lt;R4),((R4-Q4)*24-(S4*24)),((R4-Q4)*24-(S4*24)+24))),2)</f>
        <v>11.5</v>
      </c>
      <c r="U4" s="6"/>
      <c r="V4" s="6"/>
      <c r="W4" s="9"/>
      <c r="X4" s="10"/>
      <c r="Y4" s="6">
        <v>0.29166666666666669</v>
      </c>
      <c r="Z4" s="6">
        <v>0.5625</v>
      </c>
      <c r="AA4" s="9">
        <v>2.0833333333333332E-2</v>
      </c>
      <c r="AB4" s="10">
        <f t="shared" ref="AB4:AB8" si="7">ROUND(IF((OR(Y4="",Z4=""))," ",IF((Y4&lt;Z4),((Z4-Y4)*24-(AA4*24)),((Z4-Y4)*24-(AA4*24)+24))),2)</f>
        <v>6</v>
      </c>
      <c r="AC4" s="6"/>
      <c r="AD4" s="6"/>
      <c r="AE4" s="9"/>
      <c r="AF4" s="10"/>
      <c r="AG4" s="11">
        <v>17.149999999999999</v>
      </c>
      <c r="AH4" s="11">
        <v>25.72</v>
      </c>
      <c r="AI4" s="12">
        <f t="shared" ref="AI4:AI8" si="8">ROUND(IF(SUM(AF4,AB4,X4,T4,P4,L4,H4)&lt;=40,SUM(AF4,AB4,X4,T4,P4,L4,H4),40),2)</f>
        <v>40</v>
      </c>
      <c r="AJ4" s="12">
        <f t="shared" ref="AJ4:AJ8" si="9">ROUND(IF(SUM(H4,L4,P4,T4,X4,AB4,AF4)&gt;40,SUM(H4,L4,P4,T4,X4,AB4,AF4)-40,0),2)</f>
        <v>12</v>
      </c>
      <c r="AK4" s="3">
        <f t="shared" ref="AK4:AK8" si="10">ROUND(AG4*AI4,2)</f>
        <v>686</v>
      </c>
      <c r="AL4" s="3">
        <f t="shared" ref="AL4:AL8" si="11">AH4*AJ4</f>
        <v>308.64</v>
      </c>
      <c r="AM4" s="3">
        <f t="shared" ref="AM4:AM8" si="12">SUM(AK4:AL4)</f>
        <v>994.64</v>
      </c>
      <c r="AN4" s="5">
        <v>13.5</v>
      </c>
      <c r="AO4" s="13">
        <f t="shared" ref="AO4:AO8" si="13">AN4*1.5</f>
        <v>20.25</v>
      </c>
      <c r="AP4" s="14">
        <f t="shared" ref="AP4:AP8" si="14">AN4*AI4</f>
        <v>540</v>
      </c>
      <c r="AQ4" s="14">
        <f t="shared" ref="AQ4:AQ8" si="15">AO4*AJ4</f>
        <v>243</v>
      </c>
      <c r="AR4" s="27">
        <f t="shared" ref="AR4:AR8" si="16">SUM(AP4:AQ4)</f>
        <v>783</v>
      </c>
      <c r="AS4" t="s">
        <v>26</v>
      </c>
      <c r="AT4" s="22"/>
      <c r="AU4" s="18">
        <f t="shared" ref="AU4:AU8" si="17">AR4-AT4</f>
        <v>783</v>
      </c>
      <c r="AV4" s="23"/>
      <c r="AW4" s="18">
        <f t="shared" ref="AW4:AW8" si="18">AT4+AV4</f>
        <v>0</v>
      </c>
      <c r="AX4" t="e">
        <f t="shared" ref="AX4:AX8" si="19">TRIM(MID(B4, FIND(",", B4) + 2, LEN(B4))) &amp; " " &amp; LEFT(B4, FIND(",", B4) - 1)</f>
        <v>#VALUE!</v>
      </c>
    </row>
    <row r="5" spans="1:50">
      <c r="A5" s="8">
        <v>2</v>
      </c>
      <c r="B5" s="25" t="s">
        <v>32</v>
      </c>
      <c r="C5" s="15" t="s">
        <v>33</v>
      </c>
      <c r="D5" s="1" t="s">
        <v>31</v>
      </c>
      <c r="E5" s="6">
        <v>0.29166666666666669</v>
      </c>
      <c r="F5" s="6">
        <v>0.79166666666666663</v>
      </c>
      <c r="G5" s="9">
        <v>2.0833333333333332E-2</v>
      </c>
      <c r="H5" s="10">
        <f t="shared" si="3"/>
        <v>11.5</v>
      </c>
      <c r="I5" s="6">
        <v>0.29166666666666669</v>
      </c>
      <c r="J5" s="6">
        <v>0.79166666666666663</v>
      </c>
      <c r="K5" s="9">
        <v>2.0833333333333332E-2</v>
      </c>
      <c r="L5" s="10">
        <f t="shared" si="4"/>
        <v>11.5</v>
      </c>
      <c r="M5" s="6">
        <v>0.29166666666666669</v>
      </c>
      <c r="N5" s="6">
        <v>0.79166666666666663</v>
      </c>
      <c r="O5" s="9">
        <v>2.0833333333333332E-2</v>
      </c>
      <c r="P5" s="10">
        <f t="shared" si="5"/>
        <v>11.5</v>
      </c>
      <c r="Q5" s="6">
        <v>0.29166666666666669</v>
      </c>
      <c r="R5" s="6">
        <v>0.79166666666666663</v>
      </c>
      <c r="S5" s="9">
        <v>2.0833333333333332E-2</v>
      </c>
      <c r="T5" s="10">
        <f t="shared" si="6"/>
        <v>11.5</v>
      </c>
      <c r="U5" s="6">
        <v>0.29166666666666669</v>
      </c>
      <c r="V5" s="6">
        <v>0.79166666666666663</v>
      </c>
      <c r="W5" s="9">
        <v>2.0833333333333332E-2</v>
      </c>
      <c r="X5" s="10">
        <f t="shared" ref="X5:X8" si="20">ROUND(IF((OR(U5="",V5=""))," ",IF((U5&lt;V5),((V5-U5)*24-(W5*24)),((V5-U5)*24-(W5*24)+24))),2)</f>
        <v>11.5</v>
      </c>
      <c r="Y5" s="6">
        <v>0.29166666666666669</v>
      </c>
      <c r="Z5" s="6">
        <v>0.79166666666666663</v>
      </c>
      <c r="AA5" s="9">
        <v>2.0833333333333332E-2</v>
      </c>
      <c r="AB5" s="10">
        <f t="shared" si="7"/>
        <v>11.5</v>
      </c>
      <c r="AC5" s="6">
        <v>0.29166666666666669</v>
      </c>
      <c r="AD5" s="6">
        <v>0.79166666666666663</v>
      </c>
      <c r="AE5" s="9">
        <v>2.0833333333333332E-2</v>
      </c>
      <c r="AF5" s="10">
        <f>ROUND(IF((OR(AC5="",AD5=""))," ",IF((AC5&lt;AD5),((AD5-AC5)*24-(AE5*24)),((AD5-AC5)*24-(AE5*24)+24))),2)</f>
        <v>11.5</v>
      </c>
      <c r="AG5" s="11">
        <v>15.24</v>
      </c>
      <c r="AH5" s="11">
        <v>22.86</v>
      </c>
      <c r="AI5" s="12">
        <f t="shared" si="8"/>
        <v>40</v>
      </c>
      <c r="AJ5" s="12">
        <f t="shared" si="9"/>
        <v>40.5</v>
      </c>
      <c r="AK5" s="3">
        <f t="shared" si="10"/>
        <v>609.6</v>
      </c>
      <c r="AL5" s="3">
        <f t="shared" si="11"/>
        <v>925.82999999999993</v>
      </c>
      <c r="AM5" s="3">
        <f t="shared" si="12"/>
        <v>1535.4299999999998</v>
      </c>
      <c r="AN5" s="5">
        <v>12</v>
      </c>
      <c r="AO5" s="13">
        <f t="shared" si="13"/>
        <v>18</v>
      </c>
      <c r="AP5" s="14">
        <f t="shared" si="14"/>
        <v>480</v>
      </c>
      <c r="AQ5" s="14">
        <f t="shared" si="15"/>
        <v>729</v>
      </c>
      <c r="AR5" s="27">
        <f t="shared" si="16"/>
        <v>1209</v>
      </c>
      <c r="AS5" s="24">
        <v>1099</v>
      </c>
      <c r="AT5" s="22"/>
      <c r="AU5" s="18">
        <f t="shared" si="17"/>
        <v>1209</v>
      </c>
      <c r="AV5" s="23"/>
      <c r="AW5" s="18">
        <f t="shared" si="18"/>
        <v>0</v>
      </c>
      <c r="AX5" t="e">
        <f t="shared" si="19"/>
        <v>#VALUE!</v>
      </c>
    </row>
    <row r="6" spans="1:50">
      <c r="A6" s="8">
        <v>3</v>
      </c>
      <c r="B6" s="26" t="s">
        <v>34</v>
      </c>
      <c r="C6" s="15" t="s">
        <v>35</v>
      </c>
      <c r="D6" s="1" t="s">
        <v>31</v>
      </c>
      <c r="E6" s="6">
        <v>0.29166666666666669</v>
      </c>
      <c r="F6" s="6">
        <v>0.79166666666666663</v>
      </c>
      <c r="G6" s="9">
        <v>2.0833333333333332E-2</v>
      </c>
      <c r="H6" s="10">
        <f t="shared" si="3"/>
        <v>11.5</v>
      </c>
      <c r="I6" s="6">
        <v>0.29166666666666669</v>
      </c>
      <c r="J6" s="6">
        <v>0.79166666666666663</v>
      </c>
      <c r="K6" s="9">
        <v>2.0833333333333332E-2</v>
      </c>
      <c r="L6" s="10">
        <f t="shared" si="4"/>
        <v>11.5</v>
      </c>
      <c r="M6" s="6">
        <v>0.29166666666666669</v>
      </c>
      <c r="N6" s="6">
        <v>0.79166666666666663</v>
      </c>
      <c r="O6" s="9">
        <v>2.0833333333333332E-2</v>
      </c>
      <c r="P6" s="10">
        <f t="shared" si="5"/>
        <v>11.5</v>
      </c>
      <c r="Q6" s="6">
        <v>0.29166666666666669</v>
      </c>
      <c r="R6" s="6">
        <v>0.79166666666666663</v>
      </c>
      <c r="S6" s="9">
        <v>2.0833333333333332E-2</v>
      </c>
      <c r="T6" s="10">
        <f t="shared" si="6"/>
        <v>11.5</v>
      </c>
      <c r="U6" s="6">
        <v>0.29166666666666669</v>
      </c>
      <c r="V6" s="6">
        <v>0.79166666666666663</v>
      </c>
      <c r="W6" s="9">
        <v>2.0833333333333332E-2</v>
      </c>
      <c r="X6" s="10">
        <f t="shared" si="20"/>
        <v>11.5</v>
      </c>
      <c r="Y6" s="6">
        <v>0.29166666666666669</v>
      </c>
      <c r="Z6" s="6">
        <v>0.79166666666666663</v>
      </c>
      <c r="AA6" s="9">
        <v>2.0833333333333332E-2</v>
      </c>
      <c r="AB6" s="10">
        <f t="shared" si="7"/>
        <v>11.5</v>
      </c>
      <c r="AC6" s="6"/>
      <c r="AD6" s="6"/>
      <c r="AE6" s="9"/>
      <c r="AF6" s="10"/>
      <c r="AG6" s="11">
        <v>15.88</v>
      </c>
      <c r="AH6" s="11">
        <v>23.82</v>
      </c>
      <c r="AI6" s="12">
        <f t="shared" si="8"/>
        <v>40</v>
      </c>
      <c r="AJ6" s="12">
        <f t="shared" si="9"/>
        <v>29</v>
      </c>
      <c r="AK6" s="3">
        <f t="shared" si="10"/>
        <v>635.20000000000005</v>
      </c>
      <c r="AL6" s="3">
        <f t="shared" si="11"/>
        <v>690.78</v>
      </c>
      <c r="AM6" s="3">
        <f t="shared" si="12"/>
        <v>1325.98</v>
      </c>
      <c r="AN6" s="5">
        <v>13</v>
      </c>
      <c r="AO6" s="13">
        <f t="shared" si="13"/>
        <v>19.5</v>
      </c>
      <c r="AP6" s="14">
        <f t="shared" si="14"/>
        <v>520</v>
      </c>
      <c r="AQ6" s="14">
        <f t="shared" si="15"/>
        <v>565.5</v>
      </c>
      <c r="AR6" s="27">
        <f t="shared" si="16"/>
        <v>1085.5</v>
      </c>
      <c r="AS6" s="24">
        <v>1099</v>
      </c>
      <c r="AT6" s="22"/>
      <c r="AU6" s="18">
        <f t="shared" si="17"/>
        <v>1085.5</v>
      </c>
      <c r="AV6" s="23"/>
      <c r="AW6" s="18">
        <f t="shared" si="18"/>
        <v>0</v>
      </c>
      <c r="AX6" t="e">
        <f t="shared" si="19"/>
        <v>#VALUE!</v>
      </c>
    </row>
    <row r="7" spans="1:50">
      <c r="A7" s="8">
        <v>4</v>
      </c>
      <c r="B7" s="26" t="s">
        <v>36</v>
      </c>
      <c r="C7" s="15" t="s">
        <v>37</v>
      </c>
      <c r="D7" s="1" t="s">
        <v>31</v>
      </c>
      <c r="E7" s="6">
        <v>0.29166666666666669</v>
      </c>
      <c r="F7" s="6">
        <v>0.79166666666666663</v>
      </c>
      <c r="G7" s="9">
        <v>2.0833333333333332E-2</v>
      </c>
      <c r="H7" s="10">
        <f t="shared" si="3"/>
        <v>11.5</v>
      </c>
      <c r="I7" s="6">
        <v>0.29166666666666669</v>
      </c>
      <c r="J7" s="6">
        <v>0.79166666666666663</v>
      </c>
      <c r="K7" s="9">
        <v>2.0833333333333332E-2</v>
      </c>
      <c r="L7" s="10">
        <f t="shared" si="4"/>
        <v>11.5</v>
      </c>
      <c r="M7" s="6">
        <v>0.29166666666666669</v>
      </c>
      <c r="N7" s="6">
        <v>0.79166666666666663</v>
      </c>
      <c r="O7" s="9">
        <v>2.0833333333333332E-2</v>
      </c>
      <c r="P7" s="10">
        <f t="shared" si="5"/>
        <v>11.5</v>
      </c>
      <c r="Q7" s="6">
        <v>0.29166666666666669</v>
      </c>
      <c r="R7" s="6">
        <v>0.79166666666666663</v>
      </c>
      <c r="S7" s="9">
        <v>2.0833333333333332E-2</v>
      </c>
      <c r="T7" s="10">
        <f t="shared" si="6"/>
        <v>11.5</v>
      </c>
      <c r="U7" s="6">
        <v>0.29166666666666669</v>
      </c>
      <c r="V7" s="6">
        <v>0.79166666666666663</v>
      </c>
      <c r="W7" s="9">
        <v>2.0833333333333332E-2</v>
      </c>
      <c r="X7" s="10">
        <f t="shared" si="20"/>
        <v>11.5</v>
      </c>
      <c r="Y7" s="6">
        <v>0.29166666666666669</v>
      </c>
      <c r="Z7" s="6">
        <v>0.79166666666666663</v>
      </c>
      <c r="AA7" s="9">
        <v>2.0833333333333332E-2</v>
      </c>
      <c r="AB7" s="10">
        <f t="shared" si="7"/>
        <v>11.5</v>
      </c>
      <c r="AC7" s="6"/>
      <c r="AD7" s="6"/>
      <c r="AE7" s="9"/>
      <c r="AF7" s="10"/>
      <c r="AG7" s="11">
        <v>16.510000000000002</v>
      </c>
      <c r="AH7" s="11">
        <v>24.77</v>
      </c>
      <c r="AI7" s="12">
        <f t="shared" si="8"/>
        <v>40</v>
      </c>
      <c r="AJ7" s="12">
        <f t="shared" si="9"/>
        <v>29</v>
      </c>
      <c r="AK7" s="3">
        <f t="shared" si="10"/>
        <v>660.4</v>
      </c>
      <c r="AL7" s="3">
        <f t="shared" si="11"/>
        <v>718.33</v>
      </c>
      <c r="AM7" s="3">
        <f t="shared" si="12"/>
        <v>1378.73</v>
      </c>
      <c r="AN7" s="5">
        <v>13</v>
      </c>
      <c r="AO7" s="13">
        <f t="shared" si="13"/>
        <v>19.5</v>
      </c>
      <c r="AP7" s="14">
        <f t="shared" si="14"/>
        <v>520</v>
      </c>
      <c r="AQ7" s="14">
        <f t="shared" si="15"/>
        <v>565.5</v>
      </c>
      <c r="AR7" s="27">
        <f t="shared" si="16"/>
        <v>1085.5</v>
      </c>
      <c r="AS7" s="24">
        <v>1099</v>
      </c>
      <c r="AT7" s="22"/>
      <c r="AU7" s="18">
        <f t="shared" si="17"/>
        <v>1085.5</v>
      </c>
      <c r="AV7" s="23"/>
      <c r="AW7" s="18">
        <f t="shared" si="18"/>
        <v>0</v>
      </c>
      <c r="AX7" t="e">
        <f t="shared" si="19"/>
        <v>#VALUE!</v>
      </c>
    </row>
    <row r="8" spans="1:50">
      <c r="A8" s="8">
        <v>5</v>
      </c>
      <c r="B8" s="26" t="s">
        <v>38</v>
      </c>
      <c r="C8" s="15" t="s">
        <v>39</v>
      </c>
      <c r="D8" s="1" t="s">
        <v>31</v>
      </c>
      <c r="E8" s="6">
        <v>0.29166666666666669</v>
      </c>
      <c r="F8" s="6">
        <v>0.79166666666666663</v>
      </c>
      <c r="G8" s="9">
        <v>2.0833333333333332E-2</v>
      </c>
      <c r="H8" s="10">
        <f t="shared" si="3"/>
        <v>11.5</v>
      </c>
      <c r="I8" s="6">
        <v>0.29166666666666669</v>
      </c>
      <c r="J8" s="6">
        <v>0.79166666666666663</v>
      </c>
      <c r="K8" s="9">
        <v>2.0833333333333332E-2</v>
      </c>
      <c r="L8" s="10">
        <f t="shared" si="4"/>
        <v>11.5</v>
      </c>
      <c r="M8" s="6">
        <v>0.29166666666666669</v>
      </c>
      <c r="N8" s="6">
        <v>0.79166666666666663</v>
      </c>
      <c r="O8" s="9">
        <v>2.0833333333333332E-2</v>
      </c>
      <c r="P8" s="10">
        <f t="shared" si="5"/>
        <v>11.5</v>
      </c>
      <c r="Q8" s="6">
        <v>0.29166666666666669</v>
      </c>
      <c r="R8" s="6">
        <v>0.79166666666666663</v>
      </c>
      <c r="S8" s="9">
        <v>2.0833333333333332E-2</v>
      </c>
      <c r="T8" s="10">
        <f t="shared" si="6"/>
        <v>11.5</v>
      </c>
      <c r="U8" s="6">
        <v>0.29166666666666669</v>
      </c>
      <c r="V8" s="6">
        <v>0.79166666666666663</v>
      </c>
      <c r="W8" s="9">
        <v>2.0833333333333332E-2</v>
      </c>
      <c r="X8" s="10">
        <f t="shared" si="20"/>
        <v>11.5</v>
      </c>
      <c r="Y8" s="6">
        <v>0.29166666666666669</v>
      </c>
      <c r="Z8" s="6">
        <v>0.79166666666666663</v>
      </c>
      <c r="AA8" s="9">
        <v>2.0833333333333332E-2</v>
      </c>
      <c r="AB8" s="10">
        <f t="shared" si="7"/>
        <v>11.5</v>
      </c>
      <c r="AC8" s="6">
        <v>0.29166666666666669</v>
      </c>
      <c r="AD8" s="6">
        <v>0.79166666666666663</v>
      </c>
      <c r="AE8" s="9">
        <v>2.0833333333333332E-2</v>
      </c>
      <c r="AF8" s="10">
        <f>ROUND(IF((OR(AC8="",AD8=""))," ",IF((AC8&lt;AD8),((AD8-AC8)*24-(AE8*24)),((AD8-AC8)*24-(AE8*24)+24))),2)</f>
        <v>11.5</v>
      </c>
      <c r="AG8" s="11">
        <v>15.24</v>
      </c>
      <c r="AH8" s="11">
        <v>22.86</v>
      </c>
      <c r="AI8" s="12">
        <f t="shared" si="8"/>
        <v>40</v>
      </c>
      <c r="AJ8" s="12">
        <f t="shared" si="9"/>
        <v>40.5</v>
      </c>
      <c r="AK8" s="3">
        <f t="shared" si="10"/>
        <v>609.6</v>
      </c>
      <c r="AL8" s="3">
        <f t="shared" si="11"/>
        <v>925.82999999999993</v>
      </c>
      <c r="AM8" s="3">
        <f t="shared" si="12"/>
        <v>1535.4299999999998</v>
      </c>
      <c r="AN8" s="5">
        <v>12.5</v>
      </c>
      <c r="AO8" s="13">
        <f t="shared" si="13"/>
        <v>18.75</v>
      </c>
      <c r="AP8" s="14">
        <f t="shared" si="14"/>
        <v>500</v>
      </c>
      <c r="AQ8" s="14">
        <f t="shared" si="15"/>
        <v>759.375</v>
      </c>
      <c r="AR8" s="27">
        <f t="shared" si="16"/>
        <v>1259.375</v>
      </c>
      <c r="AS8" t="s">
        <v>26</v>
      </c>
      <c r="AT8" s="22"/>
      <c r="AU8" s="18">
        <f t="shared" si="17"/>
        <v>1259.375</v>
      </c>
      <c r="AV8" s="23"/>
      <c r="AW8" s="18">
        <f t="shared" si="18"/>
        <v>0</v>
      </c>
      <c r="AX8" t="e">
        <f t="shared" si="19"/>
        <v>#VALUE!</v>
      </c>
    </row>
  </sheetData>
  <autoFilter ref="A3:AX8" xr:uid="{00000000-0001-0000-0000-000000000000}">
    <sortState xmlns:xlrd2="http://schemas.microsoft.com/office/spreadsheetml/2017/richdata2" ref="A6:AX8">
      <sortCondition ref="A3:A8"/>
    </sortState>
  </autoFilter>
  <mergeCells count="23">
    <mergeCell ref="M1:P1"/>
    <mergeCell ref="E1:H1"/>
    <mergeCell ref="I1:L1"/>
    <mergeCell ref="A1:A3"/>
    <mergeCell ref="B1:B3"/>
    <mergeCell ref="C1:C3"/>
    <mergeCell ref="D1:D3"/>
    <mergeCell ref="AN1:AO2"/>
    <mergeCell ref="AP1:AR2"/>
    <mergeCell ref="AK1:AM2"/>
    <mergeCell ref="E2:H2"/>
    <mergeCell ref="I2:L2"/>
    <mergeCell ref="M2:P2"/>
    <mergeCell ref="Q2:T2"/>
    <mergeCell ref="U2:X2"/>
    <mergeCell ref="Y2:AB2"/>
    <mergeCell ref="AC2:AF2"/>
    <mergeCell ref="Q1:T1"/>
    <mergeCell ref="U1:X1"/>
    <mergeCell ref="Y1:AB1"/>
    <mergeCell ref="AC1:AF1"/>
    <mergeCell ref="AG1:AH2"/>
    <mergeCell ref="AI1:AJ2"/>
  </mergeCells>
  <phoneticPr fontId="8" type="noConversion"/>
  <conditionalFormatting sqref="A4:A8">
    <cfRule type="containsText" dxfId="13" priority="3385" operator="containsText" text="2nd">
      <formula>NOT(ISERROR(SEARCH("2nd",A4)))</formula>
    </cfRule>
  </conditionalFormatting>
  <conditionalFormatting sqref="B1 B4:B1048576">
    <cfRule type="duplicateValues" dxfId="12" priority="1"/>
  </conditionalFormatting>
  <conditionalFormatting sqref="E4:AF8">
    <cfRule type="containsBlanks" dxfId="11" priority="563">
      <formula>LEN(TRIM(E4))=0</formula>
    </cfRule>
  </conditionalFormatting>
  <conditionalFormatting sqref="G5">
    <cfRule type="containsBlanks" dxfId="10" priority="123">
      <formula>LEN(TRIM(G5))=0</formula>
    </cfRule>
  </conditionalFormatting>
  <conditionalFormatting sqref="K4">
    <cfRule type="containsBlanks" dxfId="9" priority="133">
      <formula>LEN(TRIM(K4))=0</formula>
    </cfRule>
  </conditionalFormatting>
  <conditionalFormatting sqref="K7:K8">
    <cfRule type="containsBlanks" dxfId="8" priority="286">
      <formula>LEN(TRIM(K7))=0</formula>
    </cfRule>
  </conditionalFormatting>
  <conditionalFormatting sqref="M5">
    <cfRule type="containsBlanks" dxfId="7" priority="3207">
      <formula>LEN(TRIM(M5))=0</formula>
    </cfRule>
  </conditionalFormatting>
  <conditionalFormatting sqref="M8">
    <cfRule type="containsBlanks" dxfId="6" priority="3171">
      <formula>LEN(TRIM(M8))=0</formula>
    </cfRule>
  </conditionalFormatting>
  <conditionalFormatting sqref="O4">
    <cfRule type="containsBlanks" dxfId="5" priority="131">
      <formula>LEN(TRIM(O4))=0</formula>
    </cfRule>
  </conditionalFormatting>
  <conditionalFormatting sqref="O8">
    <cfRule type="containsBlanks" dxfId="4" priority="480">
      <formula>LEN(TRIM(O8))=0</formula>
    </cfRule>
  </conditionalFormatting>
  <conditionalFormatting sqref="S4">
    <cfRule type="containsBlanks" dxfId="3" priority="129">
      <formula>LEN(TRIM(S4))=0</formula>
    </cfRule>
  </conditionalFormatting>
  <conditionalFormatting sqref="W4">
    <cfRule type="containsBlanks" dxfId="2" priority="127">
      <formula>LEN(TRIM(W4))=0</formula>
    </cfRule>
  </conditionalFormatting>
  <conditionalFormatting sqref="AA4">
    <cfRule type="containsBlanks" dxfId="1" priority="125">
      <formula>LEN(TRIM(AA4))=0</formula>
    </cfRule>
  </conditionalFormatting>
  <conditionalFormatting sqref="AE7">
    <cfRule type="containsBlanks" dxfId="0" priority="1399">
      <formula>LEN(TRIM(AE7))=0</formula>
    </cfRule>
  </conditionalFormatting>
  <printOptions verticalCentered="1"/>
  <pageMargins left="0" right="0" top="0" bottom="0" header="0" footer="0"/>
  <pageSetup scale="30" orientation="landscape" horizontalDpi="300" verticalDpi="300" r:id="rId1"/>
  <colBreaks count="2" manualBreakCount="2">
    <brk id="32" max="1048575" man="1"/>
    <brk id="4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LGE Corps</dc:creator>
  <cp:keywords/>
  <dc:description/>
  <cp:lastModifiedBy>Song, Jaehoon</cp:lastModifiedBy>
  <cp:revision/>
  <dcterms:created xsi:type="dcterms:W3CDTF">2022-02-21T23:18:17Z</dcterms:created>
  <dcterms:modified xsi:type="dcterms:W3CDTF">2025-01-19T04:44:45Z</dcterms:modified>
  <cp:category/>
  <cp:contentStatus/>
</cp:coreProperties>
</file>