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 activeTab="6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input" sheetId="6" r:id="rId6"/>
    <sheet name="output" sheetId="7" r:id="rId7"/>
    <sheet name="포지션" sheetId="8" r:id="rId8"/>
    <sheet name="Sheet6" sheetId="9" r:id="rId9"/>
  </sheets>
  <definedNames>
    <definedName name="_xlnm._FilterDatabase" localSheetId="6" hidden="1">output!$A$1:$V$201</definedName>
    <definedName name="_xlnm._FilterDatabase" localSheetId="0" hidden="1">Sheet1!$A$1:$W$64</definedName>
    <definedName name="_xlnm._FilterDatabase" localSheetId="1" hidden="1">Sheet4!$A$1:$V$64</definedName>
    <definedName name="_xlnm._FilterDatabase" localSheetId="4" hidden="1">Sheet5!$A$1:$O$66</definedName>
  </definedNames>
  <calcPr calcId="124519"/>
</workbook>
</file>

<file path=xl/calcChain.xml><?xml version="1.0" encoding="utf-8"?>
<calcChain xmlns="http://schemas.openxmlformats.org/spreadsheetml/2006/main">
  <c r="G55" i="7"/>
  <c r="H55" s="1"/>
  <c r="B2"/>
  <c r="B35"/>
  <c r="E6"/>
  <c r="E16"/>
  <c r="E12"/>
  <c r="E8"/>
  <c r="E80"/>
  <c r="E39"/>
  <c r="E17"/>
  <c r="E4"/>
  <c r="E18"/>
  <c r="E15"/>
  <c r="E62"/>
  <c r="E10"/>
  <c r="E65"/>
  <c r="E5"/>
  <c r="E55"/>
  <c r="E3"/>
  <c r="E47"/>
  <c r="E9"/>
  <c r="E7"/>
  <c r="E19"/>
  <c r="E13"/>
  <c r="E54"/>
  <c r="G54" s="1"/>
  <c r="H54" s="1"/>
  <c r="E25"/>
  <c r="E42"/>
  <c r="E82"/>
  <c r="E83"/>
  <c r="E72"/>
  <c r="E11"/>
  <c r="E50"/>
  <c r="E41"/>
  <c r="E24"/>
  <c r="G24" s="1"/>
  <c r="H24" s="1"/>
  <c r="E44"/>
  <c r="G44" s="1"/>
  <c r="H44" s="1"/>
  <c r="E67"/>
  <c r="E14"/>
  <c r="E74"/>
  <c r="E30"/>
  <c r="E78"/>
  <c r="E81"/>
  <c r="G81" s="1"/>
  <c r="H81" s="1"/>
  <c r="E69"/>
  <c r="E76"/>
  <c r="E77"/>
  <c r="E27"/>
  <c r="E75"/>
  <c r="E32"/>
  <c r="E21"/>
  <c r="E61"/>
  <c r="G61" s="1"/>
  <c r="H61" s="1"/>
  <c r="E20"/>
  <c r="E60"/>
  <c r="E73"/>
  <c r="E37"/>
  <c r="E51"/>
  <c r="E38"/>
  <c r="E22"/>
  <c r="E23"/>
  <c r="G23" s="1"/>
  <c r="H23" s="1"/>
  <c r="E46"/>
  <c r="E70"/>
  <c r="E35"/>
  <c r="E28"/>
  <c r="E49"/>
  <c r="E58"/>
  <c r="E79"/>
  <c r="E26"/>
  <c r="E43"/>
  <c r="E59"/>
  <c r="E71"/>
  <c r="G71" s="1"/>
  <c r="H71" s="1"/>
  <c r="E63"/>
  <c r="E29"/>
  <c r="E48"/>
  <c r="E52"/>
  <c r="E57"/>
  <c r="E68"/>
  <c r="E66"/>
  <c r="E33"/>
  <c r="G33" s="1"/>
  <c r="H33" s="1"/>
  <c r="E56"/>
  <c r="E34"/>
  <c r="E64"/>
  <c r="E40"/>
  <c r="E53"/>
  <c r="E31"/>
  <c r="E36"/>
  <c r="E45"/>
  <c r="G45" s="1"/>
  <c r="H45" s="1"/>
  <c r="C6"/>
  <c r="C16"/>
  <c r="C12"/>
  <c r="C8"/>
  <c r="C80"/>
  <c r="C39"/>
  <c r="C17"/>
  <c r="C4"/>
  <c r="C18"/>
  <c r="C15"/>
  <c r="C62"/>
  <c r="C10"/>
  <c r="C65"/>
  <c r="C5"/>
  <c r="C55"/>
  <c r="C3"/>
  <c r="C47"/>
  <c r="C9"/>
  <c r="C7"/>
  <c r="C19"/>
  <c r="C13"/>
  <c r="C54"/>
  <c r="C25"/>
  <c r="C42"/>
  <c r="C82"/>
  <c r="C83"/>
  <c r="C72"/>
  <c r="C11"/>
  <c r="C50"/>
  <c r="C41"/>
  <c r="C24"/>
  <c r="C44"/>
  <c r="C67"/>
  <c r="C14"/>
  <c r="C74"/>
  <c r="C30"/>
  <c r="C78"/>
  <c r="C81"/>
  <c r="C69"/>
  <c r="C76"/>
  <c r="C77"/>
  <c r="C27"/>
  <c r="C75"/>
  <c r="C32"/>
  <c r="C21"/>
  <c r="C61"/>
  <c r="C20"/>
  <c r="C60"/>
  <c r="C73"/>
  <c r="C37"/>
  <c r="C51"/>
  <c r="C38"/>
  <c r="C22"/>
  <c r="G22" s="1"/>
  <c r="H22" s="1"/>
  <c r="C23"/>
  <c r="C46"/>
  <c r="C70"/>
  <c r="C35"/>
  <c r="C28"/>
  <c r="C49"/>
  <c r="C58"/>
  <c r="C79"/>
  <c r="C26"/>
  <c r="C43"/>
  <c r="C59"/>
  <c r="C71"/>
  <c r="C63"/>
  <c r="C29"/>
  <c r="C48"/>
  <c r="C52"/>
  <c r="C57"/>
  <c r="C68"/>
  <c r="C66"/>
  <c r="C33"/>
  <c r="C56"/>
  <c r="C34"/>
  <c r="C64"/>
  <c r="C40"/>
  <c r="C53"/>
  <c r="C31"/>
  <c r="C36"/>
  <c r="C45"/>
  <c r="B54"/>
  <c r="B25"/>
  <c r="B42"/>
  <c r="B82"/>
  <c r="B83"/>
  <c r="B72"/>
  <c r="B11"/>
  <c r="G11" s="1"/>
  <c r="H11" s="1"/>
  <c r="B50"/>
  <c r="B41"/>
  <c r="B24"/>
  <c r="B44"/>
  <c r="B67"/>
  <c r="B14"/>
  <c r="B74"/>
  <c r="B30"/>
  <c r="B78"/>
  <c r="B81"/>
  <c r="B69"/>
  <c r="B76"/>
  <c r="B77"/>
  <c r="B27"/>
  <c r="B75"/>
  <c r="B32"/>
  <c r="B21"/>
  <c r="B61"/>
  <c r="B20"/>
  <c r="B60"/>
  <c r="B73"/>
  <c r="B37"/>
  <c r="B51"/>
  <c r="B38"/>
  <c r="G38" s="1"/>
  <c r="H38" s="1"/>
  <c r="B22"/>
  <c r="B23"/>
  <c r="B46"/>
  <c r="B70"/>
  <c r="B28"/>
  <c r="B49"/>
  <c r="B58"/>
  <c r="B79"/>
  <c r="B26"/>
  <c r="B43"/>
  <c r="B59"/>
  <c r="B71"/>
  <c r="B63"/>
  <c r="B29"/>
  <c r="B48"/>
  <c r="B52"/>
  <c r="B57"/>
  <c r="B68"/>
  <c r="B66"/>
  <c r="B33"/>
  <c r="B56"/>
  <c r="B34"/>
  <c r="B64"/>
  <c r="B40"/>
  <c r="B53"/>
  <c r="B31"/>
  <c r="B36"/>
  <c r="B45"/>
  <c r="B6"/>
  <c r="B16"/>
  <c r="B12"/>
  <c r="B8"/>
  <c r="B80"/>
  <c r="B39"/>
  <c r="B17"/>
  <c r="B4"/>
  <c r="B18"/>
  <c r="B15"/>
  <c r="B62"/>
  <c r="B10"/>
  <c r="G10" s="1"/>
  <c r="H10" s="1"/>
  <c r="B65"/>
  <c r="B5"/>
  <c r="B55"/>
  <c r="B3"/>
  <c r="B47"/>
  <c r="B9"/>
  <c r="B7"/>
  <c r="B19"/>
  <c r="B13"/>
  <c r="A6"/>
  <c r="A16"/>
  <c r="A12"/>
  <c r="A8"/>
  <c r="A80"/>
  <c r="A39"/>
  <c r="A17"/>
  <c r="A4"/>
  <c r="A18"/>
  <c r="A15"/>
  <c r="A62"/>
  <c r="A10"/>
  <c r="A65"/>
  <c r="A5"/>
  <c r="A55"/>
  <c r="A3"/>
  <c r="A47"/>
  <c r="A9"/>
  <c r="A7"/>
  <c r="A19"/>
  <c r="A13"/>
  <c r="A54"/>
  <c r="A25"/>
  <c r="A42"/>
  <c r="A82"/>
  <c r="A83"/>
  <c r="A72"/>
  <c r="A11"/>
  <c r="A50"/>
  <c r="A41"/>
  <c r="A24"/>
  <c r="A44"/>
  <c r="A67"/>
  <c r="A14"/>
  <c r="A74"/>
  <c r="A30"/>
  <c r="A78"/>
  <c r="A81"/>
  <c r="A69"/>
  <c r="A76"/>
  <c r="A77"/>
  <c r="A27"/>
  <c r="A75"/>
  <c r="A32"/>
  <c r="A21"/>
  <c r="A61"/>
  <c r="A20"/>
  <c r="A60"/>
  <c r="A73"/>
  <c r="A37"/>
  <c r="A51"/>
  <c r="A38"/>
  <c r="A22"/>
  <c r="A23"/>
  <c r="A46"/>
  <c r="A70"/>
  <c r="A35"/>
  <c r="A28"/>
  <c r="A49"/>
  <c r="A58"/>
  <c r="A79"/>
  <c r="A26"/>
  <c r="A43"/>
  <c r="A59"/>
  <c r="A71"/>
  <c r="A63"/>
  <c r="A29"/>
  <c r="A48"/>
  <c r="A52"/>
  <c r="A57"/>
  <c r="A68"/>
  <c r="A66"/>
  <c r="A33"/>
  <c r="A56"/>
  <c r="A34"/>
  <c r="A64"/>
  <c r="A40"/>
  <c r="A53"/>
  <c r="A31"/>
  <c r="A36"/>
  <c r="A45"/>
  <c r="G52" l="1"/>
  <c r="H52" s="1"/>
  <c r="G4"/>
  <c r="H4" s="1"/>
  <c r="G35"/>
  <c r="H35" s="1"/>
  <c r="G73"/>
  <c r="H73" s="1"/>
  <c r="G77"/>
  <c r="H77" s="1"/>
  <c r="G67"/>
  <c r="H67" s="1"/>
  <c r="G82"/>
  <c r="H82" s="1"/>
  <c r="G47"/>
  <c r="H47" s="1"/>
  <c r="G6"/>
  <c r="H6" s="1"/>
  <c r="G28"/>
  <c r="H28" s="1"/>
  <c r="G27"/>
  <c r="H27" s="1"/>
  <c r="G14"/>
  <c r="H14" s="1"/>
  <c r="G83"/>
  <c r="H83" s="1"/>
  <c r="G9"/>
  <c r="H9" s="1"/>
  <c r="G15"/>
  <c r="H15" s="1"/>
  <c r="G31"/>
  <c r="H31" s="1"/>
  <c r="G29"/>
  <c r="H29" s="1"/>
  <c r="G49"/>
  <c r="H49" s="1"/>
  <c r="G75"/>
  <c r="H75" s="1"/>
  <c r="G72"/>
  <c r="H72" s="1"/>
  <c r="G30"/>
  <c r="H30" s="1"/>
  <c r="G8"/>
  <c r="H8" s="1"/>
  <c r="G34"/>
  <c r="H34" s="1"/>
  <c r="G51"/>
  <c r="H51" s="1"/>
  <c r="G74"/>
  <c r="H74" s="1"/>
  <c r="G41"/>
  <c r="H41" s="1"/>
  <c r="G56"/>
  <c r="H56" s="1"/>
  <c r="G63"/>
  <c r="H63" s="1"/>
  <c r="G37"/>
  <c r="H37" s="1"/>
  <c r="G16"/>
  <c r="H16" s="1"/>
  <c r="G7"/>
  <c r="H7" s="1"/>
  <c r="G62"/>
  <c r="H62" s="1"/>
  <c r="G12"/>
  <c r="H12" s="1"/>
  <c r="G36"/>
  <c r="H36" s="1"/>
  <c r="G66"/>
  <c r="H66" s="1"/>
  <c r="G20"/>
  <c r="H20" s="1"/>
  <c r="G64"/>
  <c r="H64" s="1"/>
  <c r="G48"/>
  <c r="H48" s="1"/>
  <c r="G58"/>
  <c r="H58" s="1"/>
  <c r="G32"/>
  <c r="H32" s="1"/>
  <c r="G19"/>
  <c r="H19" s="1"/>
  <c r="G79"/>
  <c r="H79" s="1"/>
  <c r="G40"/>
  <c r="H40" s="1"/>
  <c r="G78"/>
  <c r="H78" s="1"/>
  <c r="G13"/>
  <c r="H13" s="1"/>
  <c r="G80"/>
  <c r="H80" s="1"/>
  <c r="G57"/>
  <c r="H57" s="1"/>
  <c r="G26"/>
  <c r="H26" s="1"/>
  <c r="G5"/>
  <c r="H5" s="1"/>
  <c r="G39"/>
  <c r="H39" s="1"/>
  <c r="G68"/>
  <c r="H68" s="1"/>
  <c r="G43"/>
  <c r="H43" s="1"/>
  <c r="G46"/>
  <c r="H46" s="1"/>
  <c r="G69"/>
  <c r="H69" s="1"/>
  <c r="G25"/>
  <c r="H25" s="1"/>
  <c r="G17"/>
  <c r="H17" s="1"/>
  <c r="G18"/>
  <c r="H18" s="1"/>
  <c r="G21"/>
  <c r="H21" s="1"/>
  <c r="G50"/>
  <c r="H50" s="1"/>
  <c r="G65"/>
  <c r="H65" s="1"/>
  <c r="G53"/>
  <c r="H53" s="1"/>
  <c r="G59"/>
  <c r="H59" s="1"/>
  <c r="G70"/>
  <c r="H70" s="1"/>
  <c r="G60"/>
  <c r="H60" s="1"/>
  <c r="G76"/>
  <c r="H76" s="1"/>
  <c r="G42"/>
  <c r="H42" s="1"/>
  <c r="G3"/>
  <c r="H3" s="1"/>
  <c r="V6"/>
  <c r="V16"/>
  <c r="V12"/>
  <c r="V8"/>
  <c r="V80"/>
  <c r="V39"/>
  <c r="V17"/>
  <c r="V4"/>
  <c r="V18"/>
  <c r="V15"/>
  <c r="V62"/>
  <c r="V10"/>
  <c r="V65"/>
  <c r="V5"/>
  <c r="V55"/>
  <c r="V3"/>
  <c r="V47"/>
  <c r="V9"/>
  <c r="V7"/>
  <c r="V19"/>
  <c r="V13"/>
  <c r="V54"/>
  <c r="V25"/>
  <c r="V42"/>
  <c r="V82"/>
  <c r="V83"/>
  <c r="V72"/>
  <c r="V11"/>
  <c r="V50"/>
  <c r="V41"/>
  <c r="V24"/>
  <c r="V44"/>
  <c r="V67"/>
  <c r="V14"/>
  <c r="V30"/>
  <c r="V74"/>
  <c r="V78"/>
  <c r="V69"/>
  <c r="V81"/>
  <c r="V76"/>
  <c r="V77"/>
  <c r="V27"/>
  <c r="V75"/>
  <c r="V32"/>
  <c r="V21"/>
  <c r="V61"/>
  <c r="V20"/>
  <c r="V60"/>
  <c r="V73"/>
  <c r="V37"/>
  <c r="V51"/>
  <c r="V38"/>
  <c r="V23"/>
  <c r="V22"/>
  <c r="V46"/>
  <c r="V70"/>
  <c r="V35"/>
  <c r="V28"/>
  <c r="V49"/>
  <c r="V58"/>
  <c r="V79"/>
  <c r="V43"/>
  <c r="V26"/>
  <c r="V48"/>
  <c r="V71"/>
  <c r="V63"/>
  <c r="V29"/>
  <c r="V59"/>
  <c r="V52"/>
  <c r="V57"/>
  <c r="V66"/>
  <c r="V68"/>
  <c r="V56"/>
  <c r="V33"/>
  <c r="V34"/>
  <c r="V64"/>
  <c r="V40"/>
  <c r="V31"/>
  <c r="V53"/>
  <c r="V45"/>
  <c r="V36"/>
  <c r="A2"/>
  <c r="D18"/>
  <c r="C2"/>
  <c r="E2"/>
  <c r="G2" l="1"/>
  <c r="H2" s="1"/>
  <c r="D63"/>
  <c r="V84"/>
  <c r="V2"/>
  <c r="D70"/>
  <c r="D29"/>
  <c r="D12"/>
  <c r="D40"/>
  <c r="D55"/>
  <c r="D78"/>
  <c r="D39"/>
  <c r="D10"/>
  <c r="D37"/>
  <c r="D48"/>
  <c r="D62"/>
  <c r="D65"/>
  <c r="D54"/>
  <c r="D3"/>
  <c r="D33"/>
  <c r="D41"/>
  <c r="D74"/>
  <c r="D66"/>
  <c r="D67"/>
  <c r="D52"/>
  <c r="D82"/>
  <c r="D21"/>
  <c r="D79"/>
  <c r="D31"/>
  <c r="D19"/>
  <c r="D27"/>
  <c r="D32"/>
  <c r="D42"/>
  <c r="D13"/>
  <c r="D25"/>
  <c r="D26"/>
  <c r="D47"/>
  <c r="D4"/>
  <c r="D49"/>
  <c r="D71"/>
  <c r="D16"/>
  <c r="D60"/>
  <c r="D17"/>
  <c r="D53"/>
  <c r="D20"/>
  <c r="D73"/>
  <c r="D44"/>
  <c r="D36"/>
  <c r="D43"/>
  <c r="D64"/>
  <c r="D81"/>
  <c r="D30"/>
  <c r="D28"/>
  <c r="D76"/>
  <c r="D80"/>
  <c r="D9"/>
  <c r="D50"/>
  <c r="D14"/>
  <c r="D7"/>
  <c r="D75"/>
  <c r="D15"/>
  <c r="D8"/>
  <c r="D72"/>
  <c r="D45"/>
  <c r="D56"/>
  <c r="D57"/>
  <c r="D83"/>
  <c r="D51"/>
  <c r="D11"/>
  <c r="D34"/>
  <c r="D35"/>
  <c r="D22"/>
  <c r="D38"/>
  <c r="D69"/>
  <c r="D59"/>
  <c r="D24"/>
  <c r="D5"/>
  <c r="D77"/>
  <c r="D58"/>
  <c r="D6"/>
  <c r="D61"/>
  <c r="D46"/>
  <c r="D68"/>
  <c r="D23"/>
  <c r="I29"/>
  <c r="I64"/>
  <c r="I51"/>
  <c r="I19"/>
  <c r="I41"/>
  <c r="I44"/>
  <c r="I40"/>
  <c r="I56"/>
  <c r="I3"/>
  <c r="I54"/>
  <c r="I45"/>
  <c r="I65"/>
  <c r="I48"/>
  <c r="I72"/>
  <c r="I17"/>
  <c r="I2"/>
  <c r="I23"/>
  <c r="I6"/>
  <c r="I62"/>
  <c r="I12"/>
  <c r="I68"/>
  <c r="I60"/>
  <c r="I5"/>
  <c r="I75"/>
  <c r="I37"/>
  <c r="I50"/>
  <c r="I4"/>
  <c r="I79"/>
  <c r="I77"/>
  <c r="I58"/>
  <c r="I14"/>
  <c r="I8"/>
  <c r="I10"/>
  <c r="I46"/>
  <c r="I82"/>
  <c r="I70"/>
  <c r="I59"/>
  <c r="I15"/>
  <c r="I9"/>
  <c r="I80"/>
  <c r="I49"/>
  <c r="I21"/>
  <c r="I63"/>
  <c r="I71"/>
  <c r="I78"/>
  <c r="I7"/>
  <c r="I28"/>
  <c r="I61"/>
  <c r="I47"/>
  <c r="I26"/>
  <c r="I38"/>
  <c r="I24"/>
  <c r="I16"/>
  <c r="I76"/>
  <c r="I67"/>
  <c r="I30"/>
  <c r="I18"/>
  <c r="I52"/>
  <c r="I35"/>
  <c r="I81"/>
  <c r="I74"/>
  <c r="I11"/>
  <c r="I43"/>
  <c r="I55"/>
  <c r="I22"/>
  <c r="I36"/>
  <c r="I32"/>
  <c r="I34"/>
  <c r="I69"/>
  <c r="I25"/>
  <c r="I42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F55" l="1"/>
  <c r="F24"/>
  <c r="F61"/>
  <c r="F71"/>
  <c r="F80"/>
  <c r="F70"/>
  <c r="F8"/>
  <c r="F79"/>
  <c r="F75"/>
  <c r="F12"/>
  <c r="F2"/>
  <c r="F65"/>
  <c r="F20"/>
  <c r="F3"/>
  <c r="F40"/>
  <c r="F51"/>
  <c r="F42"/>
  <c r="F32"/>
  <c r="F43"/>
  <c r="F35"/>
  <c r="F67"/>
  <c r="F38"/>
  <c r="F28"/>
  <c r="F63"/>
  <c r="F9"/>
  <c r="F82"/>
  <c r="F14"/>
  <c r="F4"/>
  <c r="F5"/>
  <c r="F62"/>
  <c r="F17"/>
  <c r="F27"/>
  <c r="F13"/>
  <c r="F25"/>
  <c r="F36"/>
  <c r="M36"/>
  <c r="F11"/>
  <c r="M11"/>
  <c r="F52"/>
  <c r="M52"/>
  <c r="F76"/>
  <c r="F26"/>
  <c r="M26"/>
  <c r="F7"/>
  <c r="F21"/>
  <c r="F15"/>
  <c r="F46"/>
  <c r="F58"/>
  <c r="F50"/>
  <c r="F60"/>
  <c r="F6"/>
  <c r="F54"/>
  <c r="M54"/>
  <c r="F56"/>
  <c r="F44"/>
  <c r="F19"/>
  <c r="F64"/>
  <c r="F47"/>
  <c r="F37"/>
  <c r="M37"/>
  <c r="N37" s="1"/>
  <c r="O37" s="1"/>
  <c r="F23"/>
  <c r="M23"/>
  <c r="N23" s="1"/>
  <c r="F48"/>
  <c r="F45"/>
  <c r="F83"/>
  <c r="F39"/>
  <c r="J54"/>
  <c r="K54" s="1"/>
  <c r="L54" s="1"/>
  <c r="J29"/>
  <c r="K29" s="1"/>
  <c r="L29" s="1"/>
  <c r="I20"/>
  <c r="J20" s="1"/>
  <c r="K20" s="1"/>
  <c r="L20" s="1"/>
  <c r="J41"/>
  <c r="K41" s="1"/>
  <c r="L41" s="1"/>
  <c r="J19"/>
  <c r="K19" s="1"/>
  <c r="S69"/>
  <c r="S45"/>
  <c r="S56"/>
  <c r="S72"/>
  <c r="S53"/>
  <c r="S33"/>
  <c r="S41"/>
  <c r="S29"/>
  <c r="S22"/>
  <c r="S74"/>
  <c r="S18"/>
  <c r="S16"/>
  <c r="S78"/>
  <c r="S49"/>
  <c r="S59"/>
  <c r="S10"/>
  <c r="S77"/>
  <c r="S68"/>
  <c r="S57"/>
  <c r="S44"/>
  <c r="S34"/>
  <c r="S81"/>
  <c r="S30"/>
  <c r="J44"/>
  <c r="K44" s="1"/>
  <c r="L44" s="1"/>
  <c r="J64"/>
  <c r="K64" s="1"/>
  <c r="L64" s="1"/>
  <c r="J51"/>
  <c r="K51" s="1"/>
  <c r="L51" s="1"/>
  <c r="J3"/>
  <c r="K3" s="1"/>
  <c r="L3" s="1"/>
  <c r="J56"/>
  <c r="K56" s="1"/>
  <c r="L56" s="1"/>
  <c r="J40"/>
  <c r="K40" s="1"/>
  <c r="L40" s="1"/>
  <c r="F41"/>
  <c r="F29"/>
  <c r="S65"/>
  <c r="S54"/>
  <c r="S19"/>
  <c r="S64"/>
  <c r="S25"/>
  <c r="S55"/>
  <c r="S11"/>
  <c r="S76"/>
  <c r="S26"/>
  <c r="S21"/>
  <c r="S15"/>
  <c r="S46"/>
  <c r="S58"/>
  <c r="S50"/>
  <c r="S60"/>
  <c r="S6"/>
  <c r="F53"/>
  <c r="S31"/>
  <c r="S73"/>
  <c r="S66"/>
  <c r="S27"/>
  <c r="S13"/>
  <c r="S52"/>
  <c r="S47"/>
  <c r="S7"/>
  <c r="S37"/>
  <c r="S23"/>
  <c r="S48"/>
  <c r="S20"/>
  <c r="S3"/>
  <c r="S40"/>
  <c r="S51"/>
  <c r="S36"/>
  <c r="S24"/>
  <c r="S61"/>
  <c r="S71"/>
  <c r="S80"/>
  <c r="S70"/>
  <c r="S8"/>
  <c r="S79"/>
  <c r="S75"/>
  <c r="S12"/>
  <c r="S2"/>
  <c r="I53"/>
  <c r="J53" s="1"/>
  <c r="S83"/>
  <c r="S39"/>
  <c r="S42"/>
  <c r="S32"/>
  <c r="S43"/>
  <c r="S35"/>
  <c r="S67"/>
  <c r="S38"/>
  <c r="S28"/>
  <c r="S63"/>
  <c r="S9"/>
  <c r="S82"/>
  <c r="S14"/>
  <c r="S4"/>
  <c r="S5"/>
  <c r="S62"/>
  <c r="S17"/>
  <c r="I31"/>
  <c r="F73"/>
  <c r="F57"/>
  <c r="I33"/>
  <c r="J45"/>
  <c r="F31"/>
  <c r="I73"/>
  <c r="I57"/>
  <c r="F33"/>
  <c r="F66"/>
  <c r="I66"/>
  <c r="I83"/>
  <c r="I27"/>
  <c r="I39"/>
  <c r="I13"/>
  <c r="J7"/>
  <c r="J15"/>
  <c r="K15" s="1"/>
  <c r="L15" s="1"/>
  <c r="J72"/>
  <c r="J49"/>
  <c r="K49" s="1"/>
  <c r="J12"/>
  <c r="K12" s="1"/>
  <c r="L12" s="1"/>
  <c r="J25"/>
  <c r="K25" s="1"/>
  <c r="L25" s="1"/>
  <c r="J36"/>
  <c r="K36" s="1"/>
  <c r="L36" s="1"/>
  <c r="J11"/>
  <c r="K11" s="1"/>
  <c r="L11" s="1"/>
  <c r="J76"/>
  <c r="K76" s="1"/>
  <c r="L76" s="1"/>
  <c r="J26"/>
  <c r="K26" s="1"/>
  <c r="L26" s="1"/>
  <c r="J21"/>
  <c r="K21" s="1"/>
  <c r="L21" s="1"/>
  <c r="J46"/>
  <c r="K46" s="1"/>
  <c r="L46" s="1"/>
  <c r="J60"/>
  <c r="K60" s="1"/>
  <c r="L60" s="1"/>
  <c r="J58"/>
  <c r="K58" s="1"/>
  <c r="L58" s="1"/>
  <c r="J50"/>
  <c r="K50" s="1"/>
  <c r="L50" s="1"/>
  <c r="D2"/>
  <c r="J52"/>
  <c r="K52" s="1"/>
  <c r="L52" s="1"/>
  <c r="J68"/>
  <c r="K68" s="1"/>
  <c r="F69"/>
  <c r="F22"/>
  <c r="F74"/>
  <c r="F18"/>
  <c r="F16"/>
  <c r="F78"/>
  <c r="F49"/>
  <c r="F59"/>
  <c r="F10"/>
  <c r="F77"/>
  <c r="F68"/>
  <c r="J62"/>
  <c r="K62" s="1"/>
  <c r="L62" s="1"/>
  <c r="J17"/>
  <c r="K17" s="1"/>
  <c r="L17" s="1"/>
  <c r="F30"/>
  <c r="F81"/>
  <c r="F34"/>
  <c r="J2"/>
  <c r="K2" s="1"/>
  <c r="J75"/>
  <c r="K75" s="1"/>
  <c r="J55"/>
  <c r="F72"/>
  <c r="J14"/>
  <c r="K14" s="1"/>
  <c r="J65"/>
  <c r="J48"/>
  <c r="J23"/>
  <c r="K23" s="1"/>
  <c r="J79"/>
  <c r="K79" s="1"/>
  <c r="J6"/>
  <c r="J5"/>
  <c r="J37"/>
  <c r="J4"/>
  <c r="K4" s="1"/>
  <c r="J28"/>
  <c r="K28" s="1"/>
  <c r="J43"/>
  <c r="K43" s="1"/>
  <c r="J82"/>
  <c r="K82" s="1"/>
  <c r="J9"/>
  <c r="K9" s="1"/>
  <c r="J63"/>
  <c r="J32"/>
  <c r="K32" s="1"/>
  <c r="J70"/>
  <c r="K70" s="1"/>
  <c r="J80"/>
  <c r="K80" s="1"/>
  <c r="J67"/>
  <c r="K67" s="1"/>
  <c r="J42"/>
  <c r="K42" s="1"/>
  <c r="J10"/>
  <c r="J59"/>
  <c r="J38"/>
  <c r="K38" s="1"/>
  <c r="J35"/>
  <c r="K35" s="1"/>
  <c r="J71"/>
  <c r="J61"/>
  <c r="K61" s="1"/>
  <c r="J30"/>
  <c r="J81"/>
  <c r="J34"/>
  <c r="J78"/>
  <c r="J16"/>
  <c r="K4" i="5"/>
  <c r="K3"/>
  <c r="K33"/>
  <c r="K57"/>
  <c r="K31"/>
  <c r="K2"/>
  <c r="K15"/>
  <c r="K7"/>
  <c r="K6"/>
  <c r="K66"/>
  <c r="K19"/>
  <c r="K10"/>
  <c r="K65"/>
  <c r="K5"/>
  <c r="K60"/>
  <c r="K26"/>
  <c r="K29"/>
  <c r="K62"/>
  <c r="K47"/>
  <c r="K8"/>
  <c r="K64"/>
  <c r="K58"/>
  <c r="K43"/>
  <c r="K9"/>
  <c r="K54"/>
  <c r="K24"/>
  <c r="K40"/>
  <c r="K61"/>
  <c r="K20"/>
  <c r="K17"/>
  <c r="K63"/>
  <c r="K18"/>
  <c r="K45"/>
  <c r="K53"/>
  <c r="K36"/>
  <c r="K55"/>
  <c r="K52"/>
  <c r="K42"/>
  <c r="K34"/>
  <c r="K23"/>
  <c r="K14"/>
  <c r="K56"/>
  <c r="K25"/>
  <c r="K38"/>
  <c r="K22"/>
  <c r="K46"/>
  <c r="K44"/>
  <c r="K37"/>
  <c r="K21"/>
  <c r="K11"/>
  <c r="K28"/>
  <c r="K13"/>
  <c r="K32"/>
  <c r="K51"/>
  <c r="K12"/>
  <c r="K59"/>
  <c r="K41"/>
  <c r="K16"/>
  <c r="K30"/>
  <c r="K49"/>
  <c r="K48"/>
  <c r="K50"/>
  <c r="K35"/>
  <c r="K27"/>
  <c r="K39"/>
  <c r="J39"/>
  <c r="J4"/>
  <c r="J3"/>
  <c r="J33"/>
  <c r="O33" s="1"/>
  <c r="J57"/>
  <c r="J31"/>
  <c r="J2"/>
  <c r="J15"/>
  <c r="J7"/>
  <c r="J6"/>
  <c r="J66"/>
  <c r="J19"/>
  <c r="J10"/>
  <c r="J65"/>
  <c r="J5"/>
  <c r="J60"/>
  <c r="J26"/>
  <c r="J29"/>
  <c r="J62"/>
  <c r="J47"/>
  <c r="J8"/>
  <c r="J64"/>
  <c r="J58"/>
  <c r="J43"/>
  <c r="J9"/>
  <c r="J54"/>
  <c r="J24"/>
  <c r="J40"/>
  <c r="J61"/>
  <c r="J20"/>
  <c r="J17"/>
  <c r="J63"/>
  <c r="J18"/>
  <c r="J45"/>
  <c r="J53"/>
  <c r="J36"/>
  <c r="J55"/>
  <c r="J52"/>
  <c r="J42"/>
  <c r="J34"/>
  <c r="J23"/>
  <c r="J14"/>
  <c r="J56"/>
  <c r="J25"/>
  <c r="J38"/>
  <c r="J22"/>
  <c r="J46"/>
  <c r="J44"/>
  <c r="J37"/>
  <c r="J21"/>
  <c r="J11"/>
  <c r="J28"/>
  <c r="J13"/>
  <c r="J32"/>
  <c r="J51"/>
  <c r="J12"/>
  <c r="J59"/>
  <c r="J41"/>
  <c r="J16"/>
  <c r="J30"/>
  <c r="J49"/>
  <c r="J48"/>
  <c r="J50"/>
  <c r="J35"/>
  <c r="J27"/>
  <c r="F39"/>
  <c r="G39" s="1"/>
  <c r="H39" s="1"/>
  <c r="I39" s="1"/>
  <c r="F4"/>
  <c r="G4" s="1"/>
  <c r="H4" s="1"/>
  <c r="I4" s="1"/>
  <c r="F3"/>
  <c r="G3" s="1"/>
  <c r="H3" s="1"/>
  <c r="I3" s="1"/>
  <c r="F33"/>
  <c r="G33" s="1"/>
  <c r="H33" s="1"/>
  <c r="I33" s="1"/>
  <c r="F57"/>
  <c r="G57" s="1"/>
  <c r="H57" s="1"/>
  <c r="I57" s="1"/>
  <c r="F31"/>
  <c r="G31" s="1"/>
  <c r="H31" s="1"/>
  <c r="I31" s="1"/>
  <c r="F2"/>
  <c r="G2" s="1"/>
  <c r="H2" s="1"/>
  <c r="I2" s="1"/>
  <c r="F15"/>
  <c r="G15" s="1"/>
  <c r="H15" s="1"/>
  <c r="I15" s="1"/>
  <c r="F7"/>
  <c r="G7" s="1"/>
  <c r="H7" s="1"/>
  <c r="I7" s="1"/>
  <c r="F6"/>
  <c r="G6" s="1"/>
  <c r="H6" s="1"/>
  <c r="I6" s="1"/>
  <c r="F66"/>
  <c r="G66" s="1"/>
  <c r="H66" s="1"/>
  <c r="I66" s="1"/>
  <c r="F19"/>
  <c r="G19" s="1"/>
  <c r="H19" s="1"/>
  <c r="I19" s="1"/>
  <c r="F10"/>
  <c r="G10" s="1"/>
  <c r="H10" s="1"/>
  <c r="I10" s="1"/>
  <c r="F65"/>
  <c r="G65" s="1"/>
  <c r="H65" s="1"/>
  <c r="I65" s="1"/>
  <c r="F5"/>
  <c r="G5" s="1"/>
  <c r="H5" s="1"/>
  <c r="I5" s="1"/>
  <c r="F60"/>
  <c r="G60" s="1"/>
  <c r="H60" s="1"/>
  <c r="I60" s="1"/>
  <c r="F26"/>
  <c r="G26" s="1"/>
  <c r="H26" s="1"/>
  <c r="I26" s="1"/>
  <c r="F29"/>
  <c r="G29" s="1"/>
  <c r="H29" s="1"/>
  <c r="I29" s="1"/>
  <c r="F62"/>
  <c r="G62" s="1"/>
  <c r="H62" s="1"/>
  <c r="I62" s="1"/>
  <c r="F47"/>
  <c r="G47" s="1"/>
  <c r="H47" s="1"/>
  <c r="I47" s="1"/>
  <c r="F8"/>
  <c r="G8" s="1"/>
  <c r="H8" s="1"/>
  <c r="I8" s="1"/>
  <c r="F64"/>
  <c r="G64" s="1"/>
  <c r="H64" s="1"/>
  <c r="I64" s="1"/>
  <c r="F58"/>
  <c r="G58" s="1"/>
  <c r="H58" s="1"/>
  <c r="I58" s="1"/>
  <c r="F43"/>
  <c r="G43" s="1"/>
  <c r="H43" s="1"/>
  <c r="I43" s="1"/>
  <c r="F9"/>
  <c r="G9" s="1"/>
  <c r="H9" s="1"/>
  <c r="I9" s="1"/>
  <c r="F54"/>
  <c r="G54" s="1"/>
  <c r="H54" s="1"/>
  <c r="I54" s="1"/>
  <c r="F24"/>
  <c r="G24" s="1"/>
  <c r="H24" s="1"/>
  <c r="I24" s="1"/>
  <c r="F40"/>
  <c r="G40" s="1"/>
  <c r="H40" s="1"/>
  <c r="I40" s="1"/>
  <c r="F61"/>
  <c r="G61" s="1"/>
  <c r="H61" s="1"/>
  <c r="I61" s="1"/>
  <c r="F20"/>
  <c r="G20" s="1"/>
  <c r="H20" s="1"/>
  <c r="I20" s="1"/>
  <c r="F17"/>
  <c r="G17" s="1"/>
  <c r="H17" s="1"/>
  <c r="I17" s="1"/>
  <c r="F63"/>
  <c r="G63" s="1"/>
  <c r="H63" s="1"/>
  <c r="I63" s="1"/>
  <c r="F18"/>
  <c r="G18" s="1"/>
  <c r="H18" s="1"/>
  <c r="I18" s="1"/>
  <c r="F45"/>
  <c r="G45" s="1"/>
  <c r="H45" s="1"/>
  <c r="F53"/>
  <c r="G53" s="1"/>
  <c r="H53" s="1"/>
  <c r="I53" s="1"/>
  <c r="F36"/>
  <c r="G36" s="1"/>
  <c r="H36" s="1"/>
  <c r="I36" s="1"/>
  <c r="F55"/>
  <c r="G55" s="1"/>
  <c r="H55" s="1"/>
  <c r="I55" s="1"/>
  <c r="F52"/>
  <c r="G52" s="1"/>
  <c r="H52" s="1"/>
  <c r="F42"/>
  <c r="G42" s="1"/>
  <c r="H42" s="1"/>
  <c r="I42" s="1"/>
  <c r="F34"/>
  <c r="G34" s="1"/>
  <c r="H34" s="1"/>
  <c r="I34" s="1"/>
  <c r="F23"/>
  <c r="G23" s="1"/>
  <c r="H23" s="1"/>
  <c r="I23" s="1"/>
  <c r="F14"/>
  <c r="G14" s="1"/>
  <c r="H14" s="1"/>
  <c r="I14" s="1"/>
  <c r="F56"/>
  <c r="G56" s="1"/>
  <c r="H56" s="1"/>
  <c r="I56" s="1"/>
  <c r="F25"/>
  <c r="G25" s="1"/>
  <c r="H25" s="1"/>
  <c r="I25" s="1"/>
  <c r="F38"/>
  <c r="G38" s="1"/>
  <c r="H38" s="1"/>
  <c r="I38" s="1"/>
  <c r="F22"/>
  <c r="G22" s="1"/>
  <c r="H22" s="1"/>
  <c r="F46"/>
  <c r="G46" s="1"/>
  <c r="H46" s="1"/>
  <c r="I46" s="1"/>
  <c r="F44"/>
  <c r="G44" s="1"/>
  <c r="H44" s="1"/>
  <c r="I44" s="1"/>
  <c r="F37"/>
  <c r="G37" s="1"/>
  <c r="H37" s="1"/>
  <c r="I37" s="1"/>
  <c r="F21"/>
  <c r="G21" s="1"/>
  <c r="H21" s="1"/>
  <c r="F11"/>
  <c r="G11" s="1"/>
  <c r="H11" s="1"/>
  <c r="I11" s="1"/>
  <c r="F28"/>
  <c r="G28" s="1"/>
  <c r="H28" s="1"/>
  <c r="I28" s="1"/>
  <c r="F13"/>
  <c r="G13" s="1"/>
  <c r="H13" s="1"/>
  <c r="I13" s="1"/>
  <c r="F32"/>
  <c r="G32" s="1"/>
  <c r="H32" s="1"/>
  <c r="F51"/>
  <c r="G51" s="1"/>
  <c r="H51" s="1"/>
  <c r="I51" s="1"/>
  <c r="F12"/>
  <c r="G12" s="1"/>
  <c r="H12" s="1"/>
  <c r="I12" s="1"/>
  <c r="F59"/>
  <c r="G59" s="1"/>
  <c r="H59" s="1"/>
  <c r="I59" s="1"/>
  <c r="F41"/>
  <c r="G41" s="1"/>
  <c r="H41" s="1"/>
  <c r="I41" s="1"/>
  <c r="F16"/>
  <c r="G16" s="1"/>
  <c r="H16" s="1"/>
  <c r="I16" s="1"/>
  <c r="F30"/>
  <c r="G30" s="1"/>
  <c r="H30" s="1"/>
  <c r="I30" s="1"/>
  <c r="F49"/>
  <c r="G49" s="1"/>
  <c r="H49" s="1"/>
  <c r="I49" s="1"/>
  <c r="F48"/>
  <c r="G48" s="1"/>
  <c r="H48" s="1"/>
  <c r="F50"/>
  <c r="G50" s="1"/>
  <c r="H50" s="1"/>
  <c r="I50" s="1"/>
  <c r="F35"/>
  <c r="G35" s="1"/>
  <c r="H35" s="1"/>
  <c r="I35" s="1"/>
  <c r="F27"/>
  <c r="G27" s="1"/>
  <c r="H27" s="1"/>
  <c r="I27" s="1"/>
  <c r="D39"/>
  <c r="D4"/>
  <c r="D3"/>
  <c r="D33"/>
  <c r="D57"/>
  <c r="D31"/>
  <c r="D2"/>
  <c r="D15"/>
  <c r="D7"/>
  <c r="D6"/>
  <c r="D66"/>
  <c r="D19"/>
  <c r="D10"/>
  <c r="D65"/>
  <c r="D5"/>
  <c r="D60"/>
  <c r="D26"/>
  <c r="D29"/>
  <c r="D62"/>
  <c r="D47"/>
  <c r="D8"/>
  <c r="D64"/>
  <c r="D58"/>
  <c r="D43"/>
  <c r="D9"/>
  <c r="D54"/>
  <c r="D24"/>
  <c r="D40"/>
  <c r="D61"/>
  <c r="D20"/>
  <c r="D17"/>
  <c r="D63"/>
  <c r="D18"/>
  <c r="D45"/>
  <c r="D53"/>
  <c r="D36"/>
  <c r="D55"/>
  <c r="D52"/>
  <c r="D42"/>
  <c r="D34"/>
  <c r="D23"/>
  <c r="D14"/>
  <c r="D56"/>
  <c r="D25"/>
  <c r="D38"/>
  <c r="D22"/>
  <c r="D46"/>
  <c r="D44"/>
  <c r="D37"/>
  <c r="D21"/>
  <c r="D11"/>
  <c r="D28"/>
  <c r="D13"/>
  <c r="D32"/>
  <c r="D51"/>
  <c r="D12"/>
  <c r="D59"/>
  <c r="D41"/>
  <c r="D16"/>
  <c r="D30"/>
  <c r="D49"/>
  <c r="D48"/>
  <c r="D50"/>
  <c r="D35"/>
  <c r="D27"/>
  <c r="Z2" i="1"/>
  <c r="AA2"/>
  <c r="Y2"/>
  <c r="J58" i="4"/>
  <c r="F58"/>
  <c r="G58" s="1"/>
  <c r="H58" s="1"/>
  <c r="I58" s="1"/>
  <c r="D58"/>
  <c r="J60"/>
  <c r="K60" s="1"/>
  <c r="F60"/>
  <c r="G60" s="1"/>
  <c r="H60" s="1"/>
  <c r="D60"/>
  <c r="K63"/>
  <c r="J63"/>
  <c r="G63"/>
  <c r="H63" s="1"/>
  <c r="I63" s="1"/>
  <c r="F63"/>
  <c r="D63"/>
  <c r="J61"/>
  <c r="G61"/>
  <c r="H61" s="1"/>
  <c r="F61"/>
  <c r="D61"/>
  <c r="J57"/>
  <c r="K57" s="1"/>
  <c r="F57"/>
  <c r="G57" s="1"/>
  <c r="H57" s="1"/>
  <c r="D57"/>
  <c r="J49"/>
  <c r="F49"/>
  <c r="G49" s="1"/>
  <c r="H49" s="1"/>
  <c r="I49" s="1"/>
  <c r="D49"/>
  <c r="J50"/>
  <c r="F50"/>
  <c r="G50" s="1"/>
  <c r="H50" s="1"/>
  <c r="I50" s="1"/>
  <c r="D50"/>
  <c r="J54"/>
  <c r="F54"/>
  <c r="G54" s="1"/>
  <c r="H54" s="1"/>
  <c r="I54" s="1"/>
  <c r="D54"/>
  <c r="J41"/>
  <c r="G41"/>
  <c r="H41" s="1"/>
  <c r="I41" s="1"/>
  <c r="F41"/>
  <c r="D41"/>
  <c r="J62"/>
  <c r="F62"/>
  <c r="G62" s="1"/>
  <c r="H62" s="1"/>
  <c r="D62"/>
  <c r="J64"/>
  <c r="K64" s="1"/>
  <c r="F64"/>
  <c r="G64" s="1"/>
  <c r="H64" s="1"/>
  <c r="N64" s="1"/>
  <c r="D64"/>
  <c r="J53"/>
  <c r="F53"/>
  <c r="G53" s="1"/>
  <c r="H53" s="1"/>
  <c r="D53"/>
  <c r="J55"/>
  <c r="F55"/>
  <c r="G55" s="1"/>
  <c r="H55" s="1"/>
  <c r="D55"/>
  <c r="J56"/>
  <c r="K56" s="1"/>
  <c r="F56"/>
  <c r="G56" s="1"/>
  <c r="H56" s="1"/>
  <c r="I56" s="1"/>
  <c r="D56"/>
  <c r="J40"/>
  <c r="K40" s="1"/>
  <c r="F40"/>
  <c r="G40" s="1"/>
  <c r="H40" s="1"/>
  <c r="I40" s="1"/>
  <c r="D40"/>
  <c r="J44"/>
  <c r="K44" s="1"/>
  <c r="F44"/>
  <c r="G44" s="1"/>
  <c r="H44" s="1"/>
  <c r="I44" s="1"/>
  <c r="D44"/>
  <c r="J42"/>
  <c r="F42"/>
  <c r="G42" s="1"/>
  <c r="H42" s="1"/>
  <c r="I42" s="1"/>
  <c r="D42"/>
  <c r="J39"/>
  <c r="K39" s="1"/>
  <c r="L39" s="1"/>
  <c r="F39"/>
  <c r="G39" s="1"/>
  <c r="H39" s="1"/>
  <c r="I39" s="1"/>
  <c r="D39"/>
  <c r="J43"/>
  <c r="F43"/>
  <c r="G43" s="1"/>
  <c r="H43" s="1"/>
  <c r="I43" s="1"/>
  <c r="D43"/>
  <c r="J59"/>
  <c r="F59"/>
  <c r="G59" s="1"/>
  <c r="H59" s="1"/>
  <c r="D59"/>
  <c r="J37"/>
  <c r="F37"/>
  <c r="G37" s="1"/>
  <c r="H37" s="1"/>
  <c r="D37"/>
  <c r="J38"/>
  <c r="K38" s="1"/>
  <c r="G38"/>
  <c r="H38" s="1"/>
  <c r="I38" s="1"/>
  <c r="F38"/>
  <c r="D38"/>
  <c r="J52"/>
  <c r="N52" s="1"/>
  <c r="F52"/>
  <c r="G52" s="1"/>
  <c r="H52" s="1"/>
  <c r="I52" s="1"/>
  <c r="D52"/>
  <c r="J47"/>
  <c r="K47" s="1"/>
  <c r="F47"/>
  <c r="G47" s="1"/>
  <c r="H47" s="1"/>
  <c r="I47" s="1"/>
  <c r="D47"/>
  <c r="J35"/>
  <c r="G35"/>
  <c r="H35" s="1"/>
  <c r="I35" s="1"/>
  <c r="F35"/>
  <c r="D35"/>
  <c r="J46"/>
  <c r="K46" s="1"/>
  <c r="L46" s="1"/>
  <c r="F46"/>
  <c r="G46" s="1"/>
  <c r="H46" s="1"/>
  <c r="D46"/>
  <c r="J48"/>
  <c r="F48"/>
  <c r="G48" s="1"/>
  <c r="H48" s="1"/>
  <c r="N48" s="1"/>
  <c r="D48"/>
  <c r="J36"/>
  <c r="F36"/>
  <c r="G36" s="1"/>
  <c r="H36" s="1"/>
  <c r="D36"/>
  <c r="J51"/>
  <c r="F51"/>
  <c r="G51" s="1"/>
  <c r="H51" s="1"/>
  <c r="D51"/>
  <c r="J33"/>
  <c r="F33"/>
  <c r="G33" s="1"/>
  <c r="H33" s="1"/>
  <c r="I33" s="1"/>
  <c r="D33"/>
  <c r="J45"/>
  <c r="K45" s="1"/>
  <c r="F45"/>
  <c r="G45" s="1"/>
  <c r="H45" s="1"/>
  <c r="I45" s="1"/>
  <c r="D45"/>
  <c r="J34"/>
  <c r="F34"/>
  <c r="G34" s="1"/>
  <c r="H34" s="1"/>
  <c r="I34" s="1"/>
  <c r="D34"/>
  <c r="J32"/>
  <c r="F32"/>
  <c r="G32" s="1"/>
  <c r="H32" s="1"/>
  <c r="I32" s="1"/>
  <c r="D32"/>
  <c r="J22"/>
  <c r="K22" s="1"/>
  <c r="L22" s="1"/>
  <c r="F22"/>
  <c r="G22" s="1"/>
  <c r="H22" s="1"/>
  <c r="I22" s="1"/>
  <c r="D22"/>
  <c r="J28"/>
  <c r="F28"/>
  <c r="G28" s="1"/>
  <c r="H28" s="1"/>
  <c r="I28" s="1"/>
  <c r="D28"/>
  <c r="J31"/>
  <c r="F31"/>
  <c r="G31" s="1"/>
  <c r="H31" s="1"/>
  <c r="D31"/>
  <c r="K25"/>
  <c r="J25"/>
  <c r="F25"/>
  <c r="G25" s="1"/>
  <c r="H25" s="1"/>
  <c r="D25"/>
  <c r="J30"/>
  <c r="K30" s="1"/>
  <c r="F30"/>
  <c r="G30" s="1"/>
  <c r="H30" s="1"/>
  <c r="I30" s="1"/>
  <c r="D30"/>
  <c r="K21"/>
  <c r="J21"/>
  <c r="F21"/>
  <c r="G21" s="1"/>
  <c r="H21" s="1"/>
  <c r="I21" s="1"/>
  <c r="D21"/>
  <c r="K29"/>
  <c r="J29"/>
  <c r="F29"/>
  <c r="G29" s="1"/>
  <c r="H29" s="1"/>
  <c r="I29" s="1"/>
  <c r="D29"/>
  <c r="J23"/>
  <c r="F23"/>
  <c r="G23" s="1"/>
  <c r="H23" s="1"/>
  <c r="I23" s="1"/>
  <c r="D23"/>
  <c r="K19"/>
  <c r="L19" s="1"/>
  <c r="J19"/>
  <c r="F19"/>
  <c r="G19" s="1"/>
  <c r="H19" s="1"/>
  <c r="D19"/>
  <c r="J26"/>
  <c r="F26"/>
  <c r="G26" s="1"/>
  <c r="H26" s="1"/>
  <c r="D26"/>
  <c r="J13"/>
  <c r="G13"/>
  <c r="H13" s="1"/>
  <c r="F13"/>
  <c r="D13"/>
  <c r="J27"/>
  <c r="F27"/>
  <c r="G27" s="1"/>
  <c r="H27" s="1"/>
  <c r="D27"/>
  <c r="J10"/>
  <c r="F10"/>
  <c r="G10" s="1"/>
  <c r="H10" s="1"/>
  <c r="I10" s="1"/>
  <c r="D10"/>
  <c r="J8"/>
  <c r="K8" s="1"/>
  <c r="F8"/>
  <c r="G8" s="1"/>
  <c r="H8" s="1"/>
  <c r="I8" s="1"/>
  <c r="D8"/>
  <c r="J17"/>
  <c r="F17"/>
  <c r="G17" s="1"/>
  <c r="H17" s="1"/>
  <c r="I17" s="1"/>
  <c r="D17"/>
  <c r="J24"/>
  <c r="F24"/>
  <c r="G24" s="1"/>
  <c r="H24" s="1"/>
  <c r="I24" s="1"/>
  <c r="D24"/>
  <c r="J15"/>
  <c r="K15" s="1"/>
  <c r="L15" s="1"/>
  <c r="F15"/>
  <c r="G15" s="1"/>
  <c r="H15" s="1"/>
  <c r="I15" s="1"/>
  <c r="D15"/>
  <c r="J11"/>
  <c r="F11"/>
  <c r="G11" s="1"/>
  <c r="H11" s="1"/>
  <c r="N11" s="1"/>
  <c r="D11"/>
  <c r="J16"/>
  <c r="F16"/>
  <c r="G16" s="1"/>
  <c r="H16" s="1"/>
  <c r="D16"/>
  <c r="J5"/>
  <c r="F5"/>
  <c r="G5" s="1"/>
  <c r="H5" s="1"/>
  <c r="D5"/>
  <c r="J20"/>
  <c r="K20" s="1"/>
  <c r="F20"/>
  <c r="G20" s="1"/>
  <c r="H20" s="1"/>
  <c r="I20" s="1"/>
  <c r="D20"/>
  <c r="J7"/>
  <c r="F7"/>
  <c r="G7" s="1"/>
  <c r="H7" s="1"/>
  <c r="I7" s="1"/>
  <c r="D7"/>
  <c r="J18"/>
  <c r="K18" s="1"/>
  <c r="F18"/>
  <c r="G18" s="1"/>
  <c r="H18" s="1"/>
  <c r="I18" s="1"/>
  <c r="D18"/>
  <c r="J14"/>
  <c r="F14"/>
  <c r="G14" s="1"/>
  <c r="H14" s="1"/>
  <c r="I14" s="1"/>
  <c r="D14"/>
  <c r="J9"/>
  <c r="K9" s="1"/>
  <c r="L9" s="1"/>
  <c r="F9"/>
  <c r="G9" s="1"/>
  <c r="H9" s="1"/>
  <c r="D9"/>
  <c r="J6"/>
  <c r="F6"/>
  <c r="G6" s="1"/>
  <c r="H6" s="1"/>
  <c r="I6" s="1"/>
  <c r="D6"/>
  <c r="J4"/>
  <c r="F4"/>
  <c r="G4" s="1"/>
  <c r="H4" s="1"/>
  <c r="D4"/>
  <c r="J3"/>
  <c r="F3"/>
  <c r="G3" s="1"/>
  <c r="H3" s="1"/>
  <c r="D3"/>
  <c r="K2"/>
  <c r="J2"/>
  <c r="F2"/>
  <c r="G2" s="1"/>
  <c r="H2" s="1"/>
  <c r="I2" s="1"/>
  <c r="D2"/>
  <c r="L12"/>
  <c r="J12"/>
  <c r="K12" s="1"/>
  <c r="F12"/>
  <c r="G12" s="1"/>
  <c r="H12" s="1"/>
  <c r="I12" s="1"/>
  <c r="D12"/>
  <c r="C139" i="3"/>
  <c r="B139"/>
  <c r="G13"/>
  <c r="H13" s="1"/>
  <c r="G17"/>
  <c r="G29"/>
  <c r="H29" s="1"/>
  <c r="G33"/>
  <c r="G42"/>
  <c r="G45"/>
  <c r="H45" s="1"/>
  <c r="G49"/>
  <c r="H49" s="1"/>
  <c r="G50"/>
  <c r="G54"/>
  <c r="G58"/>
  <c r="H58"/>
  <c r="I58" s="1"/>
  <c r="G61"/>
  <c r="H61" s="1"/>
  <c r="G62"/>
  <c r="H62" s="1"/>
  <c r="G65"/>
  <c r="G66"/>
  <c r="G70"/>
  <c r="G77"/>
  <c r="H77" s="1"/>
  <c r="G78"/>
  <c r="G81"/>
  <c r="H81" s="1"/>
  <c r="G93"/>
  <c r="H93" s="1"/>
  <c r="G97"/>
  <c r="G106"/>
  <c r="G109"/>
  <c r="H109" s="1"/>
  <c r="G113"/>
  <c r="H113" s="1"/>
  <c r="G114"/>
  <c r="G118"/>
  <c r="H118" s="1"/>
  <c r="G122"/>
  <c r="H122"/>
  <c r="I122" s="1"/>
  <c r="G125"/>
  <c r="H125" s="1"/>
  <c r="G126"/>
  <c r="H126" s="1"/>
  <c r="G129"/>
  <c r="G130"/>
  <c r="G134"/>
  <c r="H134" s="1"/>
  <c r="F3"/>
  <c r="F4"/>
  <c r="G4" s="1"/>
  <c r="F5"/>
  <c r="G5" s="1"/>
  <c r="H5" s="1"/>
  <c r="F6"/>
  <c r="G6" s="1"/>
  <c r="F7"/>
  <c r="G7" s="1"/>
  <c r="F8"/>
  <c r="G8" s="1"/>
  <c r="H8" s="1"/>
  <c r="I8" s="1"/>
  <c r="F9"/>
  <c r="G9" s="1"/>
  <c r="H9" s="1"/>
  <c r="F10"/>
  <c r="G10" s="1"/>
  <c r="F11"/>
  <c r="G11" s="1"/>
  <c r="F12"/>
  <c r="G12" s="1"/>
  <c r="H12" s="1"/>
  <c r="F13"/>
  <c r="F14"/>
  <c r="G14" s="1"/>
  <c r="F15"/>
  <c r="G15" s="1"/>
  <c r="F16"/>
  <c r="G16" s="1"/>
  <c r="H16" s="1"/>
  <c r="I16" s="1"/>
  <c r="F17"/>
  <c r="F18"/>
  <c r="G18" s="1"/>
  <c r="F19"/>
  <c r="G19" s="1"/>
  <c r="F20"/>
  <c r="G20" s="1"/>
  <c r="F21"/>
  <c r="G21" s="1"/>
  <c r="H21" s="1"/>
  <c r="F22"/>
  <c r="G22" s="1"/>
  <c r="F23"/>
  <c r="G23" s="1"/>
  <c r="F24"/>
  <c r="G24" s="1"/>
  <c r="H24" s="1"/>
  <c r="I24" s="1"/>
  <c r="F25"/>
  <c r="G25" s="1"/>
  <c r="H25" s="1"/>
  <c r="F26"/>
  <c r="G26" s="1"/>
  <c r="F27"/>
  <c r="G27" s="1"/>
  <c r="F28"/>
  <c r="G28" s="1"/>
  <c r="F29"/>
  <c r="F30"/>
  <c r="G30" s="1"/>
  <c r="F31"/>
  <c r="G31" s="1"/>
  <c r="F32"/>
  <c r="G32" s="1"/>
  <c r="H32" s="1"/>
  <c r="I32" s="1"/>
  <c r="F33"/>
  <c r="F34"/>
  <c r="F35"/>
  <c r="G35" s="1"/>
  <c r="F36"/>
  <c r="G36" s="1"/>
  <c r="F37"/>
  <c r="G37" s="1"/>
  <c r="H37" s="1"/>
  <c r="F38"/>
  <c r="G38" s="1"/>
  <c r="F39"/>
  <c r="G39" s="1"/>
  <c r="F40"/>
  <c r="G40" s="1"/>
  <c r="H40" s="1"/>
  <c r="I40" s="1"/>
  <c r="F41"/>
  <c r="G41" s="1"/>
  <c r="F42"/>
  <c r="H42" s="1"/>
  <c r="I42" s="1"/>
  <c r="F43"/>
  <c r="F44"/>
  <c r="G44" s="1"/>
  <c r="F45"/>
  <c r="F46"/>
  <c r="G46" s="1"/>
  <c r="F47"/>
  <c r="G47" s="1"/>
  <c r="F48"/>
  <c r="G48" s="1"/>
  <c r="H48" s="1"/>
  <c r="I48" s="1"/>
  <c r="F49"/>
  <c r="F50"/>
  <c r="F51"/>
  <c r="G51" s="1"/>
  <c r="F52"/>
  <c r="G52" s="1"/>
  <c r="H52" s="1"/>
  <c r="F53"/>
  <c r="G53" s="1"/>
  <c r="H53" s="1"/>
  <c r="F54"/>
  <c r="F55"/>
  <c r="G55" s="1"/>
  <c r="F56"/>
  <c r="G56" s="1"/>
  <c r="H56" s="1"/>
  <c r="I56" s="1"/>
  <c r="F57"/>
  <c r="G57" s="1"/>
  <c r="F58"/>
  <c r="F59"/>
  <c r="F60"/>
  <c r="G60" s="1"/>
  <c r="F61"/>
  <c r="F62"/>
  <c r="F63"/>
  <c r="G63" s="1"/>
  <c r="F64"/>
  <c r="G64" s="1"/>
  <c r="H64" s="1"/>
  <c r="I64" s="1"/>
  <c r="F65"/>
  <c r="F66"/>
  <c r="F67"/>
  <c r="F68"/>
  <c r="G68" s="1"/>
  <c r="F69"/>
  <c r="G69" s="1"/>
  <c r="H69" s="1"/>
  <c r="F70"/>
  <c r="F71"/>
  <c r="G71" s="1"/>
  <c r="F72"/>
  <c r="G72" s="1"/>
  <c r="H72" s="1"/>
  <c r="I72" s="1"/>
  <c r="F73"/>
  <c r="G73" s="1"/>
  <c r="F74"/>
  <c r="G74" s="1"/>
  <c r="H74" s="1"/>
  <c r="I74" s="1"/>
  <c r="F75"/>
  <c r="G75" s="1"/>
  <c r="F76"/>
  <c r="G76" s="1"/>
  <c r="F77"/>
  <c r="F78"/>
  <c r="F79"/>
  <c r="G79" s="1"/>
  <c r="F80"/>
  <c r="G80" s="1"/>
  <c r="H80" s="1"/>
  <c r="I80" s="1"/>
  <c r="F81"/>
  <c r="F82"/>
  <c r="G82" s="1"/>
  <c r="F83"/>
  <c r="G83" s="1"/>
  <c r="F84"/>
  <c r="G84" s="1"/>
  <c r="F85"/>
  <c r="G85" s="1"/>
  <c r="H85" s="1"/>
  <c r="F86"/>
  <c r="G86" s="1"/>
  <c r="H86" s="1"/>
  <c r="F87"/>
  <c r="G87" s="1"/>
  <c r="F88"/>
  <c r="G88" s="1"/>
  <c r="H88" s="1"/>
  <c r="I88" s="1"/>
  <c r="F89"/>
  <c r="G89" s="1"/>
  <c r="H89" s="1"/>
  <c r="F90"/>
  <c r="G90" s="1"/>
  <c r="F91"/>
  <c r="G91" s="1"/>
  <c r="F92"/>
  <c r="G92" s="1"/>
  <c r="F93"/>
  <c r="F94"/>
  <c r="G94" s="1"/>
  <c r="F95"/>
  <c r="G95" s="1"/>
  <c r="F96"/>
  <c r="G96" s="1"/>
  <c r="H96" s="1"/>
  <c r="I96" s="1"/>
  <c r="F97"/>
  <c r="F98"/>
  <c r="F99"/>
  <c r="G99" s="1"/>
  <c r="F100"/>
  <c r="G100" s="1"/>
  <c r="F101"/>
  <c r="G101" s="1"/>
  <c r="H101" s="1"/>
  <c r="F102"/>
  <c r="G102" s="1"/>
  <c r="F103"/>
  <c r="G103" s="1"/>
  <c r="F104"/>
  <c r="G104" s="1"/>
  <c r="H104" s="1"/>
  <c r="I104" s="1"/>
  <c r="F105"/>
  <c r="G105" s="1"/>
  <c r="F106"/>
  <c r="H106" s="1"/>
  <c r="I106" s="1"/>
  <c r="F107"/>
  <c r="F108"/>
  <c r="G108" s="1"/>
  <c r="F109"/>
  <c r="F110"/>
  <c r="G110" s="1"/>
  <c r="H110" s="1"/>
  <c r="F111"/>
  <c r="G111" s="1"/>
  <c r="F112"/>
  <c r="G112" s="1"/>
  <c r="H112" s="1"/>
  <c r="I112" s="1"/>
  <c r="F113"/>
  <c r="F114"/>
  <c r="F115"/>
  <c r="G115" s="1"/>
  <c r="F116"/>
  <c r="G116" s="1"/>
  <c r="F117"/>
  <c r="G117" s="1"/>
  <c r="H117" s="1"/>
  <c r="F118"/>
  <c r="F119"/>
  <c r="G119" s="1"/>
  <c r="F120"/>
  <c r="G120" s="1"/>
  <c r="H120" s="1"/>
  <c r="I120" s="1"/>
  <c r="F121"/>
  <c r="G121" s="1"/>
  <c r="H121" s="1"/>
  <c r="F122"/>
  <c r="F123"/>
  <c r="F124"/>
  <c r="G124" s="1"/>
  <c r="H124" s="1"/>
  <c r="F125"/>
  <c r="F126"/>
  <c r="F127"/>
  <c r="G127" s="1"/>
  <c r="F128"/>
  <c r="G128" s="1"/>
  <c r="H128" s="1"/>
  <c r="I128" s="1"/>
  <c r="F129"/>
  <c r="F130"/>
  <c r="F131"/>
  <c r="F132"/>
  <c r="G132" s="1"/>
  <c r="F133"/>
  <c r="G133" s="1"/>
  <c r="H133" s="1"/>
  <c r="F134"/>
  <c r="F135"/>
  <c r="G135" s="1"/>
  <c r="F136"/>
  <c r="G136" s="1"/>
  <c r="H136" s="1"/>
  <c r="I136" s="1"/>
  <c r="F137"/>
  <c r="G137" s="1"/>
  <c r="F138"/>
  <c r="G138" s="1"/>
  <c r="H138" s="1"/>
  <c r="I138" s="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2"/>
  <c r="J19" i="1"/>
  <c r="J49"/>
  <c r="J3"/>
  <c r="J8"/>
  <c r="K8" s="1"/>
  <c r="J53"/>
  <c r="K53" s="1"/>
  <c r="J41"/>
  <c r="K41" s="1"/>
  <c r="J46"/>
  <c r="J39"/>
  <c r="K39" s="1"/>
  <c r="J30"/>
  <c r="J14"/>
  <c r="K14" s="1"/>
  <c r="J34"/>
  <c r="J23"/>
  <c r="K23" s="1"/>
  <c r="J2"/>
  <c r="J7"/>
  <c r="K7" s="1"/>
  <c r="J42"/>
  <c r="J44"/>
  <c r="K44" s="1"/>
  <c r="J48"/>
  <c r="J29"/>
  <c r="J25"/>
  <c r="K25" s="1"/>
  <c r="L25" s="1"/>
  <c r="M25" s="1"/>
  <c r="J55"/>
  <c r="K55" s="1"/>
  <c r="J17"/>
  <c r="K17" s="1"/>
  <c r="J20"/>
  <c r="K20" s="1"/>
  <c r="J35"/>
  <c r="J47"/>
  <c r="K47" s="1"/>
  <c r="J5"/>
  <c r="J40"/>
  <c r="K40" s="1"/>
  <c r="J63"/>
  <c r="K63" s="1"/>
  <c r="L63" s="1"/>
  <c r="M63" s="1"/>
  <c r="J59"/>
  <c r="K59" s="1"/>
  <c r="J60"/>
  <c r="K60" s="1"/>
  <c r="J31"/>
  <c r="K31" s="1"/>
  <c r="J57"/>
  <c r="J6"/>
  <c r="K6" s="1"/>
  <c r="J22"/>
  <c r="J11"/>
  <c r="J64"/>
  <c r="K64" s="1"/>
  <c r="L64" s="1"/>
  <c r="M64" s="1"/>
  <c r="J50"/>
  <c r="K50" s="1"/>
  <c r="J9"/>
  <c r="K9" s="1"/>
  <c r="J43"/>
  <c r="K43" s="1"/>
  <c r="J13"/>
  <c r="J24"/>
  <c r="K24" s="1"/>
  <c r="J16"/>
  <c r="J38"/>
  <c r="K38" s="1"/>
  <c r="J32"/>
  <c r="K32" s="1"/>
  <c r="L32" s="1"/>
  <c r="M32" s="1"/>
  <c r="J37"/>
  <c r="K37" s="1"/>
  <c r="J62"/>
  <c r="J56"/>
  <c r="K56" s="1"/>
  <c r="J58"/>
  <c r="J61"/>
  <c r="K61" s="1"/>
  <c r="J36"/>
  <c r="J45"/>
  <c r="J51"/>
  <c r="K51" s="1"/>
  <c r="J10"/>
  <c r="K10" s="1"/>
  <c r="J27"/>
  <c r="K27" s="1"/>
  <c r="J21"/>
  <c r="K21" s="1"/>
  <c r="J54"/>
  <c r="J33"/>
  <c r="K33" s="1"/>
  <c r="J15"/>
  <c r="J18"/>
  <c r="K18" s="1"/>
  <c r="J12"/>
  <c r="K12" s="1"/>
  <c r="L12" s="1"/>
  <c r="M12" s="1"/>
  <c r="J4"/>
  <c r="K4" s="1"/>
  <c r="J26"/>
  <c r="K26" s="1"/>
  <c r="J28"/>
  <c r="K28" s="1"/>
  <c r="J52"/>
  <c r="K52" s="1"/>
  <c r="F19"/>
  <c r="G19" s="1"/>
  <c r="H19" s="1"/>
  <c r="I19" s="1"/>
  <c r="F49"/>
  <c r="G49" s="1"/>
  <c r="H49" s="1"/>
  <c r="I49" s="1"/>
  <c r="F3"/>
  <c r="G3" s="1"/>
  <c r="H3" s="1"/>
  <c r="I3" s="1"/>
  <c r="F8"/>
  <c r="G8" s="1"/>
  <c r="H8" s="1"/>
  <c r="I8" s="1"/>
  <c r="F53"/>
  <c r="G53" s="1"/>
  <c r="H53" s="1"/>
  <c r="I53" s="1"/>
  <c r="F41"/>
  <c r="G41" s="1"/>
  <c r="H41" s="1"/>
  <c r="I41" s="1"/>
  <c r="F46"/>
  <c r="G46" s="1"/>
  <c r="H46" s="1"/>
  <c r="I46" s="1"/>
  <c r="F39"/>
  <c r="G39" s="1"/>
  <c r="H39" s="1"/>
  <c r="I39" s="1"/>
  <c r="F30"/>
  <c r="G30" s="1"/>
  <c r="H30" s="1"/>
  <c r="I30" s="1"/>
  <c r="F14"/>
  <c r="G14" s="1"/>
  <c r="H14" s="1"/>
  <c r="I14" s="1"/>
  <c r="F34"/>
  <c r="G34" s="1"/>
  <c r="H34" s="1"/>
  <c r="I34" s="1"/>
  <c r="F23"/>
  <c r="G23" s="1"/>
  <c r="H23" s="1"/>
  <c r="I23" s="1"/>
  <c r="F2"/>
  <c r="G2" s="1"/>
  <c r="H2" s="1"/>
  <c r="I2" s="1"/>
  <c r="F7"/>
  <c r="G7" s="1"/>
  <c r="H7" s="1"/>
  <c r="I7" s="1"/>
  <c r="F42"/>
  <c r="G42" s="1"/>
  <c r="H42" s="1"/>
  <c r="I42" s="1"/>
  <c r="F44"/>
  <c r="G44" s="1"/>
  <c r="H44" s="1"/>
  <c r="I44" s="1"/>
  <c r="F48"/>
  <c r="G48" s="1"/>
  <c r="H48" s="1"/>
  <c r="I48" s="1"/>
  <c r="F29"/>
  <c r="G29" s="1"/>
  <c r="H29" s="1"/>
  <c r="I29" s="1"/>
  <c r="F25"/>
  <c r="G25" s="1"/>
  <c r="H25" s="1"/>
  <c r="I25" s="1"/>
  <c r="F55"/>
  <c r="G55" s="1"/>
  <c r="H55" s="1"/>
  <c r="I55" s="1"/>
  <c r="F17"/>
  <c r="G17" s="1"/>
  <c r="H17" s="1"/>
  <c r="I17" s="1"/>
  <c r="F20"/>
  <c r="G20" s="1"/>
  <c r="H20" s="1"/>
  <c r="I20" s="1"/>
  <c r="F35"/>
  <c r="G35" s="1"/>
  <c r="H35" s="1"/>
  <c r="I35" s="1"/>
  <c r="F47"/>
  <c r="G47" s="1"/>
  <c r="H47" s="1"/>
  <c r="I47" s="1"/>
  <c r="F5"/>
  <c r="G5" s="1"/>
  <c r="H5" s="1"/>
  <c r="I5" s="1"/>
  <c r="F40"/>
  <c r="G40" s="1"/>
  <c r="H40" s="1"/>
  <c r="I40" s="1"/>
  <c r="F63"/>
  <c r="G63" s="1"/>
  <c r="H63" s="1"/>
  <c r="I63" s="1"/>
  <c r="F59"/>
  <c r="G59" s="1"/>
  <c r="H59" s="1"/>
  <c r="I59" s="1"/>
  <c r="F60"/>
  <c r="G60" s="1"/>
  <c r="H60" s="1"/>
  <c r="I60" s="1"/>
  <c r="F31"/>
  <c r="G31" s="1"/>
  <c r="H31" s="1"/>
  <c r="I31" s="1"/>
  <c r="F57"/>
  <c r="G57" s="1"/>
  <c r="H57" s="1"/>
  <c r="I57" s="1"/>
  <c r="F6"/>
  <c r="G6" s="1"/>
  <c r="H6" s="1"/>
  <c r="I6" s="1"/>
  <c r="F22"/>
  <c r="G22" s="1"/>
  <c r="H22" s="1"/>
  <c r="I22" s="1"/>
  <c r="F11"/>
  <c r="G11" s="1"/>
  <c r="H11" s="1"/>
  <c r="I11" s="1"/>
  <c r="F64"/>
  <c r="G64" s="1"/>
  <c r="H64" s="1"/>
  <c r="I64" s="1"/>
  <c r="F50"/>
  <c r="G50" s="1"/>
  <c r="H50" s="1"/>
  <c r="I50" s="1"/>
  <c r="F9"/>
  <c r="G9" s="1"/>
  <c r="H9" s="1"/>
  <c r="I9" s="1"/>
  <c r="F43"/>
  <c r="G43" s="1"/>
  <c r="H43" s="1"/>
  <c r="I43" s="1"/>
  <c r="F13"/>
  <c r="G13" s="1"/>
  <c r="H13" s="1"/>
  <c r="I13" s="1"/>
  <c r="F24"/>
  <c r="G24" s="1"/>
  <c r="H24" s="1"/>
  <c r="I24" s="1"/>
  <c r="F16"/>
  <c r="G16" s="1"/>
  <c r="H16" s="1"/>
  <c r="I16" s="1"/>
  <c r="F38"/>
  <c r="G38" s="1"/>
  <c r="H38" s="1"/>
  <c r="I38" s="1"/>
  <c r="F32"/>
  <c r="G32" s="1"/>
  <c r="H32" s="1"/>
  <c r="I32" s="1"/>
  <c r="F37"/>
  <c r="G37" s="1"/>
  <c r="H37" s="1"/>
  <c r="I37" s="1"/>
  <c r="F62"/>
  <c r="G62" s="1"/>
  <c r="H62" s="1"/>
  <c r="I62" s="1"/>
  <c r="F56"/>
  <c r="G56" s="1"/>
  <c r="H56" s="1"/>
  <c r="I56" s="1"/>
  <c r="F58"/>
  <c r="G58" s="1"/>
  <c r="H58" s="1"/>
  <c r="I58" s="1"/>
  <c r="F61"/>
  <c r="G61" s="1"/>
  <c r="H61" s="1"/>
  <c r="I61" s="1"/>
  <c r="F36"/>
  <c r="G36" s="1"/>
  <c r="H36" s="1"/>
  <c r="I36" s="1"/>
  <c r="F45"/>
  <c r="G45" s="1"/>
  <c r="H45" s="1"/>
  <c r="I45" s="1"/>
  <c r="F51"/>
  <c r="G51" s="1"/>
  <c r="H51" s="1"/>
  <c r="I51" s="1"/>
  <c r="F10"/>
  <c r="G10" s="1"/>
  <c r="H10" s="1"/>
  <c r="I10" s="1"/>
  <c r="F27"/>
  <c r="G27" s="1"/>
  <c r="H27" s="1"/>
  <c r="I27" s="1"/>
  <c r="F21"/>
  <c r="G21" s="1"/>
  <c r="H21" s="1"/>
  <c r="I21" s="1"/>
  <c r="F54"/>
  <c r="G54" s="1"/>
  <c r="H54" s="1"/>
  <c r="I54" s="1"/>
  <c r="F33"/>
  <c r="G33" s="1"/>
  <c r="H33" s="1"/>
  <c r="I33" s="1"/>
  <c r="F15"/>
  <c r="G15" s="1"/>
  <c r="H15" s="1"/>
  <c r="I15" s="1"/>
  <c r="F18"/>
  <c r="G18" s="1"/>
  <c r="H18" s="1"/>
  <c r="I18" s="1"/>
  <c r="F12"/>
  <c r="G12" s="1"/>
  <c r="H12" s="1"/>
  <c r="I12" s="1"/>
  <c r="F4"/>
  <c r="G4" s="1"/>
  <c r="H4" s="1"/>
  <c r="I4" s="1"/>
  <c r="F26"/>
  <c r="G26" s="1"/>
  <c r="H26" s="1"/>
  <c r="I26" s="1"/>
  <c r="F28"/>
  <c r="G28" s="1"/>
  <c r="H28" s="1"/>
  <c r="I28" s="1"/>
  <c r="F52"/>
  <c r="G52" s="1"/>
  <c r="H52" s="1"/>
  <c r="I52" s="1"/>
  <c r="D49"/>
  <c r="D34"/>
  <c r="D52"/>
  <c r="D39"/>
  <c r="D23"/>
  <c r="D3"/>
  <c r="D19"/>
  <c r="D48"/>
  <c r="D8"/>
  <c r="D30"/>
  <c r="D42"/>
  <c r="D17"/>
  <c r="D47"/>
  <c r="D46"/>
  <c r="D44"/>
  <c r="D20"/>
  <c r="D53"/>
  <c r="D55"/>
  <c r="D7"/>
  <c r="D14"/>
  <c r="D59"/>
  <c r="D60"/>
  <c r="D2"/>
  <c r="D25"/>
  <c r="D31"/>
  <c r="D29"/>
  <c r="D22"/>
  <c r="D35"/>
  <c r="D11"/>
  <c r="D43"/>
  <c r="D9"/>
  <c r="D5"/>
  <c r="D63"/>
  <c r="D13"/>
  <c r="D16"/>
  <c r="D24"/>
  <c r="D38"/>
  <c r="D37"/>
  <c r="D64"/>
  <c r="D57"/>
  <c r="D56"/>
  <c r="D58"/>
  <c r="D61"/>
  <c r="D6"/>
  <c r="D36"/>
  <c r="D32"/>
  <c r="D40"/>
  <c r="D21"/>
  <c r="D62"/>
  <c r="D45"/>
  <c r="D50"/>
  <c r="D27"/>
  <c r="D51"/>
  <c r="D10"/>
  <c r="D15"/>
  <c r="D54"/>
  <c r="D33"/>
  <c r="D12"/>
  <c r="D26"/>
  <c r="D18"/>
  <c r="D4"/>
  <c r="D28"/>
  <c r="D41"/>
  <c r="M81" i="7" l="1"/>
  <c r="N81" s="1"/>
  <c r="L19"/>
  <c r="P33"/>
  <c r="Q33" s="1"/>
  <c r="M49"/>
  <c r="N49" s="1"/>
  <c r="O49" s="1"/>
  <c r="P69"/>
  <c r="Q69" s="1"/>
  <c r="R69" s="1"/>
  <c r="P66"/>
  <c r="P57"/>
  <c r="M68"/>
  <c r="N68" s="1"/>
  <c r="O68" s="1"/>
  <c r="P29"/>
  <c r="Q29" s="1"/>
  <c r="R29" s="1"/>
  <c r="P64"/>
  <c r="Q64" s="1"/>
  <c r="R64" s="1"/>
  <c r="M64"/>
  <c r="N64" s="1"/>
  <c r="O64" s="1"/>
  <c r="P73"/>
  <c r="Q73" s="1"/>
  <c r="M41"/>
  <c r="N41" s="1"/>
  <c r="O41" s="1"/>
  <c r="M44"/>
  <c r="N44" s="1"/>
  <c r="O44" s="1"/>
  <c r="P44"/>
  <c r="Q44" s="1"/>
  <c r="M78"/>
  <c r="N78" s="1"/>
  <c r="P10"/>
  <c r="Q10" s="1"/>
  <c r="R10" s="1"/>
  <c r="P31"/>
  <c r="Q31" s="1"/>
  <c r="P77"/>
  <c r="M34"/>
  <c r="N34" s="1"/>
  <c r="M19"/>
  <c r="N19" s="1"/>
  <c r="O19" s="1"/>
  <c r="P19"/>
  <c r="P51"/>
  <c r="Q51" s="1"/>
  <c r="R51" s="1"/>
  <c r="M51"/>
  <c r="N51" s="1"/>
  <c r="O51" s="1"/>
  <c r="P72"/>
  <c r="Q72" s="1"/>
  <c r="R72" s="1"/>
  <c r="M59"/>
  <c r="N59" s="1"/>
  <c r="P54"/>
  <c r="M20"/>
  <c r="N20" s="1"/>
  <c r="O20" s="1"/>
  <c r="P82"/>
  <c r="Q82" s="1"/>
  <c r="R82" s="1"/>
  <c r="P14"/>
  <c r="Q14" s="1"/>
  <c r="P20"/>
  <c r="P38"/>
  <c r="Q38" s="1"/>
  <c r="R38" s="1"/>
  <c r="M45"/>
  <c r="J73"/>
  <c r="K73" s="1"/>
  <c r="J33"/>
  <c r="K33" s="1"/>
  <c r="K53"/>
  <c r="L53" s="1"/>
  <c r="J13"/>
  <c r="M13"/>
  <c r="N13" s="1"/>
  <c r="P13"/>
  <c r="Q13" s="1"/>
  <c r="J27"/>
  <c r="M27"/>
  <c r="N27" s="1"/>
  <c r="P27"/>
  <c r="Q27" s="1"/>
  <c r="J66"/>
  <c r="J57"/>
  <c r="N54"/>
  <c r="O54" s="1"/>
  <c r="M56"/>
  <c r="M40"/>
  <c r="J31"/>
  <c r="K31" s="1"/>
  <c r="J39"/>
  <c r="K39" s="1"/>
  <c r="M39"/>
  <c r="N39" s="1"/>
  <c r="P39"/>
  <c r="Q39" s="1"/>
  <c r="J83"/>
  <c r="K83" s="1"/>
  <c r="M83"/>
  <c r="P83"/>
  <c r="Q83" s="1"/>
  <c r="M3"/>
  <c r="K45"/>
  <c r="L45" s="1"/>
  <c r="K48"/>
  <c r="L48" s="1"/>
  <c r="K63"/>
  <c r="L63" s="1"/>
  <c r="M65"/>
  <c r="N65" s="1"/>
  <c r="K65"/>
  <c r="L65" s="1"/>
  <c r="M25"/>
  <c r="N25" s="1"/>
  <c r="O25" s="1"/>
  <c r="M43"/>
  <c r="N43" s="1"/>
  <c r="M71"/>
  <c r="N71" s="1"/>
  <c r="M75"/>
  <c r="N75" s="1"/>
  <c r="M70"/>
  <c r="N70" s="1"/>
  <c r="M9"/>
  <c r="N9" s="1"/>
  <c r="M14"/>
  <c r="N14" s="1"/>
  <c r="O14" s="1"/>
  <c r="P35"/>
  <c r="Q35" s="1"/>
  <c r="P67"/>
  <c r="Q67" s="1"/>
  <c r="R67" s="1"/>
  <c r="P32"/>
  <c r="Q32" s="1"/>
  <c r="P8"/>
  <c r="Q8" s="1"/>
  <c r="R8" s="1"/>
  <c r="P58"/>
  <c r="Q58" s="1"/>
  <c r="R58" s="1"/>
  <c r="P2"/>
  <c r="Q2" s="1"/>
  <c r="P4"/>
  <c r="Q4" s="1"/>
  <c r="P9"/>
  <c r="Q9" s="1"/>
  <c r="P65"/>
  <c r="Q65" s="1"/>
  <c r="P70"/>
  <c r="Q70" s="1"/>
  <c r="R70" s="1"/>
  <c r="P17"/>
  <c r="Q17" s="1"/>
  <c r="R17" s="1"/>
  <c r="P6"/>
  <c r="Q6" s="1"/>
  <c r="R6" s="1"/>
  <c r="P46"/>
  <c r="Q46" s="1"/>
  <c r="R46" s="1"/>
  <c r="P76"/>
  <c r="Q76" s="1"/>
  <c r="P25"/>
  <c r="Q25" s="1"/>
  <c r="R25" s="1"/>
  <c r="P79"/>
  <c r="Q79" s="1"/>
  <c r="R79" s="1"/>
  <c r="P5"/>
  <c r="Q5" s="1"/>
  <c r="R5" s="1"/>
  <c r="P62"/>
  <c r="Q62" s="1"/>
  <c r="R62" s="1"/>
  <c r="P12"/>
  <c r="Q12" s="1"/>
  <c r="R12" s="1"/>
  <c r="P43"/>
  <c r="Q43" s="1"/>
  <c r="R43" s="1"/>
  <c r="P60"/>
  <c r="Q60" s="1"/>
  <c r="R60" s="1"/>
  <c r="P42"/>
  <c r="Q42" s="1"/>
  <c r="R42" s="1"/>
  <c r="P71"/>
  <c r="Q71" s="1"/>
  <c r="R71" s="1"/>
  <c r="P28"/>
  <c r="Q28" s="1"/>
  <c r="P50"/>
  <c r="Q50" s="1"/>
  <c r="R50" s="1"/>
  <c r="P21"/>
  <c r="Q21" s="1"/>
  <c r="R21" s="1"/>
  <c r="P63"/>
  <c r="Q63" s="1"/>
  <c r="M76"/>
  <c r="N76" s="1"/>
  <c r="O76" s="1"/>
  <c r="M46"/>
  <c r="N46" s="1"/>
  <c r="O46" s="1"/>
  <c r="M32"/>
  <c r="N32" s="1"/>
  <c r="M28"/>
  <c r="N28" s="1"/>
  <c r="O28" s="1"/>
  <c r="M82"/>
  <c r="N82" s="1"/>
  <c r="M42"/>
  <c r="N42" s="1"/>
  <c r="O42" s="1"/>
  <c r="M62"/>
  <c r="N62" s="1"/>
  <c r="O62" s="1"/>
  <c r="M2"/>
  <c r="N2" s="1"/>
  <c r="O2" s="1"/>
  <c r="M15"/>
  <c r="N15" s="1"/>
  <c r="O15" s="1"/>
  <c r="M60"/>
  <c r="N60" s="1"/>
  <c r="O60" s="1"/>
  <c r="M61"/>
  <c r="N61" s="1"/>
  <c r="M79"/>
  <c r="N79" s="1"/>
  <c r="M63"/>
  <c r="N63" s="1"/>
  <c r="O63" s="1"/>
  <c r="M7"/>
  <c r="N7" s="1"/>
  <c r="O7" s="1"/>
  <c r="M80"/>
  <c r="N80" s="1"/>
  <c r="M47"/>
  <c r="N47" s="1"/>
  <c r="P61"/>
  <c r="Q61" s="1"/>
  <c r="R61" s="1"/>
  <c r="P48"/>
  <c r="Q48" s="1"/>
  <c r="R48" s="1"/>
  <c r="M30"/>
  <c r="N30" s="1"/>
  <c r="M21"/>
  <c r="N21" s="1"/>
  <c r="O21" s="1"/>
  <c r="J24"/>
  <c r="K24" s="1"/>
  <c r="M55"/>
  <c r="N55" s="1"/>
  <c r="O55" s="1"/>
  <c r="M67"/>
  <c r="N67" s="1"/>
  <c r="J77"/>
  <c r="K77" s="1"/>
  <c r="L77" s="1"/>
  <c r="K7"/>
  <c r="L7" s="1"/>
  <c r="M17"/>
  <c r="N17" s="1"/>
  <c r="O17" s="1"/>
  <c r="P75"/>
  <c r="Q75" s="1"/>
  <c r="M48"/>
  <c r="N48" s="1"/>
  <c r="P55"/>
  <c r="P24"/>
  <c r="Q24" s="1"/>
  <c r="R24" s="1"/>
  <c r="J47"/>
  <c r="K47" s="1"/>
  <c r="L47" s="1"/>
  <c r="M24"/>
  <c r="N24" s="1"/>
  <c r="O24" s="1"/>
  <c r="M50"/>
  <c r="N50" s="1"/>
  <c r="O50" s="1"/>
  <c r="M6"/>
  <c r="N6" s="1"/>
  <c r="O6" s="1"/>
  <c r="P47"/>
  <c r="Q47" s="1"/>
  <c r="R47" s="1"/>
  <c r="M12"/>
  <c r="N12" s="1"/>
  <c r="O12" s="1"/>
  <c r="P15"/>
  <c r="M58"/>
  <c r="N58" s="1"/>
  <c r="O58" s="1"/>
  <c r="P80"/>
  <c r="Q80" s="1"/>
  <c r="R80" s="1"/>
  <c r="P7"/>
  <c r="Q7" s="1"/>
  <c r="R7" s="1"/>
  <c r="M5"/>
  <c r="N5" s="1"/>
  <c r="M4"/>
  <c r="M8"/>
  <c r="N8" s="1"/>
  <c r="M38"/>
  <c r="N38" s="1"/>
  <c r="O38" s="1"/>
  <c r="J18"/>
  <c r="J22"/>
  <c r="K22" s="1"/>
  <c r="J8"/>
  <c r="K8" s="1"/>
  <c r="M35"/>
  <c r="N35" s="1"/>
  <c r="O35" s="1"/>
  <c r="J69"/>
  <c r="J74"/>
  <c r="K34"/>
  <c r="L34" s="1"/>
  <c r="L38"/>
  <c r="K59"/>
  <c r="L59" s="1"/>
  <c r="L82"/>
  <c r="L4"/>
  <c r="K5"/>
  <c r="L5" s="1"/>
  <c r="K72"/>
  <c r="L72" s="1"/>
  <c r="N36"/>
  <c r="O36" s="1"/>
  <c r="K16"/>
  <c r="L16" s="1"/>
  <c r="K78"/>
  <c r="L78" s="1"/>
  <c r="L35"/>
  <c r="L67"/>
  <c r="L80"/>
  <c r="L32"/>
  <c r="K37"/>
  <c r="L37" s="1"/>
  <c r="L68"/>
  <c r="O23"/>
  <c r="L14"/>
  <c r="N11"/>
  <c r="O11" s="1"/>
  <c r="N26"/>
  <c r="O26" s="1"/>
  <c r="K81"/>
  <c r="L81" s="1"/>
  <c r="K30"/>
  <c r="L30" s="1"/>
  <c r="K10"/>
  <c r="L10" s="1"/>
  <c r="L49"/>
  <c r="L70"/>
  <c r="L28"/>
  <c r="K6"/>
  <c r="L6" s="1"/>
  <c r="L79"/>
  <c r="L75"/>
  <c r="N52"/>
  <c r="O52" s="1"/>
  <c r="K55"/>
  <c r="L55" s="1"/>
  <c r="L61"/>
  <c r="L42"/>
  <c r="K71"/>
  <c r="L71" s="1"/>
  <c r="L9"/>
  <c r="L43"/>
  <c r="L23"/>
  <c r="L2"/>
  <c r="O50" i="5"/>
  <c r="O16"/>
  <c r="O51"/>
  <c r="O11"/>
  <c r="O46"/>
  <c r="O56"/>
  <c r="O42"/>
  <c r="O53"/>
  <c r="O17"/>
  <c r="O24"/>
  <c r="O58"/>
  <c r="O62"/>
  <c r="O5"/>
  <c r="O66"/>
  <c r="O2"/>
  <c r="O3"/>
  <c r="O41"/>
  <c r="O14"/>
  <c r="O20"/>
  <c r="O54"/>
  <c r="O64"/>
  <c r="O29"/>
  <c r="O65"/>
  <c r="O6"/>
  <c r="O31"/>
  <c r="O4"/>
  <c r="O27"/>
  <c r="O49"/>
  <c r="O59"/>
  <c r="O13"/>
  <c r="O37"/>
  <c r="O38"/>
  <c r="O23"/>
  <c r="O55"/>
  <c r="O18"/>
  <c r="O61"/>
  <c r="O9"/>
  <c r="O8"/>
  <c r="O26"/>
  <c r="O10"/>
  <c r="O7"/>
  <c r="O57"/>
  <c r="O39"/>
  <c r="O35"/>
  <c r="O30"/>
  <c r="O12"/>
  <c r="O28"/>
  <c r="O44"/>
  <c r="O25"/>
  <c r="O34"/>
  <c r="O36"/>
  <c r="O63"/>
  <c r="O40"/>
  <c r="O43"/>
  <c r="O47"/>
  <c r="O60"/>
  <c r="O19"/>
  <c r="O15"/>
  <c r="I32"/>
  <c r="O32" s="1"/>
  <c r="I52"/>
  <c r="O52" s="1"/>
  <c r="I48"/>
  <c r="O48" s="1"/>
  <c r="I21"/>
  <c r="O21" s="1"/>
  <c r="I45"/>
  <c r="O45" s="1"/>
  <c r="I22"/>
  <c r="O22" s="1"/>
  <c r="H131" i="3"/>
  <c r="I131" s="1"/>
  <c r="L33" i="4"/>
  <c r="M56"/>
  <c r="L56"/>
  <c r="G131" i="3"/>
  <c r="H83"/>
  <c r="I83" s="1"/>
  <c r="G67"/>
  <c r="H67" s="1"/>
  <c r="I67" s="1"/>
  <c r="H19"/>
  <c r="I19" s="1"/>
  <c r="G3"/>
  <c r="H3" s="1"/>
  <c r="I3" s="1"/>
  <c r="L3" i="4"/>
  <c r="K3"/>
  <c r="H99" i="3"/>
  <c r="I99" s="1"/>
  <c r="H35"/>
  <c r="I35" s="1"/>
  <c r="H10"/>
  <c r="I10" s="1"/>
  <c r="L2" i="4"/>
  <c r="M2" s="1"/>
  <c r="N17"/>
  <c r="K17"/>
  <c r="L8"/>
  <c r="K10"/>
  <c r="L27"/>
  <c r="K27"/>
  <c r="K52"/>
  <c r="K37"/>
  <c r="K62"/>
  <c r="L62" s="1"/>
  <c r="M62" s="1"/>
  <c r="H123" i="3"/>
  <c r="I123" s="1"/>
  <c r="H91"/>
  <c r="I91" s="1"/>
  <c r="H75"/>
  <c r="I75" s="1"/>
  <c r="H27"/>
  <c r="I27" s="1"/>
  <c r="H11"/>
  <c r="I11" s="1"/>
  <c r="H115"/>
  <c r="I115" s="1"/>
  <c r="G107"/>
  <c r="H107" s="1"/>
  <c r="I107" s="1"/>
  <c r="H90"/>
  <c r="I90" s="1"/>
  <c r="H51"/>
  <c r="I51" s="1"/>
  <c r="G43"/>
  <c r="H43" s="1"/>
  <c r="I43" s="1"/>
  <c r="H26"/>
  <c r="I26" s="1"/>
  <c r="N7" i="4"/>
  <c r="N34"/>
  <c r="K34"/>
  <c r="L45"/>
  <c r="K33"/>
  <c r="K51"/>
  <c r="AB4" i="1"/>
  <c r="AB2"/>
  <c r="Z4"/>
  <c r="AA4"/>
  <c r="H130" i="3"/>
  <c r="I130" s="1"/>
  <c r="H114"/>
  <c r="I114" s="1"/>
  <c r="H82"/>
  <c r="I82" s="1"/>
  <c r="H66"/>
  <c r="I66" s="1"/>
  <c r="H50"/>
  <c r="I50" s="1"/>
  <c r="H18"/>
  <c r="I18" s="1"/>
  <c r="G2"/>
  <c r="H2" s="1"/>
  <c r="G123"/>
  <c r="G98"/>
  <c r="H98" s="1"/>
  <c r="I98" s="1"/>
  <c r="G59"/>
  <c r="H59" s="1"/>
  <c r="I59" s="1"/>
  <c r="G34"/>
  <c r="H34" s="1"/>
  <c r="I34" s="1"/>
  <c r="K7" i="4"/>
  <c r="K5"/>
  <c r="N26"/>
  <c r="N21"/>
  <c r="L25"/>
  <c r="M25" s="1"/>
  <c r="L40"/>
  <c r="K55"/>
  <c r="N62"/>
  <c r="K50"/>
  <c r="L50" s="1"/>
  <c r="M50" s="1"/>
  <c r="N54"/>
  <c r="K49"/>
  <c r="N9"/>
  <c r="O9" s="1"/>
  <c r="P9" s="1"/>
  <c r="I9"/>
  <c r="Q9" s="1"/>
  <c r="R9" s="1"/>
  <c r="N46"/>
  <c r="O46" s="1"/>
  <c r="P46" s="1"/>
  <c r="I46"/>
  <c r="Q46" s="1"/>
  <c r="R46" s="1"/>
  <c r="M57"/>
  <c r="N19"/>
  <c r="O19" s="1"/>
  <c r="P19" s="1"/>
  <c r="I19"/>
  <c r="Q19" s="1"/>
  <c r="N60"/>
  <c r="O60" s="1"/>
  <c r="P60" s="1"/>
  <c r="I60"/>
  <c r="Q60" s="1"/>
  <c r="M27"/>
  <c r="L20"/>
  <c r="M20" s="1"/>
  <c r="L30"/>
  <c r="M30" s="1"/>
  <c r="L38"/>
  <c r="M38" s="1"/>
  <c r="L57"/>
  <c r="K54"/>
  <c r="M12"/>
  <c r="Q15"/>
  <c r="M8"/>
  <c r="M45"/>
  <c r="M40"/>
  <c r="N39"/>
  <c r="L60"/>
  <c r="M60" s="1"/>
  <c r="R15"/>
  <c r="Q22"/>
  <c r="Q39"/>
  <c r="R39" s="1"/>
  <c r="S39" s="1"/>
  <c r="N15"/>
  <c r="O15" s="1"/>
  <c r="P15" s="1"/>
  <c r="N22"/>
  <c r="L7"/>
  <c r="M7" s="1"/>
  <c r="R19"/>
  <c r="S19" s="1"/>
  <c r="L21"/>
  <c r="M21" s="1"/>
  <c r="L52"/>
  <c r="M52" s="1"/>
  <c r="I62"/>
  <c r="Q62" s="1"/>
  <c r="N50"/>
  <c r="O50" s="1"/>
  <c r="P50" s="1"/>
  <c r="O11"/>
  <c r="P11" s="1"/>
  <c r="O62"/>
  <c r="P62" s="1"/>
  <c r="M34"/>
  <c r="N3"/>
  <c r="I3"/>
  <c r="Q3" s="1"/>
  <c r="N27"/>
  <c r="I27"/>
  <c r="I51"/>
  <c r="Q51" s="1"/>
  <c r="R51" s="1"/>
  <c r="N51"/>
  <c r="O51" s="1"/>
  <c r="I55"/>
  <c r="Q55" s="1"/>
  <c r="R55" s="1"/>
  <c r="N55"/>
  <c r="O55" s="1"/>
  <c r="I4"/>
  <c r="Q4" s="1"/>
  <c r="N4"/>
  <c r="I57"/>
  <c r="Q57" s="1"/>
  <c r="N57"/>
  <c r="O22"/>
  <c r="P22" s="1"/>
  <c r="P39"/>
  <c r="O39"/>
  <c r="I61"/>
  <c r="N61"/>
  <c r="L24"/>
  <c r="N12"/>
  <c r="Q18"/>
  <c r="N8"/>
  <c r="N29"/>
  <c r="N45"/>
  <c r="Q47"/>
  <c r="R47" s="1"/>
  <c r="N40"/>
  <c r="I13"/>
  <c r="Q13" s="1"/>
  <c r="R13" s="1"/>
  <c r="N13"/>
  <c r="I36"/>
  <c r="Q36" s="1"/>
  <c r="N36"/>
  <c r="I53"/>
  <c r="Q53" s="1"/>
  <c r="R53" s="1"/>
  <c r="N53"/>
  <c r="I5"/>
  <c r="Q5" s="1"/>
  <c r="N5"/>
  <c r="O26"/>
  <c r="P26" s="1"/>
  <c r="N25"/>
  <c r="I25"/>
  <c r="Q25" s="1"/>
  <c r="O48"/>
  <c r="P48" s="1"/>
  <c r="N37"/>
  <c r="O37" s="1"/>
  <c r="I37"/>
  <c r="Q37" s="1"/>
  <c r="O64"/>
  <c r="P64"/>
  <c r="R62"/>
  <c r="S62" s="1"/>
  <c r="L41"/>
  <c r="I16"/>
  <c r="Q16" s="1"/>
  <c r="N16"/>
  <c r="I31"/>
  <c r="Q31" s="1"/>
  <c r="N31"/>
  <c r="I59"/>
  <c r="Q59" s="1"/>
  <c r="N59"/>
  <c r="Q27"/>
  <c r="R27" s="1"/>
  <c r="O20"/>
  <c r="Q61"/>
  <c r="Q23"/>
  <c r="Q32"/>
  <c r="R32" s="1"/>
  <c r="Q41"/>
  <c r="R41" s="1"/>
  <c r="Q58"/>
  <c r="N6"/>
  <c r="N28"/>
  <c r="N43"/>
  <c r="Q44"/>
  <c r="R44" s="1"/>
  <c r="Q54"/>
  <c r="R54" s="1"/>
  <c r="N63"/>
  <c r="Q12"/>
  <c r="Q8"/>
  <c r="Q21"/>
  <c r="R21" s="1"/>
  <c r="Q45"/>
  <c r="R45" s="1"/>
  <c r="N2"/>
  <c r="Q6"/>
  <c r="R6" s="1"/>
  <c r="K14"/>
  <c r="L14" s="1"/>
  <c r="L18"/>
  <c r="M18" s="1"/>
  <c r="N20"/>
  <c r="I11"/>
  <c r="Q11" s="1"/>
  <c r="K24"/>
  <c r="L17"/>
  <c r="M17" s="1"/>
  <c r="N10"/>
  <c r="O10" s="1"/>
  <c r="I26"/>
  <c r="Q26" s="1"/>
  <c r="R26" s="1"/>
  <c r="K23"/>
  <c r="L29"/>
  <c r="M29" s="1"/>
  <c r="N30"/>
  <c r="O30" s="1"/>
  <c r="Q28"/>
  <c r="K32"/>
  <c r="L32" s="1"/>
  <c r="L34"/>
  <c r="N33"/>
  <c r="O33" s="1"/>
  <c r="I48"/>
  <c r="Q48" s="1"/>
  <c r="K35"/>
  <c r="L47"/>
  <c r="M47" s="1"/>
  <c r="N38"/>
  <c r="O38" s="1"/>
  <c r="Q43"/>
  <c r="R43" s="1"/>
  <c r="K42"/>
  <c r="L42" s="1"/>
  <c r="L44"/>
  <c r="M44" s="1"/>
  <c r="N56"/>
  <c r="O56" s="1"/>
  <c r="I64"/>
  <c r="Q64" s="1"/>
  <c r="K41"/>
  <c r="N49"/>
  <c r="O57"/>
  <c r="Q63"/>
  <c r="K58"/>
  <c r="Q14"/>
  <c r="R14" s="1"/>
  <c r="Q24"/>
  <c r="R24" s="1"/>
  <c r="R7"/>
  <c r="Q29"/>
  <c r="R29" s="1"/>
  <c r="Q7"/>
  <c r="Q40"/>
  <c r="Q2"/>
  <c r="K4"/>
  <c r="M9"/>
  <c r="N14"/>
  <c r="Q20"/>
  <c r="R20" s="1"/>
  <c r="K16"/>
  <c r="M15"/>
  <c r="N24"/>
  <c r="O17"/>
  <c r="P17" s="1"/>
  <c r="Q10"/>
  <c r="K13"/>
  <c r="L26"/>
  <c r="M19"/>
  <c r="N23"/>
  <c r="O23" s="1"/>
  <c r="Q30"/>
  <c r="K31"/>
  <c r="M22"/>
  <c r="N32"/>
  <c r="O34"/>
  <c r="P34" s="1"/>
  <c r="Q33"/>
  <c r="K36"/>
  <c r="M46"/>
  <c r="N35"/>
  <c r="O35" s="1"/>
  <c r="Q38"/>
  <c r="K59"/>
  <c r="M39"/>
  <c r="N42"/>
  <c r="O42" s="1"/>
  <c r="Q56"/>
  <c r="R56" s="1"/>
  <c r="K53"/>
  <c r="L64"/>
  <c r="M64" s="1"/>
  <c r="N41"/>
  <c r="O54"/>
  <c r="P54" s="1"/>
  <c r="Q49"/>
  <c r="K61"/>
  <c r="L63"/>
  <c r="M63" s="1"/>
  <c r="N58"/>
  <c r="O58" s="1"/>
  <c r="Q42"/>
  <c r="Q17"/>
  <c r="R17" s="1"/>
  <c r="Q34"/>
  <c r="R10"/>
  <c r="O32"/>
  <c r="Q50"/>
  <c r="R49"/>
  <c r="K6"/>
  <c r="L6" s="1"/>
  <c r="N18"/>
  <c r="O18" s="1"/>
  <c r="O7"/>
  <c r="P7" s="1"/>
  <c r="K11"/>
  <c r="K26"/>
  <c r="O21"/>
  <c r="P21" s="1"/>
  <c r="K28"/>
  <c r="K48"/>
  <c r="L48" s="1"/>
  <c r="N47"/>
  <c r="O47" s="1"/>
  <c r="O52"/>
  <c r="P52" s="1"/>
  <c r="K43"/>
  <c r="N44"/>
  <c r="R18"/>
  <c r="Q35"/>
  <c r="R35" s="1"/>
  <c r="Q52"/>
  <c r="O41"/>
  <c r="Q57" i="1"/>
  <c r="R57" s="1"/>
  <c r="S57" s="1"/>
  <c r="Q60"/>
  <c r="R60" s="1"/>
  <c r="S60" s="1"/>
  <c r="Q6"/>
  <c r="R6" s="1"/>
  <c r="S6" s="1"/>
  <c r="Q35"/>
  <c r="R35" s="1"/>
  <c r="S35" s="1"/>
  <c r="Q45"/>
  <c r="R45" s="1"/>
  <c r="Q11"/>
  <c r="R11" s="1"/>
  <c r="Q29"/>
  <c r="R29" s="1"/>
  <c r="S29" s="1"/>
  <c r="Q49"/>
  <c r="R49" s="1"/>
  <c r="S49" s="1"/>
  <c r="Q47"/>
  <c r="R47" s="1"/>
  <c r="S47" s="1"/>
  <c r="Q19"/>
  <c r="R19" s="1"/>
  <c r="S19" s="1"/>
  <c r="Q52"/>
  <c r="R52" s="1"/>
  <c r="S52" s="1"/>
  <c r="Q48"/>
  <c r="R48" s="1"/>
  <c r="S48" s="1"/>
  <c r="Q31"/>
  <c r="R31" s="1"/>
  <c r="S31" s="1"/>
  <c r="Q42"/>
  <c r="R42" s="1"/>
  <c r="Q39"/>
  <c r="R39" s="1"/>
  <c r="S39" s="1"/>
  <c r="Q3"/>
  <c r="R3" s="1"/>
  <c r="Q5"/>
  <c r="R5" s="1"/>
  <c r="S5" s="1"/>
  <c r="Q30"/>
  <c r="R30" s="1"/>
  <c r="S30" s="1"/>
  <c r="Q20"/>
  <c r="R20" s="1"/>
  <c r="S20" s="1"/>
  <c r="Q2"/>
  <c r="R2" s="1"/>
  <c r="S2" s="1"/>
  <c r="Q18"/>
  <c r="R18" s="1"/>
  <c r="Q12"/>
  <c r="R12" s="1"/>
  <c r="Q54"/>
  <c r="R54" s="1"/>
  <c r="Q58"/>
  <c r="R58" s="1"/>
  <c r="S58" s="1"/>
  <c r="Q13"/>
  <c r="R13" s="1"/>
  <c r="S13" s="1"/>
  <c r="Q46"/>
  <c r="R46" s="1"/>
  <c r="S46" s="1"/>
  <c r="Q32"/>
  <c r="R32" s="1"/>
  <c r="Q14"/>
  <c r="R14" s="1"/>
  <c r="Q34"/>
  <c r="R34" s="1"/>
  <c r="Q62"/>
  <c r="R62" s="1"/>
  <c r="S62" s="1"/>
  <c r="Q15"/>
  <c r="R15" s="1"/>
  <c r="S15" s="1"/>
  <c r="Q51"/>
  <c r="R51" s="1"/>
  <c r="Q44"/>
  <c r="R44" s="1"/>
  <c r="S44" s="1"/>
  <c r="Q10"/>
  <c r="R10" s="1"/>
  <c r="Q27"/>
  <c r="R27" s="1"/>
  <c r="S27" s="1"/>
  <c r="Q26"/>
  <c r="R26" s="1"/>
  <c r="S26" s="1"/>
  <c r="Q21"/>
  <c r="R21" s="1"/>
  <c r="S21" s="1"/>
  <c r="Q24"/>
  <c r="R24" s="1"/>
  <c r="S24" s="1"/>
  <c r="Q22"/>
  <c r="R22" s="1"/>
  <c r="S22" s="1"/>
  <c r="Q8"/>
  <c r="R8" s="1"/>
  <c r="S8" s="1"/>
  <c r="Q37"/>
  <c r="R37" s="1"/>
  <c r="Q43"/>
  <c r="R43" s="1"/>
  <c r="S43" s="1"/>
  <c r="Q28"/>
  <c r="R28" s="1"/>
  <c r="S28" s="1"/>
  <c r="Q61"/>
  <c r="R61" s="1"/>
  <c r="S61" s="1"/>
  <c r="Q16"/>
  <c r="R16" s="1"/>
  <c r="S16" s="1"/>
  <c r="Q40"/>
  <c r="R40" s="1"/>
  <c r="S40" s="1"/>
  <c r="Q25"/>
  <c r="R25" s="1"/>
  <c r="Q23"/>
  <c r="R23" s="1"/>
  <c r="Q53"/>
  <c r="R53" s="1"/>
  <c r="S53" s="1"/>
  <c r="Q9"/>
  <c r="R9" s="1"/>
  <c r="S9" s="1"/>
  <c r="Q4"/>
  <c r="R4" s="1"/>
  <c r="Q33"/>
  <c r="Q36"/>
  <c r="R36" s="1"/>
  <c r="S36" s="1"/>
  <c r="Q63"/>
  <c r="R63" s="1"/>
  <c r="Q55"/>
  <c r="R55" s="1"/>
  <c r="Q41"/>
  <c r="R41" s="1"/>
  <c r="S41" s="1"/>
  <c r="Q50"/>
  <c r="R50" s="1"/>
  <c r="S50" s="1"/>
  <c r="Q56"/>
  <c r="R56" s="1"/>
  <c r="S56" s="1"/>
  <c r="Q38"/>
  <c r="R38" s="1"/>
  <c r="S38" s="1"/>
  <c r="Q64"/>
  <c r="R64" s="1"/>
  <c r="Q59"/>
  <c r="Q17"/>
  <c r="Q7"/>
  <c r="R7" s="1"/>
  <c r="S7" s="1"/>
  <c r="K3"/>
  <c r="L3" s="1"/>
  <c r="M3" s="1"/>
  <c r="I132" i="3"/>
  <c r="I44"/>
  <c r="I39"/>
  <c r="I63"/>
  <c r="I127"/>
  <c r="I102"/>
  <c r="I6"/>
  <c r="I73"/>
  <c r="I15"/>
  <c r="H54"/>
  <c r="I54" s="1"/>
  <c r="H46"/>
  <c r="I46" s="1"/>
  <c r="H30"/>
  <c r="I30" s="1"/>
  <c r="H22"/>
  <c r="I22" s="1"/>
  <c r="H14"/>
  <c r="I14" s="1"/>
  <c r="H129"/>
  <c r="I129" s="1"/>
  <c r="I118"/>
  <c r="H97"/>
  <c r="I97" s="1"/>
  <c r="I86"/>
  <c r="H73"/>
  <c r="H65"/>
  <c r="I65" s="1"/>
  <c r="H57"/>
  <c r="I57" s="1"/>
  <c r="H41"/>
  <c r="I41" s="1"/>
  <c r="H33"/>
  <c r="I33" s="1"/>
  <c r="H132"/>
  <c r="H116"/>
  <c r="I116" s="1"/>
  <c r="H108"/>
  <c r="I108" s="1"/>
  <c r="H100"/>
  <c r="I100" s="1"/>
  <c r="H84"/>
  <c r="I84" s="1"/>
  <c r="H68"/>
  <c r="I68" s="1"/>
  <c r="I9"/>
  <c r="I133"/>
  <c r="I125"/>
  <c r="I117"/>
  <c r="I109"/>
  <c r="I101"/>
  <c r="I93"/>
  <c r="I85"/>
  <c r="I77"/>
  <c r="I69"/>
  <c r="I61"/>
  <c r="I53"/>
  <c r="I45"/>
  <c r="I37"/>
  <c r="I29"/>
  <c r="I21"/>
  <c r="I13"/>
  <c r="I5"/>
  <c r="H102"/>
  <c r="H94"/>
  <c r="I94" s="1"/>
  <c r="H78"/>
  <c r="I78" s="1"/>
  <c r="H6"/>
  <c r="I134"/>
  <c r="I126"/>
  <c r="I110"/>
  <c r="H105"/>
  <c r="I105" s="1"/>
  <c r="I62"/>
  <c r="H17"/>
  <c r="I17" s="1"/>
  <c r="I121"/>
  <c r="H92"/>
  <c r="I92" s="1"/>
  <c r="I81"/>
  <c r="H76"/>
  <c r="I76" s="1"/>
  <c r="H60"/>
  <c r="I60" s="1"/>
  <c r="I49"/>
  <c r="H44"/>
  <c r="H36"/>
  <c r="I36" s="1"/>
  <c r="H28"/>
  <c r="I28" s="1"/>
  <c r="I25"/>
  <c r="H20"/>
  <c r="I20" s="1"/>
  <c r="H4"/>
  <c r="I4" s="1"/>
  <c r="H135"/>
  <c r="I135" s="1"/>
  <c r="H127"/>
  <c r="I124"/>
  <c r="H119"/>
  <c r="I119" s="1"/>
  <c r="H111"/>
  <c r="I111" s="1"/>
  <c r="H103"/>
  <c r="I103" s="1"/>
  <c r="H95"/>
  <c r="I95" s="1"/>
  <c r="H87"/>
  <c r="I87" s="1"/>
  <c r="H79"/>
  <c r="I79" s="1"/>
  <c r="H71"/>
  <c r="I71" s="1"/>
  <c r="H63"/>
  <c r="H55"/>
  <c r="I55" s="1"/>
  <c r="I52"/>
  <c r="H47"/>
  <c r="I47" s="1"/>
  <c r="H39"/>
  <c r="H31"/>
  <c r="I31" s="1"/>
  <c r="H23"/>
  <c r="I23" s="1"/>
  <c r="H15"/>
  <c r="I12"/>
  <c r="H7"/>
  <c r="I7" s="1"/>
  <c r="H70"/>
  <c r="I70" s="1"/>
  <c r="H38"/>
  <c r="I38" s="1"/>
  <c r="I113"/>
  <c r="I89"/>
  <c r="H137"/>
  <c r="I137" s="1"/>
  <c r="L51" i="1"/>
  <c r="M51" s="1"/>
  <c r="K34"/>
  <c r="L34" s="1"/>
  <c r="M34" s="1"/>
  <c r="L18"/>
  <c r="M18" s="1"/>
  <c r="L38"/>
  <c r="M38" s="1"/>
  <c r="L40"/>
  <c r="M40" s="1"/>
  <c r="L14"/>
  <c r="M14" s="1"/>
  <c r="L8"/>
  <c r="M8" s="1"/>
  <c r="K15"/>
  <c r="L15" s="1"/>
  <c r="M15" s="1"/>
  <c r="K16"/>
  <c r="L16" s="1"/>
  <c r="M16" s="1"/>
  <c r="K5"/>
  <c r="L5" s="1"/>
  <c r="M5" s="1"/>
  <c r="K30"/>
  <c r="K49"/>
  <c r="L49" s="1"/>
  <c r="K36"/>
  <c r="L36" s="1"/>
  <c r="K22"/>
  <c r="L22" s="1"/>
  <c r="M22" s="1"/>
  <c r="K48"/>
  <c r="L48" s="1"/>
  <c r="L33"/>
  <c r="M33" s="1"/>
  <c r="L61"/>
  <c r="M61" s="1"/>
  <c r="L24"/>
  <c r="M24" s="1"/>
  <c r="L6"/>
  <c r="M6" s="1"/>
  <c r="L47"/>
  <c r="M47" s="1"/>
  <c r="L44"/>
  <c r="M44" s="1"/>
  <c r="L39"/>
  <c r="M39" s="1"/>
  <c r="K45"/>
  <c r="L45" s="1"/>
  <c r="M45" s="1"/>
  <c r="K11"/>
  <c r="L11" s="1"/>
  <c r="M11" s="1"/>
  <c r="K29"/>
  <c r="L29" s="1"/>
  <c r="M29" s="1"/>
  <c r="L37"/>
  <c r="M37" s="1"/>
  <c r="L23"/>
  <c r="M23" s="1"/>
  <c r="L10"/>
  <c r="M10" s="1"/>
  <c r="L55"/>
  <c r="M55" s="1"/>
  <c r="L50"/>
  <c r="M50" s="1"/>
  <c r="L4"/>
  <c r="M4" s="1"/>
  <c r="L59"/>
  <c r="M59" s="1"/>
  <c r="L27"/>
  <c r="M27" s="1"/>
  <c r="L17"/>
  <c r="M17" s="1"/>
  <c r="L43"/>
  <c r="M43" s="1"/>
  <c r="K19"/>
  <c r="L19" s="1"/>
  <c r="K54"/>
  <c r="K58"/>
  <c r="K13"/>
  <c r="L13" s="1"/>
  <c r="K57"/>
  <c r="L57" s="1"/>
  <c r="K35"/>
  <c r="L35" s="1"/>
  <c r="K42"/>
  <c r="L42" s="1"/>
  <c r="K46"/>
  <c r="L46" s="1"/>
  <c r="L60"/>
  <c r="M60" s="1"/>
  <c r="L21"/>
  <c r="M21" s="1"/>
  <c r="L20"/>
  <c r="M20" s="1"/>
  <c r="L41"/>
  <c r="M41" s="1"/>
  <c r="L52"/>
  <c r="M52" s="1"/>
  <c r="L26"/>
  <c r="M26" s="1"/>
  <c r="L9"/>
  <c r="M9" s="1"/>
  <c r="L53"/>
  <c r="M53" s="1"/>
  <c r="L56"/>
  <c r="M56" s="1"/>
  <c r="L7"/>
  <c r="M7" s="1"/>
  <c r="K62"/>
  <c r="K2"/>
  <c r="L28"/>
  <c r="M28" s="1"/>
  <c r="L31"/>
  <c r="M31" s="1"/>
  <c r="N18"/>
  <c r="O18" s="1"/>
  <c r="P18" s="1"/>
  <c r="N45"/>
  <c r="O45" s="1"/>
  <c r="P45" s="1"/>
  <c r="N11"/>
  <c r="O11" s="1"/>
  <c r="P11" s="1"/>
  <c r="N40"/>
  <c r="O40" s="1"/>
  <c r="P40" s="1"/>
  <c r="N29"/>
  <c r="O29" s="1"/>
  <c r="P29" s="1"/>
  <c r="N14"/>
  <c r="O14" s="1"/>
  <c r="P14" s="1"/>
  <c r="N49"/>
  <c r="O49" s="1"/>
  <c r="N10"/>
  <c r="N37"/>
  <c r="N53"/>
  <c r="O53" s="1"/>
  <c r="N46"/>
  <c r="N52"/>
  <c r="N58"/>
  <c r="N6"/>
  <c r="N56"/>
  <c r="O56" s="1"/>
  <c r="N31"/>
  <c r="N54"/>
  <c r="O54" s="1"/>
  <c r="N57"/>
  <c r="O57" s="1"/>
  <c r="N35"/>
  <c r="O35" s="1"/>
  <c r="N33"/>
  <c r="O33" s="1"/>
  <c r="N61"/>
  <c r="N47"/>
  <c r="N44"/>
  <c r="N24"/>
  <c r="O24" s="1"/>
  <c r="N27"/>
  <c r="O27" s="1"/>
  <c r="N17"/>
  <c r="N43"/>
  <c r="N20"/>
  <c r="O20" s="1"/>
  <c r="N7"/>
  <c r="O7" s="1"/>
  <c r="N41"/>
  <c r="O41" s="1"/>
  <c r="N38"/>
  <c r="O38" s="1"/>
  <c r="P38" s="1"/>
  <c r="N59"/>
  <c r="N60"/>
  <c r="O60" s="1"/>
  <c r="N4"/>
  <c r="N50"/>
  <c r="N23"/>
  <c r="N39"/>
  <c r="N26"/>
  <c r="O26" s="1"/>
  <c r="N15"/>
  <c r="O15" s="1"/>
  <c r="N36"/>
  <c r="O36" s="1"/>
  <c r="N16"/>
  <c r="N22"/>
  <c r="O22" s="1"/>
  <c r="N5"/>
  <c r="O5" s="1"/>
  <c r="N48"/>
  <c r="N30"/>
  <c r="N19"/>
  <c r="O19" s="1"/>
  <c r="N12"/>
  <c r="N63"/>
  <c r="N64"/>
  <c r="N34"/>
  <c r="N55"/>
  <c r="N8"/>
  <c r="N21"/>
  <c r="N32"/>
  <c r="N3"/>
  <c r="N62"/>
  <c r="N2"/>
  <c r="O2" s="1"/>
  <c r="N13"/>
  <c r="O13" s="1"/>
  <c r="N51"/>
  <c r="N25"/>
  <c r="N28"/>
  <c r="N42"/>
  <c r="O42" s="1"/>
  <c r="N9"/>
  <c r="P81" i="7" l="1"/>
  <c r="Q81" s="1"/>
  <c r="R81" s="1"/>
  <c r="M33"/>
  <c r="N33" s="1"/>
  <c r="M69"/>
  <c r="N69" s="1"/>
  <c r="O69" s="1"/>
  <c r="M57"/>
  <c r="N57" s="1"/>
  <c r="P68"/>
  <c r="Q68" s="1"/>
  <c r="R68" s="1"/>
  <c r="M16"/>
  <c r="N16" s="1"/>
  <c r="P49"/>
  <c r="Q49" s="1"/>
  <c r="R49" s="1"/>
  <c r="M66"/>
  <c r="N66" s="1"/>
  <c r="M74"/>
  <c r="N74" s="1"/>
  <c r="O74" s="1"/>
  <c r="P59"/>
  <c r="Q59" s="1"/>
  <c r="R59" s="1"/>
  <c r="M73"/>
  <c r="N73" s="1"/>
  <c r="P78"/>
  <c r="Q78" s="1"/>
  <c r="R78" s="1"/>
  <c r="P41"/>
  <c r="Q41" s="1"/>
  <c r="R41" s="1"/>
  <c r="M29"/>
  <c r="N29" s="1"/>
  <c r="O29" s="1"/>
  <c r="P34"/>
  <c r="Q34" s="1"/>
  <c r="R34" s="1"/>
  <c r="M22"/>
  <c r="N22" s="1"/>
  <c r="M31"/>
  <c r="N31" s="1"/>
  <c r="M72"/>
  <c r="N72" s="1"/>
  <c r="O72" s="1"/>
  <c r="M18"/>
  <c r="N18" s="1"/>
  <c r="O18" s="1"/>
  <c r="M10"/>
  <c r="N10" s="1"/>
  <c r="O10" s="1"/>
  <c r="M53"/>
  <c r="N53" s="1"/>
  <c r="O53" s="1"/>
  <c r="M77"/>
  <c r="N77" s="1"/>
  <c r="R14"/>
  <c r="P11"/>
  <c r="Q11" s="1"/>
  <c r="R11" s="1"/>
  <c r="R44"/>
  <c r="P52"/>
  <c r="Q52" s="1"/>
  <c r="P23"/>
  <c r="Q23" s="1"/>
  <c r="R23" s="1"/>
  <c r="Q20"/>
  <c r="R20" s="1"/>
  <c r="P53"/>
  <c r="Q53" s="1"/>
  <c r="R53" s="1"/>
  <c r="N45"/>
  <c r="O45" s="1"/>
  <c r="N83"/>
  <c r="O83" s="1"/>
  <c r="O39"/>
  <c r="P40"/>
  <c r="P56"/>
  <c r="Q57"/>
  <c r="R57" s="1"/>
  <c r="Q66"/>
  <c r="R66" s="1"/>
  <c r="R27"/>
  <c r="Q54"/>
  <c r="R54" s="1"/>
  <c r="Q19"/>
  <c r="R19" s="1"/>
  <c r="P3"/>
  <c r="R83"/>
  <c r="L83"/>
  <c r="R31"/>
  <c r="L31"/>
  <c r="N40"/>
  <c r="O40" s="1"/>
  <c r="N56"/>
  <c r="O56" s="1"/>
  <c r="O27"/>
  <c r="K27"/>
  <c r="L27" s="1"/>
  <c r="R33"/>
  <c r="L33"/>
  <c r="R13"/>
  <c r="N3"/>
  <c r="O3" s="1"/>
  <c r="R39"/>
  <c r="L39"/>
  <c r="K57"/>
  <c r="L57" s="1"/>
  <c r="K66"/>
  <c r="L66" s="1"/>
  <c r="O13"/>
  <c r="K13"/>
  <c r="L13" s="1"/>
  <c r="R73"/>
  <c r="L73"/>
  <c r="P45"/>
  <c r="K74"/>
  <c r="L74" s="1"/>
  <c r="R9"/>
  <c r="R65"/>
  <c r="O65"/>
  <c r="O47"/>
  <c r="O70"/>
  <c r="O43"/>
  <c r="O75"/>
  <c r="O32"/>
  <c r="R4"/>
  <c r="O9"/>
  <c r="R76"/>
  <c r="O71"/>
  <c r="R28"/>
  <c r="R63"/>
  <c r="R2"/>
  <c r="R32"/>
  <c r="O79"/>
  <c r="O61"/>
  <c r="R35"/>
  <c r="P26"/>
  <c r="Q26" s="1"/>
  <c r="R26" s="1"/>
  <c r="P37"/>
  <c r="Q37" s="1"/>
  <c r="R37" s="1"/>
  <c r="P74"/>
  <c r="Q74" s="1"/>
  <c r="R74" s="1"/>
  <c r="P30"/>
  <c r="Q30" s="1"/>
  <c r="R30" s="1"/>
  <c r="P22"/>
  <c r="Q22" s="1"/>
  <c r="P16"/>
  <c r="Q16" s="1"/>
  <c r="R16" s="1"/>
  <c r="P18"/>
  <c r="Q18" s="1"/>
  <c r="R18" s="1"/>
  <c r="P36"/>
  <c r="Q36" s="1"/>
  <c r="R36" s="1"/>
  <c r="O82"/>
  <c r="O48"/>
  <c r="O67"/>
  <c r="O81"/>
  <c r="O80"/>
  <c r="R75"/>
  <c r="O34"/>
  <c r="O5"/>
  <c r="O59"/>
  <c r="L24"/>
  <c r="O78"/>
  <c r="O8"/>
  <c r="O30"/>
  <c r="Q55"/>
  <c r="R55" s="1"/>
  <c r="Q15"/>
  <c r="R15" s="1"/>
  <c r="N4"/>
  <c r="O4" s="1"/>
  <c r="K69"/>
  <c r="L69" s="1"/>
  <c r="L8"/>
  <c r="K18"/>
  <c r="L18" s="1"/>
  <c r="L22"/>
  <c r="Q77"/>
  <c r="R77" s="1"/>
  <c r="L53" i="5"/>
  <c r="M53" s="1"/>
  <c r="L22"/>
  <c r="M22" s="1"/>
  <c r="L21"/>
  <c r="M21" s="1"/>
  <c r="L32"/>
  <c r="M32" s="1"/>
  <c r="L60"/>
  <c r="M60" s="1"/>
  <c r="L63"/>
  <c r="M63" s="1"/>
  <c r="L44"/>
  <c r="M44" s="1"/>
  <c r="L35"/>
  <c r="M35" s="1"/>
  <c r="L56"/>
  <c r="M56" s="1"/>
  <c r="L7"/>
  <c r="M7" s="1"/>
  <c r="L9"/>
  <c r="M9" s="1"/>
  <c r="L23"/>
  <c r="M23" s="1"/>
  <c r="L59"/>
  <c r="M59" s="1"/>
  <c r="L5"/>
  <c r="M5" s="1"/>
  <c r="L50"/>
  <c r="M50" s="1"/>
  <c r="L65"/>
  <c r="M65" s="1"/>
  <c r="L20"/>
  <c r="M20" s="1"/>
  <c r="L62"/>
  <c r="M62" s="1"/>
  <c r="L25"/>
  <c r="M25" s="1"/>
  <c r="L57"/>
  <c r="M57" s="1"/>
  <c r="L13"/>
  <c r="M13" s="1"/>
  <c r="L54"/>
  <c r="M54" s="1"/>
  <c r="L48"/>
  <c r="M48" s="1"/>
  <c r="L33"/>
  <c r="M33" s="1"/>
  <c r="L47"/>
  <c r="M47" s="1"/>
  <c r="L36"/>
  <c r="M36" s="1"/>
  <c r="L28"/>
  <c r="M28" s="1"/>
  <c r="L3"/>
  <c r="M3" s="1"/>
  <c r="L16"/>
  <c r="M16" s="1"/>
  <c r="L10"/>
  <c r="M10" s="1"/>
  <c r="L61"/>
  <c r="M61" s="1"/>
  <c r="L38"/>
  <c r="M38" s="1"/>
  <c r="L49"/>
  <c r="M49" s="1"/>
  <c r="L24"/>
  <c r="M24" s="1"/>
  <c r="L4"/>
  <c r="M4" s="1"/>
  <c r="L29"/>
  <c r="M29" s="1"/>
  <c r="L14"/>
  <c r="M14" s="1"/>
  <c r="L40"/>
  <c r="M40" s="1"/>
  <c r="L17"/>
  <c r="M17" s="1"/>
  <c r="L8"/>
  <c r="M8" s="1"/>
  <c r="L66"/>
  <c r="M66" s="1"/>
  <c r="L2"/>
  <c r="M2" s="1"/>
  <c r="L45"/>
  <c r="M45" s="1"/>
  <c r="L52"/>
  <c r="M52" s="1"/>
  <c r="L15"/>
  <c r="M15" s="1"/>
  <c r="L43"/>
  <c r="M43" s="1"/>
  <c r="L34"/>
  <c r="M34" s="1"/>
  <c r="L12"/>
  <c r="M12" s="1"/>
  <c r="L58"/>
  <c r="M58" s="1"/>
  <c r="L39"/>
  <c r="M39" s="1"/>
  <c r="L26"/>
  <c r="M26" s="1"/>
  <c r="L18"/>
  <c r="M18" s="1"/>
  <c r="L37"/>
  <c r="M37" s="1"/>
  <c r="L27"/>
  <c r="M27" s="1"/>
  <c r="L42"/>
  <c r="M42" s="1"/>
  <c r="L31"/>
  <c r="M31" s="1"/>
  <c r="L64"/>
  <c r="M64" s="1"/>
  <c r="L41"/>
  <c r="M41" s="1"/>
  <c r="L46"/>
  <c r="M46" s="1"/>
  <c r="L19"/>
  <c r="M19" s="1"/>
  <c r="L30"/>
  <c r="M30" s="1"/>
  <c r="L55"/>
  <c r="M55" s="1"/>
  <c r="L11"/>
  <c r="M11" s="1"/>
  <c r="L6"/>
  <c r="M6" s="1"/>
  <c r="L51"/>
  <c r="M51" s="1"/>
  <c r="H139" i="3"/>
  <c r="M5" i="4"/>
  <c r="S46"/>
  <c r="S15"/>
  <c r="L49"/>
  <c r="M49" s="1"/>
  <c r="M33"/>
  <c r="L5"/>
  <c r="G139" i="3"/>
  <c r="I2"/>
  <c r="M3" i="4"/>
  <c r="L55"/>
  <c r="M55" s="1"/>
  <c r="M51"/>
  <c r="M37"/>
  <c r="L51"/>
  <c r="L37"/>
  <c r="L10"/>
  <c r="M10" s="1"/>
  <c r="R60"/>
  <c r="S60" s="1"/>
  <c r="S9"/>
  <c r="R22"/>
  <c r="S22" s="1"/>
  <c r="L54"/>
  <c r="M54" s="1"/>
  <c r="R25"/>
  <c r="S25" s="1"/>
  <c r="R5"/>
  <c r="S5" s="1"/>
  <c r="R11"/>
  <c r="S11" s="1"/>
  <c r="R48"/>
  <c r="S48" s="1"/>
  <c r="R3"/>
  <c r="S3" s="1"/>
  <c r="R64"/>
  <c r="S64" s="1"/>
  <c r="O59"/>
  <c r="P59" s="1"/>
  <c r="O4"/>
  <c r="P4" s="1"/>
  <c r="L59"/>
  <c r="M59" s="1"/>
  <c r="O28"/>
  <c r="P28" s="1"/>
  <c r="O53"/>
  <c r="P53" s="1"/>
  <c r="P16"/>
  <c r="O16"/>
  <c r="L31"/>
  <c r="M31" s="1"/>
  <c r="P32"/>
  <c r="L11"/>
  <c r="M11" s="1"/>
  <c r="L23"/>
  <c r="M23" s="1"/>
  <c r="P41"/>
  <c r="M24"/>
  <c r="S50"/>
  <c r="R50"/>
  <c r="P57"/>
  <c r="S49"/>
  <c r="P10"/>
  <c r="S21"/>
  <c r="S51"/>
  <c r="L35"/>
  <c r="M35" s="1"/>
  <c r="R8"/>
  <c r="S8" s="1"/>
  <c r="P42"/>
  <c r="S7"/>
  <c r="M32"/>
  <c r="R30"/>
  <c r="S30" s="1"/>
  <c r="S32"/>
  <c r="R57"/>
  <c r="S57" s="1"/>
  <c r="P51"/>
  <c r="O24"/>
  <c r="P24" s="1"/>
  <c r="O45"/>
  <c r="P45" s="1"/>
  <c r="M6"/>
  <c r="O44"/>
  <c r="P44" s="1"/>
  <c r="S20"/>
  <c r="S14"/>
  <c r="M41"/>
  <c r="P20"/>
  <c r="S45"/>
  <c r="R40"/>
  <c r="S40" s="1"/>
  <c r="R34"/>
  <c r="S34" s="1"/>
  <c r="O49"/>
  <c r="P49" s="1"/>
  <c r="R31"/>
  <c r="S31" s="1"/>
  <c r="S13"/>
  <c r="S47"/>
  <c r="S18"/>
  <c r="S55"/>
  <c r="L53"/>
  <c r="M53" s="1"/>
  <c r="L16"/>
  <c r="M16" s="1"/>
  <c r="O63"/>
  <c r="P63" s="1"/>
  <c r="R38"/>
  <c r="S38" s="1"/>
  <c r="L4"/>
  <c r="M4" s="1"/>
  <c r="O6"/>
  <c r="P6" s="1"/>
  <c r="O36"/>
  <c r="P36" s="1"/>
  <c r="O61"/>
  <c r="P61" s="1"/>
  <c r="L36"/>
  <c r="M36" s="1"/>
  <c r="O43"/>
  <c r="P43" s="1"/>
  <c r="R23"/>
  <c r="S23" s="1"/>
  <c r="L61"/>
  <c r="M61" s="1"/>
  <c r="L13"/>
  <c r="M13" s="1"/>
  <c r="R2"/>
  <c r="S2" s="1"/>
  <c r="O31"/>
  <c r="P31" s="1"/>
  <c r="O13"/>
  <c r="P13" s="1"/>
  <c r="P47"/>
  <c r="M42"/>
  <c r="S53"/>
  <c r="O2"/>
  <c r="P2" s="1"/>
  <c r="S35"/>
  <c r="O8"/>
  <c r="P8" s="1"/>
  <c r="P23"/>
  <c r="S29"/>
  <c r="P56"/>
  <c r="P30"/>
  <c r="O3"/>
  <c r="P3" s="1"/>
  <c r="R58"/>
  <c r="S58" s="1"/>
  <c r="R36"/>
  <c r="S36" s="1"/>
  <c r="R12"/>
  <c r="S12" s="1"/>
  <c r="M26"/>
  <c r="L43"/>
  <c r="M43" s="1"/>
  <c r="O29"/>
  <c r="P29" s="1"/>
  <c r="O25"/>
  <c r="P25" s="1"/>
  <c r="S6"/>
  <c r="S27"/>
  <c r="O40"/>
  <c r="P40" s="1"/>
  <c r="S17"/>
  <c r="O14"/>
  <c r="P14" s="1"/>
  <c r="M14"/>
  <c r="P37"/>
  <c r="R52"/>
  <c r="S52" s="1"/>
  <c r="O12"/>
  <c r="P12" s="1"/>
  <c r="S10"/>
  <c r="R42"/>
  <c r="S42" s="1"/>
  <c r="P38"/>
  <c r="O27"/>
  <c r="P27" s="1"/>
  <c r="S44"/>
  <c r="R16"/>
  <c r="S16" s="1"/>
  <c r="R61"/>
  <c r="S61" s="1"/>
  <c r="M48"/>
  <c r="P18"/>
  <c r="P58"/>
  <c r="S56"/>
  <c r="P35"/>
  <c r="L28"/>
  <c r="M28" s="1"/>
  <c r="S24"/>
  <c r="S43"/>
  <c r="P33"/>
  <c r="S26"/>
  <c r="O5"/>
  <c r="P5" s="1"/>
  <c r="R33"/>
  <c r="S33" s="1"/>
  <c r="S54"/>
  <c r="S41"/>
  <c r="R63"/>
  <c r="S63" s="1"/>
  <c r="R4"/>
  <c r="S4" s="1"/>
  <c r="R59"/>
  <c r="S59" s="1"/>
  <c r="R37"/>
  <c r="S37" s="1"/>
  <c r="P55"/>
  <c r="L58"/>
  <c r="M58" s="1"/>
  <c r="R28"/>
  <c r="S28" s="1"/>
  <c r="S23" i="1"/>
  <c r="S14"/>
  <c r="S32"/>
  <c r="S4"/>
  <c r="S45"/>
  <c r="S55"/>
  <c r="S11"/>
  <c r="S42"/>
  <c r="S12"/>
  <c r="S64"/>
  <c r="S25"/>
  <c r="S3"/>
  <c r="S37"/>
  <c r="R33"/>
  <c r="S33" s="1"/>
  <c r="S51"/>
  <c r="S18"/>
  <c r="S34"/>
  <c r="S54"/>
  <c r="R59"/>
  <c r="S59" s="1"/>
  <c r="S63"/>
  <c r="R17"/>
  <c r="S17" s="1"/>
  <c r="S10"/>
  <c r="M36"/>
  <c r="M49"/>
  <c r="M48"/>
  <c r="L30"/>
  <c r="M30" s="1"/>
  <c r="L62"/>
  <c r="M62" s="1"/>
  <c r="M42"/>
  <c r="M46"/>
  <c r="M19"/>
  <c r="M13"/>
  <c r="M57"/>
  <c r="L54"/>
  <c r="M54" s="1"/>
  <c r="L2"/>
  <c r="M2" s="1"/>
  <c r="M35"/>
  <c r="L58"/>
  <c r="M58" s="1"/>
  <c r="P49"/>
  <c r="O12"/>
  <c r="P12" s="1"/>
  <c r="O3"/>
  <c r="P3" s="1"/>
  <c r="O63"/>
  <c r="P63" s="1"/>
  <c r="O8"/>
  <c r="P8" s="1"/>
  <c r="O50"/>
  <c r="P50" s="1"/>
  <c r="O51"/>
  <c r="P51" s="1"/>
  <c r="O59"/>
  <c r="P59" s="1"/>
  <c r="O25"/>
  <c r="P25" s="1"/>
  <c r="O64"/>
  <c r="P64" s="1"/>
  <c r="O28"/>
  <c r="P28" s="1"/>
  <c r="P41"/>
  <c r="P60"/>
  <c r="P56"/>
  <c r="P42"/>
  <c r="O43"/>
  <c r="P43" s="1"/>
  <c r="P54"/>
  <c r="O62"/>
  <c r="P62" s="1"/>
  <c r="O39"/>
  <c r="P39" s="1"/>
  <c r="O58"/>
  <c r="P58" s="1"/>
  <c r="P22"/>
  <c r="P35"/>
  <c r="P27"/>
  <c r="P13"/>
  <c r="O9"/>
  <c r="P9" s="1"/>
  <c r="P53"/>
  <c r="P5"/>
  <c r="P24"/>
  <c r="P57"/>
  <c r="P26"/>
  <c r="P7"/>
  <c r="O17"/>
  <c r="P17" s="1"/>
  <c r="O16"/>
  <c r="P16" s="1"/>
  <c r="O34"/>
  <c r="P34" s="1"/>
  <c r="O4"/>
  <c r="P4" s="1"/>
  <c r="O32"/>
  <c r="P32" s="1"/>
  <c r="O55"/>
  <c r="P55" s="1"/>
  <c r="P33"/>
  <c r="O6"/>
  <c r="P6" s="1"/>
  <c r="O48"/>
  <c r="P48" s="1"/>
  <c r="P15"/>
  <c r="O47"/>
  <c r="P47" s="1"/>
  <c r="O61"/>
  <c r="P61" s="1"/>
  <c r="O46"/>
  <c r="P46" s="1"/>
  <c r="O31"/>
  <c r="P31" s="1"/>
  <c r="O37"/>
  <c r="P37" s="1"/>
  <c r="O10"/>
  <c r="P10" s="1"/>
  <c r="O23"/>
  <c r="P23" s="1"/>
  <c r="P20"/>
  <c r="P19"/>
  <c r="P2"/>
  <c r="O21"/>
  <c r="P21" s="1"/>
  <c r="O52"/>
  <c r="P52" s="1"/>
  <c r="O30"/>
  <c r="P30" s="1"/>
  <c r="P36"/>
  <c r="O44"/>
  <c r="P44" s="1"/>
  <c r="O57" i="7" l="1"/>
  <c r="O33"/>
  <c r="O16"/>
  <c r="O66"/>
  <c r="T60"/>
  <c r="U60" s="1"/>
  <c r="T76"/>
  <c r="U76" s="1"/>
  <c r="T64"/>
  <c r="U64" s="1"/>
  <c r="T53"/>
  <c r="U53" s="1"/>
  <c r="T3"/>
  <c r="U3" s="1"/>
  <c r="T46"/>
  <c r="U46" s="1"/>
  <c r="O73"/>
  <c r="T14"/>
  <c r="U14" s="1"/>
  <c r="T39"/>
  <c r="U39" s="1"/>
  <c r="T52"/>
  <c r="U52" s="1"/>
  <c r="T78"/>
  <c r="U78" s="1"/>
  <c r="T83"/>
  <c r="U83" s="1"/>
  <c r="T26"/>
  <c r="U26" s="1"/>
  <c r="T57"/>
  <c r="U57" s="1"/>
  <c r="T43"/>
  <c r="U43" s="1"/>
  <c r="T23"/>
  <c r="U23" s="1"/>
  <c r="T38"/>
  <c r="U38" s="1"/>
  <c r="T49"/>
  <c r="U49" s="1"/>
  <c r="T80"/>
  <c r="U80" s="1"/>
  <c r="T54"/>
  <c r="U54" s="1"/>
  <c r="T77"/>
  <c r="U77" s="1"/>
  <c r="T65"/>
  <c r="U65" s="1"/>
  <c r="T25"/>
  <c r="U25" s="1"/>
  <c r="T12"/>
  <c r="U12" s="1"/>
  <c r="T48"/>
  <c r="U48" s="1"/>
  <c r="T71"/>
  <c r="U71" s="1"/>
  <c r="T62"/>
  <c r="U62" s="1"/>
  <c r="T8"/>
  <c r="U8" s="1"/>
  <c r="T24"/>
  <c r="U24" s="1"/>
  <c r="T13"/>
  <c r="U13" s="1"/>
  <c r="O22"/>
  <c r="O31"/>
  <c r="T41"/>
  <c r="U41" s="1"/>
  <c r="T34"/>
  <c r="U34" s="1"/>
  <c r="T16"/>
  <c r="U16" s="1"/>
  <c r="T66"/>
  <c r="U66" s="1"/>
  <c r="T27"/>
  <c r="U27" s="1"/>
  <c r="T15"/>
  <c r="U15" s="1"/>
  <c r="T79"/>
  <c r="U79" s="1"/>
  <c r="T36"/>
  <c r="U36" s="1"/>
  <c r="T5"/>
  <c r="U5" s="1"/>
  <c r="T42"/>
  <c r="U42" s="1"/>
  <c r="T4"/>
  <c r="U4" s="1"/>
  <c r="T51"/>
  <c r="U51" s="1"/>
  <c r="T47"/>
  <c r="U47" s="1"/>
  <c r="T40"/>
  <c r="U40" s="1"/>
  <c r="T74"/>
  <c r="U74" s="1"/>
  <c r="T75"/>
  <c r="U75" s="1"/>
  <c r="T32"/>
  <c r="U32" s="1"/>
  <c r="T69"/>
  <c r="U69" s="1"/>
  <c r="T9"/>
  <c r="U9" s="1"/>
  <c r="T28"/>
  <c r="U28" s="1"/>
  <c r="T22"/>
  <c r="U22" s="1"/>
  <c r="T35"/>
  <c r="U35" s="1"/>
  <c r="T20"/>
  <c r="U20" s="1"/>
  <c r="T19"/>
  <c r="U19" s="1"/>
  <c r="T31"/>
  <c r="U31" s="1"/>
  <c r="T18"/>
  <c r="U18" s="1"/>
  <c r="T58"/>
  <c r="U58" s="1"/>
  <c r="T61"/>
  <c r="U61" s="1"/>
  <c r="T10"/>
  <c r="U10" s="1"/>
  <c r="T72"/>
  <c r="U72" s="1"/>
  <c r="T45"/>
  <c r="U45" s="1"/>
  <c r="T11"/>
  <c r="U11" s="1"/>
  <c r="T81"/>
  <c r="U81" s="1"/>
  <c r="T7"/>
  <c r="U7" s="1"/>
  <c r="T63"/>
  <c r="U63" s="1"/>
  <c r="T17"/>
  <c r="U17" s="1"/>
  <c r="T55"/>
  <c r="U55" s="1"/>
  <c r="T59"/>
  <c r="U59" s="1"/>
  <c r="T82"/>
  <c r="U82" s="1"/>
  <c r="T6"/>
  <c r="U6" s="1"/>
  <c r="T70"/>
  <c r="U70" s="1"/>
  <c r="T50"/>
  <c r="U50" s="1"/>
  <c r="T37"/>
  <c r="U37" s="1"/>
  <c r="T33"/>
  <c r="U33" s="1"/>
  <c r="T44"/>
  <c r="U44" s="1"/>
  <c r="T2"/>
  <c r="U2" s="1"/>
  <c r="T21"/>
  <c r="U21" s="1"/>
  <c r="T56"/>
  <c r="U56" s="1"/>
  <c r="T30"/>
  <c r="U30" s="1"/>
  <c r="T68"/>
  <c r="U68" s="1"/>
  <c r="T29"/>
  <c r="U29" s="1"/>
  <c r="T67"/>
  <c r="U67" s="1"/>
  <c r="T73"/>
  <c r="U73" s="1"/>
  <c r="O77"/>
  <c r="R52"/>
  <c r="Q56"/>
  <c r="R56" s="1"/>
  <c r="Q45"/>
  <c r="R45" s="1"/>
  <c r="Q3"/>
  <c r="R3" s="1"/>
  <c r="Q40"/>
  <c r="R40" s="1"/>
  <c r="R22"/>
  <c r="F139" i="3"/>
  <c r="E139" s="1"/>
  <c r="I139"/>
</calcChain>
</file>

<file path=xl/sharedStrings.xml><?xml version="1.0" encoding="utf-8"?>
<sst xmlns="http://schemas.openxmlformats.org/spreadsheetml/2006/main" count="1300" uniqueCount="319">
  <si>
    <t>챔프</t>
  </si>
  <si>
    <t>픽률</t>
  </si>
  <si>
    <t>밴율</t>
  </si>
  <si>
    <t>승률</t>
  </si>
  <si>
    <t>이즈리얼</t>
  </si>
  <si>
    <t>카밀</t>
  </si>
  <si>
    <t>알리스타</t>
  </si>
  <si>
    <t>카이사</t>
  </si>
  <si>
    <t>이렐리아</t>
  </si>
  <si>
    <t>블라디미르</t>
  </si>
  <si>
    <t>그레이브즈</t>
  </si>
  <si>
    <t>모르가나</t>
  </si>
  <si>
    <t>카르마</t>
  </si>
  <si>
    <t>라칸</t>
  </si>
  <si>
    <t>신짜오</t>
  </si>
  <si>
    <t>자야</t>
  </si>
  <si>
    <t>리신</t>
  </si>
  <si>
    <t>진</t>
  </si>
  <si>
    <t>조이</t>
  </si>
  <si>
    <t>잭스</t>
  </si>
  <si>
    <t>문도박사</t>
  </si>
  <si>
    <t>카직스</t>
  </si>
  <si>
    <t>케이틀린</t>
  </si>
  <si>
    <t>라이즈</t>
  </si>
  <si>
    <t>르블랑</t>
  </si>
  <si>
    <t>탐켄치</t>
  </si>
  <si>
    <t>트런들</t>
  </si>
  <si>
    <t>갱플랭크</t>
  </si>
  <si>
    <t>소라카</t>
  </si>
  <si>
    <t>쓰레쉬</t>
  </si>
  <si>
    <t>신지드</t>
  </si>
  <si>
    <t>브라움</t>
  </si>
  <si>
    <t>야스오</t>
  </si>
  <si>
    <t>렉사이</t>
  </si>
  <si>
    <t>잔나</t>
  </si>
  <si>
    <t>레넥톤</t>
  </si>
  <si>
    <t>니달리</t>
  </si>
  <si>
    <t>피오라</t>
  </si>
  <si>
    <t>룰루</t>
  </si>
  <si>
    <t>리산드라</t>
  </si>
  <si>
    <t>사이온</t>
  </si>
  <si>
    <t>올라프</t>
  </si>
  <si>
    <t>오른</t>
  </si>
  <si>
    <t>피즈</t>
  </si>
  <si>
    <t>탈론</t>
  </si>
  <si>
    <t>코그모</t>
  </si>
  <si>
    <t>탈리야</t>
  </si>
  <si>
    <t>트리스타나</t>
  </si>
  <si>
    <t>다리우스</t>
  </si>
  <si>
    <t>에코</t>
  </si>
  <si>
    <t>아우렐리온솔</t>
  </si>
  <si>
    <t>이블린</t>
  </si>
  <si>
    <t>바루스</t>
  </si>
  <si>
    <t>트위스티드페이트</t>
  </si>
  <si>
    <t>제이스</t>
  </si>
  <si>
    <t>카사딘</t>
  </si>
  <si>
    <t>스웨인</t>
  </si>
  <si>
    <t>카시오페아</t>
  </si>
  <si>
    <t>레오나</t>
  </si>
  <si>
    <t>리븐</t>
  </si>
  <si>
    <t>케넨</t>
  </si>
  <si>
    <t>아트록스</t>
  </si>
  <si>
    <t>루시안</t>
  </si>
  <si>
    <t>쉔</t>
  </si>
  <si>
    <t>말자하</t>
  </si>
  <si>
    <t>나르</t>
  </si>
  <si>
    <t>시비르</t>
  </si>
  <si>
    <t>자크</t>
  </si>
  <si>
    <t>애쉬</t>
  </si>
  <si>
    <t>카서스</t>
  </si>
  <si>
    <t>나미</t>
  </si>
  <si>
    <t>카타리나</t>
  </si>
  <si>
    <t>뽀삐</t>
  </si>
  <si>
    <t>녹턴</t>
  </si>
  <si>
    <t>트린다미어</t>
  </si>
  <si>
    <t>럼블</t>
  </si>
  <si>
    <t>케인</t>
  </si>
  <si>
    <t>베인</t>
  </si>
  <si>
    <t>말파이트</t>
  </si>
  <si>
    <t>드레이븐</t>
  </si>
  <si>
    <t>피들스틱</t>
  </si>
  <si>
    <t>초가스</t>
  </si>
  <si>
    <t>블리츠크랭크</t>
  </si>
  <si>
    <t>그라가스</t>
  </si>
  <si>
    <t>스카너</t>
  </si>
  <si>
    <t>질리언</t>
  </si>
  <si>
    <t>제드</t>
  </si>
  <si>
    <t>클레드</t>
  </si>
  <si>
    <t>바드</t>
  </si>
  <si>
    <t>렝가</t>
  </si>
  <si>
    <t>노틸러스</t>
  </si>
  <si>
    <t>일라오이</t>
  </si>
  <si>
    <t>갈리오</t>
  </si>
  <si>
    <t>세주아니</t>
  </si>
  <si>
    <t>엘리스</t>
  </si>
  <si>
    <t>누누</t>
  </si>
  <si>
    <t>자르반4세</t>
  </si>
  <si>
    <t>자이라</t>
  </si>
  <si>
    <t>우르곳</t>
  </si>
  <si>
    <t>신드라</t>
  </si>
  <si>
    <t>브랜드</t>
  </si>
  <si>
    <t>칼리스타</t>
  </si>
  <si>
    <t>샤코</t>
  </si>
  <si>
    <t>벨코즈</t>
  </si>
  <si>
    <t>미스포츈</t>
  </si>
  <si>
    <t>가렌</t>
  </si>
  <si>
    <t>아이번</t>
  </si>
  <si>
    <t>징크스</t>
  </si>
  <si>
    <t>킨드레드</t>
  </si>
  <si>
    <t>코르키</t>
  </si>
  <si>
    <t>마오카이</t>
  </si>
  <si>
    <t>마스터이</t>
  </si>
  <si>
    <t>람머스</t>
  </si>
  <si>
    <t>베이가</t>
  </si>
  <si>
    <t>애니비아</t>
  </si>
  <si>
    <t>나서스</t>
  </si>
  <si>
    <t>판테온</t>
  </si>
  <si>
    <t>아리</t>
  </si>
  <si>
    <t>오리아나</t>
  </si>
  <si>
    <t>럭스</t>
  </si>
  <si>
    <t>아지르</t>
  </si>
  <si>
    <t>우디르</t>
  </si>
  <si>
    <t>타릭</t>
  </si>
  <si>
    <t>트위치</t>
  </si>
  <si>
    <t>소나</t>
  </si>
  <si>
    <t>티모</t>
  </si>
  <si>
    <t>애니</t>
  </si>
  <si>
    <t>퀸</t>
  </si>
  <si>
    <t>제라스</t>
  </si>
  <si>
    <t>쉬바나</t>
  </si>
  <si>
    <t>헤카림</t>
  </si>
  <si>
    <t>요릭</t>
  </si>
  <si>
    <t>볼리베어</t>
  </si>
  <si>
    <t>워윅</t>
  </si>
  <si>
    <t>아칼리</t>
  </si>
  <si>
    <t>케일</t>
  </si>
  <si>
    <t>빅토르</t>
  </si>
  <si>
    <t>하이머딩거</t>
  </si>
  <si>
    <t>직스</t>
  </si>
  <si>
    <t>오공</t>
  </si>
  <si>
    <t>다이애나</t>
  </si>
  <si>
    <t>밴픽율</t>
    <phoneticPr fontId="1" type="noConversion"/>
  </si>
  <si>
    <t>승률차</t>
    <phoneticPr fontId="1" type="noConversion"/>
  </si>
  <si>
    <t>밴가중치</t>
    <phoneticPr fontId="1" type="noConversion"/>
  </si>
  <si>
    <t>보정승률</t>
    <phoneticPr fontId="1" type="noConversion"/>
  </si>
  <si>
    <t>플레이#</t>
    <phoneticPr fontId="1" type="noConversion"/>
  </si>
  <si>
    <t>패</t>
    <phoneticPr fontId="1" type="noConversion"/>
  </si>
  <si>
    <t>승</t>
    <phoneticPr fontId="1" type="noConversion"/>
  </si>
  <si>
    <t>승패차이</t>
    <phoneticPr fontId="1" type="noConversion"/>
  </si>
  <si>
    <t>포지션</t>
    <phoneticPr fontId="1" type="noConversion"/>
  </si>
  <si>
    <t>원딜</t>
    <phoneticPr fontId="1" type="noConversion"/>
  </si>
  <si>
    <t>정글</t>
    <phoneticPr fontId="1" type="noConversion"/>
  </si>
  <si>
    <t>정글/탑</t>
    <phoneticPr fontId="1" type="noConversion"/>
  </si>
  <si>
    <t>미드</t>
    <phoneticPr fontId="1" type="noConversion"/>
  </si>
  <si>
    <t>탑/정글</t>
    <phoneticPr fontId="1" type="noConversion"/>
  </si>
  <si>
    <t>서폿</t>
    <phoneticPr fontId="1" type="noConversion"/>
  </si>
  <si>
    <t>미드/탑</t>
    <phoneticPr fontId="1" type="noConversion"/>
  </si>
  <si>
    <t>탑</t>
    <phoneticPr fontId="1" type="noConversion"/>
  </si>
  <si>
    <t>탑/서폿</t>
    <phoneticPr fontId="1" type="noConversion"/>
  </si>
  <si>
    <t>탑/미드</t>
    <phoneticPr fontId="1" type="noConversion"/>
  </si>
  <si>
    <t>원딜/미드</t>
    <phoneticPr fontId="1" type="noConversion"/>
  </si>
  <si>
    <t>서폿/탑</t>
    <phoneticPr fontId="1" type="noConversion"/>
  </si>
  <si>
    <t>서폿/미드</t>
    <phoneticPr fontId="1" type="noConversion"/>
  </si>
  <si>
    <t>보정승</t>
    <phoneticPr fontId="1" type="noConversion"/>
  </si>
  <si>
    <t>보정패</t>
    <phoneticPr fontId="1" type="noConversion"/>
  </si>
  <si>
    <t>보정승패차이</t>
    <phoneticPr fontId="1" type="noConversion"/>
  </si>
  <si>
    <t>전체</t>
    <phoneticPr fontId="1" type="noConversion"/>
  </si>
  <si>
    <t>픽보정승률</t>
    <phoneticPr fontId="1" type="noConversion"/>
  </si>
  <si>
    <t>픽보정승</t>
    <phoneticPr fontId="1" type="noConversion"/>
  </si>
  <si>
    <t>픽보정패</t>
    <phoneticPr fontId="1" type="noConversion"/>
  </si>
  <si>
    <t>픽보정승패차이</t>
    <phoneticPr fontId="1" type="noConversion"/>
  </si>
  <si>
    <t>승률rank</t>
    <phoneticPr fontId="1" type="noConversion"/>
  </si>
  <si>
    <t>픽보정승률rank</t>
    <phoneticPr fontId="1" type="noConversion"/>
  </si>
  <si>
    <t>보정rank차이</t>
    <phoneticPr fontId="1" type="noConversion"/>
  </si>
  <si>
    <t>보정승률rank</t>
    <phoneticPr fontId="1" type="noConversion"/>
  </si>
  <si>
    <t>밴/승률 상관</t>
    <phoneticPr fontId="1" type="noConversion"/>
  </si>
  <si>
    <t>밴픽/승률 상관</t>
    <phoneticPr fontId="1" type="noConversion"/>
  </si>
  <si>
    <t>픽/밴 상관</t>
    <phoneticPr fontId="1" type="noConversion"/>
  </si>
  <si>
    <t>픽/승률 상관</t>
    <phoneticPr fontId="1" type="noConversion"/>
  </si>
  <si>
    <t>밴/픽보정 상관</t>
    <phoneticPr fontId="1" type="noConversion"/>
  </si>
  <si>
    <t>픽/픽보정 상관</t>
    <phoneticPr fontId="1" type="noConversion"/>
  </si>
  <si>
    <t>밴픽/픽보정 상관</t>
    <phoneticPr fontId="1" type="noConversion"/>
  </si>
  <si>
    <t>픽보정승리</t>
    <phoneticPr fontId="1" type="noConversion"/>
  </si>
  <si>
    <t>원딜</t>
    <phoneticPr fontId="1" type="noConversion"/>
  </si>
  <si>
    <t>서폿</t>
    <phoneticPr fontId="1" type="noConversion"/>
  </si>
  <si>
    <t>탑/정글</t>
    <phoneticPr fontId="1" type="noConversion"/>
  </si>
  <si>
    <t>탑</t>
    <phoneticPr fontId="1" type="noConversion"/>
  </si>
  <si>
    <t>그브</t>
    <phoneticPr fontId="1" type="noConversion"/>
  </si>
  <si>
    <t>자야</t>
    <phoneticPr fontId="1" type="noConversion"/>
  </si>
  <si>
    <t>비주류</t>
    <phoneticPr fontId="1" type="noConversion"/>
  </si>
  <si>
    <t>말파</t>
    <phoneticPr fontId="1" type="noConversion"/>
  </si>
  <si>
    <t>케일</t>
    <phoneticPr fontId="1" type="noConversion"/>
  </si>
  <si>
    <t>케일</t>
    <phoneticPr fontId="1" type="noConversion"/>
  </si>
  <si>
    <t>탑챔프폭</t>
    <phoneticPr fontId="1" type="noConversion"/>
  </si>
  <si>
    <t>잭스</t>
    <phoneticPr fontId="1" type="noConversion"/>
  </si>
  <si>
    <t>신지드</t>
    <phoneticPr fontId="1" type="noConversion"/>
  </si>
  <si>
    <t>다리우스</t>
    <phoneticPr fontId="1" type="noConversion"/>
  </si>
  <si>
    <t>제이스</t>
    <phoneticPr fontId="1" type="noConversion"/>
  </si>
  <si>
    <t>판테온</t>
    <phoneticPr fontId="1" type="noConversion"/>
  </si>
  <si>
    <t>티모</t>
    <phoneticPr fontId="1" type="noConversion"/>
  </si>
  <si>
    <t>문도</t>
    <phoneticPr fontId="1" type="noConversion"/>
  </si>
  <si>
    <t>초가스</t>
    <phoneticPr fontId="1" type="noConversion"/>
  </si>
  <si>
    <t>KDA</t>
  </si>
  <si>
    <t>CS</t>
  </si>
  <si>
    <t>시간</t>
  </si>
  <si>
    <t>아이템 선호도</t>
  </si>
  <si>
    <t>스펠 선호도</t>
  </si>
  <si>
    <t>갱플랭크</t>
    <phoneticPr fontId="1" type="noConversion"/>
  </si>
  <si>
    <t>밴픽율</t>
    <phoneticPr fontId="1" type="noConversion"/>
  </si>
  <si>
    <t>승률차</t>
    <phoneticPr fontId="1" type="noConversion"/>
  </si>
  <si>
    <t>판수</t>
    <phoneticPr fontId="1" type="noConversion"/>
  </si>
  <si>
    <t>모데카이저</t>
  </si>
  <si>
    <t>바이</t>
  </si>
  <si>
    <t>아무무</t>
  </si>
  <si>
    <t>파이크</t>
  </si>
  <si>
    <t>포지션</t>
    <phoneticPr fontId="1" type="noConversion"/>
  </si>
  <si>
    <t>미드</t>
    <phoneticPr fontId="1" type="noConversion"/>
  </si>
  <si>
    <t>탑</t>
    <phoneticPr fontId="1" type="noConversion"/>
  </si>
  <si>
    <t>정글/미드</t>
    <phoneticPr fontId="1" type="noConversion"/>
  </si>
  <si>
    <t>정글/탑</t>
    <phoneticPr fontId="1" type="noConversion"/>
  </si>
  <si>
    <t>미드/탑</t>
    <phoneticPr fontId="1" type="noConversion"/>
  </si>
  <si>
    <t>서폿/미드</t>
    <phoneticPr fontId="1" type="noConversion"/>
  </si>
  <si>
    <t>서폿</t>
    <phoneticPr fontId="1" type="noConversion"/>
  </si>
  <si>
    <t>탑/정글</t>
    <phoneticPr fontId="1" type="noConversion"/>
  </si>
  <si>
    <t>미드/탑</t>
    <phoneticPr fontId="1" type="noConversion"/>
  </si>
  <si>
    <t>정글</t>
    <phoneticPr fontId="1" type="noConversion"/>
  </si>
  <si>
    <t>탑/서폿/미드</t>
    <phoneticPr fontId="1" type="noConversion"/>
  </si>
  <si>
    <t>원딜/서폿</t>
    <phoneticPr fontId="1" type="noConversion"/>
  </si>
  <si>
    <t>원딜</t>
    <phoneticPr fontId="1" type="noConversion"/>
  </si>
  <si>
    <t>미드/서폿</t>
    <phoneticPr fontId="1" type="noConversion"/>
  </si>
  <si>
    <t>소나</t>
    <phoneticPr fontId="1" type="noConversion"/>
  </si>
  <si>
    <t>탑/서폿</t>
    <phoneticPr fontId="1" type="noConversion"/>
  </si>
  <si>
    <t>탑/미드</t>
    <phoneticPr fontId="1" type="noConversion"/>
  </si>
  <si>
    <t>정글/탑/미드</t>
    <phoneticPr fontId="1" type="noConversion"/>
  </si>
  <si>
    <t>정글/탑</t>
    <phoneticPr fontId="1" type="noConversion"/>
  </si>
  <si>
    <t>탑/미드</t>
    <phoneticPr fontId="1" type="noConversion"/>
  </si>
  <si>
    <t>탑/정글</t>
    <phoneticPr fontId="1" type="noConversion"/>
  </si>
  <si>
    <t>서폿/미드/탑</t>
    <phoneticPr fontId="1" type="noConversion"/>
  </si>
  <si>
    <t>서폿/미드</t>
    <phoneticPr fontId="1" type="noConversion"/>
  </si>
  <si>
    <t>서폿/탑</t>
    <phoneticPr fontId="1" type="noConversion"/>
  </si>
  <si>
    <t>원딜/정글</t>
    <phoneticPr fontId="1" type="noConversion"/>
  </si>
  <si>
    <t>서폿/정글/탑</t>
    <phoneticPr fontId="1" type="noConversion"/>
  </si>
  <si>
    <t>서폿/정글</t>
    <phoneticPr fontId="1" type="noConversion"/>
  </si>
  <si>
    <t>승률</t>
    <phoneticPr fontId="1" type="noConversion"/>
  </si>
  <si>
    <t>1408초</t>
  </si>
  <si>
    <t>1401초</t>
  </si>
  <si>
    <t>1426초</t>
  </si>
  <si>
    <t>1429초</t>
  </si>
  <si>
    <t>1376초</t>
  </si>
  <si>
    <t>1421초</t>
  </si>
  <si>
    <t>1413초</t>
  </si>
  <si>
    <t>1415초</t>
  </si>
  <si>
    <t>1441초</t>
  </si>
  <si>
    <t>1407초</t>
  </si>
  <si>
    <t>정글</t>
    <phoneticPr fontId="1" type="noConversion"/>
  </si>
  <si>
    <t>트린다미어</t>
    <phoneticPr fontId="1" type="noConversion"/>
  </si>
  <si>
    <t>1399초</t>
  </si>
  <si>
    <t>1440초</t>
  </si>
  <si>
    <t>1458초</t>
  </si>
  <si>
    <t>트리스타나</t>
    <phoneticPr fontId="1" type="noConversion"/>
  </si>
  <si>
    <t>하이머딩거</t>
    <phoneticPr fontId="1" type="noConversion"/>
  </si>
  <si>
    <t>헤카림</t>
    <phoneticPr fontId="1" type="noConversion"/>
  </si>
  <si>
    <t>트위스티드페이트</t>
    <phoneticPr fontId="1" type="noConversion"/>
  </si>
  <si>
    <t>탑/미드/정글/원딜/탑</t>
    <phoneticPr fontId="1" type="noConversion"/>
  </si>
  <si>
    <t>1437초</t>
  </si>
  <si>
    <t>1387초</t>
  </si>
  <si>
    <t>1418초</t>
  </si>
  <si>
    <t>1451초</t>
  </si>
  <si>
    <t>1448초</t>
  </si>
  <si>
    <t>1369초</t>
  </si>
  <si>
    <t>1520초</t>
  </si>
  <si>
    <t>1452초</t>
  </si>
  <si>
    <t>1412초</t>
  </si>
  <si>
    <t>1390초</t>
  </si>
  <si>
    <t>밴가중치</t>
    <phoneticPr fontId="1" type="noConversion"/>
  </si>
  <si>
    <t>1435초</t>
  </si>
  <si>
    <t>1416초</t>
  </si>
  <si>
    <t>1430초</t>
  </si>
  <si>
    <t>1428초</t>
  </si>
  <si>
    <t>1434초</t>
  </si>
  <si>
    <t>1379초</t>
  </si>
  <si>
    <t>1396초</t>
  </si>
  <si>
    <t>1433초</t>
  </si>
  <si>
    <t>1444초</t>
  </si>
  <si>
    <t>1460초</t>
  </si>
  <si>
    <t>1454초</t>
  </si>
  <si>
    <t>1436초</t>
  </si>
  <si>
    <t>1438초</t>
  </si>
  <si>
    <t>1447초</t>
  </si>
  <si>
    <t>1398초</t>
  </si>
  <si>
    <t>1472초</t>
  </si>
  <si>
    <t>1485초</t>
  </si>
  <si>
    <t>1331초</t>
  </si>
  <si>
    <t>1377초</t>
  </si>
  <si>
    <t>1488초</t>
  </si>
  <si>
    <t>1442초</t>
  </si>
  <si>
    <t>1473초</t>
  </si>
  <si>
    <t>1453초</t>
  </si>
  <si>
    <t>1409초</t>
  </si>
  <si>
    <t>1479초</t>
  </si>
  <si>
    <t>1484초</t>
  </si>
  <si>
    <t>1389초</t>
  </si>
  <si>
    <t>1492초</t>
  </si>
  <si>
    <t>1370초</t>
  </si>
  <si>
    <t>1301초</t>
  </si>
  <si>
    <t>1456초</t>
  </si>
  <si>
    <t>1462초</t>
  </si>
  <si>
    <t>1461초</t>
  </si>
  <si>
    <t>1495초</t>
  </si>
  <si>
    <t>1270초</t>
  </si>
  <si>
    <t>1343초</t>
  </si>
  <si>
    <t>1276초</t>
  </si>
  <si>
    <t>1542초</t>
  </si>
  <si>
    <t>1466초</t>
  </si>
  <si>
    <t>1561초</t>
  </si>
  <si>
    <t>1490초</t>
  </si>
  <si>
    <t>1309초</t>
  </si>
  <si>
    <t>보정승률2</t>
    <phoneticPr fontId="1" type="noConversion"/>
  </si>
  <si>
    <t>봇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</si>
</sst>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%"/>
    <numFmt numFmtId="177" formatCode="0_ "/>
    <numFmt numFmtId="178" formatCode="0.000_ "/>
    <numFmt numFmtId="179" formatCode="0.0%"/>
    <numFmt numFmtId="180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79" fontId="0" fillId="0" borderId="0" xfId="1" applyNumberFormat="1" applyFont="1" applyFill="1">
      <alignment vertical="center"/>
    </xf>
    <xf numFmtId="1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8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4"/>
  <sheetViews>
    <sheetView workbookViewId="0">
      <selection activeCell="W2" sqref="W2"/>
    </sheetView>
  </sheetViews>
  <sheetFormatPr defaultRowHeight="16.5"/>
  <cols>
    <col min="6" max="6" width="9.5" bestFit="1" customWidth="1"/>
    <col min="7" max="7" width="11.5" customWidth="1"/>
    <col min="8" max="8" width="12.75" bestFit="1" customWidth="1"/>
    <col min="9" max="9" width="12.75" customWidth="1"/>
    <col min="11" max="13" width="0" hidden="1" customWidth="1"/>
    <col min="14" max="14" width="11.625" hidden="1" customWidth="1"/>
    <col min="15" max="15" width="0" hidden="1" customWidth="1"/>
    <col min="16" max="19" width="15" hidden="1" customWidth="1"/>
    <col min="20" max="20" width="15" customWidth="1"/>
    <col min="21" max="21" width="8.625" customWidth="1"/>
    <col min="25" max="25" width="14.625" customWidth="1"/>
    <col min="26" max="26" width="14.625" bestFit="1" customWidth="1"/>
    <col min="27" max="27" width="12.5" bestFit="1" customWidth="1"/>
    <col min="28" max="28" width="13.5" customWidth="1"/>
  </cols>
  <sheetData>
    <row r="1" spans="1:28">
      <c r="A1" t="s">
        <v>0</v>
      </c>
      <c r="B1" t="s">
        <v>1</v>
      </c>
      <c r="C1" t="s">
        <v>2</v>
      </c>
      <c r="D1" t="s">
        <v>141</v>
      </c>
      <c r="E1" t="s">
        <v>3</v>
      </c>
      <c r="F1" t="s">
        <v>142</v>
      </c>
      <c r="G1" t="s">
        <v>143</v>
      </c>
      <c r="H1" t="s">
        <v>144</v>
      </c>
      <c r="I1" t="s">
        <v>167</v>
      </c>
      <c r="J1" t="s">
        <v>145</v>
      </c>
      <c r="K1" t="s">
        <v>147</v>
      </c>
      <c r="L1" t="s">
        <v>146</v>
      </c>
      <c r="M1" t="s">
        <v>148</v>
      </c>
      <c r="N1" t="s">
        <v>163</v>
      </c>
      <c r="O1" t="s">
        <v>164</v>
      </c>
      <c r="P1" t="s">
        <v>165</v>
      </c>
      <c r="Q1" t="s">
        <v>168</v>
      </c>
      <c r="R1" t="s">
        <v>169</v>
      </c>
      <c r="S1" t="s">
        <v>170</v>
      </c>
      <c r="T1" t="s">
        <v>171</v>
      </c>
      <c r="U1" t="s">
        <v>174</v>
      </c>
      <c r="V1" t="s">
        <v>173</v>
      </c>
      <c r="W1" t="s">
        <v>149</v>
      </c>
      <c r="Y1" t="s">
        <v>177</v>
      </c>
      <c r="Z1" t="s">
        <v>178</v>
      </c>
      <c r="AA1" t="s">
        <v>175</v>
      </c>
      <c r="AB1" t="s">
        <v>176</v>
      </c>
    </row>
    <row r="2" spans="1:28">
      <c r="A2" t="s">
        <v>207</v>
      </c>
      <c r="B2" s="1">
        <v>0.14799999999999999</v>
      </c>
      <c r="C2" s="1">
        <v>0.32879999999999998</v>
      </c>
      <c r="D2" s="1">
        <f t="shared" ref="D2:D33" si="0">C2+B2</f>
        <v>0.4768</v>
      </c>
      <c r="E2" s="1">
        <v>0.47589999999999999</v>
      </c>
      <c r="F2" s="1">
        <f t="shared" ref="F2:F33" si="1">E2-0.5</f>
        <v>-2.410000000000001E-2</v>
      </c>
      <c r="G2" s="2">
        <f t="shared" ref="G2:G33" si="2">ABS(ROUND(F2*C2,4))</f>
        <v>7.9000000000000008E-3</v>
      </c>
      <c r="H2" s="2">
        <f t="shared" ref="H2:H33" si="3">E2+G2</f>
        <v>0.48380000000000001</v>
      </c>
      <c r="I2" s="2">
        <f t="shared" ref="I2:I33" si="4">(H2*B2+(0.073*2-B2)*0.5)/(0.073*2)</f>
        <v>0.48357808219178083</v>
      </c>
      <c r="J2" s="3">
        <f t="shared" ref="J2:J33" si="5">2675*B2</f>
        <v>395.9</v>
      </c>
      <c r="K2" s="3">
        <f t="shared" ref="K2:K33" si="6">J2*E2</f>
        <v>188.40880999999999</v>
      </c>
      <c r="L2" s="3">
        <f t="shared" ref="L2:L33" si="7">J2-K2</f>
        <v>207.49118999999999</v>
      </c>
      <c r="M2" s="3">
        <f t="shared" ref="M2:M33" si="8">K2-L2</f>
        <v>-19.082380000000001</v>
      </c>
      <c r="N2" s="3">
        <f t="shared" ref="N2:N33" si="9">J2*H2</f>
        <v>191.53641999999999</v>
      </c>
      <c r="O2" s="3">
        <f t="shared" ref="O2:O33" si="10">J2-N2</f>
        <v>204.36357999999998</v>
      </c>
      <c r="P2" s="3">
        <f t="shared" ref="P2:P33" si="11">N2-O2</f>
        <v>-12.827159999999992</v>
      </c>
      <c r="Q2" s="3">
        <f t="shared" ref="Q2:Q33" si="12">J2*I2</f>
        <v>191.44856273972601</v>
      </c>
      <c r="R2" s="3">
        <f t="shared" ref="R2:R33" si="13">J2-Q2</f>
        <v>204.45143726027396</v>
      </c>
      <c r="S2" s="3">
        <f t="shared" ref="S2:S33" si="14">Q2-R2</f>
        <v>-13.002874520547948</v>
      </c>
      <c r="T2" s="3">
        <v>44</v>
      </c>
      <c r="U2" s="3">
        <v>46</v>
      </c>
      <c r="V2">
        <v>2</v>
      </c>
      <c r="W2" t="s">
        <v>157</v>
      </c>
      <c r="X2" s="2"/>
      <c r="Y2" s="4">
        <f>CORREL($B$2:$B$64,$C$2:$C$64)</f>
        <v>0.63170535943812733</v>
      </c>
      <c r="Z2" s="4">
        <f>CORREL(B2:B64,E2:E64)</f>
        <v>0.19396847724231933</v>
      </c>
      <c r="AA2" s="4">
        <f>CORREL($C$2:$C$64,$E$2:$E$64)</f>
        <v>0.30103009866578129</v>
      </c>
      <c r="AB2" s="4">
        <f>CORREL($D$2:$D$64,$E$2:$E$64)</f>
        <v>0.28971336484823051</v>
      </c>
    </row>
    <row r="3" spans="1:28">
      <c r="A3" t="s">
        <v>10</v>
      </c>
      <c r="B3" s="1">
        <v>0.28799999999999998</v>
      </c>
      <c r="C3" s="1">
        <v>0.70889999999999997</v>
      </c>
      <c r="D3" s="1">
        <f t="shared" si="0"/>
        <v>0.9968999999999999</v>
      </c>
      <c r="E3" s="1">
        <v>0.55320000000000003</v>
      </c>
      <c r="F3" s="1">
        <f t="shared" si="1"/>
        <v>5.3200000000000025E-2</v>
      </c>
      <c r="G3" s="2">
        <f t="shared" si="2"/>
        <v>3.7699999999999997E-2</v>
      </c>
      <c r="H3" s="2">
        <f t="shared" si="3"/>
        <v>0.59089999999999998</v>
      </c>
      <c r="I3" s="2">
        <f t="shared" si="4"/>
        <v>0.67930958904109584</v>
      </c>
      <c r="J3" s="3">
        <f t="shared" si="5"/>
        <v>770.4</v>
      </c>
      <c r="K3" s="3">
        <f t="shared" si="6"/>
        <v>426.18528000000003</v>
      </c>
      <c r="L3" s="3">
        <f t="shared" si="7"/>
        <v>344.21471999999994</v>
      </c>
      <c r="M3" s="3">
        <f t="shared" si="8"/>
        <v>81.970560000000091</v>
      </c>
      <c r="N3" s="3">
        <f t="shared" si="9"/>
        <v>455.22935999999999</v>
      </c>
      <c r="O3" s="3">
        <f t="shared" si="10"/>
        <v>315.17063999999999</v>
      </c>
      <c r="P3" s="3">
        <f t="shared" si="11"/>
        <v>140.05871999999999</v>
      </c>
      <c r="Q3" s="3">
        <f t="shared" si="12"/>
        <v>523.34010739726023</v>
      </c>
      <c r="R3" s="3">
        <f t="shared" si="13"/>
        <v>247.05989260273975</v>
      </c>
      <c r="S3" s="3">
        <f t="shared" si="14"/>
        <v>276.28021479452048</v>
      </c>
      <c r="T3" s="3">
        <v>3</v>
      </c>
      <c r="U3" s="3">
        <v>1</v>
      </c>
      <c r="V3">
        <v>2</v>
      </c>
      <c r="W3" t="s">
        <v>151</v>
      </c>
      <c r="Z3" t="s">
        <v>180</v>
      </c>
      <c r="AA3" t="s">
        <v>179</v>
      </c>
      <c r="AB3" t="s">
        <v>181</v>
      </c>
    </row>
    <row r="4" spans="1:28">
      <c r="A4" t="s">
        <v>65</v>
      </c>
      <c r="B4" s="1">
        <v>3.6999999999999998E-2</v>
      </c>
      <c r="C4" s="1">
        <v>3.5000000000000001E-3</v>
      </c>
      <c r="D4" s="1">
        <f t="shared" si="0"/>
        <v>4.0500000000000001E-2</v>
      </c>
      <c r="E4" s="1">
        <v>0.51</v>
      </c>
      <c r="F4" s="1">
        <f t="shared" si="1"/>
        <v>1.0000000000000009E-2</v>
      </c>
      <c r="G4" s="2">
        <f t="shared" si="2"/>
        <v>0</v>
      </c>
      <c r="H4" s="2">
        <f t="shared" si="3"/>
        <v>0.51</v>
      </c>
      <c r="I4" s="2">
        <f t="shared" si="4"/>
        <v>0.5025342465753424</v>
      </c>
      <c r="J4" s="3">
        <f t="shared" si="5"/>
        <v>98.974999999999994</v>
      </c>
      <c r="K4" s="3">
        <f t="shared" si="6"/>
        <v>50.477249999999998</v>
      </c>
      <c r="L4" s="3">
        <f t="shared" si="7"/>
        <v>48.497749999999996</v>
      </c>
      <c r="M4" s="3">
        <f t="shared" si="8"/>
        <v>1.9795000000000016</v>
      </c>
      <c r="N4" s="3">
        <f t="shared" si="9"/>
        <v>50.477249999999998</v>
      </c>
      <c r="O4" s="3">
        <f t="shared" si="10"/>
        <v>48.497749999999996</v>
      </c>
      <c r="P4" s="3">
        <f t="shared" si="11"/>
        <v>1.9795000000000016</v>
      </c>
      <c r="Q4" s="3">
        <f t="shared" si="12"/>
        <v>49.73832705479451</v>
      </c>
      <c r="R4" s="3">
        <f t="shared" si="13"/>
        <v>49.236672945205484</v>
      </c>
      <c r="S4" s="3">
        <f t="shared" si="14"/>
        <v>0.50165410958902612</v>
      </c>
      <c r="T4" s="3">
        <v>22</v>
      </c>
      <c r="U4" s="3">
        <v>28</v>
      </c>
      <c r="V4">
        <v>6</v>
      </c>
      <c r="W4" t="s">
        <v>157</v>
      </c>
      <c r="Y4" s="4"/>
      <c r="Z4" s="4">
        <f>CORREL(B2:B64,$I$2:$I$64)</f>
        <v>0.37119772652738314</v>
      </c>
      <c r="AA4" s="4">
        <f>CORREL($C$2:$C$64,$I$2:$I$64)</f>
        <v>0.67248836177696103</v>
      </c>
      <c r="AB4" s="4">
        <f>CORREL(D2:D64,I2:I64)</f>
        <v>0.62415128969325806</v>
      </c>
    </row>
    <row r="5" spans="1:28">
      <c r="A5" t="s">
        <v>36</v>
      </c>
      <c r="B5" s="1">
        <v>9.6000000000000002E-2</v>
      </c>
      <c r="C5" s="1">
        <v>0.11650000000000001</v>
      </c>
      <c r="D5" s="1">
        <f t="shared" si="0"/>
        <v>0.21250000000000002</v>
      </c>
      <c r="E5" s="1">
        <v>0.44359999999999999</v>
      </c>
      <c r="F5" s="1">
        <f t="shared" si="1"/>
        <v>-5.6400000000000006E-2</v>
      </c>
      <c r="G5" s="2">
        <f t="shared" si="2"/>
        <v>6.6E-3</v>
      </c>
      <c r="H5" s="2">
        <f t="shared" si="3"/>
        <v>0.45019999999999999</v>
      </c>
      <c r="I5" s="2">
        <f t="shared" si="4"/>
        <v>0.46725479452054791</v>
      </c>
      <c r="J5" s="3">
        <f t="shared" si="5"/>
        <v>256.8</v>
      </c>
      <c r="K5" s="3">
        <f t="shared" si="6"/>
        <v>113.91648000000001</v>
      </c>
      <c r="L5" s="3">
        <f t="shared" si="7"/>
        <v>142.88352</v>
      </c>
      <c r="M5" s="3">
        <f t="shared" si="8"/>
        <v>-28.967039999999997</v>
      </c>
      <c r="N5" s="3">
        <f t="shared" si="9"/>
        <v>115.61136</v>
      </c>
      <c r="O5" s="3">
        <f t="shared" si="10"/>
        <v>141.18864000000002</v>
      </c>
      <c r="P5" s="3">
        <f t="shared" si="11"/>
        <v>-25.577280000000016</v>
      </c>
      <c r="Q5" s="3">
        <f t="shared" si="12"/>
        <v>119.99103123287671</v>
      </c>
      <c r="R5" s="3">
        <f t="shared" si="13"/>
        <v>136.8089687671233</v>
      </c>
      <c r="S5" s="3">
        <f t="shared" si="14"/>
        <v>-16.817937534246596</v>
      </c>
      <c r="T5" s="3">
        <v>57</v>
      </c>
      <c r="U5" s="3">
        <v>53</v>
      </c>
      <c r="V5">
        <v>4</v>
      </c>
      <c r="W5" t="s">
        <v>151</v>
      </c>
    </row>
    <row r="6" spans="1:28">
      <c r="A6" t="s">
        <v>48</v>
      </c>
      <c r="B6" s="1">
        <v>5.8000000000000003E-2</v>
      </c>
      <c r="C6" s="1">
        <v>7.7700000000000005E-2</v>
      </c>
      <c r="D6" s="1">
        <f t="shared" si="0"/>
        <v>0.13570000000000002</v>
      </c>
      <c r="E6" s="1">
        <v>0.44159999999999999</v>
      </c>
      <c r="F6" s="1">
        <f t="shared" si="1"/>
        <v>-5.8400000000000007E-2</v>
      </c>
      <c r="G6" s="2">
        <f t="shared" si="2"/>
        <v>4.4999999999999997E-3</v>
      </c>
      <c r="H6" s="2">
        <f t="shared" si="3"/>
        <v>0.4461</v>
      </c>
      <c r="I6" s="2">
        <f t="shared" si="4"/>
        <v>0.47858767123287677</v>
      </c>
      <c r="J6" s="3">
        <f t="shared" si="5"/>
        <v>155.15</v>
      </c>
      <c r="K6" s="3">
        <f t="shared" si="6"/>
        <v>68.514240000000001</v>
      </c>
      <c r="L6" s="3">
        <f t="shared" si="7"/>
        <v>86.635760000000005</v>
      </c>
      <c r="M6" s="3">
        <f t="shared" si="8"/>
        <v>-18.121520000000004</v>
      </c>
      <c r="N6" s="3">
        <f t="shared" si="9"/>
        <v>69.212415000000007</v>
      </c>
      <c r="O6" s="3">
        <f t="shared" si="10"/>
        <v>85.937584999999999</v>
      </c>
      <c r="P6" s="3">
        <f t="shared" si="11"/>
        <v>-16.725169999999991</v>
      </c>
      <c r="Q6" s="3">
        <f t="shared" si="12"/>
        <v>74.25287719178084</v>
      </c>
      <c r="R6" s="3">
        <f t="shared" si="13"/>
        <v>80.897122808219166</v>
      </c>
      <c r="S6" s="3">
        <f t="shared" si="14"/>
        <v>-6.6442456164383259</v>
      </c>
      <c r="T6" s="3">
        <v>59</v>
      </c>
      <c r="U6" s="3">
        <v>49</v>
      </c>
      <c r="V6">
        <v>10</v>
      </c>
      <c r="W6" t="s">
        <v>157</v>
      </c>
    </row>
    <row r="7" spans="1:28">
      <c r="A7" t="s">
        <v>23</v>
      </c>
      <c r="B7" s="1">
        <v>0.188</v>
      </c>
      <c r="C7" s="1">
        <v>0.25900000000000001</v>
      </c>
      <c r="D7" s="1">
        <f t="shared" si="0"/>
        <v>0.44700000000000001</v>
      </c>
      <c r="E7" s="1">
        <v>0.48209999999999997</v>
      </c>
      <c r="F7" s="1">
        <f t="shared" si="1"/>
        <v>-1.7900000000000027E-2</v>
      </c>
      <c r="G7" s="2">
        <f t="shared" si="2"/>
        <v>4.5999999999999999E-3</v>
      </c>
      <c r="H7" s="2">
        <f t="shared" si="3"/>
        <v>0.48669999999999997</v>
      </c>
      <c r="I7" s="2">
        <f t="shared" si="4"/>
        <v>0.48287397260273973</v>
      </c>
      <c r="J7" s="3">
        <f t="shared" si="5"/>
        <v>502.9</v>
      </c>
      <c r="K7" s="3">
        <f t="shared" si="6"/>
        <v>242.44808999999998</v>
      </c>
      <c r="L7" s="3">
        <f t="shared" si="7"/>
        <v>260.45191</v>
      </c>
      <c r="M7" s="3">
        <f t="shared" si="8"/>
        <v>-18.003820000000019</v>
      </c>
      <c r="N7" s="3">
        <f t="shared" si="9"/>
        <v>244.76142999999996</v>
      </c>
      <c r="O7" s="3">
        <f t="shared" si="10"/>
        <v>258.13857000000002</v>
      </c>
      <c r="P7" s="3">
        <f t="shared" si="11"/>
        <v>-13.377140000000054</v>
      </c>
      <c r="Q7" s="3">
        <f t="shared" si="12"/>
        <v>242.83732082191781</v>
      </c>
      <c r="R7" s="3">
        <f t="shared" si="13"/>
        <v>260.06267917808213</v>
      </c>
      <c r="S7" s="3">
        <f t="shared" si="14"/>
        <v>-17.225358356164321</v>
      </c>
      <c r="T7" s="3">
        <v>39</v>
      </c>
      <c r="U7" s="3">
        <v>47</v>
      </c>
      <c r="V7">
        <v>8</v>
      </c>
      <c r="W7" t="s">
        <v>156</v>
      </c>
    </row>
    <row r="8" spans="1:28">
      <c r="A8" t="s">
        <v>13</v>
      </c>
      <c r="B8" s="1">
        <v>0.26500000000000001</v>
      </c>
      <c r="C8" s="1">
        <v>0.71489999999999998</v>
      </c>
      <c r="D8" s="1">
        <f t="shared" si="0"/>
        <v>0.97989999999999999</v>
      </c>
      <c r="E8" s="1">
        <v>0.51839999999999997</v>
      </c>
      <c r="F8" s="1">
        <f t="shared" si="1"/>
        <v>1.8399999999999972E-2</v>
      </c>
      <c r="G8" s="2">
        <f t="shared" si="2"/>
        <v>1.32E-2</v>
      </c>
      <c r="H8" s="2">
        <f t="shared" si="3"/>
        <v>0.53159999999999996</v>
      </c>
      <c r="I8" s="2">
        <f t="shared" si="4"/>
        <v>0.55735616438356161</v>
      </c>
      <c r="J8" s="3">
        <f t="shared" si="5"/>
        <v>708.875</v>
      </c>
      <c r="K8" s="3">
        <f t="shared" si="6"/>
        <v>367.48079999999999</v>
      </c>
      <c r="L8" s="3">
        <f t="shared" si="7"/>
        <v>341.39420000000001</v>
      </c>
      <c r="M8" s="3">
        <f t="shared" si="8"/>
        <v>26.086599999999976</v>
      </c>
      <c r="N8" s="3">
        <f t="shared" si="9"/>
        <v>376.83794999999998</v>
      </c>
      <c r="O8" s="3">
        <f t="shared" si="10"/>
        <v>332.03705000000002</v>
      </c>
      <c r="P8" s="3">
        <f t="shared" si="11"/>
        <v>44.800899999999956</v>
      </c>
      <c r="Q8" s="3">
        <f t="shared" si="12"/>
        <v>395.09585102739726</v>
      </c>
      <c r="R8" s="3">
        <f t="shared" si="13"/>
        <v>313.77914897260274</v>
      </c>
      <c r="S8" s="3">
        <f t="shared" si="14"/>
        <v>81.316702054794519</v>
      </c>
      <c r="T8" s="3">
        <v>18</v>
      </c>
      <c r="U8" s="3">
        <v>7</v>
      </c>
      <c r="V8">
        <v>11</v>
      </c>
      <c r="W8" t="s">
        <v>155</v>
      </c>
    </row>
    <row r="9" spans="1:28">
      <c r="A9" t="s">
        <v>35</v>
      </c>
      <c r="B9" s="1">
        <v>9.7000000000000003E-2</v>
      </c>
      <c r="C9" s="1">
        <v>1.1599999999999999E-2</v>
      </c>
      <c r="D9" s="1">
        <f t="shared" si="0"/>
        <v>0.1086</v>
      </c>
      <c r="E9" s="1">
        <v>0.49419999999999997</v>
      </c>
      <c r="F9" s="1">
        <f t="shared" si="1"/>
        <v>-5.8000000000000274E-3</v>
      </c>
      <c r="G9" s="2">
        <f t="shared" si="2"/>
        <v>1E-4</v>
      </c>
      <c r="H9" s="2">
        <f t="shared" si="3"/>
        <v>0.49429999999999996</v>
      </c>
      <c r="I9" s="2">
        <f t="shared" si="4"/>
        <v>0.49621301369863008</v>
      </c>
      <c r="J9" s="3">
        <f t="shared" si="5"/>
        <v>259.47500000000002</v>
      </c>
      <c r="K9" s="3">
        <f t="shared" si="6"/>
        <v>128.23254500000002</v>
      </c>
      <c r="L9" s="3">
        <f t="shared" si="7"/>
        <v>131.24245500000001</v>
      </c>
      <c r="M9" s="3">
        <f t="shared" si="8"/>
        <v>-3.0099099999999908</v>
      </c>
      <c r="N9" s="3">
        <f t="shared" si="9"/>
        <v>128.25849249999999</v>
      </c>
      <c r="O9" s="3">
        <f t="shared" si="10"/>
        <v>131.21650750000003</v>
      </c>
      <c r="P9" s="3">
        <f t="shared" si="11"/>
        <v>-2.9580150000000458</v>
      </c>
      <c r="Q9" s="3">
        <f t="shared" si="12"/>
        <v>128.75487172945205</v>
      </c>
      <c r="R9" s="3">
        <f t="shared" si="13"/>
        <v>130.72012827054797</v>
      </c>
      <c r="S9" s="3">
        <f t="shared" si="14"/>
        <v>-1.9652565410959255</v>
      </c>
      <c r="T9" s="3">
        <v>32</v>
      </c>
      <c r="U9" s="3">
        <v>33</v>
      </c>
      <c r="V9">
        <v>1</v>
      </c>
      <c r="W9" t="s">
        <v>157</v>
      </c>
    </row>
    <row r="10" spans="1:28">
      <c r="A10" t="s">
        <v>58</v>
      </c>
      <c r="B10" s="1">
        <v>4.4999999999999998E-2</v>
      </c>
      <c r="C10" s="1">
        <v>7.3000000000000001E-3</v>
      </c>
      <c r="D10" s="1">
        <f t="shared" si="0"/>
        <v>5.2299999999999999E-2</v>
      </c>
      <c r="E10" s="1">
        <v>0.55000000000000004</v>
      </c>
      <c r="F10" s="1">
        <f t="shared" si="1"/>
        <v>5.0000000000000044E-2</v>
      </c>
      <c r="G10" s="2">
        <f t="shared" si="2"/>
        <v>4.0000000000000002E-4</v>
      </c>
      <c r="H10" s="2">
        <f t="shared" si="3"/>
        <v>0.5504</v>
      </c>
      <c r="I10" s="2">
        <f t="shared" si="4"/>
        <v>0.51553424657534253</v>
      </c>
      <c r="J10" s="3">
        <f t="shared" si="5"/>
        <v>120.375</v>
      </c>
      <c r="K10" s="3">
        <f t="shared" si="6"/>
        <v>66.206250000000011</v>
      </c>
      <c r="L10" s="3">
        <f t="shared" si="7"/>
        <v>54.168749999999989</v>
      </c>
      <c r="M10" s="3">
        <f t="shared" si="8"/>
        <v>12.037500000000023</v>
      </c>
      <c r="N10" s="3">
        <f t="shared" si="9"/>
        <v>66.254400000000004</v>
      </c>
      <c r="O10" s="3">
        <f t="shared" si="10"/>
        <v>54.120599999999996</v>
      </c>
      <c r="P10" s="3">
        <f t="shared" si="11"/>
        <v>12.133800000000008</v>
      </c>
      <c r="Q10" s="3">
        <f t="shared" si="12"/>
        <v>62.057434931506855</v>
      </c>
      <c r="R10" s="3">
        <f t="shared" si="13"/>
        <v>58.317565068493145</v>
      </c>
      <c r="S10" s="3">
        <f t="shared" si="14"/>
        <v>3.7398698630137091</v>
      </c>
      <c r="T10" s="3">
        <v>4</v>
      </c>
      <c r="U10" s="3">
        <v>17</v>
      </c>
      <c r="V10">
        <v>13</v>
      </c>
      <c r="W10" t="s">
        <v>155</v>
      </c>
    </row>
    <row r="11" spans="1:28">
      <c r="A11" t="s">
        <v>33</v>
      </c>
      <c r="B11" s="1">
        <v>0.104</v>
      </c>
      <c r="C11" s="1">
        <v>1.89E-2</v>
      </c>
      <c r="D11" s="1">
        <f t="shared" si="0"/>
        <v>0.1229</v>
      </c>
      <c r="E11" s="1">
        <v>0.56269999999999998</v>
      </c>
      <c r="F11" s="1">
        <f t="shared" si="1"/>
        <v>6.2699999999999978E-2</v>
      </c>
      <c r="G11" s="2">
        <f t="shared" si="2"/>
        <v>1.1999999999999999E-3</v>
      </c>
      <c r="H11" s="2">
        <f t="shared" si="3"/>
        <v>0.56389999999999996</v>
      </c>
      <c r="I11" s="2">
        <f t="shared" si="4"/>
        <v>0.54551780821917795</v>
      </c>
      <c r="J11" s="3">
        <f t="shared" si="5"/>
        <v>278.2</v>
      </c>
      <c r="K11" s="3">
        <f t="shared" si="6"/>
        <v>156.54313999999999</v>
      </c>
      <c r="L11" s="3">
        <f t="shared" si="7"/>
        <v>121.65685999999999</v>
      </c>
      <c r="M11" s="3">
        <f t="shared" si="8"/>
        <v>34.886279999999999</v>
      </c>
      <c r="N11" s="3">
        <f t="shared" si="9"/>
        <v>156.87697999999997</v>
      </c>
      <c r="O11" s="3">
        <f t="shared" si="10"/>
        <v>121.32302000000001</v>
      </c>
      <c r="P11" s="3">
        <f t="shared" si="11"/>
        <v>35.553959999999961</v>
      </c>
      <c r="Q11" s="3">
        <f t="shared" si="12"/>
        <v>151.76305424657531</v>
      </c>
      <c r="R11" s="3">
        <f t="shared" si="13"/>
        <v>126.43694575342468</v>
      </c>
      <c r="S11" s="3">
        <f t="shared" si="14"/>
        <v>25.326108493150628</v>
      </c>
      <c r="T11" s="3">
        <v>2</v>
      </c>
      <c r="U11" s="3">
        <v>8</v>
      </c>
      <c r="V11">
        <v>6</v>
      </c>
      <c r="W11" t="s">
        <v>151</v>
      </c>
    </row>
    <row r="12" spans="1:28">
      <c r="A12" t="s">
        <v>62</v>
      </c>
      <c r="B12" s="1">
        <v>3.9E-2</v>
      </c>
      <c r="C12" s="1">
        <v>1.6000000000000001E-3</v>
      </c>
      <c r="D12" s="1">
        <f t="shared" si="0"/>
        <v>4.0599999999999997E-2</v>
      </c>
      <c r="E12" s="1">
        <v>0.50490000000000002</v>
      </c>
      <c r="F12" s="1">
        <f t="shared" si="1"/>
        <v>4.9000000000000155E-3</v>
      </c>
      <c r="G12" s="2">
        <f t="shared" si="2"/>
        <v>0</v>
      </c>
      <c r="H12" s="2">
        <f t="shared" si="3"/>
        <v>0.50490000000000002</v>
      </c>
      <c r="I12" s="2">
        <f t="shared" si="4"/>
        <v>0.50130890410958906</v>
      </c>
      <c r="J12" s="3">
        <f t="shared" si="5"/>
        <v>104.325</v>
      </c>
      <c r="K12" s="3">
        <f t="shared" si="6"/>
        <v>52.673692500000001</v>
      </c>
      <c r="L12" s="3">
        <f t="shared" si="7"/>
        <v>51.651307500000001</v>
      </c>
      <c r="M12" s="3">
        <f t="shared" si="8"/>
        <v>1.0223849999999999</v>
      </c>
      <c r="N12" s="3">
        <f t="shared" si="9"/>
        <v>52.673692500000001</v>
      </c>
      <c r="O12" s="3">
        <f t="shared" si="10"/>
        <v>51.651307500000001</v>
      </c>
      <c r="P12" s="3">
        <f t="shared" si="11"/>
        <v>1.0223849999999999</v>
      </c>
      <c r="Q12" s="3">
        <f t="shared" si="12"/>
        <v>52.299051421232882</v>
      </c>
      <c r="R12" s="3">
        <f t="shared" si="13"/>
        <v>52.025948578767121</v>
      </c>
      <c r="S12" s="3">
        <f t="shared" si="14"/>
        <v>0.27310284246576089</v>
      </c>
      <c r="T12" s="3">
        <v>25</v>
      </c>
      <c r="U12" s="3">
        <v>29</v>
      </c>
      <c r="V12">
        <v>4</v>
      </c>
      <c r="W12" t="s">
        <v>160</v>
      </c>
    </row>
    <row r="13" spans="1:28">
      <c r="A13" t="s">
        <v>38</v>
      </c>
      <c r="B13" s="1">
        <v>0.09</v>
      </c>
      <c r="C13" s="1">
        <v>1.0500000000000001E-2</v>
      </c>
      <c r="D13" s="1">
        <f t="shared" si="0"/>
        <v>0.10049999999999999</v>
      </c>
      <c r="E13" s="1">
        <v>0.53310000000000002</v>
      </c>
      <c r="F13" s="1">
        <f t="shared" si="1"/>
        <v>3.3100000000000018E-2</v>
      </c>
      <c r="G13" s="2">
        <f t="shared" si="2"/>
        <v>2.9999999999999997E-4</v>
      </c>
      <c r="H13" s="2">
        <f t="shared" si="3"/>
        <v>0.53339999999999999</v>
      </c>
      <c r="I13" s="2">
        <f t="shared" si="4"/>
        <v>0.52058904109589033</v>
      </c>
      <c r="J13" s="3">
        <f t="shared" si="5"/>
        <v>240.75</v>
      </c>
      <c r="K13" s="3">
        <f t="shared" si="6"/>
        <v>128.34382500000001</v>
      </c>
      <c r="L13" s="3">
        <f t="shared" si="7"/>
        <v>112.40617499999999</v>
      </c>
      <c r="M13" s="3">
        <f t="shared" si="8"/>
        <v>15.937650000000019</v>
      </c>
      <c r="N13" s="3">
        <f t="shared" si="9"/>
        <v>128.41604999999998</v>
      </c>
      <c r="O13" s="3">
        <f t="shared" si="10"/>
        <v>112.33395000000002</v>
      </c>
      <c r="P13" s="3">
        <f t="shared" si="11"/>
        <v>16.082099999999969</v>
      </c>
      <c r="Q13" s="3">
        <f t="shared" si="12"/>
        <v>125.33181164383559</v>
      </c>
      <c r="R13" s="3">
        <f t="shared" si="13"/>
        <v>115.41818835616441</v>
      </c>
      <c r="S13" s="3">
        <f t="shared" si="14"/>
        <v>9.9136232876711858</v>
      </c>
      <c r="T13" s="3">
        <v>13</v>
      </c>
      <c r="U13" s="3">
        <v>14</v>
      </c>
      <c r="V13">
        <v>1</v>
      </c>
      <c r="W13" t="s">
        <v>155</v>
      </c>
    </row>
    <row r="14" spans="1:28">
      <c r="A14" t="s">
        <v>24</v>
      </c>
      <c r="B14" s="1">
        <v>0.158</v>
      </c>
      <c r="C14" s="1">
        <v>0.37519999999999998</v>
      </c>
      <c r="D14" s="1">
        <f t="shared" si="0"/>
        <v>0.53320000000000001</v>
      </c>
      <c r="E14" s="1">
        <v>0.50829999999999997</v>
      </c>
      <c r="F14" s="1">
        <f t="shared" si="1"/>
        <v>8.2999999999999741E-3</v>
      </c>
      <c r="G14" s="2">
        <f t="shared" si="2"/>
        <v>3.0999999999999999E-3</v>
      </c>
      <c r="H14" s="2">
        <f t="shared" si="3"/>
        <v>0.51139999999999997</v>
      </c>
      <c r="I14" s="2">
        <f t="shared" si="4"/>
        <v>0.51233698630136981</v>
      </c>
      <c r="J14" s="3">
        <f t="shared" si="5"/>
        <v>422.65</v>
      </c>
      <c r="K14" s="3">
        <f t="shared" si="6"/>
        <v>214.83299499999998</v>
      </c>
      <c r="L14" s="3">
        <f t="shared" si="7"/>
        <v>207.81700499999999</v>
      </c>
      <c r="M14" s="3">
        <f t="shared" si="8"/>
        <v>7.015989999999988</v>
      </c>
      <c r="N14" s="3">
        <f t="shared" si="9"/>
        <v>216.14320999999998</v>
      </c>
      <c r="O14" s="3">
        <f t="shared" si="10"/>
        <v>206.50679</v>
      </c>
      <c r="P14" s="3">
        <f t="shared" si="11"/>
        <v>9.6364199999999869</v>
      </c>
      <c r="Q14" s="3">
        <f t="shared" si="12"/>
        <v>216.53922726027395</v>
      </c>
      <c r="R14" s="3">
        <f t="shared" si="13"/>
        <v>206.11077273972603</v>
      </c>
      <c r="S14" s="3">
        <f t="shared" si="14"/>
        <v>10.428454520547916</v>
      </c>
      <c r="T14" s="3">
        <v>24</v>
      </c>
      <c r="U14" s="3">
        <v>18</v>
      </c>
      <c r="V14">
        <v>6</v>
      </c>
      <c r="W14" t="s">
        <v>153</v>
      </c>
    </row>
    <row r="15" spans="1:28">
      <c r="A15" t="s">
        <v>59</v>
      </c>
      <c r="B15" s="1">
        <v>4.3999999999999997E-2</v>
      </c>
      <c r="C15" s="1">
        <v>4.5999999999999999E-3</v>
      </c>
      <c r="D15" s="1">
        <f t="shared" si="0"/>
        <v>4.8599999999999997E-2</v>
      </c>
      <c r="E15" s="1">
        <v>0.37290000000000001</v>
      </c>
      <c r="F15" s="1">
        <f t="shared" si="1"/>
        <v>-0.12709999999999999</v>
      </c>
      <c r="G15" s="2">
        <f t="shared" si="2"/>
        <v>5.9999999999999995E-4</v>
      </c>
      <c r="H15" s="2">
        <f t="shared" si="3"/>
        <v>0.3735</v>
      </c>
      <c r="I15" s="2">
        <f t="shared" si="4"/>
        <v>0.46187671232876709</v>
      </c>
      <c r="J15" s="3">
        <f t="shared" si="5"/>
        <v>117.69999999999999</v>
      </c>
      <c r="K15" s="3">
        <f t="shared" si="6"/>
        <v>43.890329999999999</v>
      </c>
      <c r="L15" s="3">
        <f t="shared" si="7"/>
        <v>73.809669999999983</v>
      </c>
      <c r="M15" s="3">
        <f t="shared" si="8"/>
        <v>-29.919339999999984</v>
      </c>
      <c r="N15" s="3">
        <f t="shared" si="9"/>
        <v>43.960949999999997</v>
      </c>
      <c r="O15" s="3">
        <f t="shared" si="10"/>
        <v>73.739049999999992</v>
      </c>
      <c r="P15" s="3">
        <f t="shared" si="11"/>
        <v>-29.778099999999995</v>
      </c>
      <c r="Q15" s="3">
        <f t="shared" si="12"/>
        <v>54.362889041095883</v>
      </c>
      <c r="R15" s="3">
        <f t="shared" si="13"/>
        <v>63.337110958904105</v>
      </c>
      <c r="S15" s="3">
        <f t="shared" si="14"/>
        <v>-8.9742219178082223</v>
      </c>
      <c r="T15" s="3">
        <v>63</v>
      </c>
      <c r="U15" s="3">
        <v>57</v>
      </c>
      <c r="V15">
        <v>6</v>
      </c>
      <c r="W15" t="s">
        <v>154</v>
      </c>
    </row>
    <row r="16" spans="1:28">
      <c r="A16" t="s">
        <v>39</v>
      </c>
      <c r="B16" s="1">
        <v>7.5999999999999998E-2</v>
      </c>
      <c r="C16" s="1">
        <v>7.7999999999999996E-3</v>
      </c>
      <c r="D16" s="1">
        <f t="shared" si="0"/>
        <v>8.3799999999999999E-2</v>
      </c>
      <c r="E16" s="1">
        <v>0.53690000000000004</v>
      </c>
      <c r="F16" s="1">
        <f t="shared" si="1"/>
        <v>3.6900000000000044E-2</v>
      </c>
      <c r="G16" s="2">
        <f t="shared" si="2"/>
        <v>2.9999999999999997E-4</v>
      </c>
      <c r="H16" s="2">
        <f t="shared" si="3"/>
        <v>0.53720000000000001</v>
      </c>
      <c r="I16" s="2">
        <f t="shared" si="4"/>
        <v>0.51936438356164383</v>
      </c>
      <c r="J16" s="3">
        <f t="shared" si="5"/>
        <v>203.29999999999998</v>
      </c>
      <c r="K16" s="3">
        <f t="shared" si="6"/>
        <v>109.15177</v>
      </c>
      <c r="L16" s="3">
        <f t="shared" si="7"/>
        <v>94.148229999999984</v>
      </c>
      <c r="M16" s="3">
        <f t="shared" si="8"/>
        <v>15.003540000000015</v>
      </c>
      <c r="N16" s="3">
        <f t="shared" si="9"/>
        <v>109.21275999999999</v>
      </c>
      <c r="O16" s="3">
        <f t="shared" si="10"/>
        <v>94.087239999999994</v>
      </c>
      <c r="P16" s="3">
        <f t="shared" si="11"/>
        <v>15.125519999999995</v>
      </c>
      <c r="Q16" s="3">
        <f t="shared" si="12"/>
        <v>105.58677917808218</v>
      </c>
      <c r="R16" s="3">
        <f t="shared" si="13"/>
        <v>97.713220821917801</v>
      </c>
      <c r="S16" s="3">
        <f t="shared" si="14"/>
        <v>7.8735583561643807</v>
      </c>
      <c r="T16" s="3">
        <v>11</v>
      </c>
      <c r="U16" s="3">
        <v>15</v>
      </c>
      <c r="V16">
        <v>4</v>
      </c>
      <c r="W16" t="s">
        <v>156</v>
      </c>
    </row>
    <row r="17" spans="1:23">
      <c r="A17" t="s">
        <v>16</v>
      </c>
      <c r="B17" s="1">
        <v>0.24199999999999999</v>
      </c>
      <c r="C17" s="1">
        <v>1.6500000000000001E-2</v>
      </c>
      <c r="D17" s="1">
        <f t="shared" si="0"/>
        <v>0.25850000000000001</v>
      </c>
      <c r="E17" s="1">
        <v>0.48070000000000002</v>
      </c>
      <c r="F17" s="1">
        <f t="shared" si="1"/>
        <v>-1.9299999999999984E-2</v>
      </c>
      <c r="G17" s="2">
        <f t="shared" si="2"/>
        <v>2.9999999999999997E-4</v>
      </c>
      <c r="H17" s="2">
        <f t="shared" si="3"/>
        <v>0.48100000000000004</v>
      </c>
      <c r="I17" s="2">
        <f t="shared" si="4"/>
        <v>0.46850684931506853</v>
      </c>
      <c r="J17" s="3">
        <f t="shared" si="5"/>
        <v>647.35</v>
      </c>
      <c r="K17" s="3">
        <f t="shared" si="6"/>
        <v>311.18114500000001</v>
      </c>
      <c r="L17" s="3">
        <f t="shared" si="7"/>
        <v>336.16885500000001</v>
      </c>
      <c r="M17" s="3">
        <f t="shared" si="8"/>
        <v>-24.987709999999993</v>
      </c>
      <c r="N17" s="3">
        <f t="shared" si="9"/>
        <v>311.37535000000003</v>
      </c>
      <c r="O17" s="3">
        <f t="shared" si="10"/>
        <v>335.97465</v>
      </c>
      <c r="P17" s="3">
        <f t="shared" si="11"/>
        <v>-24.599299999999971</v>
      </c>
      <c r="Q17" s="3">
        <f t="shared" si="12"/>
        <v>303.2879089041096</v>
      </c>
      <c r="R17" s="3">
        <f t="shared" si="13"/>
        <v>344.06209109589042</v>
      </c>
      <c r="S17" s="3">
        <f t="shared" si="14"/>
        <v>-40.774182191780824</v>
      </c>
      <c r="T17" s="3">
        <v>40</v>
      </c>
      <c r="U17" s="3">
        <v>51</v>
      </c>
      <c r="V17">
        <v>11</v>
      </c>
      <c r="W17" t="s">
        <v>151</v>
      </c>
    </row>
    <row r="18" spans="1:23">
      <c r="A18" t="s">
        <v>64</v>
      </c>
      <c r="B18" s="1">
        <v>3.9E-2</v>
      </c>
      <c r="C18" s="1">
        <v>2.2000000000000001E-3</v>
      </c>
      <c r="D18" s="1">
        <f t="shared" si="0"/>
        <v>4.1200000000000001E-2</v>
      </c>
      <c r="E18" s="1">
        <v>0.54369999999999996</v>
      </c>
      <c r="F18" s="1">
        <f t="shared" si="1"/>
        <v>4.3699999999999961E-2</v>
      </c>
      <c r="G18" s="2">
        <f t="shared" si="2"/>
        <v>1E-4</v>
      </c>
      <c r="H18" s="2">
        <f t="shared" si="3"/>
        <v>0.54379999999999995</v>
      </c>
      <c r="I18" s="2">
        <f t="shared" si="4"/>
        <v>0.51169999999999993</v>
      </c>
      <c r="J18" s="3">
        <f t="shared" si="5"/>
        <v>104.325</v>
      </c>
      <c r="K18" s="3">
        <f t="shared" si="6"/>
        <v>56.7215025</v>
      </c>
      <c r="L18" s="3">
        <f t="shared" si="7"/>
        <v>47.603497500000003</v>
      </c>
      <c r="M18" s="3">
        <f t="shared" si="8"/>
        <v>9.1180049999999966</v>
      </c>
      <c r="N18" s="3">
        <f t="shared" si="9"/>
        <v>56.731934999999993</v>
      </c>
      <c r="O18" s="3">
        <f t="shared" si="10"/>
        <v>47.59306500000001</v>
      </c>
      <c r="P18" s="3">
        <f t="shared" si="11"/>
        <v>9.138869999999983</v>
      </c>
      <c r="Q18" s="3">
        <f t="shared" si="12"/>
        <v>53.383102499999993</v>
      </c>
      <c r="R18" s="3">
        <f t="shared" si="13"/>
        <v>50.94189750000001</v>
      </c>
      <c r="S18" s="3">
        <f t="shared" si="14"/>
        <v>2.4412049999999823</v>
      </c>
      <c r="T18" s="3">
        <v>8</v>
      </c>
      <c r="U18" s="3">
        <v>19</v>
      </c>
      <c r="V18">
        <v>11</v>
      </c>
      <c r="W18" t="s">
        <v>153</v>
      </c>
    </row>
    <row r="19" spans="1:23">
      <c r="A19" t="s">
        <v>11</v>
      </c>
      <c r="B19" s="1">
        <v>0.27900000000000003</v>
      </c>
      <c r="C19" s="1">
        <v>0.73560000000000003</v>
      </c>
      <c r="D19" s="1">
        <f t="shared" si="0"/>
        <v>1.0146000000000002</v>
      </c>
      <c r="E19" s="1">
        <v>0.51339999999999997</v>
      </c>
      <c r="F19" s="1">
        <f t="shared" si="1"/>
        <v>1.3399999999999967E-2</v>
      </c>
      <c r="G19" s="2">
        <f t="shared" si="2"/>
        <v>9.9000000000000008E-3</v>
      </c>
      <c r="H19" s="2">
        <f t="shared" si="3"/>
        <v>0.52329999999999999</v>
      </c>
      <c r="I19" s="2">
        <f t="shared" si="4"/>
        <v>0.54452534246575346</v>
      </c>
      <c r="J19" s="3">
        <f t="shared" si="5"/>
        <v>746.32500000000005</v>
      </c>
      <c r="K19" s="3">
        <f t="shared" si="6"/>
        <v>383.16325499999999</v>
      </c>
      <c r="L19" s="3">
        <f t="shared" si="7"/>
        <v>363.16174500000005</v>
      </c>
      <c r="M19" s="3">
        <f t="shared" si="8"/>
        <v>20.001509999999939</v>
      </c>
      <c r="N19" s="3">
        <f t="shared" si="9"/>
        <v>390.5518725</v>
      </c>
      <c r="O19" s="3">
        <f t="shared" si="10"/>
        <v>355.77312750000004</v>
      </c>
      <c r="P19" s="3">
        <f t="shared" si="11"/>
        <v>34.778744999999958</v>
      </c>
      <c r="Q19" s="3">
        <f t="shared" si="12"/>
        <v>406.39287621575346</v>
      </c>
      <c r="R19" s="3">
        <f t="shared" si="13"/>
        <v>339.93212378424658</v>
      </c>
      <c r="S19" s="3">
        <f t="shared" si="14"/>
        <v>66.460752431506876</v>
      </c>
      <c r="T19" s="3">
        <v>20</v>
      </c>
      <c r="U19" s="3">
        <v>9</v>
      </c>
      <c r="V19">
        <v>11</v>
      </c>
      <c r="W19" t="s">
        <v>155</v>
      </c>
    </row>
    <row r="20" spans="1:23">
      <c r="A20" t="s">
        <v>20</v>
      </c>
      <c r="B20" s="1">
        <v>0.21299999999999999</v>
      </c>
      <c r="C20" s="1">
        <v>3.9100000000000003E-2</v>
      </c>
      <c r="D20" s="1">
        <f t="shared" si="0"/>
        <v>0.25209999999999999</v>
      </c>
      <c r="E20" s="1">
        <v>0.4904</v>
      </c>
      <c r="F20" s="1">
        <f t="shared" si="1"/>
        <v>-9.5999999999999974E-3</v>
      </c>
      <c r="G20" s="2">
        <f t="shared" si="2"/>
        <v>4.0000000000000002E-4</v>
      </c>
      <c r="H20" s="2">
        <f t="shared" si="3"/>
        <v>0.49080000000000001</v>
      </c>
      <c r="I20" s="2">
        <f t="shared" si="4"/>
        <v>0.48657808219178089</v>
      </c>
      <c r="J20" s="3">
        <f t="shared" si="5"/>
        <v>569.77499999999998</v>
      </c>
      <c r="K20" s="3">
        <f t="shared" si="6"/>
        <v>279.41766000000001</v>
      </c>
      <c r="L20" s="3">
        <f t="shared" si="7"/>
        <v>290.35733999999997</v>
      </c>
      <c r="M20" s="3">
        <f t="shared" si="8"/>
        <v>-10.939679999999953</v>
      </c>
      <c r="N20" s="3">
        <f t="shared" si="9"/>
        <v>279.64557000000002</v>
      </c>
      <c r="O20" s="3">
        <f t="shared" si="10"/>
        <v>290.12942999999996</v>
      </c>
      <c r="P20" s="3">
        <f t="shared" si="11"/>
        <v>-10.483859999999936</v>
      </c>
      <c r="Q20" s="3">
        <f t="shared" si="12"/>
        <v>277.24002678082195</v>
      </c>
      <c r="R20" s="3">
        <f t="shared" si="13"/>
        <v>292.53497321917803</v>
      </c>
      <c r="S20" s="3">
        <f t="shared" si="14"/>
        <v>-15.294946438356078</v>
      </c>
      <c r="T20" s="3">
        <v>33</v>
      </c>
      <c r="U20" s="3">
        <v>44</v>
      </c>
      <c r="V20">
        <v>11</v>
      </c>
      <c r="W20" t="s">
        <v>154</v>
      </c>
    </row>
    <row r="21" spans="1:23">
      <c r="A21" t="s">
        <v>52</v>
      </c>
      <c r="B21" s="1">
        <v>5.0999999999999997E-2</v>
      </c>
      <c r="C21" s="1">
        <v>8.0000000000000004E-4</v>
      </c>
      <c r="D21" s="1">
        <f t="shared" si="0"/>
        <v>5.1799999999999999E-2</v>
      </c>
      <c r="E21" s="1">
        <v>0.38690000000000002</v>
      </c>
      <c r="F21" s="1">
        <f t="shared" si="1"/>
        <v>-0.11309999999999998</v>
      </c>
      <c r="G21" s="2">
        <f t="shared" si="2"/>
        <v>1E-4</v>
      </c>
      <c r="H21" s="2">
        <f t="shared" si="3"/>
        <v>0.38700000000000001</v>
      </c>
      <c r="I21" s="2">
        <f t="shared" si="4"/>
        <v>0.46052739726027392</v>
      </c>
      <c r="J21" s="3">
        <f t="shared" si="5"/>
        <v>136.42499999999998</v>
      </c>
      <c r="K21" s="3">
        <f t="shared" si="6"/>
        <v>52.782832499999998</v>
      </c>
      <c r="L21" s="3">
        <f t="shared" si="7"/>
        <v>83.642167499999985</v>
      </c>
      <c r="M21" s="3">
        <f t="shared" si="8"/>
        <v>-30.859334999999987</v>
      </c>
      <c r="N21" s="3">
        <f t="shared" si="9"/>
        <v>52.796474999999994</v>
      </c>
      <c r="O21" s="3">
        <f t="shared" si="10"/>
        <v>83.628524999999996</v>
      </c>
      <c r="P21" s="3">
        <f t="shared" si="11"/>
        <v>-30.832050000000002</v>
      </c>
      <c r="Q21" s="3">
        <f t="shared" si="12"/>
        <v>62.827450171232861</v>
      </c>
      <c r="R21" s="3">
        <f t="shared" si="13"/>
        <v>73.597549828767114</v>
      </c>
      <c r="S21" s="3">
        <f t="shared" si="14"/>
        <v>-10.770099657534253</v>
      </c>
      <c r="T21" s="3">
        <v>62</v>
      </c>
      <c r="U21" s="3">
        <v>59</v>
      </c>
      <c r="V21">
        <v>3</v>
      </c>
      <c r="W21" t="s">
        <v>150</v>
      </c>
    </row>
    <row r="22" spans="1:23">
      <c r="A22" t="s">
        <v>31</v>
      </c>
      <c r="B22" s="1">
        <v>0.127</v>
      </c>
      <c r="C22" s="1">
        <v>7.0000000000000001E-3</v>
      </c>
      <c r="D22" s="1">
        <f t="shared" si="0"/>
        <v>0.13400000000000001</v>
      </c>
      <c r="E22" s="1">
        <v>0.46310000000000001</v>
      </c>
      <c r="F22" s="1">
        <f t="shared" si="1"/>
        <v>-3.6899999999999988E-2</v>
      </c>
      <c r="G22" s="2">
        <f t="shared" si="2"/>
        <v>2.9999999999999997E-4</v>
      </c>
      <c r="H22" s="2">
        <f t="shared" si="3"/>
        <v>0.46340000000000003</v>
      </c>
      <c r="I22" s="2">
        <f t="shared" si="4"/>
        <v>0.46816301369863011</v>
      </c>
      <c r="J22" s="3">
        <f t="shared" si="5"/>
        <v>339.72500000000002</v>
      </c>
      <c r="K22" s="3">
        <f t="shared" si="6"/>
        <v>157.32664750000001</v>
      </c>
      <c r="L22" s="3">
        <f t="shared" si="7"/>
        <v>182.39835250000002</v>
      </c>
      <c r="M22" s="3">
        <f t="shared" si="8"/>
        <v>-25.071705000000009</v>
      </c>
      <c r="N22" s="3">
        <f t="shared" si="9"/>
        <v>157.42856500000002</v>
      </c>
      <c r="O22" s="3">
        <f t="shared" si="10"/>
        <v>182.296435</v>
      </c>
      <c r="P22" s="3">
        <f t="shared" si="11"/>
        <v>-24.867869999999982</v>
      </c>
      <c r="Q22" s="3">
        <f t="shared" si="12"/>
        <v>159.04667982876714</v>
      </c>
      <c r="R22" s="3">
        <f t="shared" si="13"/>
        <v>180.67832017123288</v>
      </c>
      <c r="S22" s="3">
        <f t="shared" si="14"/>
        <v>-21.631640342465744</v>
      </c>
      <c r="T22" s="3">
        <v>52</v>
      </c>
      <c r="U22" s="3">
        <v>52</v>
      </c>
      <c r="V22">
        <v>0</v>
      </c>
      <c r="W22" t="s">
        <v>155</v>
      </c>
    </row>
    <row r="23" spans="1:23">
      <c r="A23" t="s">
        <v>9</v>
      </c>
      <c r="B23" s="1">
        <v>0.30399999999999999</v>
      </c>
      <c r="C23" s="1">
        <v>0.18340000000000001</v>
      </c>
      <c r="D23" s="1">
        <f t="shared" si="0"/>
        <v>0.4874</v>
      </c>
      <c r="E23" s="1">
        <v>0.4859</v>
      </c>
      <c r="F23" s="1">
        <f t="shared" si="1"/>
        <v>-1.4100000000000001E-2</v>
      </c>
      <c r="G23" s="2">
        <f t="shared" si="2"/>
        <v>2.5999999999999999E-3</v>
      </c>
      <c r="H23" s="2">
        <f t="shared" si="3"/>
        <v>0.48849999999999999</v>
      </c>
      <c r="I23" s="2">
        <f t="shared" si="4"/>
        <v>0.47605479452054794</v>
      </c>
      <c r="J23" s="3">
        <f t="shared" si="5"/>
        <v>813.19999999999993</v>
      </c>
      <c r="K23" s="3">
        <f t="shared" si="6"/>
        <v>395.13387999999998</v>
      </c>
      <c r="L23" s="3">
        <f t="shared" si="7"/>
        <v>418.06611999999996</v>
      </c>
      <c r="M23" s="3">
        <f t="shared" si="8"/>
        <v>-22.932239999999979</v>
      </c>
      <c r="N23" s="3">
        <f t="shared" si="9"/>
        <v>397.24819999999994</v>
      </c>
      <c r="O23" s="3">
        <f t="shared" si="10"/>
        <v>415.95179999999999</v>
      </c>
      <c r="P23" s="3">
        <f t="shared" si="11"/>
        <v>-18.703600000000051</v>
      </c>
      <c r="Q23" s="3">
        <f t="shared" si="12"/>
        <v>387.12775890410956</v>
      </c>
      <c r="R23" s="3">
        <f t="shared" si="13"/>
        <v>426.07224109589038</v>
      </c>
      <c r="S23" s="3">
        <f t="shared" si="14"/>
        <v>-38.944482191780821</v>
      </c>
      <c r="T23" s="3">
        <v>36</v>
      </c>
      <c r="U23" s="3">
        <v>50</v>
      </c>
      <c r="V23">
        <v>14</v>
      </c>
      <c r="W23" t="s">
        <v>156</v>
      </c>
    </row>
    <row r="24" spans="1:23">
      <c r="A24" t="s">
        <v>40</v>
      </c>
      <c r="B24" s="1">
        <v>7.4999999999999997E-2</v>
      </c>
      <c r="C24" s="1">
        <v>9.1999999999999998E-3</v>
      </c>
      <c r="D24" s="1">
        <f t="shared" si="0"/>
        <v>8.4199999999999997E-2</v>
      </c>
      <c r="E24" s="1">
        <v>0.48759999999999998</v>
      </c>
      <c r="F24" s="1">
        <f t="shared" si="1"/>
        <v>-1.2400000000000022E-2</v>
      </c>
      <c r="G24" s="2">
        <f t="shared" si="2"/>
        <v>1E-4</v>
      </c>
      <c r="H24" s="2">
        <f t="shared" si="3"/>
        <v>0.48769999999999997</v>
      </c>
      <c r="I24" s="2">
        <f t="shared" si="4"/>
        <v>0.493681506849315</v>
      </c>
      <c r="J24" s="3">
        <f t="shared" si="5"/>
        <v>200.625</v>
      </c>
      <c r="K24" s="3">
        <f t="shared" si="6"/>
        <v>97.824749999999995</v>
      </c>
      <c r="L24" s="3">
        <f t="shared" si="7"/>
        <v>102.80025000000001</v>
      </c>
      <c r="M24" s="3">
        <f t="shared" si="8"/>
        <v>-4.9755000000000109</v>
      </c>
      <c r="N24" s="3">
        <f t="shared" si="9"/>
        <v>97.844812499999989</v>
      </c>
      <c r="O24" s="3">
        <f t="shared" si="10"/>
        <v>102.78018750000001</v>
      </c>
      <c r="P24" s="3">
        <f t="shared" si="11"/>
        <v>-4.9353750000000218</v>
      </c>
      <c r="Q24" s="3">
        <f t="shared" si="12"/>
        <v>99.044852311643822</v>
      </c>
      <c r="R24" s="3">
        <f t="shared" si="13"/>
        <v>101.58014768835618</v>
      </c>
      <c r="S24" s="3">
        <f t="shared" si="14"/>
        <v>-2.5352953767123552</v>
      </c>
      <c r="T24" s="3">
        <v>35</v>
      </c>
      <c r="U24" s="3">
        <v>35</v>
      </c>
      <c r="V24">
        <v>0</v>
      </c>
      <c r="W24" t="s">
        <v>157</v>
      </c>
    </row>
    <row r="25" spans="1:23">
      <c r="A25" t="s">
        <v>28</v>
      </c>
      <c r="B25" s="1">
        <v>0.14499999999999999</v>
      </c>
      <c r="C25" s="1">
        <v>0.1249</v>
      </c>
      <c r="D25" s="1">
        <f t="shared" si="0"/>
        <v>0.26989999999999997</v>
      </c>
      <c r="E25" s="1">
        <v>0.48320000000000002</v>
      </c>
      <c r="F25" s="1">
        <f t="shared" si="1"/>
        <v>-1.6799999999999982E-2</v>
      </c>
      <c r="G25" s="2">
        <f t="shared" si="2"/>
        <v>2.0999999999999999E-3</v>
      </c>
      <c r="H25" s="2">
        <f t="shared" si="3"/>
        <v>0.48530000000000001</v>
      </c>
      <c r="I25" s="2">
        <f t="shared" si="4"/>
        <v>0.4854006849315069</v>
      </c>
      <c r="J25" s="3">
        <f t="shared" si="5"/>
        <v>387.875</v>
      </c>
      <c r="K25" s="3">
        <f t="shared" si="6"/>
        <v>187.4212</v>
      </c>
      <c r="L25" s="3">
        <f t="shared" si="7"/>
        <v>200.4538</v>
      </c>
      <c r="M25" s="3">
        <f t="shared" si="8"/>
        <v>-13.032600000000002</v>
      </c>
      <c r="N25" s="3">
        <f t="shared" si="9"/>
        <v>188.2357375</v>
      </c>
      <c r="O25" s="3">
        <f t="shared" si="10"/>
        <v>199.6392625</v>
      </c>
      <c r="P25" s="3">
        <f t="shared" si="11"/>
        <v>-11.403525000000002</v>
      </c>
      <c r="Q25" s="3">
        <f t="shared" si="12"/>
        <v>188.27479066780825</v>
      </c>
      <c r="R25" s="3">
        <f t="shared" si="13"/>
        <v>199.60020933219175</v>
      </c>
      <c r="S25" s="3">
        <f t="shared" si="14"/>
        <v>-11.325418664383506</v>
      </c>
      <c r="T25" s="3">
        <v>38</v>
      </c>
      <c r="U25" s="3">
        <v>45</v>
      </c>
      <c r="V25">
        <v>7</v>
      </c>
      <c r="W25" t="s">
        <v>155</v>
      </c>
    </row>
    <row r="26" spans="1:23">
      <c r="A26" t="s">
        <v>63</v>
      </c>
      <c r="B26" s="1">
        <v>3.9E-2</v>
      </c>
      <c r="C26" s="1">
        <v>8.0000000000000004E-4</v>
      </c>
      <c r="D26" s="1">
        <f t="shared" si="0"/>
        <v>3.9800000000000002E-2</v>
      </c>
      <c r="E26" s="1">
        <v>0.5333</v>
      </c>
      <c r="F26" s="1">
        <f t="shared" si="1"/>
        <v>3.3299999999999996E-2</v>
      </c>
      <c r="G26" s="2">
        <f t="shared" si="2"/>
        <v>0</v>
      </c>
      <c r="H26" s="2">
        <f t="shared" si="3"/>
        <v>0.5333</v>
      </c>
      <c r="I26" s="2">
        <f t="shared" si="4"/>
        <v>0.50889520547945211</v>
      </c>
      <c r="J26" s="3">
        <f t="shared" si="5"/>
        <v>104.325</v>
      </c>
      <c r="K26" s="3">
        <f t="shared" si="6"/>
        <v>55.636522499999998</v>
      </c>
      <c r="L26" s="3">
        <f t="shared" si="7"/>
        <v>48.688477500000005</v>
      </c>
      <c r="M26" s="3">
        <f t="shared" si="8"/>
        <v>6.9480449999999934</v>
      </c>
      <c r="N26" s="3">
        <f t="shared" si="9"/>
        <v>55.636522499999998</v>
      </c>
      <c r="O26" s="3">
        <f t="shared" si="10"/>
        <v>48.688477500000005</v>
      </c>
      <c r="P26" s="3">
        <f t="shared" si="11"/>
        <v>6.9480449999999934</v>
      </c>
      <c r="Q26" s="3">
        <f t="shared" si="12"/>
        <v>53.090492311643843</v>
      </c>
      <c r="R26" s="3">
        <f t="shared" si="13"/>
        <v>51.23450768835616</v>
      </c>
      <c r="S26" s="3">
        <f t="shared" si="14"/>
        <v>1.8559846232876822</v>
      </c>
      <c r="T26" s="3">
        <v>12</v>
      </c>
      <c r="U26" s="3">
        <v>23</v>
      </c>
      <c r="V26">
        <v>11</v>
      </c>
      <c r="W26" t="s">
        <v>158</v>
      </c>
    </row>
    <row r="27" spans="1:23">
      <c r="A27" t="s">
        <v>56</v>
      </c>
      <c r="B27" s="1">
        <v>4.7E-2</v>
      </c>
      <c r="C27" s="1">
        <v>4.8999999999999998E-3</v>
      </c>
      <c r="D27" s="1">
        <f t="shared" si="0"/>
        <v>5.1900000000000002E-2</v>
      </c>
      <c r="E27" s="1">
        <v>0.59060000000000001</v>
      </c>
      <c r="F27" s="1">
        <f t="shared" si="1"/>
        <v>9.0600000000000014E-2</v>
      </c>
      <c r="G27" s="2">
        <f t="shared" si="2"/>
        <v>4.0000000000000002E-4</v>
      </c>
      <c r="H27" s="2">
        <f t="shared" si="3"/>
        <v>0.59099999999999997</v>
      </c>
      <c r="I27" s="2">
        <f t="shared" si="4"/>
        <v>0.52929452054794524</v>
      </c>
      <c r="J27" s="3">
        <f t="shared" si="5"/>
        <v>125.72499999999999</v>
      </c>
      <c r="K27" s="3">
        <f t="shared" si="6"/>
        <v>74.253185000000002</v>
      </c>
      <c r="L27" s="3">
        <f t="shared" si="7"/>
        <v>51.471814999999992</v>
      </c>
      <c r="M27" s="3">
        <f t="shared" si="8"/>
        <v>22.78137000000001</v>
      </c>
      <c r="N27" s="3">
        <f t="shared" si="9"/>
        <v>74.303474999999992</v>
      </c>
      <c r="O27" s="3">
        <f t="shared" si="10"/>
        <v>51.421525000000003</v>
      </c>
      <c r="P27" s="3">
        <f t="shared" si="11"/>
        <v>22.881949999999989</v>
      </c>
      <c r="Q27" s="3">
        <f t="shared" si="12"/>
        <v>66.545553595890411</v>
      </c>
      <c r="R27" s="3">
        <f t="shared" si="13"/>
        <v>59.179446404109584</v>
      </c>
      <c r="S27" s="3">
        <f t="shared" si="14"/>
        <v>7.3661071917808272</v>
      </c>
      <c r="T27" s="3">
        <v>1</v>
      </c>
      <c r="U27" s="3">
        <v>11</v>
      </c>
      <c r="V27">
        <v>10</v>
      </c>
      <c r="W27" t="s">
        <v>156</v>
      </c>
    </row>
    <row r="28" spans="1:23">
      <c r="A28" t="s">
        <v>66</v>
      </c>
      <c r="B28" s="1">
        <v>3.6999999999999998E-2</v>
      </c>
      <c r="C28" s="1">
        <v>5.0000000000000001E-4</v>
      </c>
      <c r="D28" s="1">
        <f t="shared" si="0"/>
        <v>3.7499999999999999E-2</v>
      </c>
      <c r="E28" s="1">
        <v>0.4592</v>
      </c>
      <c r="F28" s="1">
        <f t="shared" si="1"/>
        <v>-4.0800000000000003E-2</v>
      </c>
      <c r="G28" s="2">
        <f t="shared" si="2"/>
        <v>0</v>
      </c>
      <c r="H28" s="2">
        <f t="shared" si="3"/>
        <v>0.4592</v>
      </c>
      <c r="I28" s="2">
        <f t="shared" si="4"/>
        <v>0.48966027397260276</v>
      </c>
      <c r="J28" s="3">
        <f t="shared" si="5"/>
        <v>98.974999999999994</v>
      </c>
      <c r="K28" s="3">
        <f t="shared" si="6"/>
        <v>45.44932</v>
      </c>
      <c r="L28" s="3">
        <f t="shared" si="7"/>
        <v>53.525679999999994</v>
      </c>
      <c r="M28" s="3">
        <f t="shared" si="8"/>
        <v>-8.076359999999994</v>
      </c>
      <c r="N28" s="3">
        <f t="shared" si="9"/>
        <v>45.44932</v>
      </c>
      <c r="O28" s="3">
        <f t="shared" si="10"/>
        <v>53.525679999999994</v>
      </c>
      <c r="P28" s="3">
        <f t="shared" si="11"/>
        <v>-8.076359999999994</v>
      </c>
      <c r="Q28" s="3">
        <f t="shared" si="12"/>
        <v>48.464125616438352</v>
      </c>
      <c r="R28" s="3">
        <f t="shared" si="13"/>
        <v>50.510874383561642</v>
      </c>
      <c r="S28" s="3">
        <f t="shared" si="14"/>
        <v>-2.0467487671232902</v>
      </c>
      <c r="T28" s="3">
        <v>54</v>
      </c>
      <c r="U28" s="3">
        <v>40</v>
      </c>
      <c r="V28">
        <v>14</v>
      </c>
      <c r="W28" t="s">
        <v>150</v>
      </c>
    </row>
    <row r="29" spans="1:23">
      <c r="A29" t="s">
        <v>30</v>
      </c>
      <c r="B29" s="1">
        <v>0.13</v>
      </c>
      <c r="C29" s="1">
        <v>0.15890000000000001</v>
      </c>
      <c r="D29" s="1">
        <f t="shared" si="0"/>
        <v>0.28890000000000005</v>
      </c>
      <c r="E29" s="1">
        <v>0.53029999999999999</v>
      </c>
      <c r="F29" s="1">
        <f t="shared" si="1"/>
        <v>3.0299999999999994E-2</v>
      </c>
      <c r="G29" s="2">
        <f t="shared" si="2"/>
        <v>4.7999999999999996E-3</v>
      </c>
      <c r="H29" s="2">
        <f t="shared" si="3"/>
        <v>0.53510000000000002</v>
      </c>
      <c r="I29" s="2">
        <f t="shared" si="4"/>
        <v>0.53125342465753422</v>
      </c>
      <c r="J29" s="3">
        <f t="shared" si="5"/>
        <v>347.75</v>
      </c>
      <c r="K29" s="3">
        <f t="shared" si="6"/>
        <v>184.41182499999999</v>
      </c>
      <c r="L29" s="3">
        <f t="shared" si="7"/>
        <v>163.33817500000001</v>
      </c>
      <c r="M29" s="3">
        <f t="shared" si="8"/>
        <v>21.073649999999986</v>
      </c>
      <c r="N29" s="3">
        <f t="shared" si="9"/>
        <v>186.08102500000001</v>
      </c>
      <c r="O29" s="3">
        <f t="shared" si="10"/>
        <v>161.66897499999999</v>
      </c>
      <c r="P29" s="3">
        <f t="shared" si="11"/>
        <v>24.412050000000022</v>
      </c>
      <c r="Q29" s="3">
        <f t="shared" si="12"/>
        <v>184.74337842465752</v>
      </c>
      <c r="R29" s="3">
        <f t="shared" si="13"/>
        <v>163.00662157534248</v>
      </c>
      <c r="S29" s="3">
        <f t="shared" si="14"/>
        <v>21.736756849315043</v>
      </c>
      <c r="T29" s="3">
        <v>15</v>
      </c>
      <c r="U29" s="3">
        <v>10</v>
      </c>
      <c r="V29">
        <v>5</v>
      </c>
      <c r="W29" t="s">
        <v>157</v>
      </c>
    </row>
    <row r="30" spans="1:23">
      <c r="A30" t="s">
        <v>14</v>
      </c>
      <c r="B30" s="1">
        <v>0.249</v>
      </c>
      <c r="C30" s="1">
        <v>0.43490000000000001</v>
      </c>
      <c r="D30" s="1">
        <f t="shared" si="0"/>
        <v>0.68389999999999995</v>
      </c>
      <c r="E30" s="1">
        <v>0.54500000000000004</v>
      </c>
      <c r="F30" s="1">
        <f t="shared" si="1"/>
        <v>4.500000000000004E-2</v>
      </c>
      <c r="G30" s="2">
        <f t="shared" si="2"/>
        <v>1.9599999999999999E-2</v>
      </c>
      <c r="H30" s="2">
        <f t="shared" si="3"/>
        <v>0.56459999999999999</v>
      </c>
      <c r="I30" s="2">
        <f t="shared" si="4"/>
        <v>0.61017397260273976</v>
      </c>
      <c r="J30" s="3">
        <f t="shared" si="5"/>
        <v>666.07500000000005</v>
      </c>
      <c r="K30" s="3">
        <f t="shared" si="6"/>
        <v>363.01087500000006</v>
      </c>
      <c r="L30" s="3">
        <f t="shared" si="7"/>
        <v>303.06412499999999</v>
      </c>
      <c r="M30" s="3">
        <f t="shared" si="8"/>
        <v>59.946750000000065</v>
      </c>
      <c r="N30" s="3">
        <f t="shared" si="9"/>
        <v>376.065945</v>
      </c>
      <c r="O30" s="3">
        <f t="shared" si="10"/>
        <v>290.00905500000005</v>
      </c>
      <c r="P30" s="3">
        <f t="shared" si="11"/>
        <v>86.056889999999953</v>
      </c>
      <c r="Q30" s="3">
        <f t="shared" si="12"/>
        <v>406.42162880136993</v>
      </c>
      <c r="R30" s="3">
        <f t="shared" si="13"/>
        <v>259.65337119863011</v>
      </c>
      <c r="S30" s="3">
        <f t="shared" si="14"/>
        <v>146.76825760273982</v>
      </c>
      <c r="T30" s="3">
        <v>7</v>
      </c>
      <c r="U30" s="3">
        <v>3</v>
      </c>
      <c r="V30">
        <v>4</v>
      </c>
      <c r="W30" t="s">
        <v>151</v>
      </c>
    </row>
    <row r="31" spans="1:23">
      <c r="A31" t="s">
        <v>29</v>
      </c>
      <c r="B31" s="1">
        <v>0.13500000000000001</v>
      </c>
      <c r="C31" s="1">
        <v>4.1500000000000002E-2</v>
      </c>
      <c r="D31" s="1">
        <f t="shared" si="0"/>
        <v>0.17650000000000002</v>
      </c>
      <c r="E31" s="1">
        <v>0.50970000000000004</v>
      </c>
      <c r="F31" s="1">
        <f t="shared" si="1"/>
        <v>9.7000000000000419E-3</v>
      </c>
      <c r="G31" s="2">
        <f t="shared" si="2"/>
        <v>4.0000000000000002E-4</v>
      </c>
      <c r="H31" s="2">
        <f t="shared" si="3"/>
        <v>0.5101</v>
      </c>
      <c r="I31" s="2">
        <f t="shared" si="4"/>
        <v>0.50933904109589045</v>
      </c>
      <c r="J31" s="3">
        <f t="shared" si="5"/>
        <v>361.125</v>
      </c>
      <c r="K31" s="3">
        <f t="shared" si="6"/>
        <v>184.06541250000001</v>
      </c>
      <c r="L31" s="3">
        <f t="shared" si="7"/>
        <v>177.05958749999999</v>
      </c>
      <c r="M31" s="3">
        <f t="shared" si="8"/>
        <v>7.0058250000000157</v>
      </c>
      <c r="N31" s="3">
        <f t="shared" si="9"/>
        <v>184.20986249999999</v>
      </c>
      <c r="O31" s="3">
        <f t="shared" si="10"/>
        <v>176.91513750000001</v>
      </c>
      <c r="P31" s="3">
        <f t="shared" si="11"/>
        <v>7.2947249999999713</v>
      </c>
      <c r="Q31" s="3">
        <f t="shared" si="12"/>
        <v>183.93506121575345</v>
      </c>
      <c r="R31" s="3">
        <f t="shared" si="13"/>
        <v>177.18993878424655</v>
      </c>
      <c r="S31" s="3">
        <f t="shared" si="14"/>
        <v>6.7451224315068998</v>
      </c>
      <c r="T31" s="3">
        <v>23</v>
      </c>
      <c r="U31" s="3">
        <v>22</v>
      </c>
      <c r="V31">
        <v>1</v>
      </c>
      <c r="W31" t="s">
        <v>155</v>
      </c>
    </row>
    <row r="32" spans="1:23">
      <c r="A32" t="s">
        <v>50</v>
      </c>
      <c r="B32" s="1">
        <v>5.1999999999999998E-2</v>
      </c>
      <c r="C32" s="1">
        <v>2.7199999999999998E-2</v>
      </c>
      <c r="D32" s="1">
        <f t="shared" si="0"/>
        <v>7.9199999999999993E-2</v>
      </c>
      <c r="E32" s="1">
        <v>0.48920000000000002</v>
      </c>
      <c r="F32" s="1">
        <f t="shared" si="1"/>
        <v>-1.0799999999999976E-2</v>
      </c>
      <c r="G32" s="2">
        <f t="shared" si="2"/>
        <v>2.9999999999999997E-4</v>
      </c>
      <c r="H32" s="2">
        <f t="shared" si="3"/>
        <v>0.48950000000000005</v>
      </c>
      <c r="I32" s="2">
        <f t="shared" si="4"/>
        <v>0.49626027397260281</v>
      </c>
      <c r="J32" s="3">
        <f t="shared" si="5"/>
        <v>139.1</v>
      </c>
      <c r="K32" s="3">
        <f t="shared" si="6"/>
        <v>68.047719999999998</v>
      </c>
      <c r="L32" s="3">
        <f t="shared" si="7"/>
        <v>71.052279999999996</v>
      </c>
      <c r="M32" s="3">
        <f t="shared" si="8"/>
        <v>-3.0045599999999979</v>
      </c>
      <c r="N32" s="3">
        <f t="shared" si="9"/>
        <v>68.089449999999999</v>
      </c>
      <c r="O32" s="3">
        <f t="shared" si="10"/>
        <v>71.010549999999995</v>
      </c>
      <c r="P32" s="3">
        <f t="shared" si="11"/>
        <v>-2.9210999999999956</v>
      </c>
      <c r="Q32" s="3">
        <f t="shared" si="12"/>
        <v>69.029804109589051</v>
      </c>
      <c r="R32" s="3">
        <f t="shared" si="13"/>
        <v>70.070195890410943</v>
      </c>
      <c r="S32" s="3">
        <f t="shared" si="14"/>
        <v>-1.0403917808218921</v>
      </c>
      <c r="T32" s="3">
        <v>34</v>
      </c>
      <c r="U32" s="3">
        <v>32</v>
      </c>
      <c r="V32">
        <v>2</v>
      </c>
      <c r="W32" t="s">
        <v>153</v>
      </c>
    </row>
    <row r="33" spans="1:23">
      <c r="A33" t="s">
        <v>61</v>
      </c>
      <c r="B33" s="1">
        <v>4.3999999999999997E-2</v>
      </c>
      <c r="C33" s="1">
        <v>5.4000000000000003E-3</v>
      </c>
      <c r="D33" s="1">
        <f t="shared" si="0"/>
        <v>4.9399999999999999E-2</v>
      </c>
      <c r="E33" s="1">
        <v>0.52100000000000002</v>
      </c>
      <c r="F33" s="1">
        <f t="shared" si="1"/>
        <v>2.1000000000000019E-2</v>
      </c>
      <c r="G33" s="2">
        <f t="shared" si="2"/>
        <v>1E-4</v>
      </c>
      <c r="H33" s="2">
        <f t="shared" si="3"/>
        <v>0.52110000000000001</v>
      </c>
      <c r="I33" s="2">
        <f t="shared" si="4"/>
        <v>0.50635890410958906</v>
      </c>
      <c r="J33" s="3">
        <f t="shared" si="5"/>
        <v>117.69999999999999</v>
      </c>
      <c r="K33" s="3">
        <f t="shared" si="6"/>
        <v>61.321699999999993</v>
      </c>
      <c r="L33" s="3">
        <f t="shared" si="7"/>
        <v>56.378299999999996</v>
      </c>
      <c r="M33" s="3">
        <f t="shared" si="8"/>
        <v>4.9433999999999969</v>
      </c>
      <c r="N33" s="3">
        <f t="shared" si="9"/>
        <v>61.333469999999998</v>
      </c>
      <c r="O33" s="3">
        <f t="shared" si="10"/>
        <v>56.36652999999999</v>
      </c>
      <c r="P33" s="3">
        <f t="shared" si="11"/>
        <v>4.9669400000000081</v>
      </c>
      <c r="Q33" s="3">
        <f t="shared" si="12"/>
        <v>59.598443013698628</v>
      </c>
      <c r="R33" s="3">
        <f t="shared" si="13"/>
        <v>58.101556986301361</v>
      </c>
      <c r="S33" s="3">
        <f t="shared" si="14"/>
        <v>1.4968860273972666</v>
      </c>
      <c r="T33" s="3">
        <v>17</v>
      </c>
      <c r="U33" s="3">
        <v>26</v>
      </c>
      <c r="V33">
        <v>9</v>
      </c>
      <c r="W33" t="s">
        <v>157</v>
      </c>
    </row>
    <row r="34" spans="1:23">
      <c r="A34" t="s">
        <v>6</v>
      </c>
      <c r="B34" s="1">
        <v>0.36399999999999999</v>
      </c>
      <c r="C34" s="1">
        <v>0.12709999999999999</v>
      </c>
      <c r="D34" s="1">
        <f t="shared" ref="D34:D64" si="15">C34+B34</f>
        <v>0.49109999999999998</v>
      </c>
      <c r="E34" s="1">
        <v>0.50309999999999999</v>
      </c>
      <c r="F34" s="1">
        <f t="shared" ref="F34:F64" si="16">E34-0.5</f>
        <v>3.0999999999999917E-3</v>
      </c>
      <c r="G34" s="2">
        <f t="shared" ref="G34:G64" si="17">ABS(ROUND(F34*C34,4))</f>
        <v>4.0000000000000002E-4</v>
      </c>
      <c r="H34" s="2">
        <f t="shared" ref="H34:H64" si="18">E34+G34</f>
        <v>0.50349999999999995</v>
      </c>
      <c r="I34" s="2">
        <f t="shared" ref="I34:I64" si="19">(H34*B34+(0.073*2-B34)*0.5)/(0.073*2)</f>
        <v>0.50872602739726003</v>
      </c>
      <c r="J34" s="3">
        <f t="shared" ref="J34:J64" si="20">2675*B34</f>
        <v>973.69999999999993</v>
      </c>
      <c r="K34" s="3">
        <f t="shared" ref="K34:K64" si="21">J34*E34</f>
        <v>489.86846999999995</v>
      </c>
      <c r="L34" s="3">
        <f t="shared" ref="L34:L64" si="22">J34-K34</f>
        <v>483.83152999999999</v>
      </c>
      <c r="M34" s="3">
        <f t="shared" ref="M34:M64" si="23">K34-L34</f>
        <v>6.0369399999999587</v>
      </c>
      <c r="N34" s="3">
        <f t="shared" ref="N34:N64" si="24">J34*H34</f>
        <v>490.25794999999994</v>
      </c>
      <c r="O34" s="3">
        <f t="shared" ref="O34:O64" si="25">J34-N34</f>
        <v>483.44204999999999</v>
      </c>
      <c r="P34" s="3">
        <f t="shared" ref="P34:P64" si="26">N34-O34</f>
        <v>6.8158999999999423</v>
      </c>
      <c r="Q34" s="3">
        <f t="shared" ref="Q34:Q64" si="27">J34*I34</f>
        <v>495.34653287671205</v>
      </c>
      <c r="R34" s="3">
        <f t="shared" ref="R34:R64" si="28">J34-Q34</f>
        <v>478.35346712328788</v>
      </c>
      <c r="S34" s="3">
        <f t="shared" ref="S34:S64" si="29">Q34-R34</f>
        <v>16.993065753424162</v>
      </c>
      <c r="T34" s="3">
        <v>27</v>
      </c>
      <c r="U34" s="3">
        <v>24</v>
      </c>
      <c r="V34">
        <v>3</v>
      </c>
      <c r="W34" t="s">
        <v>155</v>
      </c>
    </row>
    <row r="35" spans="1:23">
      <c r="A35" t="s">
        <v>32</v>
      </c>
      <c r="B35" s="1">
        <v>0.113</v>
      </c>
      <c r="C35" s="1">
        <v>0.1376</v>
      </c>
      <c r="D35" s="1">
        <f t="shared" si="15"/>
        <v>0.25059999999999999</v>
      </c>
      <c r="E35" s="1">
        <v>0.4153</v>
      </c>
      <c r="F35" s="1">
        <f t="shared" si="16"/>
        <v>-8.4699999999999998E-2</v>
      </c>
      <c r="G35" s="2">
        <f t="shared" si="17"/>
        <v>1.17E-2</v>
      </c>
      <c r="H35" s="2">
        <f t="shared" si="18"/>
        <v>0.42699999999999999</v>
      </c>
      <c r="I35" s="2">
        <f t="shared" si="19"/>
        <v>0.44350000000000006</v>
      </c>
      <c r="J35" s="3">
        <f t="shared" si="20"/>
        <v>302.27500000000003</v>
      </c>
      <c r="K35" s="3">
        <f t="shared" si="21"/>
        <v>125.53480750000001</v>
      </c>
      <c r="L35" s="3">
        <f t="shared" si="22"/>
        <v>176.74019250000003</v>
      </c>
      <c r="M35" s="3">
        <f t="shared" si="23"/>
        <v>-51.205385000000021</v>
      </c>
      <c r="N35" s="3">
        <f t="shared" si="24"/>
        <v>129.071425</v>
      </c>
      <c r="O35" s="3">
        <f t="shared" si="25"/>
        <v>173.20357500000003</v>
      </c>
      <c r="P35" s="3">
        <f t="shared" si="26"/>
        <v>-44.132150000000024</v>
      </c>
      <c r="Q35" s="3">
        <f t="shared" si="27"/>
        <v>134.05896250000004</v>
      </c>
      <c r="R35" s="3">
        <f t="shared" si="28"/>
        <v>168.2160375</v>
      </c>
      <c r="S35" s="3">
        <f t="shared" si="29"/>
        <v>-34.157074999999963</v>
      </c>
      <c r="T35" s="3">
        <v>61</v>
      </c>
      <c r="U35" s="3">
        <v>62</v>
      </c>
      <c r="V35">
        <v>1</v>
      </c>
      <c r="W35" t="s">
        <v>156</v>
      </c>
    </row>
    <row r="36" spans="1:23">
      <c r="A36" t="s">
        <v>49</v>
      </c>
      <c r="B36" s="1">
        <v>5.6000000000000001E-2</v>
      </c>
      <c r="C36" s="1">
        <v>2.3999999999999998E-3</v>
      </c>
      <c r="D36" s="1">
        <f t="shared" si="15"/>
        <v>5.8400000000000001E-2</v>
      </c>
      <c r="E36" s="1">
        <v>0.4768</v>
      </c>
      <c r="F36" s="1">
        <f t="shared" si="16"/>
        <v>-2.3199999999999998E-2</v>
      </c>
      <c r="G36" s="2">
        <f t="shared" si="17"/>
        <v>1E-4</v>
      </c>
      <c r="H36" s="2">
        <f t="shared" si="18"/>
        <v>0.47689999999999999</v>
      </c>
      <c r="I36" s="2">
        <f t="shared" si="19"/>
        <v>0.49113972602739731</v>
      </c>
      <c r="J36" s="3">
        <f t="shared" si="20"/>
        <v>149.80000000000001</v>
      </c>
      <c r="K36" s="3">
        <f t="shared" si="21"/>
        <v>71.424640000000011</v>
      </c>
      <c r="L36" s="3">
        <f t="shared" si="22"/>
        <v>78.375360000000001</v>
      </c>
      <c r="M36" s="3">
        <f t="shared" si="23"/>
        <v>-6.9507199999999898</v>
      </c>
      <c r="N36" s="3">
        <f t="shared" si="24"/>
        <v>71.439620000000005</v>
      </c>
      <c r="O36" s="3">
        <f t="shared" si="25"/>
        <v>78.360380000000006</v>
      </c>
      <c r="P36" s="3">
        <f t="shared" si="26"/>
        <v>-6.9207600000000014</v>
      </c>
      <c r="Q36" s="3">
        <f t="shared" si="27"/>
        <v>73.572730958904117</v>
      </c>
      <c r="R36" s="3">
        <f t="shared" si="28"/>
        <v>76.227269041095894</v>
      </c>
      <c r="S36" s="3">
        <f t="shared" si="29"/>
        <v>-2.6545380821917774</v>
      </c>
      <c r="T36" s="3">
        <v>41</v>
      </c>
      <c r="U36" s="3">
        <v>37</v>
      </c>
      <c r="V36">
        <v>4</v>
      </c>
      <c r="W36" t="s">
        <v>156</v>
      </c>
    </row>
    <row r="37" spans="1:23">
      <c r="A37" t="s">
        <v>42</v>
      </c>
      <c r="B37" s="1">
        <v>7.2999999999999995E-2</v>
      </c>
      <c r="C37" s="1">
        <v>2.3999999999999998E-3</v>
      </c>
      <c r="D37" s="1">
        <f t="shared" si="15"/>
        <v>7.5399999999999995E-2</v>
      </c>
      <c r="E37" s="1">
        <v>0.47449999999999998</v>
      </c>
      <c r="F37" s="1">
        <f t="shared" si="16"/>
        <v>-2.5500000000000023E-2</v>
      </c>
      <c r="G37" s="2">
        <f t="shared" si="17"/>
        <v>1E-4</v>
      </c>
      <c r="H37" s="2">
        <f t="shared" si="18"/>
        <v>0.47459999999999997</v>
      </c>
      <c r="I37" s="2">
        <f t="shared" si="19"/>
        <v>0.48730000000000001</v>
      </c>
      <c r="J37" s="3">
        <f t="shared" si="20"/>
        <v>195.27499999999998</v>
      </c>
      <c r="K37" s="3">
        <f t="shared" si="21"/>
        <v>92.65798749999999</v>
      </c>
      <c r="L37" s="3">
        <f t="shared" si="22"/>
        <v>102.61701249999999</v>
      </c>
      <c r="M37" s="3">
        <f t="shared" si="23"/>
        <v>-9.9590249999999969</v>
      </c>
      <c r="N37" s="3">
        <f t="shared" si="24"/>
        <v>92.677514999999985</v>
      </c>
      <c r="O37" s="3">
        <f t="shared" si="25"/>
        <v>102.59748499999999</v>
      </c>
      <c r="P37" s="3">
        <f t="shared" si="26"/>
        <v>-9.9199700000000064</v>
      </c>
      <c r="Q37" s="3">
        <f t="shared" si="27"/>
        <v>95.157507499999994</v>
      </c>
      <c r="R37" s="3">
        <f t="shared" si="28"/>
        <v>100.11749249999998</v>
      </c>
      <c r="S37" s="3">
        <f t="shared" si="29"/>
        <v>-4.959984999999989</v>
      </c>
      <c r="T37" s="3">
        <v>45</v>
      </c>
      <c r="U37" s="3">
        <v>42</v>
      </c>
      <c r="V37">
        <v>3</v>
      </c>
      <c r="W37" t="s">
        <v>157</v>
      </c>
    </row>
    <row r="38" spans="1:23">
      <c r="A38" t="s">
        <v>41</v>
      </c>
      <c r="B38" s="1">
        <v>7.4999999999999997E-2</v>
      </c>
      <c r="C38" s="1">
        <v>5.4000000000000003E-3</v>
      </c>
      <c r="D38" s="1">
        <f t="shared" si="15"/>
        <v>8.0399999999999999E-2</v>
      </c>
      <c r="E38" s="1">
        <v>0.51239999999999997</v>
      </c>
      <c r="F38" s="1">
        <f t="shared" si="16"/>
        <v>1.2399999999999967E-2</v>
      </c>
      <c r="G38" s="2">
        <f t="shared" si="17"/>
        <v>1E-4</v>
      </c>
      <c r="H38" s="2">
        <f t="shared" si="18"/>
        <v>0.51249999999999996</v>
      </c>
      <c r="I38" s="2">
        <f t="shared" si="19"/>
        <v>0.50642123287671226</v>
      </c>
      <c r="J38" s="3">
        <f t="shared" si="20"/>
        <v>200.625</v>
      </c>
      <c r="K38" s="3">
        <f t="shared" si="21"/>
        <v>102.80024999999999</v>
      </c>
      <c r="L38" s="3">
        <f t="shared" si="22"/>
        <v>97.824750000000009</v>
      </c>
      <c r="M38" s="3">
        <f t="shared" si="23"/>
        <v>4.9754999999999825</v>
      </c>
      <c r="N38" s="3">
        <f t="shared" si="24"/>
        <v>102.82031249999999</v>
      </c>
      <c r="O38" s="3">
        <f t="shared" si="25"/>
        <v>97.804687500000014</v>
      </c>
      <c r="P38" s="3">
        <f t="shared" si="26"/>
        <v>5.0156249999999716</v>
      </c>
      <c r="Q38" s="3">
        <f t="shared" si="27"/>
        <v>101.60075984589039</v>
      </c>
      <c r="R38" s="3">
        <f t="shared" si="28"/>
        <v>99.024240154109606</v>
      </c>
      <c r="S38" s="3">
        <f t="shared" si="29"/>
        <v>2.5765196917807884</v>
      </c>
      <c r="T38" s="3">
        <v>21</v>
      </c>
      <c r="U38" s="3">
        <v>25</v>
      </c>
      <c r="V38">
        <v>4</v>
      </c>
      <c r="W38" t="s">
        <v>151</v>
      </c>
    </row>
    <row r="39" spans="1:23">
      <c r="A39" t="s">
        <v>8</v>
      </c>
      <c r="B39" s="1">
        <v>0.31</v>
      </c>
      <c r="C39" s="1">
        <v>0.40460000000000002</v>
      </c>
      <c r="D39" s="1">
        <f t="shared" si="15"/>
        <v>0.71460000000000001</v>
      </c>
      <c r="E39" s="1">
        <v>0.50180000000000002</v>
      </c>
      <c r="F39" s="1">
        <f t="shared" si="16"/>
        <v>1.8000000000000238E-3</v>
      </c>
      <c r="G39" s="2">
        <f t="shared" si="17"/>
        <v>6.9999999999999999E-4</v>
      </c>
      <c r="H39" s="2">
        <f t="shared" si="18"/>
        <v>0.50250000000000006</v>
      </c>
      <c r="I39" s="2">
        <f t="shared" si="19"/>
        <v>0.50530821917808233</v>
      </c>
      <c r="J39" s="3">
        <f t="shared" si="20"/>
        <v>829.25</v>
      </c>
      <c r="K39" s="3">
        <f t="shared" si="21"/>
        <v>416.11765000000003</v>
      </c>
      <c r="L39" s="3">
        <f t="shared" si="22"/>
        <v>413.13234999999997</v>
      </c>
      <c r="M39" s="3">
        <f t="shared" si="23"/>
        <v>2.985300000000052</v>
      </c>
      <c r="N39" s="3">
        <f t="shared" si="24"/>
        <v>416.69812500000006</v>
      </c>
      <c r="O39" s="3">
        <f t="shared" si="25"/>
        <v>412.55187499999994</v>
      </c>
      <c r="P39" s="3">
        <f t="shared" si="26"/>
        <v>4.1462500000001228</v>
      </c>
      <c r="Q39" s="3">
        <f t="shared" si="27"/>
        <v>419.02684075342478</v>
      </c>
      <c r="R39" s="3">
        <f t="shared" si="28"/>
        <v>410.22315924657522</v>
      </c>
      <c r="S39" s="3">
        <f t="shared" si="29"/>
        <v>8.8036815068495571</v>
      </c>
      <c r="T39" s="3">
        <v>30</v>
      </c>
      <c r="U39" s="3">
        <v>27</v>
      </c>
      <c r="V39">
        <v>3</v>
      </c>
      <c r="W39" t="s">
        <v>159</v>
      </c>
    </row>
    <row r="40" spans="1:23">
      <c r="A40" t="s">
        <v>51</v>
      </c>
      <c r="B40" s="1">
        <v>5.0999999999999997E-2</v>
      </c>
      <c r="C40" s="1">
        <v>0.15</v>
      </c>
      <c r="D40" s="1">
        <f t="shared" si="15"/>
        <v>0.20099999999999998</v>
      </c>
      <c r="E40" s="1">
        <v>0.5</v>
      </c>
      <c r="F40" s="1">
        <f t="shared" si="16"/>
        <v>0</v>
      </c>
      <c r="G40" s="2">
        <f t="shared" si="17"/>
        <v>0</v>
      </c>
      <c r="H40" s="2">
        <f t="shared" si="18"/>
        <v>0.5</v>
      </c>
      <c r="I40" s="2">
        <f t="shared" si="19"/>
        <v>0.5</v>
      </c>
      <c r="J40" s="3">
        <f t="shared" si="20"/>
        <v>136.42499999999998</v>
      </c>
      <c r="K40" s="3">
        <f t="shared" si="21"/>
        <v>68.212499999999991</v>
      </c>
      <c r="L40" s="3">
        <f t="shared" si="22"/>
        <v>68.212499999999991</v>
      </c>
      <c r="M40" s="3">
        <f t="shared" si="23"/>
        <v>0</v>
      </c>
      <c r="N40" s="3">
        <f t="shared" si="24"/>
        <v>68.212499999999991</v>
      </c>
      <c r="O40" s="3">
        <f t="shared" si="25"/>
        <v>68.212499999999991</v>
      </c>
      <c r="P40" s="3">
        <f t="shared" si="26"/>
        <v>0</v>
      </c>
      <c r="Q40" s="3">
        <f t="shared" si="27"/>
        <v>68.212499999999991</v>
      </c>
      <c r="R40" s="3">
        <f t="shared" si="28"/>
        <v>68.212499999999991</v>
      </c>
      <c r="S40" s="3">
        <f t="shared" si="29"/>
        <v>0</v>
      </c>
      <c r="T40" s="3">
        <v>31</v>
      </c>
      <c r="U40" s="3">
        <v>31</v>
      </c>
      <c r="V40">
        <v>0</v>
      </c>
      <c r="W40" t="s">
        <v>151</v>
      </c>
    </row>
    <row r="41" spans="1:23">
      <c r="A41" t="s">
        <v>4</v>
      </c>
      <c r="B41" s="1">
        <v>0.57599999999999996</v>
      </c>
      <c r="C41" s="1">
        <v>0.2641</v>
      </c>
      <c r="D41" s="1">
        <f t="shared" si="15"/>
        <v>0.84009999999999996</v>
      </c>
      <c r="E41" s="1">
        <v>0.50190000000000001</v>
      </c>
      <c r="F41" s="1">
        <f t="shared" si="16"/>
        <v>1.9000000000000128E-3</v>
      </c>
      <c r="G41" s="2">
        <f t="shared" si="17"/>
        <v>5.0000000000000001E-4</v>
      </c>
      <c r="H41" s="2">
        <f t="shared" si="18"/>
        <v>0.50239999999999996</v>
      </c>
      <c r="I41" s="2">
        <f t="shared" si="19"/>
        <v>0.50946849315068465</v>
      </c>
      <c r="J41" s="3">
        <f t="shared" si="20"/>
        <v>1540.8</v>
      </c>
      <c r="K41" s="3">
        <f t="shared" si="21"/>
        <v>773.32752000000005</v>
      </c>
      <c r="L41" s="3">
        <f t="shared" si="22"/>
        <v>767.4724799999999</v>
      </c>
      <c r="M41" s="3">
        <f t="shared" si="23"/>
        <v>5.8550400000001446</v>
      </c>
      <c r="N41" s="3">
        <f t="shared" si="24"/>
        <v>774.09791999999993</v>
      </c>
      <c r="O41" s="3">
        <f t="shared" si="25"/>
        <v>766.70208000000002</v>
      </c>
      <c r="P41" s="3">
        <f t="shared" si="26"/>
        <v>7.3958399999999074</v>
      </c>
      <c r="Q41" s="3">
        <f t="shared" si="27"/>
        <v>784.98905424657494</v>
      </c>
      <c r="R41" s="3">
        <f t="shared" si="28"/>
        <v>755.81094575342502</v>
      </c>
      <c r="S41" s="3">
        <f t="shared" si="29"/>
        <v>29.178108493149921</v>
      </c>
      <c r="T41" s="3">
        <v>29</v>
      </c>
      <c r="U41" s="3">
        <v>21</v>
      </c>
      <c r="V41">
        <v>8</v>
      </c>
      <c r="W41" t="s">
        <v>150</v>
      </c>
    </row>
    <row r="42" spans="1:23">
      <c r="A42" t="s">
        <v>15</v>
      </c>
      <c r="B42" s="1">
        <v>0.248</v>
      </c>
      <c r="C42" s="1">
        <v>0.1119</v>
      </c>
      <c r="D42" s="1">
        <f t="shared" si="15"/>
        <v>0.3599</v>
      </c>
      <c r="E42" s="1">
        <v>0.51429999999999998</v>
      </c>
      <c r="F42" s="1">
        <f t="shared" si="16"/>
        <v>1.4299999999999979E-2</v>
      </c>
      <c r="G42" s="2">
        <f t="shared" si="17"/>
        <v>1.6000000000000001E-3</v>
      </c>
      <c r="H42" s="2">
        <f t="shared" si="18"/>
        <v>0.51590000000000003</v>
      </c>
      <c r="I42" s="2">
        <f t="shared" si="19"/>
        <v>0.52700821917808227</v>
      </c>
      <c r="J42" s="3">
        <f t="shared" si="20"/>
        <v>663.4</v>
      </c>
      <c r="K42" s="3">
        <f t="shared" si="21"/>
        <v>341.18661999999995</v>
      </c>
      <c r="L42" s="3">
        <f t="shared" si="22"/>
        <v>322.21338000000003</v>
      </c>
      <c r="M42" s="3">
        <f t="shared" si="23"/>
        <v>18.973239999999919</v>
      </c>
      <c r="N42" s="3">
        <f t="shared" si="24"/>
        <v>342.24806000000001</v>
      </c>
      <c r="O42" s="3">
        <f t="shared" si="25"/>
        <v>321.15193999999997</v>
      </c>
      <c r="P42" s="3">
        <f t="shared" si="26"/>
        <v>21.096120000000042</v>
      </c>
      <c r="Q42" s="3">
        <f t="shared" si="27"/>
        <v>349.61725260273977</v>
      </c>
      <c r="R42" s="3">
        <f t="shared" si="28"/>
        <v>313.78274739726021</v>
      </c>
      <c r="S42" s="3">
        <f t="shared" si="29"/>
        <v>35.834505205479559</v>
      </c>
      <c r="T42" s="3">
        <v>19</v>
      </c>
      <c r="U42" s="3">
        <v>12</v>
      </c>
      <c r="V42">
        <v>7</v>
      </c>
      <c r="W42" t="s">
        <v>150</v>
      </c>
    </row>
    <row r="43" spans="1:23">
      <c r="A43" t="s">
        <v>34</v>
      </c>
      <c r="B43" s="1">
        <v>9.8000000000000004E-2</v>
      </c>
      <c r="C43" s="1">
        <v>3.0000000000000001E-3</v>
      </c>
      <c r="D43" s="1">
        <f t="shared" si="15"/>
        <v>0.10100000000000001</v>
      </c>
      <c r="E43" s="1">
        <v>0.44440000000000002</v>
      </c>
      <c r="F43" s="1">
        <f t="shared" si="16"/>
        <v>-5.5599999999999983E-2</v>
      </c>
      <c r="G43" s="2">
        <f t="shared" si="17"/>
        <v>2.0000000000000001E-4</v>
      </c>
      <c r="H43" s="2">
        <f t="shared" si="18"/>
        <v>0.4446</v>
      </c>
      <c r="I43" s="2">
        <f t="shared" si="19"/>
        <v>0.46281369863013694</v>
      </c>
      <c r="J43" s="3">
        <f t="shared" si="20"/>
        <v>262.15000000000003</v>
      </c>
      <c r="K43" s="3">
        <f t="shared" si="21"/>
        <v>116.49946000000001</v>
      </c>
      <c r="L43" s="3">
        <f t="shared" si="22"/>
        <v>145.65054000000003</v>
      </c>
      <c r="M43" s="3">
        <f t="shared" si="23"/>
        <v>-29.151080000000022</v>
      </c>
      <c r="N43" s="3">
        <f t="shared" si="24"/>
        <v>116.55189000000001</v>
      </c>
      <c r="O43" s="3">
        <f t="shared" si="25"/>
        <v>145.59811000000002</v>
      </c>
      <c r="P43" s="3">
        <f t="shared" si="26"/>
        <v>-29.046220000000005</v>
      </c>
      <c r="Q43" s="3">
        <f t="shared" si="27"/>
        <v>121.32661109589041</v>
      </c>
      <c r="R43" s="3">
        <f t="shared" si="28"/>
        <v>140.82338890410961</v>
      </c>
      <c r="S43" s="3">
        <f t="shared" si="29"/>
        <v>-19.496777808219193</v>
      </c>
      <c r="T43" s="3">
        <v>56</v>
      </c>
      <c r="U43" s="3">
        <v>56</v>
      </c>
      <c r="V43">
        <v>0</v>
      </c>
      <c r="W43" t="s">
        <v>155</v>
      </c>
    </row>
    <row r="44" spans="1:23">
      <c r="A44" t="s">
        <v>19</v>
      </c>
      <c r="B44" s="1">
        <v>0.219</v>
      </c>
      <c r="C44" s="1">
        <v>0.1343</v>
      </c>
      <c r="D44" s="1">
        <f t="shared" si="15"/>
        <v>0.3533</v>
      </c>
      <c r="E44" s="1">
        <v>0.53920000000000001</v>
      </c>
      <c r="F44" s="1">
        <f t="shared" si="16"/>
        <v>3.9200000000000013E-2</v>
      </c>
      <c r="G44" s="2">
        <f t="shared" si="17"/>
        <v>5.3E-3</v>
      </c>
      <c r="H44" s="2">
        <f t="shared" si="18"/>
        <v>0.54449999999999998</v>
      </c>
      <c r="I44" s="2">
        <f t="shared" si="19"/>
        <v>0.56674999999999998</v>
      </c>
      <c r="J44" s="3">
        <f t="shared" si="20"/>
        <v>585.82500000000005</v>
      </c>
      <c r="K44" s="3">
        <f t="shared" si="21"/>
        <v>315.87684000000002</v>
      </c>
      <c r="L44" s="3">
        <f t="shared" si="22"/>
        <v>269.94816000000003</v>
      </c>
      <c r="M44" s="3">
        <f t="shared" si="23"/>
        <v>45.928679999999986</v>
      </c>
      <c r="N44" s="3">
        <f t="shared" si="24"/>
        <v>318.98171250000001</v>
      </c>
      <c r="O44" s="3">
        <f t="shared" si="25"/>
        <v>266.84328750000003</v>
      </c>
      <c r="P44" s="3">
        <f t="shared" si="26"/>
        <v>52.138424999999984</v>
      </c>
      <c r="Q44" s="3">
        <f t="shared" si="27"/>
        <v>332.01631875000004</v>
      </c>
      <c r="R44" s="3">
        <f t="shared" si="28"/>
        <v>253.80868125000001</v>
      </c>
      <c r="S44" s="3">
        <f t="shared" si="29"/>
        <v>78.207637500000033</v>
      </c>
      <c r="T44" s="3">
        <v>10</v>
      </c>
      <c r="U44" s="3">
        <v>6</v>
      </c>
      <c r="V44">
        <v>4</v>
      </c>
      <c r="W44" t="s">
        <v>154</v>
      </c>
    </row>
    <row r="45" spans="1:23">
      <c r="A45" t="s">
        <v>54</v>
      </c>
      <c r="B45" s="1">
        <v>4.9000000000000002E-2</v>
      </c>
      <c r="C45" s="1">
        <v>8.6E-3</v>
      </c>
      <c r="D45" s="1">
        <f t="shared" si="15"/>
        <v>5.7599999999999998E-2</v>
      </c>
      <c r="E45" s="1">
        <v>0.4733</v>
      </c>
      <c r="F45" s="1">
        <f t="shared" si="16"/>
        <v>-2.6700000000000002E-2</v>
      </c>
      <c r="G45" s="2">
        <f t="shared" si="17"/>
        <v>2.0000000000000001E-4</v>
      </c>
      <c r="H45" s="2">
        <f t="shared" si="18"/>
        <v>0.47349999999999998</v>
      </c>
      <c r="I45" s="2">
        <f t="shared" si="19"/>
        <v>0.49110616438356169</v>
      </c>
      <c r="J45" s="3">
        <f t="shared" si="20"/>
        <v>131.07500000000002</v>
      </c>
      <c r="K45" s="3">
        <f t="shared" si="21"/>
        <v>62.037797500000011</v>
      </c>
      <c r="L45" s="3">
        <f t="shared" si="22"/>
        <v>69.037202500000006</v>
      </c>
      <c r="M45" s="3">
        <f t="shared" si="23"/>
        <v>-6.9994049999999959</v>
      </c>
      <c r="N45" s="3">
        <f t="shared" si="24"/>
        <v>62.064012500000004</v>
      </c>
      <c r="O45" s="3">
        <f t="shared" si="25"/>
        <v>69.010987500000013</v>
      </c>
      <c r="P45" s="3">
        <f t="shared" si="26"/>
        <v>-6.946975000000009</v>
      </c>
      <c r="Q45" s="3">
        <f t="shared" si="27"/>
        <v>64.371740496575356</v>
      </c>
      <c r="R45" s="3">
        <f t="shared" si="28"/>
        <v>66.703259503424661</v>
      </c>
      <c r="S45" s="3">
        <f t="shared" si="29"/>
        <v>-2.3315190068493052</v>
      </c>
      <c r="T45" s="3">
        <v>46</v>
      </c>
      <c r="U45" s="3">
        <v>38</v>
      </c>
      <c r="V45">
        <v>8</v>
      </c>
      <c r="W45" t="s">
        <v>159</v>
      </c>
    </row>
    <row r="46" spans="1:23">
      <c r="A46" t="s">
        <v>18</v>
      </c>
      <c r="B46" s="1">
        <v>0.224</v>
      </c>
      <c r="C46" s="1">
        <v>0.53680000000000005</v>
      </c>
      <c r="D46" s="1">
        <f t="shared" si="15"/>
        <v>0.76080000000000003</v>
      </c>
      <c r="E46" s="1">
        <v>0.54169999999999996</v>
      </c>
      <c r="F46" s="1">
        <f t="shared" si="16"/>
        <v>4.1699999999999959E-2</v>
      </c>
      <c r="G46" s="2">
        <f t="shared" si="17"/>
        <v>2.24E-2</v>
      </c>
      <c r="H46" s="2">
        <f t="shared" si="18"/>
        <v>0.56409999999999993</v>
      </c>
      <c r="I46" s="2">
        <f t="shared" si="19"/>
        <v>0.59834520547945191</v>
      </c>
      <c r="J46" s="3">
        <f t="shared" si="20"/>
        <v>599.20000000000005</v>
      </c>
      <c r="K46" s="3">
        <f t="shared" si="21"/>
        <v>324.58663999999999</v>
      </c>
      <c r="L46" s="3">
        <f t="shared" si="22"/>
        <v>274.61336000000006</v>
      </c>
      <c r="M46" s="3">
        <f t="shared" si="23"/>
        <v>49.973279999999932</v>
      </c>
      <c r="N46" s="3">
        <f t="shared" si="24"/>
        <v>338.00871999999998</v>
      </c>
      <c r="O46" s="3">
        <f t="shared" si="25"/>
        <v>261.19128000000006</v>
      </c>
      <c r="P46" s="3">
        <f t="shared" si="26"/>
        <v>76.81743999999992</v>
      </c>
      <c r="Q46" s="3">
        <f t="shared" si="27"/>
        <v>358.52844712328761</v>
      </c>
      <c r="R46" s="3">
        <f t="shared" si="28"/>
        <v>240.67155287671244</v>
      </c>
      <c r="S46" s="3">
        <f t="shared" si="29"/>
        <v>117.85689424657517</v>
      </c>
      <c r="T46" s="3">
        <v>9</v>
      </c>
      <c r="U46" s="3">
        <v>5</v>
      </c>
      <c r="V46">
        <v>4</v>
      </c>
      <c r="W46" t="s">
        <v>153</v>
      </c>
    </row>
    <row r="47" spans="1:23">
      <c r="A47" t="s">
        <v>17</v>
      </c>
      <c r="B47" s="1">
        <v>0.23499999999999999</v>
      </c>
      <c r="C47" s="1">
        <v>5.1000000000000004E-3</v>
      </c>
      <c r="D47" s="1">
        <f t="shared" si="15"/>
        <v>0.24009999999999998</v>
      </c>
      <c r="E47" s="1">
        <v>0.47610000000000002</v>
      </c>
      <c r="F47" s="1">
        <f t="shared" si="16"/>
        <v>-2.3899999999999977E-2</v>
      </c>
      <c r="G47" s="2">
        <f t="shared" si="17"/>
        <v>1E-4</v>
      </c>
      <c r="H47" s="2">
        <f t="shared" si="18"/>
        <v>0.47620000000000001</v>
      </c>
      <c r="I47" s="2">
        <f t="shared" si="19"/>
        <v>0.46169178082191781</v>
      </c>
      <c r="J47" s="3">
        <f t="shared" si="20"/>
        <v>628.625</v>
      </c>
      <c r="K47" s="3">
        <f t="shared" si="21"/>
        <v>299.28836250000001</v>
      </c>
      <c r="L47" s="3">
        <f t="shared" si="22"/>
        <v>329.33663749999999</v>
      </c>
      <c r="M47" s="3">
        <f t="shared" si="23"/>
        <v>-30.04827499999999</v>
      </c>
      <c r="N47" s="3">
        <f t="shared" si="24"/>
        <v>299.351225</v>
      </c>
      <c r="O47" s="3">
        <f t="shared" si="25"/>
        <v>329.273775</v>
      </c>
      <c r="P47" s="3">
        <f t="shared" si="26"/>
        <v>-29.922550000000001</v>
      </c>
      <c r="Q47" s="3">
        <f t="shared" si="27"/>
        <v>290.23099571917805</v>
      </c>
      <c r="R47" s="3">
        <f t="shared" si="28"/>
        <v>338.39400428082195</v>
      </c>
      <c r="S47" s="3">
        <f t="shared" si="29"/>
        <v>-48.163008561643892</v>
      </c>
      <c r="T47" s="3">
        <v>43</v>
      </c>
      <c r="U47" s="3">
        <v>58</v>
      </c>
      <c r="V47">
        <v>15</v>
      </c>
      <c r="W47" t="s">
        <v>150</v>
      </c>
    </row>
    <row r="48" spans="1:23">
      <c r="A48" t="s">
        <v>12</v>
      </c>
      <c r="B48" s="1">
        <v>0.27500000000000002</v>
      </c>
      <c r="C48" s="1">
        <v>2.3199999999999998E-2</v>
      </c>
      <c r="D48" s="1">
        <f t="shared" si="15"/>
        <v>0.29820000000000002</v>
      </c>
      <c r="E48" s="1">
        <v>0.46200000000000002</v>
      </c>
      <c r="F48" s="1">
        <f t="shared" si="16"/>
        <v>-3.7999999999999978E-2</v>
      </c>
      <c r="G48" s="2">
        <f t="shared" si="17"/>
        <v>8.9999999999999998E-4</v>
      </c>
      <c r="H48" s="2">
        <f t="shared" si="18"/>
        <v>0.46290000000000003</v>
      </c>
      <c r="I48" s="2">
        <f t="shared" si="19"/>
        <v>0.43011986301369859</v>
      </c>
      <c r="J48" s="3">
        <f t="shared" si="20"/>
        <v>735.62500000000011</v>
      </c>
      <c r="K48" s="3">
        <f t="shared" si="21"/>
        <v>339.85875000000004</v>
      </c>
      <c r="L48" s="3">
        <f t="shared" si="22"/>
        <v>395.76625000000007</v>
      </c>
      <c r="M48" s="3">
        <f t="shared" si="23"/>
        <v>-55.907500000000027</v>
      </c>
      <c r="N48" s="3">
        <f t="shared" si="24"/>
        <v>340.52081250000009</v>
      </c>
      <c r="O48" s="3">
        <f t="shared" si="25"/>
        <v>395.10418750000002</v>
      </c>
      <c r="P48" s="3">
        <f t="shared" si="26"/>
        <v>-54.583374999999933</v>
      </c>
      <c r="Q48" s="3">
        <f t="shared" si="27"/>
        <v>316.4069242294521</v>
      </c>
      <c r="R48" s="3">
        <f t="shared" si="28"/>
        <v>419.21807577054801</v>
      </c>
      <c r="S48" s="3">
        <f t="shared" si="29"/>
        <v>-102.81115154109591</v>
      </c>
      <c r="T48" s="3">
        <v>53</v>
      </c>
      <c r="U48" s="3">
        <v>63</v>
      </c>
      <c r="V48">
        <v>10</v>
      </c>
      <c r="W48" t="s">
        <v>162</v>
      </c>
    </row>
    <row r="49" spans="1:23">
      <c r="A49" t="s">
        <v>5</v>
      </c>
      <c r="B49" s="1">
        <v>0.379</v>
      </c>
      <c r="C49" s="1">
        <v>0.63200000000000001</v>
      </c>
      <c r="D49" s="1">
        <f t="shared" si="15"/>
        <v>1.0110000000000001</v>
      </c>
      <c r="E49" s="1">
        <v>0.5232</v>
      </c>
      <c r="F49" s="1">
        <f t="shared" si="16"/>
        <v>2.3199999999999998E-2</v>
      </c>
      <c r="G49" s="2">
        <f t="shared" si="17"/>
        <v>1.47E-2</v>
      </c>
      <c r="H49" s="2">
        <f t="shared" si="18"/>
        <v>0.53790000000000004</v>
      </c>
      <c r="I49" s="2">
        <f t="shared" si="19"/>
        <v>0.59838424657534262</v>
      </c>
      <c r="J49" s="3">
        <f t="shared" si="20"/>
        <v>1013.825</v>
      </c>
      <c r="K49" s="3">
        <f t="shared" si="21"/>
        <v>530.43324000000007</v>
      </c>
      <c r="L49" s="3">
        <f t="shared" si="22"/>
        <v>483.39175999999998</v>
      </c>
      <c r="M49" s="3">
        <f t="shared" si="23"/>
        <v>47.041480000000092</v>
      </c>
      <c r="N49" s="3">
        <f t="shared" si="24"/>
        <v>545.33646750000003</v>
      </c>
      <c r="O49" s="3">
        <f t="shared" si="25"/>
        <v>468.48853250000002</v>
      </c>
      <c r="P49" s="3">
        <f t="shared" si="26"/>
        <v>76.847935000000007</v>
      </c>
      <c r="Q49" s="3">
        <f t="shared" si="27"/>
        <v>606.65690878424675</v>
      </c>
      <c r="R49" s="3">
        <f t="shared" si="28"/>
        <v>407.16809121575329</v>
      </c>
      <c r="S49" s="3">
        <f t="shared" si="29"/>
        <v>199.48881756849346</v>
      </c>
      <c r="T49" s="3">
        <v>16</v>
      </c>
      <c r="U49" s="3">
        <v>4</v>
      </c>
      <c r="V49">
        <v>12</v>
      </c>
      <c r="W49" t="s">
        <v>152</v>
      </c>
    </row>
    <row r="50" spans="1:23">
      <c r="A50" t="s">
        <v>55</v>
      </c>
      <c r="B50" s="1">
        <v>4.8000000000000001E-2</v>
      </c>
      <c r="C50" s="1">
        <v>6.3100000000000003E-2</v>
      </c>
      <c r="D50" s="1">
        <f t="shared" si="15"/>
        <v>0.1111</v>
      </c>
      <c r="E50" s="1">
        <v>0.44190000000000002</v>
      </c>
      <c r="F50" s="1">
        <f t="shared" si="16"/>
        <v>-5.8099999999999985E-2</v>
      </c>
      <c r="G50" s="2">
        <f t="shared" si="17"/>
        <v>3.7000000000000002E-3</v>
      </c>
      <c r="H50" s="2">
        <f t="shared" si="18"/>
        <v>0.4456</v>
      </c>
      <c r="I50" s="2">
        <f t="shared" si="19"/>
        <v>0.48211506849315072</v>
      </c>
      <c r="J50" s="3">
        <f t="shared" si="20"/>
        <v>128.4</v>
      </c>
      <c r="K50" s="3">
        <f t="shared" si="21"/>
        <v>56.739960000000004</v>
      </c>
      <c r="L50" s="3">
        <f t="shared" si="22"/>
        <v>71.660040000000009</v>
      </c>
      <c r="M50" s="3">
        <f t="shared" si="23"/>
        <v>-14.920080000000006</v>
      </c>
      <c r="N50" s="3">
        <f t="shared" si="24"/>
        <v>57.215040000000002</v>
      </c>
      <c r="O50" s="3">
        <f t="shared" si="25"/>
        <v>71.184960000000004</v>
      </c>
      <c r="P50" s="3">
        <f t="shared" si="26"/>
        <v>-13.969920000000002</v>
      </c>
      <c r="Q50" s="3">
        <f t="shared" si="27"/>
        <v>61.903574794520559</v>
      </c>
      <c r="R50" s="3">
        <f t="shared" si="28"/>
        <v>66.496425205479454</v>
      </c>
      <c r="S50" s="3">
        <f t="shared" si="29"/>
        <v>-4.5928504109588957</v>
      </c>
      <c r="T50" s="3">
        <v>58</v>
      </c>
      <c r="U50" s="3">
        <v>48</v>
      </c>
      <c r="V50">
        <v>10</v>
      </c>
      <c r="W50" t="s">
        <v>153</v>
      </c>
    </row>
    <row r="51" spans="1:23">
      <c r="A51" t="s">
        <v>57</v>
      </c>
      <c r="B51" s="1">
        <v>4.7E-2</v>
      </c>
      <c r="C51" s="1">
        <v>0.01</v>
      </c>
      <c r="D51" s="1">
        <f t="shared" si="15"/>
        <v>5.7000000000000002E-2</v>
      </c>
      <c r="E51" s="1">
        <v>0.47620000000000001</v>
      </c>
      <c r="F51" s="1">
        <f t="shared" si="16"/>
        <v>-2.3799999999999988E-2</v>
      </c>
      <c r="G51" s="2">
        <f t="shared" si="17"/>
        <v>2.0000000000000001E-4</v>
      </c>
      <c r="H51" s="2">
        <f t="shared" si="18"/>
        <v>0.47639999999999999</v>
      </c>
      <c r="I51" s="2">
        <f t="shared" si="19"/>
        <v>0.49240273972602738</v>
      </c>
      <c r="J51" s="3">
        <f t="shared" si="20"/>
        <v>125.72499999999999</v>
      </c>
      <c r="K51" s="3">
        <f t="shared" si="21"/>
        <v>59.870244999999997</v>
      </c>
      <c r="L51" s="3">
        <f t="shared" si="22"/>
        <v>65.854754999999997</v>
      </c>
      <c r="M51" s="3">
        <f t="shared" si="23"/>
        <v>-5.9845100000000002</v>
      </c>
      <c r="N51" s="3">
        <f t="shared" si="24"/>
        <v>59.895389999999999</v>
      </c>
      <c r="O51" s="3">
        <f t="shared" si="25"/>
        <v>65.829610000000002</v>
      </c>
      <c r="P51" s="3">
        <f t="shared" si="26"/>
        <v>-5.9342200000000034</v>
      </c>
      <c r="Q51" s="3">
        <f t="shared" si="27"/>
        <v>61.907334452054791</v>
      </c>
      <c r="R51" s="3">
        <f t="shared" si="28"/>
        <v>63.817665547945204</v>
      </c>
      <c r="S51" s="3">
        <f t="shared" si="29"/>
        <v>-1.9103310958904132</v>
      </c>
      <c r="T51" s="3">
        <v>42</v>
      </c>
      <c r="U51" s="3">
        <v>36</v>
      </c>
      <c r="V51">
        <v>6</v>
      </c>
      <c r="W51" t="s">
        <v>153</v>
      </c>
    </row>
    <row r="52" spans="1:23">
      <c r="A52" t="s">
        <v>7</v>
      </c>
      <c r="B52" s="1">
        <v>0.34399999999999997</v>
      </c>
      <c r="C52" s="1">
        <v>0.68300000000000005</v>
      </c>
      <c r="D52" s="1">
        <f t="shared" si="15"/>
        <v>1.0270000000000001</v>
      </c>
      <c r="E52" s="1">
        <v>0.54510000000000003</v>
      </c>
      <c r="F52" s="1">
        <f t="shared" si="16"/>
        <v>4.5100000000000029E-2</v>
      </c>
      <c r="G52" s="2">
        <f t="shared" si="17"/>
        <v>3.0800000000000001E-2</v>
      </c>
      <c r="H52" s="2">
        <f t="shared" si="18"/>
        <v>0.57590000000000008</v>
      </c>
      <c r="I52" s="2">
        <f t="shared" si="19"/>
        <v>0.67883287671232906</v>
      </c>
      <c r="J52" s="3">
        <f t="shared" si="20"/>
        <v>920.19999999999993</v>
      </c>
      <c r="K52" s="3">
        <f t="shared" si="21"/>
        <v>501.60102000000001</v>
      </c>
      <c r="L52" s="3">
        <f t="shared" si="22"/>
        <v>418.59897999999993</v>
      </c>
      <c r="M52" s="3">
        <f t="shared" si="23"/>
        <v>83.002040000000079</v>
      </c>
      <c r="N52" s="3">
        <f t="shared" si="24"/>
        <v>529.94317999999998</v>
      </c>
      <c r="O52" s="3">
        <f t="shared" si="25"/>
        <v>390.25681999999995</v>
      </c>
      <c r="P52" s="3">
        <f t="shared" si="26"/>
        <v>139.68636000000004</v>
      </c>
      <c r="Q52" s="3">
        <f t="shared" si="27"/>
        <v>624.6620131506852</v>
      </c>
      <c r="R52" s="3">
        <f t="shared" si="28"/>
        <v>295.53798684931473</v>
      </c>
      <c r="S52" s="3">
        <f t="shared" si="29"/>
        <v>329.12402630137046</v>
      </c>
      <c r="T52" s="3">
        <v>6</v>
      </c>
      <c r="U52" s="3">
        <v>2</v>
      </c>
      <c r="V52">
        <v>4</v>
      </c>
      <c r="W52" t="s">
        <v>150</v>
      </c>
    </row>
    <row r="53" spans="1:23">
      <c r="A53" t="s">
        <v>21</v>
      </c>
      <c r="B53" s="1">
        <v>0.20499999999999999</v>
      </c>
      <c r="C53" s="1">
        <v>0.69169999999999998</v>
      </c>
      <c r="D53" s="1">
        <f t="shared" si="15"/>
        <v>0.89669999999999994</v>
      </c>
      <c r="E53" s="1">
        <v>0.50460000000000005</v>
      </c>
      <c r="F53" s="1">
        <f t="shared" si="16"/>
        <v>4.6000000000000485E-3</v>
      </c>
      <c r="G53" s="2">
        <f t="shared" si="17"/>
        <v>3.2000000000000002E-3</v>
      </c>
      <c r="H53" s="2">
        <f t="shared" si="18"/>
        <v>0.50780000000000003</v>
      </c>
      <c r="I53" s="2">
        <f t="shared" si="19"/>
        <v>0.51095205479452055</v>
      </c>
      <c r="J53" s="3">
        <f t="shared" si="20"/>
        <v>548.375</v>
      </c>
      <c r="K53" s="3">
        <f t="shared" si="21"/>
        <v>276.71002500000003</v>
      </c>
      <c r="L53" s="3">
        <f t="shared" si="22"/>
        <v>271.66497499999997</v>
      </c>
      <c r="M53" s="3">
        <f t="shared" si="23"/>
        <v>5.0450500000000602</v>
      </c>
      <c r="N53" s="3">
        <f t="shared" si="24"/>
        <v>278.46482500000002</v>
      </c>
      <c r="O53" s="3">
        <f t="shared" si="25"/>
        <v>269.91017499999998</v>
      </c>
      <c r="P53" s="3">
        <f t="shared" si="26"/>
        <v>8.5546500000000378</v>
      </c>
      <c r="Q53" s="3">
        <f t="shared" si="27"/>
        <v>280.1933330479452</v>
      </c>
      <c r="R53" s="3">
        <f t="shared" si="28"/>
        <v>268.1816669520548</v>
      </c>
      <c r="S53" s="3">
        <f t="shared" si="29"/>
        <v>12.011666095890405</v>
      </c>
      <c r="T53" s="3">
        <v>26</v>
      </c>
      <c r="U53" s="3">
        <v>20</v>
      </c>
      <c r="V53">
        <v>6</v>
      </c>
      <c r="W53" t="s">
        <v>151</v>
      </c>
    </row>
    <row r="54" spans="1:23">
      <c r="A54" t="s">
        <v>60</v>
      </c>
      <c r="B54" s="1">
        <v>4.3999999999999997E-2</v>
      </c>
      <c r="C54" s="1">
        <v>7.3000000000000001E-3</v>
      </c>
      <c r="D54" s="1">
        <f t="shared" si="15"/>
        <v>5.1299999999999998E-2</v>
      </c>
      <c r="E54" s="1">
        <v>0.47010000000000002</v>
      </c>
      <c r="F54" s="1">
        <f t="shared" si="16"/>
        <v>-2.9899999999999982E-2</v>
      </c>
      <c r="G54" s="2">
        <f t="shared" si="17"/>
        <v>2.0000000000000001E-4</v>
      </c>
      <c r="H54" s="2">
        <f t="shared" si="18"/>
        <v>0.4703</v>
      </c>
      <c r="I54" s="2">
        <f t="shared" si="19"/>
        <v>0.4910493150684932</v>
      </c>
      <c r="J54" s="3">
        <f t="shared" si="20"/>
        <v>117.69999999999999</v>
      </c>
      <c r="K54" s="3">
        <f t="shared" si="21"/>
        <v>55.330769999999994</v>
      </c>
      <c r="L54" s="3">
        <f t="shared" si="22"/>
        <v>62.369229999999995</v>
      </c>
      <c r="M54" s="3">
        <f t="shared" si="23"/>
        <v>-7.0384600000000006</v>
      </c>
      <c r="N54" s="3">
        <f t="shared" si="24"/>
        <v>55.354309999999991</v>
      </c>
      <c r="O54" s="3">
        <f t="shared" si="25"/>
        <v>62.345689999999998</v>
      </c>
      <c r="P54" s="3">
        <f t="shared" si="26"/>
        <v>-6.9913800000000066</v>
      </c>
      <c r="Q54" s="3">
        <f t="shared" si="27"/>
        <v>57.796504383561647</v>
      </c>
      <c r="R54" s="3">
        <f t="shared" si="28"/>
        <v>59.903495616438342</v>
      </c>
      <c r="S54" s="3">
        <f t="shared" si="29"/>
        <v>-2.1069912328766947</v>
      </c>
      <c r="T54" s="3">
        <v>49</v>
      </c>
      <c r="U54" s="3">
        <v>39</v>
      </c>
      <c r="V54">
        <v>10</v>
      </c>
      <c r="W54" t="s">
        <v>157</v>
      </c>
    </row>
    <row r="55" spans="1:23">
      <c r="A55" t="s">
        <v>22</v>
      </c>
      <c r="B55" s="1">
        <v>0.192</v>
      </c>
      <c r="C55" s="1">
        <v>6.9599999999999995E-2</v>
      </c>
      <c r="D55" s="1">
        <f t="shared" si="15"/>
        <v>0.2616</v>
      </c>
      <c r="E55" s="1">
        <v>0.4572</v>
      </c>
      <c r="F55" s="1">
        <f t="shared" si="16"/>
        <v>-4.2800000000000005E-2</v>
      </c>
      <c r="G55" s="2">
        <f t="shared" si="17"/>
        <v>3.0000000000000001E-3</v>
      </c>
      <c r="H55" s="2">
        <f t="shared" si="18"/>
        <v>0.4602</v>
      </c>
      <c r="I55" s="2">
        <f t="shared" si="19"/>
        <v>0.44766027397260277</v>
      </c>
      <c r="J55" s="3">
        <f t="shared" si="20"/>
        <v>513.6</v>
      </c>
      <c r="K55" s="3">
        <f t="shared" si="21"/>
        <v>234.81792000000002</v>
      </c>
      <c r="L55" s="3">
        <f t="shared" si="22"/>
        <v>278.78208000000001</v>
      </c>
      <c r="M55" s="3">
        <f t="shared" si="23"/>
        <v>-43.964159999999993</v>
      </c>
      <c r="N55" s="3">
        <f t="shared" si="24"/>
        <v>236.35872000000001</v>
      </c>
      <c r="O55" s="3">
        <f t="shared" si="25"/>
        <v>277.24128000000002</v>
      </c>
      <c r="P55" s="3">
        <f t="shared" si="26"/>
        <v>-40.882560000000012</v>
      </c>
      <c r="Q55" s="3">
        <f t="shared" si="27"/>
        <v>229.91831671232879</v>
      </c>
      <c r="R55" s="3">
        <f t="shared" si="28"/>
        <v>283.68168328767126</v>
      </c>
      <c r="S55" s="3">
        <f t="shared" si="29"/>
        <v>-53.763366575342474</v>
      </c>
      <c r="T55" s="3">
        <v>55</v>
      </c>
      <c r="U55" s="3">
        <v>61</v>
      </c>
      <c r="V55">
        <v>6</v>
      </c>
      <c r="W55" t="s">
        <v>150</v>
      </c>
    </row>
    <row r="56" spans="1:23">
      <c r="A56" t="s">
        <v>45</v>
      </c>
      <c r="B56" s="1">
        <v>6.7000000000000004E-2</v>
      </c>
      <c r="C56" s="1">
        <v>4.0000000000000001E-3</v>
      </c>
      <c r="D56" s="1">
        <f t="shared" si="15"/>
        <v>7.1000000000000008E-2</v>
      </c>
      <c r="E56" s="1">
        <v>0.47189999999999999</v>
      </c>
      <c r="F56" s="1">
        <f t="shared" si="16"/>
        <v>-2.8100000000000014E-2</v>
      </c>
      <c r="G56" s="2">
        <f t="shared" si="17"/>
        <v>1E-4</v>
      </c>
      <c r="H56" s="2">
        <f t="shared" si="18"/>
        <v>0.47199999999999998</v>
      </c>
      <c r="I56" s="2">
        <f t="shared" si="19"/>
        <v>0.48715068493150682</v>
      </c>
      <c r="J56" s="3">
        <f t="shared" si="20"/>
        <v>179.22500000000002</v>
      </c>
      <c r="K56" s="3">
        <f t="shared" si="21"/>
        <v>84.576277500000003</v>
      </c>
      <c r="L56" s="3">
        <f t="shared" si="22"/>
        <v>94.648722500000019</v>
      </c>
      <c r="M56" s="3">
        <f t="shared" si="23"/>
        <v>-10.072445000000016</v>
      </c>
      <c r="N56" s="3">
        <f t="shared" si="24"/>
        <v>84.594200000000001</v>
      </c>
      <c r="O56" s="3">
        <f t="shared" si="25"/>
        <v>94.630800000000022</v>
      </c>
      <c r="P56" s="3">
        <f t="shared" si="26"/>
        <v>-10.036600000000021</v>
      </c>
      <c r="Q56" s="3">
        <f t="shared" si="27"/>
        <v>87.309581506849327</v>
      </c>
      <c r="R56" s="3">
        <f t="shared" si="28"/>
        <v>91.915418493150696</v>
      </c>
      <c r="S56" s="3">
        <f t="shared" si="29"/>
        <v>-4.6058369863013695</v>
      </c>
      <c r="T56" s="3">
        <v>48</v>
      </c>
      <c r="U56" s="3">
        <v>43</v>
      </c>
      <c r="V56">
        <v>5</v>
      </c>
      <c r="W56" t="s">
        <v>150</v>
      </c>
    </row>
    <row r="57" spans="1:23">
      <c r="A57" t="s">
        <v>44</v>
      </c>
      <c r="B57" s="1">
        <v>7.1999999999999995E-2</v>
      </c>
      <c r="C57" s="1">
        <v>6.8199999999999997E-2</v>
      </c>
      <c r="D57" s="1">
        <f t="shared" si="15"/>
        <v>0.14019999999999999</v>
      </c>
      <c r="E57" s="1">
        <v>0.54920000000000002</v>
      </c>
      <c r="F57" s="1">
        <f t="shared" si="16"/>
        <v>4.9200000000000021E-2</v>
      </c>
      <c r="G57" s="2">
        <f t="shared" si="17"/>
        <v>3.3999999999999998E-3</v>
      </c>
      <c r="H57" s="2">
        <f t="shared" si="18"/>
        <v>0.55259999999999998</v>
      </c>
      <c r="I57" s="2">
        <f t="shared" si="19"/>
        <v>0.52593972602739725</v>
      </c>
      <c r="J57" s="3">
        <f t="shared" si="20"/>
        <v>192.6</v>
      </c>
      <c r="K57" s="3">
        <f t="shared" si="21"/>
        <v>105.77592</v>
      </c>
      <c r="L57" s="3">
        <f t="shared" si="22"/>
        <v>86.824079999999995</v>
      </c>
      <c r="M57" s="3">
        <f t="shared" si="23"/>
        <v>18.951840000000004</v>
      </c>
      <c r="N57" s="3">
        <f t="shared" si="24"/>
        <v>106.43075999999999</v>
      </c>
      <c r="O57" s="3">
        <f t="shared" si="25"/>
        <v>86.169240000000002</v>
      </c>
      <c r="P57" s="3">
        <f t="shared" si="26"/>
        <v>20.26151999999999</v>
      </c>
      <c r="Q57" s="3">
        <f t="shared" si="27"/>
        <v>101.2959912328767</v>
      </c>
      <c r="R57" s="3">
        <f t="shared" si="28"/>
        <v>91.304008767123293</v>
      </c>
      <c r="S57" s="3">
        <f t="shared" si="29"/>
        <v>9.9919824657534093</v>
      </c>
      <c r="T57" s="3">
        <v>5</v>
      </c>
      <c r="U57" s="3">
        <v>13</v>
      </c>
      <c r="V57">
        <v>8</v>
      </c>
      <c r="W57" t="s">
        <v>153</v>
      </c>
    </row>
    <row r="58" spans="1:23">
      <c r="A58" t="s">
        <v>46</v>
      </c>
      <c r="B58" s="1">
        <v>6.5000000000000002E-2</v>
      </c>
      <c r="C58" s="1">
        <v>5.8999999999999999E-3</v>
      </c>
      <c r="D58" s="1">
        <f t="shared" si="15"/>
        <v>7.0900000000000005E-2</v>
      </c>
      <c r="E58" s="1">
        <v>0.50290000000000001</v>
      </c>
      <c r="F58" s="1">
        <f t="shared" si="16"/>
        <v>2.9000000000000137E-3</v>
      </c>
      <c r="G58" s="2">
        <f t="shared" si="17"/>
        <v>0</v>
      </c>
      <c r="H58" s="2">
        <f t="shared" si="18"/>
        <v>0.50290000000000001</v>
      </c>
      <c r="I58" s="2">
        <f t="shared" si="19"/>
        <v>0.50129109589041088</v>
      </c>
      <c r="J58" s="3">
        <f t="shared" si="20"/>
        <v>173.875</v>
      </c>
      <c r="K58" s="3">
        <f t="shared" si="21"/>
        <v>87.441737500000002</v>
      </c>
      <c r="L58" s="3">
        <f t="shared" si="22"/>
        <v>86.433262499999998</v>
      </c>
      <c r="M58" s="3">
        <f t="shared" si="23"/>
        <v>1.0084750000000042</v>
      </c>
      <c r="N58" s="3">
        <f t="shared" si="24"/>
        <v>87.441737500000002</v>
      </c>
      <c r="O58" s="3">
        <f t="shared" si="25"/>
        <v>86.433262499999998</v>
      </c>
      <c r="P58" s="3">
        <f t="shared" si="26"/>
        <v>1.0084750000000042</v>
      </c>
      <c r="Q58" s="3">
        <f t="shared" si="27"/>
        <v>87.161989297945198</v>
      </c>
      <c r="R58" s="3">
        <f t="shared" si="28"/>
        <v>86.713010702054802</v>
      </c>
      <c r="S58" s="3">
        <f t="shared" si="29"/>
        <v>0.44897859589039513</v>
      </c>
      <c r="T58" s="3">
        <v>28</v>
      </c>
      <c r="U58" s="3">
        <v>30</v>
      </c>
      <c r="V58">
        <v>2</v>
      </c>
      <c r="W58" t="s">
        <v>153</v>
      </c>
    </row>
    <row r="59" spans="1:23">
      <c r="A59" t="s">
        <v>25</v>
      </c>
      <c r="B59" s="1">
        <v>0.157</v>
      </c>
      <c r="C59" s="1">
        <v>2.4500000000000001E-2</v>
      </c>
      <c r="D59" s="1">
        <f t="shared" si="15"/>
        <v>0.18149999999999999</v>
      </c>
      <c r="E59" s="1">
        <v>0.46779999999999999</v>
      </c>
      <c r="F59" s="1">
        <f t="shared" si="16"/>
        <v>-3.2200000000000006E-2</v>
      </c>
      <c r="G59" s="2">
        <f t="shared" si="17"/>
        <v>8.0000000000000004E-4</v>
      </c>
      <c r="H59" s="2">
        <f t="shared" si="18"/>
        <v>0.46860000000000002</v>
      </c>
      <c r="I59" s="2">
        <f t="shared" si="19"/>
        <v>0.46623424657534246</v>
      </c>
      <c r="J59" s="3">
        <f t="shared" si="20"/>
        <v>419.97500000000002</v>
      </c>
      <c r="K59" s="3">
        <f t="shared" si="21"/>
        <v>196.464305</v>
      </c>
      <c r="L59" s="3">
        <f t="shared" si="22"/>
        <v>223.51069500000003</v>
      </c>
      <c r="M59" s="3">
        <f t="shared" si="23"/>
        <v>-27.046390000000031</v>
      </c>
      <c r="N59" s="3">
        <f t="shared" si="24"/>
        <v>196.80028500000003</v>
      </c>
      <c r="O59" s="3">
        <f t="shared" si="25"/>
        <v>223.17471499999999</v>
      </c>
      <c r="P59" s="3">
        <f t="shared" si="26"/>
        <v>-26.374429999999961</v>
      </c>
      <c r="Q59" s="3">
        <f t="shared" si="27"/>
        <v>195.80672770547946</v>
      </c>
      <c r="R59" s="3">
        <f t="shared" si="28"/>
        <v>224.16827229452056</v>
      </c>
      <c r="S59" s="3">
        <f t="shared" si="29"/>
        <v>-28.361544589041102</v>
      </c>
      <c r="T59" s="3">
        <v>50</v>
      </c>
      <c r="U59" s="3">
        <v>55</v>
      </c>
      <c r="V59">
        <v>5</v>
      </c>
      <c r="W59" t="s">
        <v>161</v>
      </c>
    </row>
    <row r="60" spans="1:23">
      <c r="A60" t="s">
        <v>26</v>
      </c>
      <c r="B60" s="1">
        <v>0.15</v>
      </c>
      <c r="C60" s="1">
        <v>3.0200000000000001E-2</v>
      </c>
      <c r="D60" s="1">
        <f t="shared" si="15"/>
        <v>0.1802</v>
      </c>
      <c r="E60" s="1">
        <v>0.46629999999999999</v>
      </c>
      <c r="F60" s="1">
        <f t="shared" si="16"/>
        <v>-3.3700000000000008E-2</v>
      </c>
      <c r="G60" s="2">
        <f t="shared" si="17"/>
        <v>1E-3</v>
      </c>
      <c r="H60" s="2">
        <f t="shared" si="18"/>
        <v>0.46729999999999999</v>
      </c>
      <c r="I60" s="2">
        <f t="shared" si="19"/>
        <v>0.46640410958904105</v>
      </c>
      <c r="J60" s="3">
        <f t="shared" si="20"/>
        <v>401.25</v>
      </c>
      <c r="K60" s="3">
        <f t="shared" si="21"/>
        <v>187.10287499999998</v>
      </c>
      <c r="L60" s="3">
        <f t="shared" si="22"/>
        <v>214.14712500000002</v>
      </c>
      <c r="M60" s="3">
        <f t="shared" si="23"/>
        <v>-27.044250000000034</v>
      </c>
      <c r="N60" s="3">
        <f t="shared" si="24"/>
        <v>187.50412499999999</v>
      </c>
      <c r="O60" s="3">
        <f t="shared" si="25"/>
        <v>213.74587500000001</v>
      </c>
      <c r="P60" s="3">
        <f t="shared" si="26"/>
        <v>-26.241750000000025</v>
      </c>
      <c r="Q60" s="3">
        <f t="shared" si="27"/>
        <v>187.14464897260271</v>
      </c>
      <c r="R60" s="3">
        <f t="shared" si="28"/>
        <v>214.10535102739729</v>
      </c>
      <c r="S60" s="3">
        <f t="shared" si="29"/>
        <v>-26.960702054794581</v>
      </c>
      <c r="T60" s="3">
        <v>51</v>
      </c>
      <c r="U60" s="3">
        <v>54</v>
      </c>
      <c r="V60">
        <v>3</v>
      </c>
      <c r="W60" t="s">
        <v>152</v>
      </c>
    </row>
    <row r="61" spans="1:23">
      <c r="A61" t="s">
        <v>47</v>
      </c>
      <c r="B61" s="1">
        <v>0.06</v>
      </c>
      <c r="C61" s="1">
        <v>5.0000000000000001E-4</v>
      </c>
      <c r="D61" s="1">
        <f t="shared" si="15"/>
        <v>6.0499999999999998E-2</v>
      </c>
      <c r="E61" s="1">
        <v>0.47199999999999998</v>
      </c>
      <c r="F61" s="1">
        <f t="shared" si="16"/>
        <v>-2.8000000000000025E-2</v>
      </c>
      <c r="G61" s="2">
        <f t="shared" si="17"/>
        <v>0</v>
      </c>
      <c r="H61" s="2">
        <f t="shared" si="18"/>
        <v>0.47199999999999998</v>
      </c>
      <c r="I61" s="2">
        <f t="shared" si="19"/>
        <v>0.48849315068493149</v>
      </c>
      <c r="J61" s="3">
        <f t="shared" si="20"/>
        <v>160.5</v>
      </c>
      <c r="K61" s="3">
        <f t="shared" si="21"/>
        <v>75.756</v>
      </c>
      <c r="L61" s="3">
        <f t="shared" si="22"/>
        <v>84.744</v>
      </c>
      <c r="M61" s="3">
        <f t="shared" si="23"/>
        <v>-8.9879999999999995</v>
      </c>
      <c r="N61" s="3">
        <f t="shared" si="24"/>
        <v>75.756</v>
      </c>
      <c r="O61" s="3">
        <f t="shared" si="25"/>
        <v>84.744</v>
      </c>
      <c r="P61" s="3">
        <f t="shared" si="26"/>
        <v>-8.9879999999999995</v>
      </c>
      <c r="Q61" s="3">
        <f t="shared" si="27"/>
        <v>78.403150684931504</v>
      </c>
      <c r="R61" s="3">
        <f t="shared" si="28"/>
        <v>82.096849315068496</v>
      </c>
      <c r="S61" s="3">
        <f t="shared" si="29"/>
        <v>-3.6936986301369927</v>
      </c>
      <c r="T61" s="3">
        <v>47</v>
      </c>
      <c r="U61" s="3">
        <v>41</v>
      </c>
      <c r="V61">
        <v>6</v>
      </c>
      <c r="W61" t="s">
        <v>150</v>
      </c>
    </row>
    <row r="62" spans="1:23">
      <c r="A62" t="s">
        <v>53</v>
      </c>
      <c r="B62" s="1">
        <v>4.9000000000000002E-2</v>
      </c>
      <c r="C62" s="1">
        <v>2.5899999999999999E-2</v>
      </c>
      <c r="D62" s="1">
        <f t="shared" si="15"/>
        <v>7.4899999999999994E-2</v>
      </c>
      <c r="E62" s="1">
        <v>0.48480000000000001</v>
      </c>
      <c r="F62" s="1">
        <f t="shared" si="16"/>
        <v>-1.5199999999999991E-2</v>
      </c>
      <c r="G62" s="2">
        <f t="shared" si="17"/>
        <v>4.0000000000000002E-4</v>
      </c>
      <c r="H62" s="2">
        <f t="shared" si="18"/>
        <v>0.48520000000000002</v>
      </c>
      <c r="I62" s="2">
        <f t="shared" si="19"/>
        <v>0.49503287671232882</v>
      </c>
      <c r="J62" s="3">
        <f t="shared" si="20"/>
        <v>131.07500000000002</v>
      </c>
      <c r="K62" s="3">
        <f t="shared" si="21"/>
        <v>63.54516000000001</v>
      </c>
      <c r="L62" s="3">
        <f t="shared" si="22"/>
        <v>67.529840000000007</v>
      </c>
      <c r="M62" s="3">
        <f t="shared" si="23"/>
        <v>-3.9846799999999973</v>
      </c>
      <c r="N62" s="3">
        <f t="shared" si="24"/>
        <v>63.597590000000011</v>
      </c>
      <c r="O62" s="3">
        <f t="shared" si="25"/>
        <v>67.477410000000006</v>
      </c>
      <c r="P62" s="3">
        <f t="shared" si="26"/>
        <v>-3.8798199999999952</v>
      </c>
      <c r="Q62" s="3">
        <f t="shared" si="27"/>
        <v>64.886434315068513</v>
      </c>
      <c r="R62" s="3">
        <f t="shared" si="28"/>
        <v>66.188565684931504</v>
      </c>
      <c r="S62" s="3">
        <f t="shared" si="29"/>
        <v>-1.3021313698629911</v>
      </c>
      <c r="T62" s="3">
        <v>37</v>
      </c>
      <c r="U62" s="3">
        <v>34</v>
      </c>
      <c r="V62">
        <v>3</v>
      </c>
      <c r="W62" t="s">
        <v>153</v>
      </c>
    </row>
    <row r="63" spans="1:23">
      <c r="A63" t="s">
        <v>37</v>
      </c>
      <c r="B63" s="1">
        <v>9.4E-2</v>
      </c>
      <c r="C63" s="1">
        <v>0.1052</v>
      </c>
      <c r="D63" s="1">
        <f t="shared" si="15"/>
        <v>0.19919999999999999</v>
      </c>
      <c r="E63" s="1">
        <v>0.42059999999999997</v>
      </c>
      <c r="F63" s="1">
        <f t="shared" si="16"/>
        <v>-7.9400000000000026E-2</v>
      </c>
      <c r="G63" s="2">
        <f t="shared" si="17"/>
        <v>8.3999999999999995E-3</v>
      </c>
      <c r="H63" s="2">
        <f t="shared" si="18"/>
        <v>0.42899999999999999</v>
      </c>
      <c r="I63" s="2">
        <f t="shared" si="19"/>
        <v>0.45428767123287672</v>
      </c>
      <c r="J63" s="3">
        <f t="shared" si="20"/>
        <v>251.45</v>
      </c>
      <c r="K63" s="3">
        <f t="shared" si="21"/>
        <v>105.75986999999999</v>
      </c>
      <c r="L63" s="3">
        <f t="shared" si="22"/>
        <v>145.69013000000001</v>
      </c>
      <c r="M63" s="3">
        <f t="shared" si="23"/>
        <v>-39.930260000000018</v>
      </c>
      <c r="N63" s="3">
        <f t="shared" si="24"/>
        <v>107.87204999999999</v>
      </c>
      <c r="O63" s="3">
        <f t="shared" si="25"/>
        <v>143.57794999999999</v>
      </c>
      <c r="P63" s="3">
        <f t="shared" si="26"/>
        <v>-35.7059</v>
      </c>
      <c r="Q63" s="3">
        <f t="shared" si="27"/>
        <v>114.23063493150684</v>
      </c>
      <c r="R63" s="3">
        <f t="shared" si="28"/>
        <v>137.21936506849315</v>
      </c>
      <c r="S63" s="3">
        <f t="shared" si="29"/>
        <v>-22.988730136986305</v>
      </c>
      <c r="T63" s="3">
        <v>60</v>
      </c>
      <c r="U63" s="3">
        <v>60</v>
      </c>
      <c r="V63">
        <v>0</v>
      </c>
      <c r="W63" t="s">
        <v>157</v>
      </c>
    </row>
    <row r="64" spans="1:23">
      <c r="A64" t="s">
        <v>43</v>
      </c>
      <c r="B64" s="1">
        <v>7.1999999999999995E-2</v>
      </c>
      <c r="C64" s="1">
        <v>4.7699999999999999E-2</v>
      </c>
      <c r="D64" s="1">
        <f t="shared" si="15"/>
        <v>0.1197</v>
      </c>
      <c r="E64" s="1">
        <v>0.53120000000000001</v>
      </c>
      <c r="F64" s="1">
        <f t="shared" si="16"/>
        <v>3.1200000000000006E-2</v>
      </c>
      <c r="G64" s="2">
        <f t="shared" si="17"/>
        <v>1.5E-3</v>
      </c>
      <c r="H64" s="2">
        <f t="shared" si="18"/>
        <v>0.53269999999999995</v>
      </c>
      <c r="I64" s="2">
        <f t="shared" si="19"/>
        <v>0.51612602739726021</v>
      </c>
      <c r="J64" s="3">
        <f t="shared" si="20"/>
        <v>192.6</v>
      </c>
      <c r="K64" s="3">
        <f t="shared" si="21"/>
        <v>102.30911999999999</v>
      </c>
      <c r="L64" s="3">
        <f t="shared" si="22"/>
        <v>90.290880000000001</v>
      </c>
      <c r="M64" s="3">
        <f t="shared" si="23"/>
        <v>12.018239999999992</v>
      </c>
      <c r="N64" s="3">
        <f t="shared" si="24"/>
        <v>102.59801999999999</v>
      </c>
      <c r="O64" s="3">
        <f t="shared" si="25"/>
        <v>90.001980000000003</v>
      </c>
      <c r="P64" s="3">
        <f t="shared" si="26"/>
        <v>12.596039999999988</v>
      </c>
      <c r="Q64" s="3">
        <f t="shared" si="27"/>
        <v>99.405872876712309</v>
      </c>
      <c r="R64" s="3">
        <f t="shared" si="28"/>
        <v>93.194127123287686</v>
      </c>
      <c r="S64" s="3">
        <f t="shared" si="29"/>
        <v>6.2117457534246228</v>
      </c>
      <c r="T64" s="3">
        <v>14</v>
      </c>
      <c r="U64" s="3">
        <v>16</v>
      </c>
      <c r="V64">
        <v>2</v>
      </c>
      <c r="W64" t="s">
        <v>153</v>
      </c>
    </row>
  </sheetData>
  <autoFilter ref="A1:W64">
    <sortState ref="A2:W64">
      <sortCondition ref="A1:A64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4"/>
  <sheetViews>
    <sheetView workbookViewId="0">
      <selection activeCell="B4" sqref="B4"/>
    </sheetView>
  </sheetViews>
  <sheetFormatPr defaultRowHeight="16.5"/>
  <cols>
    <col min="11" max="19" width="0" hidden="1" customWidth="1"/>
  </cols>
  <sheetData>
    <row r="1" spans="1:22">
      <c r="A1" t="s">
        <v>0</v>
      </c>
      <c r="B1" t="s">
        <v>1</v>
      </c>
      <c r="C1" t="s">
        <v>2</v>
      </c>
      <c r="D1" t="s">
        <v>141</v>
      </c>
      <c r="E1" t="s">
        <v>3</v>
      </c>
      <c r="F1" t="s">
        <v>142</v>
      </c>
      <c r="G1" t="s">
        <v>143</v>
      </c>
      <c r="H1" t="s">
        <v>144</v>
      </c>
      <c r="I1" t="s">
        <v>167</v>
      </c>
      <c r="J1" t="s">
        <v>145</v>
      </c>
      <c r="K1" t="s">
        <v>147</v>
      </c>
      <c r="L1" t="s">
        <v>146</v>
      </c>
      <c r="M1" t="s">
        <v>148</v>
      </c>
      <c r="N1" t="s">
        <v>163</v>
      </c>
      <c r="O1" t="s">
        <v>164</v>
      </c>
      <c r="P1" t="s">
        <v>165</v>
      </c>
      <c r="Q1" t="s">
        <v>168</v>
      </c>
      <c r="R1" t="s">
        <v>169</v>
      </c>
      <c r="S1" t="s">
        <v>170</v>
      </c>
      <c r="T1" t="s">
        <v>149</v>
      </c>
      <c r="U1" t="s">
        <v>172</v>
      </c>
      <c r="V1" t="s">
        <v>173</v>
      </c>
    </row>
    <row r="2" spans="1:22">
      <c r="A2" t="s">
        <v>10</v>
      </c>
      <c r="B2" s="1">
        <v>0.28799999999999998</v>
      </c>
      <c r="C2" s="1">
        <v>0.70889999999999997</v>
      </c>
      <c r="D2" s="1">
        <f t="shared" ref="D2:D33" si="0">C2+B2</f>
        <v>0.9968999999999999</v>
      </c>
      <c r="E2" s="1">
        <v>0.55320000000000003</v>
      </c>
      <c r="F2" s="1">
        <f t="shared" ref="F2:F33" si="1">E2-0.5</f>
        <v>5.3200000000000025E-2</v>
      </c>
      <c r="G2" s="2">
        <f t="shared" ref="G2:G33" si="2">ABS(ROUND(F2*C2,4))</f>
        <v>3.7699999999999997E-2</v>
      </c>
      <c r="H2" s="2">
        <f t="shared" ref="H2:H33" si="3">E2+G2</f>
        <v>0.59089999999999998</v>
      </c>
      <c r="I2" s="2">
        <f t="shared" ref="I2:I33" si="4">(H2*B2+(0.073*2-B2)*0.5)/(0.073*2)</f>
        <v>0.67930958904109584</v>
      </c>
      <c r="J2" s="3">
        <f t="shared" ref="J2:J33" si="5">2675*B2</f>
        <v>770.4</v>
      </c>
      <c r="K2" s="3">
        <f t="shared" ref="K2:K33" si="6">J2*E2</f>
        <v>426.18528000000003</v>
      </c>
      <c r="L2" s="3">
        <f t="shared" ref="L2:L33" si="7">J2-K2</f>
        <v>344.21471999999994</v>
      </c>
      <c r="M2" s="3">
        <f t="shared" ref="M2:M33" si="8">K2-L2</f>
        <v>81.970560000000091</v>
      </c>
      <c r="N2" s="3">
        <f t="shared" ref="N2:N33" si="9">J2*H2</f>
        <v>455.22935999999999</v>
      </c>
      <c r="O2" s="3">
        <f t="shared" ref="O2:O33" si="10">J2-N2</f>
        <v>315.17063999999999</v>
      </c>
      <c r="P2" s="3">
        <f t="shared" ref="P2:P33" si="11">N2-O2</f>
        <v>140.05871999999999</v>
      </c>
      <c r="Q2" s="3">
        <f t="shared" ref="Q2:Q33" si="12">J2*I2</f>
        <v>523.34010739726023</v>
      </c>
      <c r="R2" s="3">
        <f t="shared" ref="R2:R33" si="13">J2-Q2</f>
        <v>247.05989260273975</v>
      </c>
      <c r="S2" s="3">
        <f t="shared" ref="S2:S33" si="14">Q2-R2</f>
        <v>276.28021479452048</v>
      </c>
      <c r="T2" t="s">
        <v>151</v>
      </c>
      <c r="U2">
        <v>1</v>
      </c>
      <c r="V2">
        <v>2</v>
      </c>
    </row>
    <row r="3" spans="1:22">
      <c r="A3" t="s">
        <v>7</v>
      </c>
      <c r="B3" s="1">
        <v>0.34399999999999997</v>
      </c>
      <c r="C3" s="1">
        <v>0.68300000000000005</v>
      </c>
      <c r="D3" s="1">
        <f t="shared" si="0"/>
        <v>1.0270000000000001</v>
      </c>
      <c r="E3" s="1">
        <v>0.54510000000000003</v>
      </c>
      <c r="F3" s="1">
        <f t="shared" si="1"/>
        <v>4.5100000000000029E-2</v>
      </c>
      <c r="G3" s="2">
        <f t="shared" si="2"/>
        <v>3.0800000000000001E-2</v>
      </c>
      <c r="H3" s="2">
        <f t="shared" si="3"/>
        <v>0.57590000000000008</v>
      </c>
      <c r="I3" s="2">
        <f t="shared" si="4"/>
        <v>0.67883287671232906</v>
      </c>
      <c r="J3" s="3">
        <f t="shared" si="5"/>
        <v>920.19999999999993</v>
      </c>
      <c r="K3" s="3">
        <f t="shared" si="6"/>
        <v>501.60102000000001</v>
      </c>
      <c r="L3" s="3">
        <f t="shared" si="7"/>
        <v>418.59897999999993</v>
      </c>
      <c r="M3" s="3">
        <f t="shared" si="8"/>
        <v>83.002040000000079</v>
      </c>
      <c r="N3" s="3">
        <f t="shared" si="9"/>
        <v>529.94317999999998</v>
      </c>
      <c r="O3" s="3">
        <f t="shared" si="10"/>
        <v>390.25681999999995</v>
      </c>
      <c r="P3" s="3">
        <f t="shared" si="11"/>
        <v>139.68636000000004</v>
      </c>
      <c r="Q3" s="3">
        <f t="shared" si="12"/>
        <v>624.6620131506852</v>
      </c>
      <c r="R3" s="3">
        <f t="shared" si="13"/>
        <v>295.53798684931473</v>
      </c>
      <c r="S3" s="3">
        <f t="shared" si="14"/>
        <v>329.12402630137046</v>
      </c>
      <c r="T3" t="s">
        <v>150</v>
      </c>
      <c r="U3">
        <v>2</v>
      </c>
      <c r="V3">
        <v>4</v>
      </c>
    </row>
    <row r="4" spans="1:22">
      <c r="A4" t="s">
        <v>14</v>
      </c>
      <c r="B4" s="1">
        <v>0.249</v>
      </c>
      <c r="C4" s="1">
        <v>0.43490000000000001</v>
      </c>
      <c r="D4" s="1">
        <f t="shared" si="0"/>
        <v>0.68389999999999995</v>
      </c>
      <c r="E4" s="1">
        <v>0.54500000000000004</v>
      </c>
      <c r="F4" s="1">
        <f t="shared" si="1"/>
        <v>4.500000000000004E-2</v>
      </c>
      <c r="G4" s="2">
        <f t="shared" si="2"/>
        <v>1.9599999999999999E-2</v>
      </c>
      <c r="H4" s="2">
        <f t="shared" si="3"/>
        <v>0.56459999999999999</v>
      </c>
      <c r="I4" s="2">
        <f t="shared" si="4"/>
        <v>0.61017397260273976</v>
      </c>
      <c r="J4" s="3">
        <f t="shared" si="5"/>
        <v>666.07500000000005</v>
      </c>
      <c r="K4" s="3">
        <f t="shared" si="6"/>
        <v>363.01087500000006</v>
      </c>
      <c r="L4" s="3">
        <f t="shared" si="7"/>
        <v>303.06412499999999</v>
      </c>
      <c r="M4" s="3">
        <f t="shared" si="8"/>
        <v>59.946750000000065</v>
      </c>
      <c r="N4" s="3">
        <f t="shared" si="9"/>
        <v>376.065945</v>
      </c>
      <c r="O4" s="3">
        <f t="shared" si="10"/>
        <v>290.00905500000005</v>
      </c>
      <c r="P4" s="3">
        <f t="shared" si="11"/>
        <v>86.056889999999953</v>
      </c>
      <c r="Q4" s="3">
        <f t="shared" si="12"/>
        <v>406.42162880136993</v>
      </c>
      <c r="R4" s="3">
        <f t="shared" si="13"/>
        <v>259.65337119863011</v>
      </c>
      <c r="S4" s="3">
        <f t="shared" si="14"/>
        <v>146.76825760273982</v>
      </c>
      <c r="T4" t="s">
        <v>151</v>
      </c>
      <c r="U4">
        <v>3</v>
      </c>
      <c r="V4">
        <v>4</v>
      </c>
    </row>
    <row r="5" spans="1:22">
      <c r="A5" t="s">
        <v>5</v>
      </c>
      <c r="B5" s="1">
        <v>0.379</v>
      </c>
      <c r="C5" s="1">
        <v>0.63200000000000001</v>
      </c>
      <c r="D5" s="1">
        <f t="shared" si="0"/>
        <v>1.0110000000000001</v>
      </c>
      <c r="E5" s="1">
        <v>0.5232</v>
      </c>
      <c r="F5" s="1">
        <f t="shared" si="1"/>
        <v>2.3199999999999998E-2</v>
      </c>
      <c r="G5" s="2">
        <f t="shared" si="2"/>
        <v>1.47E-2</v>
      </c>
      <c r="H5" s="2">
        <f t="shared" si="3"/>
        <v>0.53790000000000004</v>
      </c>
      <c r="I5" s="2">
        <f t="shared" si="4"/>
        <v>0.59838424657534262</v>
      </c>
      <c r="J5" s="3">
        <f t="shared" si="5"/>
        <v>1013.825</v>
      </c>
      <c r="K5" s="3">
        <f t="shared" si="6"/>
        <v>530.43324000000007</v>
      </c>
      <c r="L5" s="3">
        <f t="shared" si="7"/>
        <v>483.39175999999998</v>
      </c>
      <c r="M5" s="3">
        <f t="shared" si="8"/>
        <v>47.041480000000092</v>
      </c>
      <c r="N5" s="3">
        <f t="shared" si="9"/>
        <v>545.33646750000003</v>
      </c>
      <c r="O5" s="3">
        <f t="shared" si="10"/>
        <v>468.48853250000002</v>
      </c>
      <c r="P5" s="3">
        <f t="shared" si="11"/>
        <v>76.847935000000007</v>
      </c>
      <c r="Q5" s="3">
        <f t="shared" si="12"/>
        <v>606.65690878424675</v>
      </c>
      <c r="R5" s="3">
        <f t="shared" si="13"/>
        <v>407.16809121575329</v>
      </c>
      <c r="S5" s="3">
        <f t="shared" si="14"/>
        <v>199.48881756849346</v>
      </c>
      <c r="T5" t="s">
        <v>152</v>
      </c>
      <c r="U5">
        <v>4</v>
      </c>
      <c r="V5">
        <v>12</v>
      </c>
    </row>
    <row r="6" spans="1:22">
      <c r="A6" t="s">
        <v>18</v>
      </c>
      <c r="B6" s="1">
        <v>0.224</v>
      </c>
      <c r="C6" s="1">
        <v>0.53680000000000005</v>
      </c>
      <c r="D6" s="1">
        <f t="shared" si="0"/>
        <v>0.76080000000000003</v>
      </c>
      <c r="E6" s="1">
        <v>0.54169999999999996</v>
      </c>
      <c r="F6" s="1">
        <f t="shared" si="1"/>
        <v>4.1699999999999959E-2</v>
      </c>
      <c r="G6" s="2">
        <f t="shared" si="2"/>
        <v>2.24E-2</v>
      </c>
      <c r="H6" s="2">
        <f t="shared" si="3"/>
        <v>0.56409999999999993</v>
      </c>
      <c r="I6" s="2">
        <f t="shared" si="4"/>
        <v>0.59834520547945191</v>
      </c>
      <c r="J6" s="3">
        <f t="shared" si="5"/>
        <v>599.20000000000005</v>
      </c>
      <c r="K6" s="3">
        <f t="shared" si="6"/>
        <v>324.58663999999999</v>
      </c>
      <c r="L6" s="3">
        <f t="shared" si="7"/>
        <v>274.61336000000006</v>
      </c>
      <c r="M6" s="3">
        <f t="shared" si="8"/>
        <v>49.973279999999932</v>
      </c>
      <c r="N6" s="3">
        <f t="shared" si="9"/>
        <v>338.00871999999998</v>
      </c>
      <c r="O6" s="3">
        <f t="shared" si="10"/>
        <v>261.19128000000006</v>
      </c>
      <c r="P6" s="3">
        <f t="shared" si="11"/>
        <v>76.81743999999992</v>
      </c>
      <c r="Q6" s="3">
        <f t="shared" si="12"/>
        <v>358.52844712328761</v>
      </c>
      <c r="R6" s="3">
        <f t="shared" si="13"/>
        <v>240.67155287671244</v>
      </c>
      <c r="S6" s="3">
        <f t="shared" si="14"/>
        <v>117.85689424657517</v>
      </c>
      <c r="T6" t="s">
        <v>153</v>
      </c>
      <c r="U6">
        <v>5</v>
      </c>
      <c r="V6">
        <v>4</v>
      </c>
    </row>
    <row r="7" spans="1:22">
      <c r="A7" t="s">
        <v>19</v>
      </c>
      <c r="B7" s="1">
        <v>0.219</v>
      </c>
      <c r="C7" s="1">
        <v>0.1343</v>
      </c>
      <c r="D7" s="1">
        <f t="shared" si="0"/>
        <v>0.3533</v>
      </c>
      <c r="E7" s="1">
        <v>0.53920000000000001</v>
      </c>
      <c r="F7" s="1">
        <f t="shared" si="1"/>
        <v>3.9200000000000013E-2</v>
      </c>
      <c r="G7" s="2">
        <f t="shared" si="2"/>
        <v>5.3E-3</v>
      </c>
      <c r="H7" s="2">
        <f t="shared" si="3"/>
        <v>0.54449999999999998</v>
      </c>
      <c r="I7" s="2">
        <f t="shared" si="4"/>
        <v>0.56674999999999998</v>
      </c>
      <c r="J7" s="3">
        <f t="shared" si="5"/>
        <v>585.82500000000005</v>
      </c>
      <c r="K7" s="3">
        <f t="shared" si="6"/>
        <v>315.87684000000002</v>
      </c>
      <c r="L7" s="3">
        <f t="shared" si="7"/>
        <v>269.94816000000003</v>
      </c>
      <c r="M7" s="3">
        <f t="shared" si="8"/>
        <v>45.928679999999986</v>
      </c>
      <c r="N7" s="3">
        <f t="shared" si="9"/>
        <v>318.98171250000001</v>
      </c>
      <c r="O7" s="3">
        <f t="shared" si="10"/>
        <v>266.84328750000003</v>
      </c>
      <c r="P7" s="3">
        <f t="shared" si="11"/>
        <v>52.138424999999984</v>
      </c>
      <c r="Q7" s="3">
        <f t="shared" si="12"/>
        <v>332.01631875000004</v>
      </c>
      <c r="R7" s="3">
        <f t="shared" si="13"/>
        <v>253.80868125000001</v>
      </c>
      <c r="S7" s="3">
        <f t="shared" si="14"/>
        <v>78.207637500000033</v>
      </c>
      <c r="T7" t="s">
        <v>154</v>
      </c>
      <c r="U7">
        <v>6</v>
      </c>
      <c r="V7">
        <v>4</v>
      </c>
    </row>
    <row r="8" spans="1:22">
      <c r="A8" t="s">
        <v>13</v>
      </c>
      <c r="B8" s="1">
        <v>0.26500000000000001</v>
      </c>
      <c r="C8" s="1">
        <v>0.71489999999999998</v>
      </c>
      <c r="D8" s="1">
        <f t="shared" si="0"/>
        <v>0.97989999999999999</v>
      </c>
      <c r="E8" s="1">
        <v>0.51839999999999997</v>
      </c>
      <c r="F8" s="1">
        <f t="shared" si="1"/>
        <v>1.8399999999999972E-2</v>
      </c>
      <c r="G8" s="2">
        <f t="shared" si="2"/>
        <v>1.32E-2</v>
      </c>
      <c r="H8" s="2">
        <f t="shared" si="3"/>
        <v>0.53159999999999996</v>
      </c>
      <c r="I8" s="2">
        <f t="shared" si="4"/>
        <v>0.55735616438356161</v>
      </c>
      <c r="J8" s="3">
        <f t="shared" si="5"/>
        <v>708.875</v>
      </c>
      <c r="K8" s="3">
        <f t="shared" si="6"/>
        <v>367.48079999999999</v>
      </c>
      <c r="L8" s="3">
        <f t="shared" si="7"/>
        <v>341.39420000000001</v>
      </c>
      <c r="M8" s="3">
        <f t="shared" si="8"/>
        <v>26.086599999999976</v>
      </c>
      <c r="N8" s="3">
        <f t="shared" si="9"/>
        <v>376.83794999999998</v>
      </c>
      <c r="O8" s="3">
        <f t="shared" si="10"/>
        <v>332.03705000000002</v>
      </c>
      <c r="P8" s="3">
        <f t="shared" si="11"/>
        <v>44.800899999999956</v>
      </c>
      <c r="Q8" s="3">
        <f t="shared" si="12"/>
        <v>395.09585102739726</v>
      </c>
      <c r="R8" s="3">
        <f t="shared" si="13"/>
        <v>313.77914897260274</v>
      </c>
      <c r="S8" s="3">
        <f t="shared" si="14"/>
        <v>81.316702054794519</v>
      </c>
      <c r="T8" t="s">
        <v>155</v>
      </c>
      <c r="U8">
        <v>7</v>
      </c>
      <c r="V8">
        <v>11</v>
      </c>
    </row>
    <row r="9" spans="1:22">
      <c r="A9" t="s">
        <v>33</v>
      </c>
      <c r="B9" s="1">
        <v>0.104</v>
      </c>
      <c r="C9" s="1">
        <v>1.89E-2</v>
      </c>
      <c r="D9" s="1">
        <f t="shared" si="0"/>
        <v>0.1229</v>
      </c>
      <c r="E9" s="1">
        <v>0.56269999999999998</v>
      </c>
      <c r="F9" s="1">
        <f t="shared" si="1"/>
        <v>6.2699999999999978E-2</v>
      </c>
      <c r="G9" s="2">
        <f t="shared" si="2"/>
        <v>1.1999999999999999E-3</v>
      </c>
      <c r="H9" s="2">
        <f t="shared" si="3"/>
        <v>0.56389999999999996</v>
      </c>
      <c r="I9" s="2">
        <f t="shared" si="4"/>
        <v>0.54551780821917795</v>
      </c>
      <c r="J9" s="3">
        <f t="shared" si="5"/>
        <v>278.2</v>
      </c>
      <c r="K9" s="3">
        <f t="shared" si="6"/>
        <v>156.54313999999999</v>
      </c>
      <c r="L9" s="3">
        <f t="shared" si="7"/>
        <v>121.65685999999999</v>
      </c>
      <c r="M9" s="3">
        <f t="shared" si="8"/>
        <v>34.886279999999999</v>
      </c>
      <c r="N9" s="3">
        <f t="shared" si="9"/>
        <v>156.87697999999997</v>
      </c>
      <c r="O9" s="3">
        <f t="shared" si="10"/>
        <v>121.32302000000001</v>
      </c>
      <c r="P9" s="3">
        <f t="shared" si="11"/>
        <v>35.553959999999961</v>
      </c>
      <c r="Q9" s="3">
        <f t="shared" si="12"/>
        <v>151.76305424657531</v>
      </c>
      <c r="R9" s="3">
        <f t="shared" si="13"/>
        <v>126.43694575342468</v>
      </c>
      <c r="S9" s="3">
        <f t="shared" si="14"/>
        <v>25.326108493150628</v>
      </c>
      <c r="T9" t="s">
        <v>151</v>
      </c>
      <c r="U9">
        <v>8</v>
      </c>
      <c r="V9">
        <v>6</v>
      </c>
    </row>
    <row r="10" spans="1:22">
      <c r="A10" t="s">
        <v>11</v>
      </c>
      <c r="B10" s="1">
        <v>0.27900000000000003</v>
      </c>
      <c r="C10" s="1">
        <v>0.73560000000000003</v>
      </c>
      <c r="D10" s="1">
        <f t="shared" si="0"/>
        <v>1.0146000000000002</v>
      </c>
      <c r="E10" s="1">
        <v>0.51339999999999997</v>
      </c>
      <c r="F10" s="1">
        <f t="shared" si="1"/>
        <v>1.3399999999999967E-2</v>
      </c>
      <c r="G10" s="2">
        <f t="shared" si="2"/>
        <v>9.9000000000000008E-3</v>
      </c>
      <c r="H10" s="2">
        <f t="shared" si="3"/>
        <v>0.52329999999999999</v>
      </c>
      <c r="I10" s="2">
        <f t="shared" si="4"/>
        <v>0.54452534246575346</v>
      </c>
      <c r="J10" s="3">
        <f t="shared" si="5"/>
        <v>746.32500000000005</v>
      </c>
      <c r="K10" s="3">
        <f t="shared" si="6"/>
        <v>383.16325499999999</v>
      </c>
      <c r="L10" s="3">
        <f t="shared" si="7"/>
        <v>363.16174500000005</v>
      </c>
      <c r="M10" s="3">
        <f t="shared" si="8"/>
        <v>20.001509999999939</v>
      </c>
      <c r="N10" s="3">
        <f t="shared" si="9"/>
        <v>390.5518725</v>
      </c>
      <c r="O10" s="3">
        <f t="shared" si="10"/>
        <v>355.77312750000004</v>
      </c>
      <c r="P10" s="3">
        <f t="shared" si="11"/>
        <v>34.778744999999958</v>
      </c>
      <c r="Q10" s="3">
        <f t="shared" si="12"/>
        <v>406.39287621575346</v>
      </c>
      <c r="R10" s="3">
        <f t="shared" si="13"/>
        <v>339.93212378424658</v>
      </c>
      <c r="S10" s="3">
        <f t="shared" si="14"/>
        <v>66.460752431506876</v>
      </c>
      <c r="T10" t="s">
        <v>155</v>
      </c>
      <c r="U10">
        <v>9</v>
      </c>
      <c r="V10">
        <v>11</v>
      </c>
    </row>
    <row r="11" spans="1:22">
      <c r="A11" t="s">
        <v>30</v>
      </c>
      <c r="B11" s="1">
        <v>0.13</v>
      </c>
      <c r="C11" s="1">
        <v>0.15890000000000001</v>
      </c>
      <c r="D11" s="1">
        <f t="shared" si="0"/>
        <v>0.28890000000000005</v>
      </c>
      <c r="E11" s="1">
        <v>0.53029999999999999</v>
      </c>
      <c r="F11" s="1">
        <f t="shared" si="1"/>
        <v>3.0299999999999994E-2</v>
      </c>
      <c r="G11" s="2">
        <f t="shared" si="2"/>
        <v>4.7999999999999996E-3</v>
      </c>
      <c r="H11" s="2">
        <f t="shared" si="3"/>
        <v>0.53510000000000002</v>
      </c>
      <c r="I11" s="2">
        <f t="shared" si="4"/>
        <v>0.53125342465753422</v>
      </c>
      <c r="J11" s="3">
        <f t="shared" si="5"/>
        <v>347.75</v>
      </c>
      <c r="K11" s="3">
        <f t="shared" si="6"/>
        <v>184.41182499999999</v>
      </c>
      <c r="L11" s="3">
        <f t="shared" si="7"/>
        <v>163.33817500000001</v>
      </c>
      <c r="M11" s="3">
        <f t="shared" si="8"/>
        <v>21.073649999999986</v>
      </c>
      <c r="N11" s="3">
        <f t="shared" si="9"/>
        <v>186.08102500000001</v>
      </c>
      <c r="O11" s="3">
        <f t="shared" si="10"/>
        <v>161.66897499999999</v>
      </c>
      <c r="P11" s="3">
        <f t="shared" si="11"/>
        <v>24.412050000000022</v>
      </c>
      <c r="Q11" s="3">
        <f t="shared" si="12"/>
        <v>184.74337842465752</v>
      </c>
      <c r="R11" s="3">
        <f t="shared" si="13"/>
        <v>163.00662157534248</v>
      </c>
      <c r="S11" s="3">
        <f t="shared" si="14"/>
        <v>21.736756849315043</v>
      </c>
      <c r="T11" t="s">
        <v>157</v>
      </c>
      <c r="U11">
        <v>10</v>
      </c>
      <c r="V11">
        <v>5</v>
      </c>
    </row>
    <row r="12" spans="1:22">
      <c r="A12" t="s">
        <v>56</v>
      </c>
      <c r="B12" s="1">
        <v>4.7E-2</v>
      </c>
      <c r="C12" s="1">
        <v>4.8999999999999998E-3</v>
      </c>
      <c r="D12" s="1">
        <f t="shared" si="0"/>
        <v>5.1900000000000002E-2</v>
      </c>
      <c r="E12" s="1">
        <v>0.59060000000000001</v>
      </c>
      <c r="F12" s="1">
        <f t="shared" si="1"/>
        <v>9.0600000000000014E-2</v>
      </c>
      <c r="G12" s="2">
        <f t="shared" si="2"/>
        <v>4.0000000000000002E-4</v>
      </c>
      <c r="H12" s="2">
        <f t="shared" si="3"/>
        <v>0.59099999999999997</v>
      </c>
      <c r="I12" s="2">
        <f t="shared" si="4"/>
        <v>0.52929452054794524</v>
      </c>
      <c r="J12" s="3">
        <f t="shared" si="5"/>
        <v>125.72499999999999</v>
      </c>
      <c r="K12" s="3">
        <f t="shared" si="6"/>
        <v>74.253185000000002</v>
      </c>
      <c r="L12" s="3">
        <f t="shared" si="7"/>
        <v>51.471814999999992</v>
      </c>
      <c r="M12" s="3">
        <f t="shared" si="8"/>
        <v>22.78137000000001</v>
      </c>
      <c r="N12" s="3">
        <f t="shared" si="9"/>
        <v>74.303474999999992</v>
      </c>
      <c r="O12" s="3">
        <f t="shared" si="10"/>
        <v>51.421525000000003</v>
      </c>
      <c r="P12" s="3">
        <f t="shared" si="11"/>
        <v>22.881949999999989</v>
      </c>
      <c r="Q12" s="3">
        <f t="shared" si="12"/>
        <v>66.545553595890411</v>
      </c>
      <c r="R12" s="3">
        <f t="shared" si="13"/>
        <v>59.179446404109584</v>
      </c>
      <c r="S12" s="3">
        <f t="shared" si="14"/>
        <v>7.3661071917808272</v>
      </c>
      <c r="T12" t="s">
        <v>156</v>
      </c>
      <c r="U12">
        <v>11</v>
      </c>
      <c r="V12">
        <v>10</v>
      </c>
    </row>
    <row r="13" spans="1:22">
      <c r="A13" t="s">
        <v>15</v>
      </c>
      <c r="B13" s="1">
        <v>0.248</v>
      </c>
      <c r="C13" s="1">
        <v>0.1119</v>
      </c>
      <c r="D13" s="1">
        <f t="shared" si="0"/>
        <v>0.3599</v>
      </c>
      <c r="E13" s="1">
        <v>0.51429999999999998</v>
      </c>
      <c r="F13" s="1">
        <f t="shared" si="1"/>
        <v>1.4299999999999979E-2</v>
      </c>
      <c r="G13" s="2">
        <f t="shared" si="2"/>
        <v>1.6000000000000001E-3</v>
      </c>
      <c r="H13" s="2">
        <f t="shared" si="3"/>
        <v>0.51590000000000003</v>
      </c>
      <c r="I13" s="2">
        <f t="shared" si="4"/>
        <v>0.52700821917808227</v>
      </c>
      <c r="J13" s="3">
        <f t="shared" si="5"/>
        <v>663.4</v>
      </c>
      <c r="K13" s="3">
        <f t="shared" si="6"/>
        <v>341.18661999999995</v>
      </c>
      <c r="L13" s="3">
        <f t="shared" si="7"/>
        <v>322.21338000000003</v>
      </c>
      <c r="M13" s="3">
        <f t="shared" si="8"/>
        <v>18.973239999999919</v>
      </c>
      <c r="N13" s="3">
        <f t="shared" si="9"/>
        <v>342.24806000000001</v>
      </c>
      <c r="O13" s="3">
        <f t="shared" si="10"/>
        <v>321.15193999999997</v>
      </c>
      <c r="P13" s="3">
        <f t="shared" si="11"/>
        <v>21.096120000000042</v>
      </c>
      <c r="Q13" s="3">
        <f t="shared" si="12"/>
        <v>349.61725260273977</v>
      </c>
      <c r="R13" s="3">
        <f t="shared" si="13"/>
        <v>313.78274739726021</v>
      </c>
      <c r="S13" s="3">
        <f t="shared" si="14"/>
        <v>35.834505205479559</v>
      </c>
      <c r="T13" t="s">
        <v>150</v>
      </c>
      <c r="U13">
        <v>12</v>
      </c>
      <c r="V13">
        <v>7</v>
      </c>
    </row>
    <row r="14" spans="1:22">
      <c r="A14" t="s">
        <v>44</v>
      </c>
      <c r="B14" s="1">
        <v>7.1999999999999995E-2</v>
      </c>
      <c r="C14" s="1">
        <v>6.8199999999999997E-2</v>
      </c>
      <c r="D14" s="1">
        <f t="shared" si="0"/>
        <v>0.14019999999999999</v>
      </c>
      <c r="E14" s="1">
        <v>0.54920000000000002</v>
      </c>
      <c r="F14" s="1">
        <f t="shared" si="1"/>
        <v>4.9200000000000021E-2</v>
      </c>
      <c r="G14" s="2">
        <f t="shared" si="2"/>
        <v>3.3999999999999998E-3</v>
      </c>
      <c r="H14" s="2">
        <f t="shared" si="3"/>
        <v>0.55259999999999998</v>
      </c>
      <c r="I14" s="2">
        <f t="shared" si="4"/>
        <v>0.52593972602739725</v>
      </c>
      <c r="J14" s="3">
        <f t="shared" si="5"/>
        <v>192.6</v>
      </c>
      <c r="K14" s="3">
        <f t="shared" si="6"/>
        <v>105.77592</v>
      </c>
      <c r="L14" s="3">
        <f t="shared" si="7"/>
        <v>86.824079999999995</v>
      </c>
      <c r="M14" s="3">
        <f t="shared" si="8"/>
        <v>18.951840000000004</v>
      </c>
      <c r="N14" s="3">
        <f t="shared" si="9"/>
        <v>106.43075999999999</v>
      </c>
      <c r="O14" s="3">
        <f t="shared" si="10"/>
        <v>86.169240000000002</v>
      </c>
      <c r="P14" s="3">
        <f t="shared" si="11"/>
        <v>20.26151999999999</v>
      </c>
      <c r="Q14" s="3">
        <f t="shared" si="12"/>
        <v>101.2959912328767</v>
      </c>
      <c r="R14" s="3">
        <f t="shared" si="13"/>
        <v>91.304008767123293</v>
      </c>
      <c r="S14" s="3">
        <f t="shared" si="14"/>
        <v>9.9919824657534093</v>
      </c>
      <c r="T14" t="s">
        <v>153</v>
      </c>
      <c r="U14">
        <v>13</v>
      </c>
      <c r="V14">
        <v>8</v>
      </c>
    </row>
    <row r="15" spans="1:22">
      <c r="A15" t="s">
        <v>38</v>
      </c>
      <c r="B15" s="1">
        <v>0.09</v>
      </c>
      <c r="C15" s="1">
        <v>1.0500000000000001E-2</v>
      </c>
      <c r="D15" s="1">
        <f t="shared" si="0"/>
        <v>0.10049999999999999</v>
      </c>
      <c r="E15" s="1">
        <v>0.53310000000000002</v>
      </c>
      <c r="F15" s="1">
        <f t="shared" si="1"/>
        <v>3.3100000000000018E-2</v>
      </c>
      <c r="G15" s="2">
        <f t="shared" si="2"/>
        <v>2.9999999999999997E-4</v>
      </c>
      <c r="H15" s="2">
        <f t="shared" si="3"/>
        <v>0.53339999999999999</v>
      </c>
      <c r="I15" s="2">
        <f t="shared" si="4"/>
        <v>0.52058904109589033</v>
      </c>
      <c r="J15" s="3">
        <f t="shared" si="5"/>
        <v>240.75</v>
      </c>
      <c r="K15" s="3">
        <f t="shared" si="6"/>
        <v>128.34382500000001</v>
      </c>
      <c r="L15" s="3">
        <f t="shared" si="7"/>
        <v>112.40617499999999</v>
      </c>
      <c r="M15" s="3">
        <f t="shared" si="8"/>
        <v>15.937650000000019</v>
      </c>
      <c r="N15" s="3">
        <f t="shared" si="9"/>
        <v>128.41604999999998</v>
      </c>
      <c r="O15" s="3">
        <f t="shared" si="10"/>
        <v>112.33395000000002</v>
      </c>
      <c r="P15" s="3">
        <f t="shared" si="11"/>
        <v>16.082099999999969</v>
      </c>
      <c r="Q15" s="3">
        <f t="shared" si="12"/>
        <v>125.33181164383559</v>
      </c>
      <c r="R15" s="3">
        <f t="shared" si="13"/>
        <v>115.41818835616441</v>
      </c>
      <c r="S15" s="3">
        <f t="shared" si="14"/>
        <v>9.9136232876711858</v>
      </c>
      <c r="T15" t="s">
        <v>155</v>
      </c>
      <c r="U15">
        <v>14</v>
      </c>
      <c r="V15">
        <v>1</v>
      </c>
    </row>
    <row r="16" spans="1:22">
      <c r="A16" t="s">
        <v>39</v>
      </c>
      <c r="B16" s="1">
        <v>7.5999999999999998E-2</v>
      </c>
      <c r="C16" s="1">
        <v>7.7999999999999996E-3</v>
      </c>
      <c r="D16" s="1">
        <f t="shared" si="0"/>
        <v>8.3799999999999999E-2</v>
      </c>
      <c r="E16" s="1">
        <v>0.53690000000000004</v>
      </c>
      <c r="F16" s="1">
        <f t="shared" si="1"/>
        <v>3.6900000000000044E-2</v>
      </c>
      <c r="G16" s="2">
        <f t="shared" si="2"/>
        <v>2.9999999999999997E-4</v>
      </c>
      <c r="H16" s="2">
        <f t="shared" si="3"/>
        <v>0.53720000000000001</v>
      </c>
      <c r="I16" s="2">
        <f t="shared" si="4"/>
        <v>0.51936438356164383</v>
      </c>
      <c r="J16" s="3">
        <f t="shared" si="5"/>
        <v>203.29999999999998</v>
      </c>
      <c r="K16" s="3">
        <f t="shared" si="6"/>
        <v>109.15177</v>
      </c>
      <c r="L16" s="3">
        <f t="shared" si="7"/>
        <v>94.148229999999984</v>
      </c>
      <c r="M16" s="3">
        <f t="shared" si="8"/>
        <v>15.003540000000015</v>
      </c>
      <c r="N16" s="3">
        <f t="shared" si="9"/>
        <v>109.21275999999999</v>
      </c>
      <c r="O16" s="3">
        <f t="shared" si="10"/>
        <v>94.087239999999994</v>
      </c>
      <c r="P16" s="3">
        <f t="shared" si="11"/>
        <v>15.125519999999995</v>
      </c>
      <c r="Q16" s="3">
        <f t="shared" si="12"/>
        <v>105.58677917808218</v>
      </c>
      <c r="R16" s="3">
        <f t="shared" si="13"/>
        <v>97.713220821917801</v>
      </c>
      <c r="S16" s="3">
        <f t="shared" si="14"/>
        <v>7.8735583561643807</v>
      </c>
      <c r="T16" t="s">
        <v>156</v>
      </c>
      <c r="U16">
        <v>15</v>
      </c>
      <c r="V16">
        <v>4</v>
      </c>
    </row>
    <row r="17" spans="1:22">
      <c r="A17" t="s">
        <v>43</v>
      </c>
      <c r="B17" s="1">
        <v>7.1999999999999995E-2</v>
      </c>
      <c r="C17" s="1">
        <v>4.7699999999999999E-2</v>
      </c>
      <c r="D17" s="1">
        <f t="shared" si="0"/>
        <v>0.1197</v>
      </c>
      <c r="E17" s="1">
        <v>0.53120000000000001</v>
      </c>
      <c r="F17" s="1">
        <f t="shared" si="1"/>
        <v>3.1200000000000006E-2</v>
      </c>
      <c r="G17" s="2">
        <f t="shared" si="2"/>
        <v>1.5E-3</v>
      </c>
      <c r="H17" s="2">
        <f t="shared" si="3"/>
        <v>0.53269999999999995</v>
      </c>
      <c r="I17" s="2">
        <f t="shared" si="4"/>
        <v>0.51612602739726021</v>
      </c>
      <c r="J17" s="3">
        <f t="shared" si="5"/>
        <v>192.6</v>
      </c>
      <c r="K17" s="3">
        <f t="shared" si="6"/>
        <v>102.30911999999999</v>
      </c>
      <c r="L17" s="3">
        <f t="shared" si="7"/>
        <v>90.290880000000001</v>
      </c>
      <c r="M17" s="3">
        <f t="shared" si="8"/>
        <v>12.018239999999992</v>
      </c>
      <c r="N17" s="3">
        <f t="shared" si="9"/>
        <v>102.59801999999999</v>
      </c>
      <c r="O17" s="3">
        <f t="shared" si="10"/>
        <v>90.001980000000003</v>
      </c>
      <c r="P17" s="3">
        <f t="shared" si="11"/>
        <v>12.596039999999988</v>
      </c>
      <c r="Q17" s="3">
        <f t="shared" si="12"/>
        <v>99.405872876712309</v>
      </c>
      <c r="R17" s="3">
        <f t="shared" si="13"/>
        <v>93.194127123287686</v>
      </c>
      <c r="S17" s="3">
        <f t="shared" si="14"/>
        <v>6.2117457534246228</v>
      </c>
      <c r="T17" t="s">
        <v>153</v>
      </c>
      <c r="U17">
        <v>16</v>
      </c>
      <c r="V17">
        <v>2</v>
      </c>
    </row>
    <row r="18" spans="1:22">
      <c r="A18" t="s">
        <v>58</v>
      </c>
      <c r="B18" s="1">
        <v>4.4999999999999998E-2</v>
      </c>
      <c r="C18" s="1">
        <v>7.3000000000000001E-3</v>
      </c>
      <c r="D18" s="1">
        <f t="shared" si="0"/>
        <v>5.2299999999999999E-2</v>
      </c>
      <c r="E18" s="1">
        <v>0.55000000000000004</v>
      </c>
      <c r="F18" s="1">
        <f t="shared" si="1"/>
        <v>5.0000000000000044E-2</v>
      </c>
      <c r="G18" s="2">
        <f t="shared" si="2"/>
        <v>4.0000000000000002E-4</v>
      </c>
      <c r="H18" s="2">
        <f t="shared" si="3"/>
        <v>0.5504</v>
      </c>
      <c r="I18" s="2">
        <f t="shared" si="4"/>
        <v>0.51553424657534253</v>
      </c>
      <c r="J18" s="3">
        <f t="shared" si="5"/>
        <v>120.375</v>
      </c>
      <c r="K18" s="3">
        <f t="shared" si="6"/>
        <v>66.206250000000011</v>
      </c>
      <c r="L18" s="3">
        <f t="shared" si="7"/>
        <v>54.168749999999989</v>
      </c>
      <c r="M18" s="3">
        <f t="shared" si="8"/>
        <v>12.037500000000023</v>
      </c>
      <c r="N18" s="3">
        <f t="shared" si="9"/>
        <v>66.254400000000004</v>
      </c>
      <c r="O18" s="3">
        <f t="shared" si="10"/>
        <v>54.120599999999996</v>
      </c>
      <c r="P18" s="3">
        <f t="shared" si="11"/>
        <v>12.133800000000008</v>
      </c>
      <c r="Q18" s="3">
        <f t="shared" si="12"/>
        <v>62.057434931506855</v>
      </c>
      <c r="R18" s="3">
        <f t="shared" si="13"/>
        <v>58.317565068493145</v>
      </c>
      <c r="S18" s="3">
        <f t="shared" si="14"/>
        <v>3.7398698630137091</v>
      </c>
      <c r="T18" t="s">
        <v>155</v>
      </c>
      <c r="U18">
        <v>17</v>
      </c>
      <c r="V18">
        <v>13</v>
      </c>
    </row>
    <row r="19" spans="1:22">
      <c r="A19" t="s">
        <v>24</v>
      </c>
      <c r="B19" s="1">
        <v>0.158</v>
      </c>
      <c r="C19" s="1">
        <v>0.37519999999999998</v>
      </c>
      <c r="D19" s="1">
        <f t="shared" si="0"/>
        <v>0.53320000000000001</v>
      </c>
      <c r="E19" s="1">
        <v>0.50829999999999997</v>
      </c>
      <c r="F19" s="1">
        <f t="shared" si="1"/>
        <v>8.2999999999999741E-3</v>
      </c>
      <c r="G19" s="2">
        <f t="shared" si="2"/>
        <v>3.0999999999999999E-3</v>
      </c>
      <c r="H19" s="2">
        <f t="shared" si="3"/>
        <v>0.51139999999999997</v>
      </c>
      <c r="I19" s="2">
        <f t="shared" si="4"/>
        <v>0.51233698630136981</v>
      </c>
      <c r="J19" s="3">
        <f t="shared" si="5"/>
        <v>422.65</v>
      </c>
      <c r="K19" s="3">
        <f t="shared" si="6"/>
        <v>214.83299499999998</v>
      </c>
      <c r="L19" s="3">
        <f t="shared" si="7"/>
        <v>207.81700499999999</v>
      </c>
      <c r="M19" s="3">
        <f t="shared" si="8"/>
        <v>7.015989999999988</v>
      </c>
      <c r="N19" s="3">
        <f t="shared" si="9"/>
        <v>216.14320999999998</v>
      </c>
      <c r="O19" s="3">
        <f t="shared" si="10"/>
        <v>206.50679</v>
      </c>
      <c r="P19" s="3">
        <f t="shared" si="11"/>
        <v>9.6364199999999869</v>
      </c>
      <c r="Q19" s="3">
        <f t="shared" si="12"/>
        <v>216.53922726027395</v>
      </c>
      <c r="R19" s="3">
        <f t="shared" si="13"/>
        <v>206.11077273972603</v>
      </c>
      <c r="S19" s="3">
        <f t="shared" si="14"/>
        <v>10.428454520547916</v>
      </c>
      <c r="T19" t="s">
        <v>153</v>
      </c>
      <c r="U19">
        <v>18</v>
      </c>
      <c r="V19">
        <v>6</v>
      </c>
    </row>
    <row r="20" spans="1:22">
      <c r="A20" t="s">
        <v>64</v>
      </c>
      <c r="B20" s="1">
        <v>3.9E-2</v>
      </c>
      <c r="C20" s="1">
        <v>2.2000000000000001E-3</v>
      </c>
      <c r="D20" s="1">
        <f t="shared" si="0"/>
        <v>4.1200000000000001E-2</v>
      </c>
      <c r="E20" s="1">
        <v>0.54369999999999996</v>
      </c>
      <c r="F20" s="1">
        <f t="shared" si="1"/>
        <v>4.3699999999999961E-2</v>
      </c>
      <c r="G20" s="2">
        <f t="shared" si="2"/>
        <v>1E-4</v>
      </c>
      <c r="H20" s="2">
        <f t="shared" si="3"/>
        <v>0.54379999999999995</v>
      </c>
      <c r="I20" s="2">
        <f t="shared" si="4"/>
        <v>0.51169999999999993</v>
      </c>
      <c r="J20" s="3">
        <f t="shared" si="5"/>
        <v>104.325</v>
      </c>
      <c r="K20" s="3">
        <f t="shared" si="6"/>
        <v>56.7215025</v>
      </c>
      <c r="L20" s="3">
        <f t="shared" si="7"/>
        <v>47.603497500000003</v>
      </c>
      <c r="M20" s="3">
        <f t="shared" si="8"/>
        <v>9.1180049999999966</v>
      </c>
      <c r="N20" s="3">
        <f t="shared" si="9"/>
        <v>56.731934999999993</v>
      </c>
      <c r="O20" s="3">
        <f t="shared" si="10"/>
        <v>47.59306500000001</v>
      </c>
      <c r="P20" s="3">
        <f t="shared" si="11"/>
        <v>9.138869999999983</v>
      </c>
      <c r="Q20" s="3">
        <f t="shared" si="12"/>
        <v>53.383102499999993</v>
      </c>
      <c r="R20" s="3">
        <f t="shared" si="13"/>
        <v>50.94189750000001</v>
      </c>
      <c r="S20" s="3">
        <f t="shared" si="14"/>
        <v>2.4412049999999823</v>
      </c>
      <c r="T20" t="s">
        <v>153</v>
      </c>
      <c r="U20">
        <v>19</v>
      </c>
      <c r="V20">
        <v>11</v>
      </c>
    </row>
    <row r="21" spans="1:22">
      <c r="A21" t="s">
        <v>21</v>
      </c>
      <c r="B21" s="1">
        <v>0.20499999999999999</v>
      </c>
      <c r="C21" s="1">
        <v>0.69169999999999998</v>
      </c>
      <c r="D21" s="1">
        <f t="shared" si="0"/>
        <v>0.89669999999999994</v>
      </c>
      <c r="E21" s="1">
        <v>0.50460000000000005</v>
      </c>
      <c r="F21" s="1">
        <f t="shared" si="1"/>
        <v>4.6000000000000485E-3</v>
      </c>
      <c r="G21" s="2">
        <f t="shared" si="2"/>
        <v>3.2000000000000002E-3</v>
      </c>
      <c r="H21" s="2">
        <f t="shared" si="3"/>
        <v>0.50780000000000003</v>
      </c>
      <c r="I21" s="2">
        <f t="shared" si="4"/>
        <v>0.51095205479452055</v>
      </c>
      <c r="J21" s="3">
        <f t="shared" si="5"/>
        <v>548.375</v>
      </c>
      <c r="K21" s="3">
        <f t="shared" si="6"/>
        <v>276.71002500000003</v>
      </c>
      <c r="L21" s="3">
        <f t="shared" si="7"/>
        <v>271.66497499999997</v>
      </c>
      <c r="M21" s="3">
        <f t="shared" si="8"/>
        <v>5.0450500000000602</v>
      </c>
      <c r="N21" s="3">
        <f t="shared" si="9"/>
        <v>278.46482500000002</v>
      </c>
      <c r="O21" s="3">
        <f t="shared" si="10"/>
        <v>269.91017499999998</v>
      </c>
      <c r="P21" s="3">
        <f t="shared" si="11"/>
        <v>8.5546500000000378</v>
      </c>
      <c r="Q21" s="3">
        <f t="shared" si="12"/>
        <v>280.1933330479452</v>
      </c>
      <c r="R21" s="3">
        <f t="shared" si="13"/>
        <v>268.1816669520548</v>
      </c>
      <c r="S21" s="3">
        <f t="shared" si="14"/>
        <v>12.011666095890405</v>
      </c>
      <c r="T21" t="s">
        <v>151</v>
      </c>
      <c r="U21">
        <v>20</v>
      </c>
      <c r="V21">
        <v>6</v>
      </c>
    </row>
    <row r="22" spans="1:22">
      <c r="A22" t="s">
        <v>4</v>
      </c>
      <c r="B22" s="1">
        <v>0.57599999999999996</v>
      </c>
      <c r="C22" s="1">
        <v>0.2641</v>
      </c>
      <c r="D22" s="1">
        <f t="shared" si="0"/>
        <v>0.84009999999999996</v>
      </c>
      <c r="E22" s="1">
        <v>0.50190000000000001</v>
      </c>
      <c r="F22" s="1">
        <f t="shared" si="1"/>
        <v>1.9000000000000128E-3</v>
      </c>
      <c r="G22" s="2">
        <f t="shared" si="2"/>
        <v>5.0000000000000001E-4</v>
      </c>
      <c r="H22" s="2">
        <f t="shared" si="3"/>
        <v>0.50239999999999996</v>
      </c>
      <c r="I22" s="2">
        <f t="shared" si="4"/>
        <v>0.50946849315068465</v>
      </c>
      <c r="J22" s="3">
        <f t="shared" si="5"/>
        <v>1540.8</v>
      </c>
      <c r="K22" s="3">
        <f t="shared" si="6"/>
        <v>773.32752000000005</v>
      </c>
      <c r="L22" s="3">
        <f t="shared" si="7"/>
        <v>767.4724799999999</v>
      </c>
      <c r="M22" s="3">
        <f t="shared" si="8"/>
        <v>5.8550400000001446</v>
      </c>
      <c r="N22" s="3">
        <f t="shared" si="9"/>
        <v>774.09791999999993</v>
      </c>
      <c r="O22" s="3">
        <f t="shared" si="10"/>
        <v>766.70208000000002</v>
      </c>
      <c r="P22" s="3">
        <f t="shared" si="11"/>
        <v>7.3958399999999074</v>
      </c>
      <c r="Q22" s="3">
        <f t="shared" si="12"/>
        <v>784.98905424657494</v>
      </c>
      <c r="R22" s="3">
        <f t="shared" si="13"/>
        <v>755.81094575342502</v>
      </c>
      <c r="S22" s="3">
        <f t="shared" si="14"/>
        <v>29.178108493149921</v>
      </c>
      <c r="T22" t="s">
        <v>150</v>
      </c>
      <c r="U22">
        <v>21</v>
      </c>
      <c r="V22">
        <v>8</v>
      </c>
    </row>
    <row r="23" spans="1:22">
      <c r="A23" t="s">
        <v>29</v>
      </c>
      <c r="B23" s="1">
        <v>0.13500000000000001</v>
      </c>
      <c r="C23" s="1">
        <v>4.1500000000000002E-2</v>
      </c>
      <c r="D23" s="1">
        <f t="shared" si="0"/>
        <v>0.17650000000000002</v>
      </c>
      <c r="E23" s="1">
        <v>0.50970000000000004</v>
      </c>
      <c r="F23" s="1">
        <f t="shared" si="1"/>
        <v>9.7000000000000419E-3</v>
      </c>
      <c r="G23" s="2">
        <f t="shared" si="2"/>
        <v>4.0000000000000002E-4</v>
      </c>
      <c r="H23" s="2">
        <f t="shared" si="3"/>
        <v>0.5101</v>
      </c>
      <c r="I23" s="2">
        <f t="shared" si="4"/>
        <v>0.50933904109589045</v>
      </c>
      <c r="J23" s="3">
        <f t="shared" si="5"/>
        <v>361.125</v>
      </c>
      <c r="K23" s="3">
        <f t="shared" si="6"/>
        <v>184.06541250000001</v>
      </c>
      <c r="L23" s="3">
        <f t="shared" si="7"/>
        <v>177.05958749999999</v>
      </c>
      <c r="M23" s="3">
        <f t="shared" si="8"/>
        <v>7.0058250000000157</v>
      </c>
      <c r="N23" s="3">
        <f t="shared" si="9"/>
        <v>184.20986249999999</v>
      </c>
      <c r="O23" s="3">
        <f t="shared" si="10"/>
        <v>176.91513750000001</v>
      </c>
      <c r="P23" s="3">
        <f t="shared" si="11"/>
        <v>7.2947249999999713</v>
      </c>
      <c r="Q23" s="3">
        <f t="shared" si="12"/>
        <v>183.93506121575345</v>
      </c>
      <c r="R23" s="3">
        <f t="shared" si="13"/>
        <v>177.18993878424655</v>
      </c>
      <c r="S23" s="3">
        <f t="shared" si="14"/>
        <v>6.7451224315068998</v>
      </c>
      <c r="T23" t="s">
        <v>155</v>
      </c>
      <c r="U23">
        <v>22</v>
      </c>
      <c r="V23">
        <v>1</v>
      </c>
    </row>
    <row r="24" spans="1:22">
      <c r="A24" t="s">
        <v>63</v>
      </c>
      <c r="B24" s="1">
        <v>3.9E-2</v>
      </c>
      <c r="C24" s="1">
        <v>8.0000000000000004E-4</v>
      </c>
      <c r="D24" s="1">
        <f t="shared" si="0"/>
        <v>3.9800000000000002E-2</v>
      </c>
      <c r="E24" s="1">
        <v>0.5333</v>
      </c>
      <c r="F24" s="1">
        <f t="shared" si="1"/>
        <v>3.3299999999999996E-2</v>
      </c>
      <c r="G24" s="2">
        <f t="shared" si="2"/>
        <v>0</v>
      </c>
      <c r="H24" s="2">
        <f t="shared" si="3"/>
        <v>0.5333</v>
      </c>
      <c r="I24" s="2">
        <f t="shared" si="4"/>
        <v>0.50889520547945211</v>
      </c>
      <c r="J24" s="3">
        <f t="shared" si="5"/>
        <v>104.325</v>
      </c>
      <c r="K24" s="3">
        <f t="shared" si="6"/>
        <v>55.636522499999998</v>
      </c>
      <c r="L24" s="3">
        <f t="shared" si="7"/>
        <v>48.688477500000005</v>
      </c>
      <c r="M24" s="3">
        <f t="shared" si="8"/>
        <v>6.9480449999999934</v>
      </c>
      <c r="N24" s="3">
        <f t="shared" si="9"/>
        <v>55.636522499999998</v>
      </c>
      <c r="O24" s="3">
        <f t="shared" si="10"/>
        <v>48.688477500000005</v>
      </c>
      <c r="P24" s="3">
        <f t="shared" si="11"/>
        <v>6.9480449999999934</v>
      </c>
      <c r="Q24" s="3">
        <f t="shared" si="12"/>
        <v>53.090492311643843</v>
      </c>
      <c r="R24" s="3">
        <f t="shared" si="13"/>
        <v>51.23450768835616</v>
      </c>
      <c r="S24" s="3">
        <f t="shared" si="14"/>
        <v>1.8559846232876822</v>
      </c>
      <c r="T24" t="s">
        <v>158</v>
      </c>
      <c r="U24">
        <v>23</v>
      </c>
      <c r="V24">
        <v>11</v>
      </c>
    </row>
    <row r="25" spans="1:22">
      <c r="A25" t="s">
        <v>6</v>
      </c>
      <c r="B25" s="1">
        <v>0.36399999999999999</v>
      </c>
      <c r="C25" s="1">
        <v>0.12709999999999999</v>
      </c>
      <c r="D25" s="1">
        <f t="shared" si="0"/>
        <v>0.49109999999999998</v>
      </c>
      <c r="E25" s="1">
        <v>0.50309999999999999</v>
      </c>
      <c r="F25" s="1">
        <f t="shared" si="1"/>
        <v>3.0999999999999917E-3</v>
      </c>
      <c r="G25" s="2">
        <f t="shared" si="2"/>
        <v>4.0000000000000002E-4</v>
      </c>
      <c r="H25" s="2">
        <f t="shared" si="3"/>
        <v>0.50349999999999995</v>
      </c>
      <c r="I25" s="2">
        <f t="shared" si="4"/>
        <v>0.50872602739726003</v>
      </c>
      <c r="J25" s="3">
        <f t="shared" si="5"/>
        <v>973.69999999999993</v>
      </c>
      <c r="K25" s="3">
        <f t="shared" si="6"/>
        <v>489.86846999999995</v>
      </c>
      <c r="L25" s="3">
        <f t="shared" si="7"/>
        <v>483.83152999999999</v>
      </c>
      <c r="M25" s="3">
        <f t="shared" si="8"/>
        <v>6.0369399999999587</v>
      </c>
      <c r="N25" s="3">
        <f t="shared" si="9"/>
        <v>490.25794999999994</v>
      </c>
      <c r="O25" s="3">
        <f t="shared" si="10"/>
        <v>483.44204999999999</v>
      </c>
      <c r="P25" s="3">
        <f t="shared" si="11"/>
        <v>6.8158999999999423</v>
      </c>
      <c r="Q25" s="3">
        <f t="shared" si="12"/>
        <v>495.34653287671205</v>
      </c>
      <c r="R25" s="3">
        <f t="shared" si="13"/>
        <v>478.35346712328788</v>
      </c>
      <c r="S25" s="3">
        <f t="shared" si="14"/>
        <v>16.993065753424162</v>
      </c>
      <c r="T25" t="s">
        <v>155</v>
      </c>
      <c r="U25">
        <v>24</v>
      </c>
      <c r="V25">
        <v>3</v>
      </c>
    </row>
    <row r="26" spans="1:22">
      <c r="A26" t="s">
        <v>41</v>
      </c>
      <c r="B26" s="1">
        <v>7.4999999999999997E-2</v>
      </c>
      <c r="C26" s="1">
        <v>5.4000000000000003E-3</v>
      </c>
      <c r="D26" s="1">
        <f t="shared" si="0"/>
        <v>8.0399999999999999E-2</v>
      </c>
      <c r="E26" s="1">
        <v>0.51239999999999997</v>
      </c>
      <c r="F26" s="1">
        <f t="shared" si="1"/>
        <v>1.2399999999999967E-2</v>
      </c>
      <c r="G26" s="2">
        <f t="shared" si="2"/>
        <v>1E-4</v>
      </c>
      <c r="H26" s="2">
        <f t="shared" si="3"/>
        <v>0.51249999999999996</v>
      </c>
      <c r="I26" s="2">
        <f t="shared" si="4"/>
        <v>0.50642123287671226</v>
      </c>
      <c r="J26" s="3">
        <f t="shared" si="5"/>
        <v>200.625</v>
      </c>
      <c r="K26" s="3">
        <f t="shared" si="6"/>
        <v>102.80024999999999</v>
      </c>
      <c r="L26" s="3">
        <f t="shared" si="7"/>
        <v>97.824750000000009</v>
      </c>
      <c r="M26" s="3">
        <f t="shared" si="8"/>
        <v>4.9754999999999825</v>
      </c>
      <c r="N26" s="3">
        <f t="shared" si="9"/>
        <v>102.82031249999999</v>
      </c>
      <c r="O26" s="3">
        <f t="shared" si="10"/>
        <v>97.804687500000014</v>
      </c>
      <c r="P26" s="3">
        <f t="shared" si="11"/>
        <v>5.0156249999999716</v>
      </c>
      <c r="Q26" s="3">
        <f t="shared" si="12"/>
        <v>101.60075984589039</v>
      </c>
      <c r="R26" s="3">
        <f t="shared" si="13"/>
        <v>99.024240154109606</v>
      </c>
      <c r="S26" s="3">
        <f t="shared" si="14"/>
        <v>2.5765196917807884</v>
      </c>
      <c r="T26" t="s">
        <v>151</v>
      </c>
      <c r="U26">
        <v>25</v>
      </c>
      <c r="V26">
        <v>4</v>
      </c>
    </row>
    <row r="27" spans="1:22">
      <c r="A27" t="s">
        <v>61</v>
      </c>
      <c r="B27" s="1">
        <v>4.3999999999999997E-2</v>
      </c>
      <c r="C27" s="1">
        <v>5.4000000000000003E-3</v>
      </c>
      <c r="D27" s="1">
        <f t="shared" si="0"/>
        <v>4.9399999999999999E-2</v>
      </c>
      <c r="E27" s="1">
        <v>0.52100000000000002</v>
      </c>
      <c r="F27" s="1">
        <f t="shared" si="1"/>
        <v>2.1000000000000019E-2</v>
      </c>
      <c r="G27" s="2">
        <f t="shared" si="2"/>
        <v>1E-4</v>
      </c>
      <c r="H27" s="2">
        <f t="shared" si="3"/>
        <v>0.52110000000000001</v>
      </c>
      <c r="I27" s="2">
        <f t="shared" si="4"/>
        <v>0.50635890410958906</v>
      </c>
      <c r="J27" s="3">
        <f t="shared" si="5"/>
        <v>117.69999999999999</v>
      </c>
      <c r="K27" s="3">
        <f t="shared" si="6"/>
        <v>61.321699999999993</v>
      </c>
      <c r="L27" s="3">
        <f t="shared" si="7"/>
        <v>56.378299999999996</v>
      </c>
      <c r="M27" s="3">
        <f t="shared" si="8"/>
        <v>4.9433999999999969</v>
      </c>
      <c r="N27" s="3">
        <f t="shared" si="9"/>
        <v>61.333469999999998</v>
      </c>
      <c r="O27" s="3">
        <f t="shared" si="10"/>
        <v>56.36652999999999</v>
      </c>
      <c r="P27" s="3">
        <f t="shared" si="11"/>
        <v>4.9669400000000081</v>
      </c>
      <c r="Q27" s="3">
        <f t="shared" si="12"/>
        <v>59.598443013698628</v>
      </c>
      <c r="R27" s="3">
        <f t="shared" si="13"/>
        <v>58.101556986301361</v>
      </c>
      <c r="S27" s="3">
        <f t="shared" si="14"/>
        <v>1.4968860273972666</v>
      </c>
      <c r="T27" t="s">
        <v>157</v>
      </c>
      <c r="U27">
        <v>26</v>
      </c>
      <c r="V27">
        <v>9</v>
      </c>
    </row>
    <row r="28" spans="1:22">
      <c r="A28" t="s">
        <v>8</v>
      </c>
      <c r="B28" s="1">
        <v>0.31</v>
      </c>
      <c r="C28" s="1">
        <v>0.40460000000000002</v>
      </c>
      <c r="D28" s="1">
        <f t="shared" si="0"/>
        <v>0.71460000000000001</v>
      </c>
      <c r="E28" s="1">
        <v>0.50180000000000002</v>
      </c>
      <c r="F28" s="1">
        <f t="shared" si="1"/>
        <v>1.8000000000000238E-3</v>
      </c>
      <c r="G28" s="2">
        <f t="shared" si="2"/>
        <v>6.9999999999999999E-4</v>
      </c>
      <c r="H28" s="2">
        <f t="shared" si="3"/>
        <v>0.50250000000000006</v>
      </c>
      <c r="I28" s="2">
        <f t="shared" si="4"/>
        <v>0.50530821917808233</v>
      </c>
      <c r="J28" s="3">
        <f t="shared" si="5"/>
        <v>829.25</v>
      </c>
      <c r="K28" s="3">
        <f t="shared" si="6"/>
        <v>416.11765000000003</v>
      </c>
      <c r="L28" s="3">
        <f t="shared" si="7"/>
        <v>413.13234999999997</v>
      </c>
      <c r="M28" s="3">
        <f t="shared" si="8"/>
        <v>2.985300000000052</v>
      </c>
      <c r="N28" s="3">
        <f t="shared" si="9"/>
        <v>416.69812500000006</v>
      </c>
      <c r="O28" s="3">
        <f t="shared" si="10"/>
        <v>412.55187499999994</v>
      </c>
      <c r="P28" s="3">
        <f t="shared" si="11"/>
        <v>4.1462500000001228</v>
      </c>
      <c r="Q28" s="3">
        <f t="shared" si="12"/>
        <v>419.02684075342478</v>
      </c>
      <c r="R28" s="3">
        <f t="shared" si="13"/>
        <v>410.22315924657522</v>
      </c>
      <c r="S28" s="3">
        <f t="shared" si="14"/>
        <v>8.8036815068495571</v>
      </c>
      <c r="T28" t="s">
        <v>159</v>
      </c>
      <c r="U28">
        <v>27</v>
      </c>
      <c r="V28">
        <v>3</v>
      </c>
    </row>
    <row r="29" spans="1:22">
      <c r="A29" t="s">
        <v>65</v>
      </c>
      <c r="B29" s="1">
        <v>3.6999999999999998E-2</v>
      </c>
      <c r="C29" s="1">
        <v>3.5000000000000001E-3</v>
      </c>
      <c r="D29" s="1">
        <f t="shared" si="0"/>
        <v>4.0500000000000001E-2</v>
      </c>
      <c r="E29" s="1">
        <v>0.51</v>
      </c>
      <c r="F29" s="1">
        <f t="shared" si="1"/>
        <v>1.0000000000000009E-2</v>
      </c>
      <c r="G29" s="2">
        <f t="shared" si="2"/>
        <v>0</v>
      </c>
      <c r="H29" s="2">
        <f t="shared" si="3"/>
        <v>0.51</v>
      </c>
      <c r="I29" s="2">
        <f t="shared" si="4"/>
        <v>0.5025342465753424</v>
      </c>
      <c r="J29" s="3">
        <f t="shared" si="5"/>
        <v>98.974999999999994</v>
      </c>
      <c r="K29" s="3">
        <f t="shared" si="6"/>
        <v>50.477249999999998</v>
      </c>
      <c r="L29" s="3">
        <f t="shared" si="7"/>
        <v>48.497749999999996</v>
      </c>
      <c r="M29" s="3">
        <f t="shared" si="8"/>
        <v>1.9795000000000016</v>
      </c>
      <c r="N29" s="3">
        <f t="shared" si="9"/>
        <v>50.477249999999998</v>
      </c>
      <c r="O29" s="3">
        <f t="shared" si="10"/>
        <v>48.497749999999996</v>
      </c>
      <c r="P29" s="3">
        <f t="shared" si="11"/>
        <v>1.9795000000000016</v>
      </c>
      <c r="Q29" s="3">
        <f t="shared" si="12"/>
        <v>49.73832705479451</v>
      </c>
      <c r="R29" s="3">
        <f t="shared" si="13"/>
        <v>49.236672945205484</v>
      </c>
      <c r="S29" s="3">
        <f t="shared" si="14"/>
        <v>0.50165410958902612</v>
      </c>
      <c r="T29" t="s">
        <v>157</v>
      </c>
      <c r="U29">
        <v>28</v>
      </c>
      <c r="V29">
        <v>6</v>
      </c>
    </row>
    <row r="30" spans="1:22">
      <c r="A30" t="s">
        <v>62</v>
      </c>
      <c r="B30" s="1">
        <v>3.9E-2</v>
      </c>
      <c r="C30" s="1">
        <v>1.6000000000000001E-3</v>
      </c>
      <c r="D30" s="1">
        <f t="shared" si="0"/>
        <v>4.0599999999999997E-2</v>
      </c>
      <c r="E30" s="1">
        <v>0.50490000000000002</v>
      </c>
      <c r="F30" s="1">
        <f t="shared" si="1"/>
        <v>4.9000000000000155E-3</v>
      </c>
      <c r="G30" s="2">
        <f t="shared" si="2"/>
        <v>0</v>
      </c>
      <c r="H30" s="2">
        <f t="shared" si="3"/>
        <v>0.50490000000000002</v>
      </c>
      <c r="I30" s="2">
        <f t="shared" si="4"/>
        <v>0.50130890410958906</v>
      </c>
      <c r="J30" s="3">
        <f t="shared" si="5"/>
        <v>104.325</v>
      </c>
      <c r="K30" s="3">
        <f t="shared" si="6"/>
        <v>52.673692500000001</v>
      </c>
      <c r="L30" s="3">
        <f t="shared" si="7"/>
        <v>51.651307500000001</v>
      </c>
      <c r="M30" s="3">
        <f t="shared" si="8"/>
        <v>1.0223849999999999</v>
      </c>
      <c r="N30" s="3">
        <f t="shared" si="9"/>
        <v>52.673692500000001</v>
      </c>
      <c r="O30" s="3">
        <f t="shared" si="10"/>
        <v>51.651307500000001</v>
      </c>
      <c r="P30" s="3">
        <f t="shared" si="11"/>
        <v>1.0223849999999999</v>
      </c>
      <c r="Q30" s="3">
        <f t="shared" si="12"/>
        <v>52.299051421232882</v>
      </c>
      <c r="R30" s="3">
        <f t="shared" si="13"/>
        <v>52.025948578767121</v>
      </c>
      <c r="S30" s="3">
        <f t="shared" si="14"/>
        <v>0.27310284246576089</v>
      </c>
      <c r="T30" t="s">
        <v>160</v>
      </c>
      <c r="U30">
        <v>29</v>
      </c>
      <c r="V30">
        <v>4</v>
      </c>
    </row>
    <row r="31" spans="1:22">
      <c r="A31" t="s">
        <v>46</v>
      </c>
      <c r="B31" s="1">
        <v>6.5000000000000002E-2</v>
      </c>
      <c r="C31" s="1">
        <v>5.8999999999999999E-3</v>
      </c>
      <c r="D31" s="1">
        <f t="shared" si="0"/>
        <v>7.0900000000000005E-2</v>
      </c>
      <c r="E31" s="1">
        <v>0.50290000000000001</v>
      </c>
      <c r="F31" s="1">
        <f t="shared" si="1"/>
        <v>2.9000000000000137E-3</v>
      </c>
      <c r="G31" s="2">
        <f t="shared" si="2"/>
        <v>0</v>
      </c>
      <c r="H31" s="2">
        <f t="shared" si="3"/>
        <v>0.50290000000000001</v>
      </c>
      <c r="I31" s="2">
        <f t="shared" si="4"/>
        <v>0.50129109589041088</v>
      </c>
      <c r="J31" s="3">
        <f t="shared" si="5"/>
        <v>173.875</v>
      </c>
      <c r="K31" s="3">
        <f t="shared" si="6"/>
        <v>87.441737500000002</v>
      </c>
      <c r="L31" s="3">
        <f t="shared" si="7"/>
        <v>86.433262499999998</v>
      </c>
      <c r="M31" s="3">
        <f t="shared" si="8"/>
        <v>1.0084750000000042</v>
      </c>
      <c r="N31" s="3">
        <f t="shared" si="9"/>
        <v>87.441737500000002</v>
      </c>
      <c r="O31" s="3">
        <f t="shared" si="10"/>
        <v>86.433262499999998</v>
      </c>
      <c r="P31" s="3">
        <f t="shared" si="11"/>
        <v>1.0084750000000042</v>
      </c>
      <c r="Q31" s="3">
        <f t="shared" si="12"/>
        <v>87.161989297945198</v>
      </c>
      <c r="R31" s="3">
        <f t="shared" si="13"/>
        <v>86.713010702054802</v>
      </c>
      <c r="S31" s="3">
        <f t="shared" si="14"/>
        <v>0.44897859589039513</v>
      </c>
      <c r="T31" t="s">
        <v>153</v>
      </c>
      <c r="U31">
        <v>30</v>
      </c>
      <c r="V31">
        <v>2</v>
      </c>
    </row>
    <row r="32" spans="1:22">
      <c r="A32" t="s">
        <v>51</v>
      </c>
      <c r="B32" s="1">
        <v>5.0999999999999997E-2</v>
      </c>
      <c r="C32" s="1">
        <v>0.15</v>
      </c>
      <c r="D32" s="1">
        <f t="shared" si="0"/>
        <v>0.20099999999999998</v>
      </c>
      <c r="E32" s="1">
        <v>0.5</v>
      </c>
      <c r="F32" s="1">
        <f t="shared" si="1"/>
        <v>0</v>
      </c>
      <c r="G32" s="2">
        <f t="shared" si="2"/>
        <v>0</v>
      </c>
      <c r="H32" s="2">
        <f t="shared" si="3"/>
        <v>0.5</v>
      </c>
      <c r="I32" s="2">
        <f t="shared" si="4"/>
        <v>0.5</v>
      </c>
      <c r="J32" s="3">
        <f t="shared" si="5"/>
        <v>136.42499999999998</v>
      </c>
      <c r="K32" s="3">
        <f t="shared" si="6"/>
        <v>68.212499999999991</v>
      </c>
      <c r="L32" s="3">
        <f t="shared" si="7"/>
        <v>68.212499999999991</v>
      </c>
      <c r="M32" s="3">
        <f t="shared" si="8"/>
        <v>0</v>
      </c>
      <c r="N32" s="3">
        <f t="shared" si="9"/>
        <v>68.212499999999991</v>
      </c>
      <c r="O32" s="3">
        <f t="shared" si="10"/>
        <v>68.212499999999991</v>
      </c>
      <c r="P32" s="3">
        <f t="shared" si="11"/>
        <v>0</v>
      </c>
      <c r="Q32" s="3">
        <f t="shared" si="12"/>
        <v>68.212499999999991</v>
      </c>
      <c r="R32" s="3">
        <f t="shared" si="13"/>
        <v>68.212499999999991</v>
      </c>
      <c r="S32" s="3">
        <f t="shared" si="14"/>
        <v>0</v>
      </c>
      <c r="T32" t="s">
        <v>151</v>
      </c>
      <c r="U32">
        <v>31</v>
      </c>
      <c r="V32">
        <v>0</v>
      </c>
    </row>
    <row r="33" spans="1:22">
      <c r="A33" t="s">
        <v>50</v>
      </c>
      <c r="B33" s="1">
        <v>5.1999999999999998E-2</v>
      </c>
      <c r="C33" s="1">
        <v>2.7199999999999998E-2</v>
      </c>
      <c r="D33" s="1">
        <f t="shared" si="0"/>
        <v>7.9199999999999993E-2</v>
      </c>
      <c r="E33" s="1">
        <v>0.48920000000000002</v>
      </c>
      <c r="F33" s="1">
        <f t="shared" si="1"/>
        <v>-1.0799999999999976E-2</v>
      </c>
      <c r="G33" s="2">
        <f t="shared" si="2"/>
        <v>2.9999999999999997E-4</v>
      </c>
      <c r="H33" s="2">
        <f t="shared" si="3"/>
        <v>0.48950000000000005</v>
      </c>
      <c r="I33" s="2">
        <f t="shared" si="4"/>
        <v>0.49626027397260281</v>
      </c>
      <c r="J33" s="3">
        <f t="shared" si="5"/>
        <v>139.1</v>
      </c>
      <c r="K33" s="3">
        <f t="shared" si="6"/>
        <v>68.047719999999998</v>
      </c>
      <c r="L33" s="3">
        <f t="shared" si="7"/>
        <v>71.052279999999996</v>
      </c>
      <c r="M33" s="3">
        <f t="shared" si="8"/>
        <v>-3.0045599999999979</v>
      </c>
      <c r="N33" s="3">
        <f t="shared" si="9"/>
        <v>68.089449999999999</v>
      </c>
      <c r="O33" s="3">
        <f t="shared" si="10"/>
        <v>71.010549999999995</v>
      </c>
      <c r="P33" s="3">
        <f t="shared" si="11"/>
        <v>-2.9210999999999956</v>
      </c>
      <c r="Q33" s="3">
        <f t="shared" si="12"/>
        <v>69.029804109589051</v>
      </c>
      <c r="R33" s="3">
        <f t="shared" si="13"/>
        <v>70.070195890410943</v>
      </c>
      <c r="S33" s="3">
        <f t="shared" si="14"/>
        <v>-1.0403917808218921</v>
      </c>
      <c r="T33" t="s">
        <v>153</v>
      </c>
      <c r="U33">
        <v>32</v>
      </c>
      <c r="V33">
        <v>2</v>
      </c>
    </row>
    <row r="34" spans="1:22">
      <c r="A34" t="s">
        <v>35</v>
      </c>
      <c r="B34" s="1">
        <v>9.7000000000000003E-2</v>
      </c>
      <c r="C34" s="1">
        <v>1.1599999999999999E-2</v>
      </c>
      <c r="D34" s="1">
        <f t="shared" ref="D34:D64" si="15">C34+B34</f>
        <v>0.1086</v>
      </c>
      <c r="E34" s="1">
        <v>0.49419999999999997</v>
      </c>
      <c r="F34" s="1">
        <f t="shared" ref="F34:F64" si="16">E34-0.5</f>
        <v>-5.8000000000000274E-3</v>
      </c>
      <c r="G34" s="2">
        <f t="shared" ref="G34:G64" si="17">ABS(ROUND(F34*C34,4))</f>
        <v>1E-4</v>
      </c>
      <c r="H34" s="2">
        <f t="shared" ref="H34:H64" si="18">E34+G34</f>
        <v>0.49429999999999996</v>
      </c>
      <c r="I34" s="2">
        <f t="shared" ref="I34:I64" si="19">(H34*B34+(0.073*2-B34)*0.5)/(0.073*2)</f>
        <v>0.49621301369863008</v>
      </c>
      <c r="J34" s="3">
        <f t="shared" ref="J34:J64" si="20">2675*B34</f>
        <v>259.47500000000002</v>
      </c>
      <c r="K34" s="3">
        <f t="shared" ref="K34:K64" si="21">J34*E34</f>
        <v>128.23254500000002</v>
      </c>
      <c r="L34" s="3">
        <f t="shared" ref="L34:L64" si="22">J34-K34</f>
        <v>131.24245500000001</v>
      </c>
      <c r="M34" s="3">
        <f t="shared" ref="M34:M64" si="23">K34-L34</f>
        <v>-3.0099099999999908</v>
      </c>
      <c r="N34" s="3">
        <f t="shared" ref="N34:N64" si="24">J34*H34</f>
        <v>128.25849249999999</v>
      </c>
      <c r="O34" s="3">
        <f t="shared" ref="O34:O64" si="25">J34-N34</f>
        <v>131.21650750000003</v>
      </c>
      <c r="P34" s="3">
        <f t="shared" ref="P34:P64" si="26">N34-O34</f>
        <v>-2.9580150000000458</v>
      </c>
      <c r="Q34" s="3">
        <f t="shared" ref="Q34:Q64" si="27">J34*I34</f>
        <v>128.75487172945205</v>
      </c>
      <c r="R34" s="3">
        <f t="shared" ref="R34:R64" si="28">J34-Q34</f>
        <v>130.72012827054797</v>
      </c>
      <c r="S34" s="3">
        <f t="shared" ref="S34:S64" si="29">Q34-R34</f>
        <v>-1.9652565410959255</v>
      </c>
      <c r="T34" t="s">
        <v>157</v>
      </c>
      <c r="U34">
        <v>33</v>
      </c>
      <c r="V34">
        <v>1</v>
      </c>
    </row>
    <row r="35" spans="1:22">
      <c r="A35" t="s">
        <v>53</v>
      </c>
      <c r="B35" s="1">
        <v>4.9000000000000002E-2</v>
      </c>
      <c r="C35" s="1">
        <v>2.5899999999999999E-2</v>
      </c>
      <c r="D35" s="1">
        <f t="shared" si="15"/>
        <v>7.4899999999999994E-2</v>
      </c>
      <c r="E35" s="1">
        <v>0.48480000000000001</v>
      </c>
      <c r="F35" s="1">
        <f t="shared" si="16"/>
        <v>-1.5199999999999991E-2</v>
      </c>
      <c r="G35" s="2">
        <f t="shared" si="17"/>
        <v>4.0000000000000002E-4</v>
      </c>
      <c r="H35" s="2">
        <f t="shared" si="18"/>
        <v>0.48520000000000002</v>
      </c>
      <c r="I35" s="2">
        <f t="shared" si="19"/>
        <v>0.49503287671232882</v>
      </c>
      <c r="J35" s="3">
        <f t="shared" si="20"/>
        <v>131.07500000000002</v>
      </c>
      <c r="K35" s="3">
        <f t="shared" si="21"/>
        <v>63.54516000000001</v>
      </c>
      <c r="L35" s="3">
        <f t="shared" si="22"/>
        <v>67.529840000000007</v>
      </c>
      <c r="M35" s="3">
        <f t="shared" si="23"/>
        <v>-3.9846799999999973</v>
      </c>
      <c r="N35" s="3">
        <f t="shared" si="24"/>
        <v>63.597590000000011</v>
      </c>
      <c r="O35" s="3">
        <f t="shared" si="25"/>
        <v>67.477410000000006</v>
      </c>
      <c r="P35" s="3">
        <f t="shared" si="26"/>
        <v>-3.8798199999999952</v>
      </c>
      <c r="Q35" s="3">
        <f t="shared" si="27"/>
        <v>64.886434315068513</v>
      </c>
      <c r="R35" s="3">
        <f t="shared" si="28"/>
        <v>66.188565684931504</v>
      </c>
      <c r="S35" s="3">
        <f t="shared" si="29"/>
        <v>-1.3021313698629911</v>
      </c>
      <c r="T35" t="s">
        <v>153</v>
      </c>
      <c r="U35">
        <v>34</v>
      </c>
      <c r="V35">
        <v>3</v>
      </c>
    </row>
    <row r="36" spans="1:22">
      <c r="A36" t="s">
        <v>40</v>
      </c>
      <c r="B36" s="1">
        <v>7.4999999999999997E-2</v>
      </c>
      <c r="C36" s="1">
        <v>9.1999999999999998E-3</v>
      </c>
      <c r="D36" s="1">
        <f t="shared" si="15"/>
        <v>8.4199999999999997E-2</v>
      </c>
      <c r="E36" s="1">
        <v>0.48759999999999998</v>
      </c>
      <c r="F36" s="1">
        <f t="shared" si="16"/>
        <v>-1.2400000000000022E-2</v>
      </c>
      <c r="G36" s="2">
        <f t="shared" si="17"/>
        <v>1E-4</v>
      </c>
      <c r="H36" s="2">
        <f t="shared" si="18"/>
        <v>0.48769999999999997</v>
      </c>
      <c r="I36" s="2">
        <f t="shared" si="19"/>
        <v>0.493681506849315</v>
      </c>
      <c r="J36" s="3">
        <f t="shared" si="20"/>
        <v>200.625</v>
      </c>
      <c r="K36" s="3">
        <f t="shared" si="21"/>
        <v>97.824749999999995</v>
      </c>
      <c r="L36" s="3">
        <f t="shared" si="22"/>
        <v>102.80025000000001</v>
      </c>
      <c r="M36" s="3">
        <f t="shared" si="23"/>
        <v>-4.9755000000000109</v>
      </c>
      <c r="N36" s="3">
        <f t="shared" si="24"/>
        <v>97.844812499999989</v>
      </c>
      <c r="O36" s="3">
        <f t="shared" si="25"/>
        <v>102.78018750000001</v>
      </c>
      <c r="P36" s="3">
        <f t="shared" si="26"/>
        <v>-4.9353750000000218</v>
      </c>
      <c r="Q36" s="3">
        <f t="shared" si="27"/>
        <v>99.044852311643822</v>
      </c>
      <c r="R36" s="3">
        <f t="shared" si="28"/>
        <v>101.58014768835618</v>
      </c>
      <c r="S36" s="3">
        <f t="shared" si="29"/>
        <v>-2.5352953767123552</v>
      </c>
      <c r="T36" t="s">
        <v>157</v>
      </c>
      <c r="U36">
        <v>35</v>
      </c>
      <c r="V36">
        <v>0</v>
      </c>
    </row>
    <row r="37" spans="1:22">
      <c r="A37" t="s">
        <v>57</v>
      </c>
      <c r="B37" s="1">
        <v>4.7E-2</v>
      </c>
      <c r="C37" s="1">
        <v>0.01</v>
      </c>
      <c r="D37" s="1">
        <f t="shared" si="15"/>
        <v>5.7000000000000002E-2</v>
      </c>
      <c r="E37" s="1">
        <v>0.47620000000000001</v>
      </c>
      <c r="F37" s="1">
        <f t="shared" si="16"/>
        <v>-2.3799999999999988E-2</v>
      </c>
      <c r="G37" s="2">
        <f t="shared" si="17"/>
        <v>2.0000000000000001E-4</v>
      </c>
      <c r="H37" s="2">
        <f t="shared" si="18"/>
        <v>0.47639999999999999</v>
      </c>
      <c r="I37" s="2">
        <f t="shared" si="19"/>
        <v>0.49240273972602738</v>
      </c>
      <c r="J37" s="3">
        <f t="shared" si="20"/>
        <v>125.72499999999999</v>
      </c>
      <c r="K37" s="3">
        <f t="shared" si="21"/>
        <v>59.870244999999997</v>
      </c>
      <c r="L37" s="3">
        <f t="shared" si="22"/>
        <v>65.854754999999997</v>
      </c>
      <c r="M37" s="3">
        <f t="shared" si="23"/>
        <v>-5.9845100000000002</v>
      </c>
      <c r="N37" s="3">
        <f t="shared" si="24"/>
        <v>59.895389999999999</v>
      </c>
      <c r="O37" s="3">
        <f t="shared" si="25"/>
        <v>65.829610000000002</v>
      </c>
      <c r="P37" s="3">
        <f t="shared" si="26"/>
        <v>-5.9342200000000034</v>
      </c>
      <c r="Q37" s="3">
        <f t="shared" si="27"/>
        <v>61.907334452054791</v>
      </c>
      <c r="R37" s="3">
        <f t="shared" si="28"/>
        <v>63.817665547945204</v>
      </c>
      <c r="S37" s="3">
        <f t="shared" si="29"/>
        <v>-1.9103310958904132</v>
      </c>
      <c r="T37" t="s">
        <v>153</v>
      </c>
      <c r="U37">
        <v>36</v>
      </c>
      <c r="V37">
        <v>6</v>
      </c>
    </row>
    <row r="38" spans="1:22">
      <c r="A38" t="s">
        <v>49</v>
      </c>
      <c r="B38" s="1">
        <v>5.6000000000000001E-2</v>
      </c>
      <c r="C38" s="1">
        <v>2.3999999999999998E-3</v>
      </c>
      <c r="D38" s="1">
        <f t="shared" si="15"/>
        <v>5.8400000000000001E-2</v>
      </c>
      <c r="E38" s="1">
        <v>0.4768</v>
      </c>
      <c r="F38" s="1">
        <f t="shared" si="16"/>
        <v>-2.3199999999999998E-2</v>
      </c>
      <c r="G38" s="2">
        <f t="shared" si="17"/>
        <v>1E-4</v>
      </c>
      <c r="H38" s="2">
        <f t="shared" si="18"/>
        <v>0.47689999999999999</v>
      </c>
      <c r="I38" s="2">
        <f t="shared" si="19"/>
        <v>0.49113972602739731</v>
      </c>
      <c r="J38" s="3">
        <f t="shared" si="20"/>
        <v>149.80000000000001</v>
      </c>
      <c r="K38" s="3">
        <f t="shared" si="21"/>
        <v>71.424640000000011</v>
      </c>
      <c r="L38" s="3">
        <f t="shared" si="22"/>
        <v>78.375360000000001</v>
      </c>
      <c r="M38" s="3">
        <f t="shared" si="23"/>
        <v>-6.9507199999999898</v>
      </c>
      <c r="N38" s="3">
        <f t="shared" si="24"/>
        <v>71.439620000000005</v>
      </c>
      <c r="O38" s="3">
        <f t="shared" si="25"/>
        <v>78.360380000000006</v>
      </c>
      <c r="P38" s="3">
        <f t="shared" si="26"/>
        <v>-6.9207600000000014</v>
      </c>
      <c r="Q38" s="3">
        <f t="shared" si="27"/>
        <v>73.572730958904117</v>
      </c>
      <c r="R38" s="3">
        <f t="shared" si="28"/>
        <v>76.227269041095894</v>
      </c>
      <c r="S38" s="3">
        <f t="shared" si="29"/>
        <v>-2.6545380821917774</v>
      </c>
      <c r="T38" t="s">
        <v>156</v>
      </c>
      <c r="U38">
        <v>37</v>
      </c>
      <c r="V38">
        <v>4</v>
      </c>
    </row>
    <row r="39" spans="1:22">
      <c r="A39" t="s">
        <v>54</v>
      </c>
      <c r="B39" s="1">
        <v>4.9000000000000002E-2</v>
      </c>
      <c r="C39" s="1">
        <v>8.6E-3</v>
      </c>
      <c r="D39" s="1">
        <f t="shared" si="15"/>
        <v>5.7599999999999998E-2</v>
      </c>
      <c r="E39" s="1">
        <v>0.4733</v>
      </c>
      <c r="F39" s="1">
        <f t="shared" si="16"/>
        <v>-2.6700000000000002E-2</v>
      </c>
      <c r="G39" s="2">
        <f t="shared" si="17"/>
        <v>2.0000000000000001E-4</v>
      </c>
      <c r="H39" s="2">
        <f t="shared" si="18"/>
        <v>0.47349999999999998</v>
      </c>
      <c r="I39" s="2">
        <f t="shared" si="19"/>
        <v>0.49110616438356169</v>
      </c>
      <c r="J39" s="3">
        <f t="shared" si="20"/>
        <v>131.07500000000002</v>
      </c>
      <c r="K39" s="3">
        <f t="shared" si="21"/>
        <v>62.037797500000011</v>
      </c>
      <c r="L39" s="3">
        <f t="shared" si="22"/>
        <v>69.037202500000006</v>
      </c>
      <c r="M39" s="3">
        <f t="shared" si="23"/>
        <v>-6.9994049999999959</v>
      </c>
      <c r="N39" s="3">
        <f t="shared" si="24"/>
        <v>62.064012500000004</v>
      </c>
      <c r="O39" s="3">
        <f t="shared" si="25"/>
        <v>69.010987500000013</v>
      </c>
      <c r="P39" s="3">
        <f t="shared" si="26"/>
        <v>-6.946975000000009</v>
      </c>
      <c r="Q39" s="3">
        <f t="shared" si="27"/>
        <v>64.371740496575356</v>
      </c>
      <c r="R39" s="3">
        <f t="shared" si="28"/>
        <v>66.703259503424661</v>
      </c>
      <c r="S39" s="3">
        <f t="shared" si="29"/>
        <v>-2.3315190068493052</v>
      </c>
      <c r="T39" t="s">
        <v>159</v>
      </c>
      <c r="U39">
        <v>38</v>
      </c>
      <c r="V39">
        <v>8</v>
      </c>
    </row>
    <row r="40" spans="1:22">
      <c r="A40" t="s">
        <v>60</v>
      </c>
      <c r="B40" s="1">
        <v>4.3999999999999997E-2</v>
      </c>
      <c r="C40" s="1">
        <v>7.3000000000000001E-3</v>
      </c>
      <c r="D40" s="1">
        <f t="shared" si="15"/>
        <v>5.1299999999999998E-2</v>
      </c>
      <c r="E40" s="1">
        <v>0.47010000000000002</v>
      </c>
      <c r="F40" s="1">
        <f t="shared" si="16"/>
        <v>-2.9899999999999982E-2</v>
      </c>
      <c r="G40" s="2">
        <f t="shared" si="17"/>
        <v>2.0000000000000001E-4</v>
      </c>
      <c r="H40" s="2">
        <f t="shared" si="18"/>
        <v>0.4703</v>
      </c>
      <c r="I40" s="2">
        <f t="shared" si="19"/>
        <v>0.4910493150684932</v>
      </c>
      <c r="J40" s="3">
        <f t="shared" si="20"/>
        <v>117.69999999999999</v>
      </c>
      <c r="K40" s="3">
        <f t="shared" si="21"/>
        <v>55.330769999999994</v>
      </c>
      <c r="L40" s="3">
        <f t="shared" si="22"/>
        <v>62.369229999999995</v>
      </c>
      <c r="M40" s="3">
        <f t="shared" si="23"/>
        <v>-7.0384600000000006</v>
      </c>
      <c r="N40" s="3">
        <f t="shared" si="24"/>
        <v>55.354309999999991</v>
      </c>
      <c r="O40" s="3">
        <f t="shared" si="25"/>
        <v>62.345689999999998</v>
      </c>
      <c r="P40" s="3">
        <f t="shared" si="26"/>
        <v>-6.9913800000000066</v>
      </c>
      <c r="Q40" s="3">
        <f t="shared" si="27"/>
        <v>57.796504383561647</v>
      </c>
      <c r="R40" s="3">
        <f t="shared" si="28"/>
        <v>59.903495616438342</v>
      </c>
      <c r="S40" s="3">
        <f t="shared" si="29"/>
        <v>-2.1069912328766947</v>
      </c>
      <c r="T40" t="s">
        <v>157</v>
      </c>
      <c r="U40">
        <v>39</v>
      </c>
      <c r="V40">
        <v>10</v>
      </c>
    </row>
    <row r="41" spans="1:22">
      <c r="A41" t="s">
        <v>66</v>
      </c>
      <c r="B41" s="1">
        <v>3.6999999999999998E-2</v>
      </c>
      <c r="C41" s="1">
        <v>5.0000000000000001E-4</v>
      </c>
      <c r="D41" s="1">
        <f t="shared" si="15"/>
        <v>3.7499999999999999E-2</v>
      </c>
      <c r="E41" s="1">
        <v>0.4592</v>
      </c>
      <c r="F41" s="1">
        <f t="shared" si="16"/>
        <v>-4.0800000000000003E-2</v>
      </c>
      <c r="G41" s="2">
        <f t="shared" si="17"/>
        <v>0</v>
      </c>
      <c r="H41" s="2">
        <f t="shared" si="18"/>
        <v>0.4592</v>
      </c>
      <c r="I41" s="2">
        <f t="shared" si="19"/>
        <v>0.48966027397260276</v>
      </c>
      <c r="J41" s="3">
        <f t="shared" si="20"/>
        <v>98.974999999999994</v>
      </c>
      <c r="K41" s="3">
        <f t="shared" si="21"/>
        <v>45.44932</v>
      </c>
      <c r="L41" s="3">
        <f t="shared" si="22"/>
        <v>53.525679999999994</v>
      </c>
      <c r="M41" s="3">
        <f t="shared" si="23"/>
        <v>-8.076359999999994</v>
      </c>
      <c r="N41" s="3">
        <f t="shared" si="24"/>
        <v>45.44932</v>
      </c>
      <c r="O41" s="3">
        <f t="shared" si="25"/>
        <v>53.525679999999994</v>
      </c>
      <c r="P41" s="3">
        <f t="shared" si="26"/>
        <v>-8.076359999999994</v>
      </c>
      <c r="Q41" s="3">
        <f t="shared" si="27"/>
        <v>48.464125616438352</v>
      </c>
      <c r="R41" s="3">
        <f t="shared" si="28"/>
        <v>50.510874383561642</v>
      </c>
      <c r="S41" s="3">
        <f t="shared" si="29"/>
        <v>-2.0467487671232902</v>
      </c>
      <c r="T41" t="s">
        <v>150</v>
      </c>
      <c r="U41">
        <v>40</v>
      </c>
      <c r="V41">
        <v>14</v>
      </c>
    </row>
    <row r="42" spans="1:22">
      <c r="A42" t="s">
        <v>47</v>
      </c>
      <c r="B42" s="1">
        <v>0.06</v>
      </c>
      <c r="C42" s="1">
        <v>5.0000000000000001E-4</v>
      </c>
      <c r="D42" s="1">
        <f t="shared" si="15"/>
        <v>6.0499999999999998E-2</v>
      </c>
      <c r="E42" s="1">
        <v>0.47199999999999998</v>
      </c>
      <c r="F42" s="1">
        <f t="shared" si="16"/>
        <v>-2.8000000000000025E-2</v>
      </c>
      <c r="G42" s="2">
        <f t="shared" si="17"/>
        <v>0</v>
      </c>
      <c r="H42" s="2">
        <f t="shared" si="18"/>
        <v>0.47199999999999998</v>
      </c>
      <c r="I42" s="2">
        <f t="shared" si="19"/>
        <v>0.48849315068493149</v>
      </c>
      <c r="J42" s="3">
        <f t="shared" si="20"/>
        <v>160.5</v>
      </c>
      <c r="K42" s="3">
        <f t="shared" si="21"/>
        <v>75.756</v>
      </c>
      <c r="L42" s="3">
        <f t="shared" si="22"/>
        <v>84.744</v>
      </c>
      <c r="M42" s="3">
        <f t="shared" si="23"/>
        <v>-8.9879999999999995</v>
      </c>
      <c r="N42" s="3">
        <f t="shared" si="24"/>
        <v>75.756</v>
      </c>
      <c r="O42" s="3">
        <f t="shared" si="25"/>
        <v>84.744</v>
      </c>
      <c r="P42" s="3">
        <f t="shared" si="26"/>
        <v>-8.9879999999999995</v>
      </c>
      <c r="Q42" s="3">
        <f t="shared" si="27"/>
        <v>78.403150684931504</v>
      </c>
      <c r="R42" s="3">
        <f t="shared" si="28"/>
        <v>82.096849315068496</v>
      </c>
      <c r="S42" s="3">
        <f t="shared" si="29"/>
        <v>-3.6936986301369927</v>
      </c>
      <c r="T42" t="s">
        <v>150</v>
      </c>
      <c r="U42">
        <v>41</v>
      </c>
      <c r="V42">
        <v>6</v>
      </c>
    </row>
    <row r="43" spans="1:22">
      <c r="A43" t="s">
        <v>42</v>
      </c>
      <c r="B43" s="1">
        <v>7.2999999999999995E-2</v>
      </c>
      <c r="C43" s="1">
        <v>2.3999999999999998E-3</v>
      </c>
      <c r="D43" s="1">
        <f t="shared" si="15"/>
        <v>7.5399999999999995E-2</v>
      </c>
      <c r="E43" s="1">
        <v>0.47449999999999998</v>
      </c>
      <c r="F43" s="1">
        <f t="shared" si="16"/>
        <v>-2.5500000000000023E-2</v>
      </c>
      <c r="G43" s="2">
        <f t="shared" si="17"/>
        <v>1E-4</v>
      </c>
      <c r="H43" s="2">
        <f t="shared" si="18"/>
        <v>0.47459999999999997</v>
      </c>
      <c r="I43" s="2">
        <f t="shared" si="19"/>
        <v>0.48730000000000001</v>
      </c>
      <c r="J43" s="3">
        <f t="shared" si="20"/>
        <v>195.27499999999998</v>
      </c>
      <c r="K43" s="3">
        <f t="shared" si="21"/>
        <v>92.65798749999999</v>
      </c>
      <c r="L43" s="3">
        <f t="shared" si="22"/>
        <v>102.61701249999999</v>
      </c>
      <c r="M43" s="3">
        <f t="shared" si="23"/>
        <v>-9.9590249999999969</v>
      </c>
      <c r="N43" s="3">
        <f t="shared" si="24"/>
        <v>92.677514999999985</v>
      </c>
      <c r="O43" s="3">
        <f t="shared" si="25"/>
        <v>102.59748499999999</v>
      </c>
      <c r="P43" s="3">
        <f t="shared" si="26"/>
        <v>-9.9199700000000064</v>
      </c>
      <c r="Q43" s="3">
        <f t="shared" si="27"/>
        <v>95.157507499999994</v>
      </c>
      <c r="R43" s="3">
        <f t="shared" si="28"/>
        <v>100.11749249999998</v>
      </c>
      <c r="S43" s="3">
        <f t="shared" si="29"/>
        <v>-4.959984999999989</v>
      </c>
      <c r="T43" t="s">
        <v>157</v>
      </c>
      <c r="U43">
        <v>42</v>
      </c>
      <c r="V43">
        <v>3</v>
      </c>
    </row>
    <row r="44" spans="1:22">
      <c r="A44" t="s">
        <v>45</v>
      </c>
      <c r="B44" s="1">
        <v>6.7000000000000004E-2</v>
      </c>
      <c r="C44" s="1">
        <v>4.0000000000000001E-3</v>
      </c>
      <c r="D44" s="1">
        <f t="shared" si="15"/>
        <v>7.1000000000000008E-2</v>
      </c>
      <c r="E44" s="1">
        <v>0.47189999999999999</v>
      </c>
      <c r="F44" s="1">
        <f t="shared" si="16"/>
        <v>-2.8100000000000014E-2</v>
      </c>
      <c r="G44" s="2">
        <f t="shared" si="17"/>
        <v>1E-4</v>
      </c>
      <c r="H44" s="2">
        <f t="shared" si="18"/>
        <v>0.47199999999999998</v>
      </c>
      <c r="I44" s="2">
        <f t="shared" si="19"/>
        <v>0.48715068493150682</v>
      </c>
      <c r="J44" s="3">
        <f t="shared" si="20"/>
        <v>179.22500000000002</v>
      </c>
      <c r="K44" s="3">
        <f t="shared" si="21"/>
        <v>84.576277500000003</v>
      </c>
      <c r="L44" s="3">
        <f t="shared" si="22"/>
        <v>94.648722500000019</v>
      </c>
      <c r="M44" s="3">
        <f t="shared" si="23"/>
        <v>-10.072445000000016</v>
      </c>
      <c r="N44" s="3">
        <f t="shared" si="24"/>
        <v>84.594200000000001</v>
      </c>
      <c r="O44" s="3">
        <f t="shared" si="25"/>
        <v>94.630800000000022</v>
      </c>
      <c r="P44" s="3">
        <f t="shared" si="26"/>
        <v>-10.036600000000021</v>
      </c>
      <c r="Q44" s="3">
        <f t="shared" si="27"/>
        <v>87.309581506849327</v>
      </c>
      <c r="R44" s="3">
        <f t="shared" si="28"/>
        <v>91.915418493150696</v>
      </c>
      <c r="S44" s="3">
        <f t="shared" si="29"/>
        <v>-4.6058369863013695</v>
      </c>
      <c r="T44" t="s">
        <v>150</v>
      </c>
      <c r="U44">
        <v>43</v>
      </c>
      <c r="V44">
        <v>5</v>
      </c>
    </row>
    <row r="45" spans="1:22">
      <c r="A45" t="s">
        <v>20</v>
      </c>
      <c r="B45" s="1">
        <v>0.21299999999999999</v>
      </c>
      <c r="C45" s="1">
        <v>3.9100000000000003E-2</v>
      </c>
      <c r="D45" s="1">
        <f t="shared" si="15"/>
        <v>0.25209999999999999</v>
      </c>
      <c r="E45" s="1">
        <v>0.4904</v>
      </c>
      <c r="F45" s="1">
        <f t="shared" si="16"/>
        <v>-9.5999999999999974E-3</v>
      </c>
      <c r="G45" s="2">
        <f t="shared" si="17"/>
        <v>4.0000000000000002E-4</v>
      </c>
      <c r="H45" s="2">
        <f t="shared" si="18"/>
        <v>0.49080000000000001</v>
      </c>
      <c r="I45" s="2">
        <f t="shared" si="19"/>
        <v>0.48657808219178089</v>
      </c>
      <c r="J45" s="3">
        <f t="shared" si="20"/>
        <v>569.77499999999998</v>
      </c>
      <c r="K45" s="3">
        <f t="shared" si="21"/>
        <v>279.41766000000001</v>
      </c>
      <c r="L45" s="3">
        <f t="shared" si="22"/>
        <v>290.35733999999997</v>
      </c>
      <c r="M45" s="3">
        <f t="shared" si="23"/>
        <v>-10.939679999999953</v>
      </c>
      <c r="N45" s="3">
        <f t="shared" si="24"/>
        <v>279.64557000000002</v>
      </c>
      <c r="O45" s="3">
        <f t="shared" si="25"/>
        <v>290.12942999999996</v>
      </c>
      <c r="P45" s="3">
        <f t="shared" si="26"/>
        <v>-10.483859999999936</v>
      </c>
      <c r="Q45" s="3">
        <f t="shared" si="27"/>
        <v>277.24002678082195</v>
      </c>
      <c r="R45" s="3">
        <f t="shared" si="28"/>
        <v>292.53497321917803</v>
      </c>
      <c r="S45" s="3">
        <f t="shared" si="29"/>
        <v>-15.294946438356078</v>
      </c>
      <c r="T45" t="s">
        <v>154</v>
      </c>
      <c r="U45">
        <v>44</v>
      </c>
      <c r="V45">
        <v>11</v>
      </c>
    </row>
    <row r="46" spans="1:22">
      <c r="A46" t="s">
        <v>28</v>
      </c>
      <c r="B46" s="1">
        <v>0.14499999999999999</v>
      </c>
      <c r="C46" s="1">
        <v>0.1249</v>
      </c>
      <c r="D46" s="1">
        <f t="shared" si="15"/>
        <v>0.26989999999999997</v>
      </c>
      <c r="E46" s="1">
        <v>0.48320000000000002</v>
      </c>
      <c r="F46" s="1">
        <f t="shared" si="16"/>
        <v>-1.6799999999999982E-2</v>
      </c>
      <c r="G46" s="2">
        <f t="shared" si="17"/>
        <v>2.0999999999999999E-3</v>
      </c>
      <c r="H46" s="2">
        <f t="shared" si="18"/>
        <v>0.48530000000000001</v>
      </c>
      <c r="I46" s="2">
        <f t="shared" si="19"/>
        <v>0.4854006849315069</v>
      </c>
      <c r="J46" s="3">
        <f t="shared" si="20"/>
        <v>387.875</v>
      </c>
      <c r="K46" s="3">
        <f t="shared" si="21"/>
        <v>187.4212</v>
      </c>
      <c r="L46" s="3">
        <f t="shared" si="22"/>
        <v>200.4538</v>
      </c>
      <c r="M46" s="3">
        <f t="shared" si="23"/>
        <v>-13.032600000000002</v>
      </c>
      <c r="N46" s="3">
        <f t="shared" si="24"/>
        <v>188.2357375</v>
      </c>
      <c r="O46" s="3">
        <f t="shared" si="25"/>
        <v>199.6392625</v>
      </c>
      <c r="P46" s="3">
        <f t="shared" si="26"/>
        <v>-11.403525000000002</v>
      </c>
      <c r="Q46" s="3">
        <f t="shared" si="27"/>
        <v>188.27479066780825</v>
      </c>
      <c r="R46" s="3">
        <f t="shared" si="28"/>
        <v>199.60020933219175</v>
      </c>
      <c r="S46" s="3">
        <f t="shared" si="29"/>
        <v>-11.325418664383506</v>
      </c>
      <c r="T46" t="s">
        <v>155</v>
      </c>
      <c r="U46">
        <v>45</v>
      </c>
      <c r="V46">
        <v>7</v>
      </c>
    </row>
    <row r="47" spans="1:22">
      <c r="A47" t="s">
        <v>27</v>
      </c>
      <c r="B47" s="1">
        <v>0.14799999999999999</v>
      </c>
      <c r="C47" s="1">
        <v>0.32879999999999998</v>
      </c>
      <c r="D47" s="1">
        <f t="shared" si="15"/>
        <v>0.4768</v>
      </c>
      <c r="E47" s="1">
        <v>0.47589999999999999</v>
      </c>
      <c r="F47" s="1">
        <f t="shared" si="16"/>
        <v>-2.410000000000001E-2</v>
      </c>
      <c r="G47" s="2">
        <f t="shared" si="17"/>
        <v>7.9000000000000008E-3</v>
      </c>
      <c r="H47" s="2">
        <f t="shared" si="18"/>
        <v>0.48380000000000001</v>
      </c>
      <c r="I47" s="2">
        <f t="shared" si="19"/>
        <v>0.48357808219178083</v>
      </c>
      <c r="J47" s="3">
        <f t="shared" si="20"/>
        <v>395.9</v>
      </c>
      <c r="K47" s="3">
        <f t="shared" si="21"/>
        <v>188.40880999999999</v>
      </c>
      <c r="L47" s="3">
        <f t="shared" si="22"/>
        <v>207.49118999999999</v>
      </c>
      <c r="M47" s="3">
        <f t="shared" si="23"/>
        <v>-19.082380000000001</v>
      </c>
      <c r="N47" s="3">
        <f t="shared" si="24"/>
        <v>191.53641999999999</v>
      </c>
      <c r="O47" s="3">
        <f t="shared" si="25"/>
        <v>204.36357999999998</v>
      </c>
      <c r="P47" s="3">
        <f t="shared" si="26"/>
        <v>-12.827159999999992</v>
      </c>
      <c r="Q47" s="3">
        <f t="shared" si="27"/>
        <v>191.44856273972601</v>
      </c>
      <c r="R47" s="3">
        <f t="shared" si="28"/>
        <v>204.45143726027396</v>
      </c>
      <c r="S47" s="3">
        <f t="shared" si="29"/>
        <v>-13.002874520547948</v>
      </c>
      <c r="T47" t="s">
        <v>157</v>
      </c>
      <c r="U47">
        <v>46</v>
      </c>
      <c r="V47">
        <v>2</v>
      </c>
    </row>
    <row r="48" spans="1:22">
      <c r="A48" t="s">
        <v>23</v>
      </c>
      <c r="B48" s="1">
        <v>0.188</v>
      </c>
      <c r="C48" s="1">
        <v>0.25900000000000001</v>
      </c>
      <c r="D48" s="1">
        <f t="shared" si="15"/>
        <v>0.44700000000000001</v>
      </c>
      <c r="E48" s="1">
        <v>0.48209999999999997</v>
      </c>
      <c r="F48" s="1">
        <f t="shared" si="16"/>
        <v>-1.7900000000000027E-2</v>
      </c>
      <c r="G48" s="2">
        <f t="shared" si="17"/>
        <v>4.5999999999999999E-3</v>
      </c>
      <c r="H48" s="2">
        <f t="shared" si="18"/>
        <v>0.48669999999999997</v>
      </c>
      <c r="I48" s="2">
        <f t="shared" si="19"/>
        <v>0.48287397260273973</v>
      </c>
      <c r="J48" s="3">
        <f t="shared" si="20"/>
        <v>502.9</v>
      </c>
      <c r="K48" s="3">
        <f t="shared" si="21"/>
        <v>242.44808999999998</v>
      </c>
      <c r="L48" s="3">
        <f t="shared" si="22"/>
        <v>260.45191</v>
      </c>
      <c r="M48" s="3">
        <f t="shared" si="23"/>
        <v>-18.003820000000019</v>
      </c>
      <c r="N48" s="3">
        <f t="shared" si="24"/>
        <v>244.76142999999996</v>
      </c>
      <c r="O48" s="3">
        <f t="shared" si="25"/>
        <v>258.13857000000002</v>
      </c>
      <c r="P48" s="3">
        <f t="shared" si="26"/>
        <v>-13.377140000000054</v>
      </c>
      <c r="Q48" s="3">
        <f t="shared" si="27"/>
        <v>242.83732082191781</v>
      </c>
      <c r="R48" s="3">
        <f t="shared" si="28"/>
        <v>260.06267917808213</v>
      </c>
      <c r="S48" s="3">
        <f t="shared" si="29"/>
        <v>-17.225358356164321</v>
      </c>
      <c r="T48" t="s">
        <v>156</v>
      </c>
      <c r="U48">
        <v>47</v>
      </c>
      <c r="V48">
        <v>8</v>
      </c>
    </row>
    <row r="49" spans="1:22">
      <c r="A49" t="s">
        <v>55</v>
      </c>
      <c r="B49" s="1">
        <v>4.8000000000000001E-2</v>
      </c>
      <c r="C49" s="1">
        <v>6.3100000000000003E-2</v>
      </c>
      <c r="D49" s="1">
        <f t="shared" si="15"/>
        <v>0.1111</v>
      </c>
      <c r="E49" s="1">
        <v>0.44190000000000002</v>
      </c>
      <c r="F49" s="1">
        <f t="shared" si="16"/>
        <v>-5.8099999999999985E-2</v>
      </c>
      <c r="G49" s="2">
        <f t="shared" si="17"/>
        <v>3.7000000000000002E-3</v>
      </c>
      <c r="H49" s="2">
        <f t="shared" si="18"/>
        <v>0.4456</v>
      </c>
      <c r="I49" s="2">
        <f t="shared" si="19"/>
        <v>0.48211506849315072</v>
      </c>
      <c r="J49" s="3">
        <f t="shared" si="20"/>
        <v>128.4</v>
      </c>
      <c r="K49" s="3">
        <f t="shared" si="21"/>
        <v>56.739960000000004</v>
      </c>
      <c r="L49" s="3">
        <f t="shared" si="22"/>
        <v>71.660040000000009</v>
      </c>
      <c r="M49" s="3">
        <f t="shared" si="23"/>
        <v>-14.920080000000006</v>
      </c>
      <c r="N49" s="3">
        <f t="shared" si="24"/>
        <v>57.215040000000002</v>
      </c>
      <c r="O49" s="3">
        <f t="shared" si="25"/>
        <v>71.184960000000004</v>
      </c>
      <c r="P49" s="3">
        <f t="shared" si="26"/>
        <v>-13.969920000000002</v>
      </c>
      <c r="Q49" s="3">
        <f t="shared" si="27"/>
        <v>61.903574794520559</v>
      </c>
      <c r="R49" s="3">
        <f t="shared" si="28"/>
        <v>66.496425205479454</v>
      </c>
      <c r="S49" s="3">
        <f t="shared" si="29"/>
        <v>-4.5928504109588957</v>
      </c>
      <c r="T49" t="s">
        <v>153</v>
      </c>
      <c r="U49">
        <v>48</v>
      </c>
      <c r="V49">
        <v>10</v>
      </c>
    </row>
    <row r="50" spans="1:22">
      <c r="A50" t="s">
        <v>48</v>
      </c>
      <c r="B50" s="1">
        <v>5.8000000000000003E-2</v>
      </c>
      <c r="C50" s="1">
        <v>7.7700000000000005E-2</v>
      </c>
      <c r="D50" s="1">
        <f t="shared" si="15"/>
        <v>0.13570000000000002</v>
      </c>
      <c r="E50" s="1">
        <v>0.44159999999999999</v>
      </c>
      <c r="F50" s="1">
        <f t="shared" si="16"/>
        <v>-5.8400000000000007E-2</v>
      </c>
      <c r="G50" s="2">
        <f t="shared" si="17"/>
        <v>4.4999999999999997E-3</v>
      </c>
      <c r="H50" s="2">
        <f t="shared" si="18"/>
        <v>0.4461</v>
      </c>
      <c r="I50" s="2">
        <f t="shared" si="19"/>
        <v>0.47858767123287677</v>
      </c>
      <c r="J50" s="3">
        <f t="shared" si="20"/>
        <v>155.15</v>
      </c>
      <c r="K50" s="3">
        <f t="shared" si="21"/>
        <v>68.514240000000001</v>
      </c>
      <c r="L50" s="3">
        <f t="shared" si="22"/>
        <v>86.635760000000005</v>
      </c>
      <c r="M50" s="3">
        <f t="shared" si="23"/>
        <v>-18.121520000000004</v>
      </c>
      <c r="N50" s="3">
        <f t="shared" si="24"/>
        <v>69.212415000000007</v>
      </c>
      <c r="O50" s="3">
        <f t="shared" si="25"/>
        <v>85.937584999999999</v>
      </c>
      <c r="P50" s="3">
        <f t="shared" si="26"/>
        <v>-16.725169999999991</v>
      </c>
      <c r="Q50" s="3">
        <f t="shared" si="27"/>
        <v>74.25287719178084</v>
      </c>
      <c r="R50" s="3">
        <f t="shared" si="28"/>
        <v>80.897122808219166</v>
      </c>
      <c r="S50" s="3">
        <f t="shared" si="29"/>
        <v>-6.6442456164383259</v>
      </c>
      <c r="T50" t="s">
        <v>157</v>
      </c>
      <c r="U50">
        <v>49</v>
      </c>
      <c r="V50">
        <v>10</v>
      </c>
    </row>
    <row r="51" spans="1:22">
      <c r="A51" t="s">
        <v>9</v>
      </c>
      <c r="B51" s="1">
        <v>0.30399999999999999</v>
      </c>
      <c r="C51" s="1">
        <v>0.18340000000000001</v>
      </c>
      <c r="D51" s="1">
        <f t="shared" si="15"/>
        <v>0.4874</v>
      </c>
      <c r="E51" s="1">
        <v>0.4859</v>
      </c>
      <c r="F51" s="1">
        <f t="shared" si="16"/>
        <v>-1.4100000000000001E-2</v>
      </c>
      <c r="G51" s="2">
        <f t="shared" si="17"/>
        <v>2.5999999999999999E-3</v>
      </c>
      <c r="H51" s="2">
        <f t="shared" si="18"/>
        <v>0.48849999999999999</v>
      </c>
      <c r="I51" s="2">
        <f t="shared" si="19"/>
        <v>0.47605479452054794</v>
      </c>
      <c r="J51" s="3">
        <f t="shared" si="20"/>
        <v>813.19999999999993</v>
      </c>
      <c r="K51" s="3">
        <f t="shared" si="21"/>
        <v>395.13387999999998</v>
      </c>
      <c r="L51" s="3">
        <f t="shared" si="22"/>
        <v>418.06611999999996</v>
      </c>
      <c r="M51" s="3">
        <f t="shared" si="23"/>
        <v>-22.932239999999979</v>
      </c>
      <c r="N51" s="3">
        <f t="shared" si="24"/>
        <v>397.24819999999994</v>
      </c>
      <c r="O51" s="3">
        <f t="shared" si="25"/>
        <v>415.95179999999999</v>
      </c>
      <c r="P51" s="3">
        <f t="shared" si="26"/>
        <v>-18.703600000000051</v>
      </c>
      <c r="Q51" s="3">
        <f t="shared" si="27"/>
        <v>387.12775890410956</v>
      </c>
      <c r="R51" s="3">
        <f t="shared" si="28"/>
        <v>426.07224109589038</v>
      </c>
      <c r="S51" s="3">
        <f t="shared" si="29"/>
        <v>-38.944482191780821</v>
      </c>
      <c r="T51" t="s">
        <v>156</v>
      </c>
      <c r="U51">
        <v>50</v>
      </c>
      <c r="V51">
        <v>14</v>
      </c>
    </row>
    <row r="52" spans="1:22">
      <c r="A52" t="s">
        <v>16</v>
      </c>
      <c r="B52" s="1">
        <v>0.24199999999999999</v>
      </c>
      <c r="C52" s="1">
        <v>1.6500000000000001E-2</v>
      </c>
      <c r="D52" s="1">
        <f t="shared" si="15"/>
        <v>0.25850000000000001</v>
      </c>
      <c r="E52" s="1">
        <v>0.48070000000000002</v>
      </c>
      <c r="F52" s="1">
        <f t="shared" si="16"/>
        <v>-1.9299999999999984E-2</v>
      </c>
      <c r="G52" s="2">
        <f t="shared" si="17"/>
        <v>2.9999999999999997E-4</v>
      </c>
      <c r="H52" s="2">
        <f t="shared" si="18"/>
        <v>0.48100000000000004</v>
      </c>
      <c r="I52" s="2">
        <f t="shared" si="19"/>
        <v>0.46850684931506853</v>
      </c>
      <c r="J52" s="3">
        <f t="shared" si="20"/>
        <v>647.35</v>
      </c>
      <c r="K52" s="3">
        <f t="shared" si="21"/>
        <v>311.18114500000001</v>
      </c>
      <c r="L52" s="3">
        <f t="shared" si="22"/>
        <v>336.16885500000001</v>
      </c>
      <c r="M52" s="3">
        <f t="shared" si="23"/>
        <v>-24.987709999999993</v>
      </c>
      <c r="N52" s="3">
        <f t="shared" si="24"/>
        <v>311.37535000000003</v>
      </c>
      <c r="O52" s="3">
        <f t="shared" si="25"/>
        <v>335.97465</v>
      </c>
      <c r="P52" s="3">
        <f t="shared" si="26"/>
        <v>-24.599299999999971</v>
      </c>
      <c r="Q52" s="3">
        <f t="shared" si="27"/>
        <v>303.2879089041096</v>
      </c>
      <c r="R52" s="3">
        <f t="shared" si="28"/>
        <v>344.06209109589042</v>
      </c>
      <c r="S52" s="3">
        <f t="shared" si="29"/>
        <v>-40.774182191780824</v>
      </c>
      <c r="T52" t="s">
        <v>151</v>
      </c>
      <c r="U52">
        <v>51</v>
      </c>
      <c r="V52">
        <v>11</v>
      </c>
    </row>
    <row r="53" spans="1:22">
      <c r="A53" t="s">
        <v>31</v>
      </c>
      <c r="B53" s="1">
        <v>0.127</v>
      </c>
      <c r="C53" s="1">
        <v>7.0000000000000001E-3</v>
      </c>
      <c r="D53" s="1">
        <f t="shared" si="15"/>
        <v>0.13400000000000001</v>
      </c>
      <c r="E53" s="1">
        <v>0.46310000000000001</v>
      </c>
      <c r="F53" s="1">
        <f t="shared" si="16"/>
        <v>-3.6899999999999988E-2</v>
      </c>
      <c r="G53" s="2">
        <f t="shared" si="17"/>
        <v>2.9999999999999997E-4</v>
      </c>
      <c r="H53" s="2">
        <f t="shared" si="18"/>
        <v>0.46340000000000003</v>
      </c>
      <c r="I53" s="2">
        <f t="shared" si="19"/>
        <v>0.46816301369863011</v>
      </c>
      <c r="J53" s="3">
        <f t="shared" si="20"/>
        <v>339.72500000000002</v>
      </c>
      <c r="K53" s="3">
        <f t="shared" si="21"/>
        <v>157.32664750000001</v>
      </c>
      <c r="L53" s="3">
        <f t="shared" si="22"/>
        <v>182.39835250000002</v>
      </c>
      <c r="M53" s="3">
        <f t="shared" si="23"/>
        <v>-25.071705000000009</v>
      </c>
      <c r="N53" s="3">
        <f t="shared" si="24"/>
        <v>157.42856500000002</v>
      </c>
      <c r="O53" s="3">
        <f t="shared" si="25"/>
        <v>182.296435</v>
      </c>
      <c r="P53" s="3">
        <f t="shared" si="26"/>
        <v>-24.867869999999982</v>
      </c>
      <c r="Q53" s="3">
        <f t="shared" si="27"/>
        <v>159.04667982876714</v>
      </c>
      <c r="R53" s="3">
        <f t="shared" si="28"/>
        <v>180.67832017123288</v>
      </c>
      <c r="S53" s="3">
        <f t="shared" si="29"/>
        <v>-21.631640342465744</v>
      </c>
      <c r="T53" t="s">
        <v>155</v>
      </c>
      <c r="U53">
        <v>52</v>
      </c>
      <c r="V53">
        <v>0</v>
      </c>
    </row>
    <row r="54" spans="1:22">
      <c r="A54" t="s">
        <v>36</v>
      </c>
      <c r="B54" s="1">
        <v>9.6000000000000002E-2</v>
      </c>
      <c r="C54" s="1">
        <v>0.11650000000000001</v>
      </c>
      <c r="D54" s="1">
        <f t="shared" si="15"/>
        <v>0.21250000000000002</v>
      </c>
      <c r="E54" s="1">
        <v>0.44359999999999999</v>
      </c>
      <c r="F54" s="1">
        <f t="shared" si="16"/>
        <v>-5.6400000000000006E-2</v>
      </c>
      <c r="G54" s="2">
        <f t="shared" si="17"/>
        <v>6.6E-3</v>
      </c>
      <c r="H54" s="2">
        <f t="shared" si="18"/>
        <v>0.45019999999999999</v>
      </c>
      <c r="I54" s="2">
        <f t="shared" si="19"/>
        <v>0.46725479452054791</v>
      </c>
      <c r="J54" s="3">
        <f t="shared" si="20"/>
        <v>256.8</v>
      </c>
      <c r="K54" s="3">
        <f t="shared" si="21"/>
        <v>113.91648000000001</v>
      </c>
      <c r="L54" s="3">
        <f t="shared" si="22"/>
        <v>142.88352</v>
      </c>
      <c r="M54" s="3">
        <f t="shared" si="23"/>
        <v>-28.967039999999997</v>
      </c>
      <c r="N54" s="3">
        <f t="shared" si="24"/>
        <v>115.61136</v>
      </c>
      <c r="O54" s="3">
        <f t="shared" si="25"/>
        <v>141.18864000000002</v>
      </c>
      <c r="P54" s="3">
        <f t="shared" si="26"/>
        <v>-25.577280000000016</v>
      </c>
      <c r="Q54" s="3">
        <f t="shared" si="27"/>
        <v>119.99103123287671</v>
      </c>
      <c r="R54" s="3">
        <f t="shared" si="28"/>
        <v>136.8089687671233</v>
      </c>
      <c r="S54" s="3">
        <f t="shared" si="29"/>
        <v>-16.817937534246596</v>
      </c>
      <c r="T54" t="s">
        <v>151</v>
      </c>
      <c r="U54">
        <v>53</v>
      </c>
      <c r="V54">
        <v>4</v>
      </c>
    </row>
    <row r="55" spans="1:22">
      <c r="A55" t="s">
        <v>26</v>
      </c>
      <c r="B55" s="1">
        <v>0.15</v>
      </c>
      <c r="C55" s="1">
        <v>3.0200000000000001E-2</v>
      </c>
      <c r="D55" s="1">
        <f t="shared" si="15"/>
        <v>0.1802</v>
      </c>
      <c r="E55" s="1">
        <v>0.46629999999999999</v>
      </c>
      <c r="F55" s="1">
        <f t="shared" si="16"/>
        <v>-3.3700000000000008E-2</v>
      </c>
      <c r="G55" s="2">
        <f t="shared" si="17"/>
        <v>1E-3</v>
      </c>
      <c r="H55" s="2">
        <f t="shared" si="18"/>
        <v>0.46729999999999999</v>
      </c>
      <c r="I55" s="2">
        <f t="shared" si="19"/>
        <v>0.46640410958904105</v>
      </c>
      <c r="J55" s="3">
        <f t="shared" si="20"/>
        <v>401.25</v>
      </c>
      <c r="K55" s="3">
        <f t="shared" si="21"/>
        <v>187.10287499999998</v>
      </c>
      <c r="L55" s="3">
        <f t="shared" si="22"/>
        <v>214.14712500000002</v>
      </c>
      <c r="M55" s="3">
        <f t="shared" si="23"/>
        <v>-27.044250000000034</v>
      </c>
      <c r="N55" s="3">
        <f t="shared" si="24"/>
        <v>187.50412499999999</v>
      </c>
      <c r="O55" s="3">
        <f t="shared" si="25"/>
        <v>213.74587500000001</v>
      </c>
      <c r="P55" s="3">
        <f t="shared" si="26"/>
        <v>-26.241750000000025</v>
      </c>
      <c r="Q55" s="3">
        <f t="shared" si="27"/>
        <v>187.14464897260271</v>
      </c>
      <c r="R55" s="3">
        <f t="shared" si="28"/>
        <v>214.10535102739729</v>
      </c>
      <c r="S55" s="3">
        <f t="shared" si="29"/>
        <v>-26.960702054794581</v>
      </c>
      <c r="T55" t="s">
        <v>152</v>
      </c>
      <c r="U55">
        <v>54</v>
      </c>
      <c r="V55">
        <v>3</v>
      </c>
    </row>
    <row r="56" spans="1:22">
      <c r="A56" t="s">
        <v>25</v>
      </c>
      <c r="B56" s="1">
        <v>0.157</v>
      </c>
      <c r="C56" s="1">
        <v>2.4500000000000001E-2</v>
      </c>
      <c r="D56" s="1">
        <f t="shared" si="15"/>
        <v>0.18149999999999999</v>
      </c>
      <c r="E56" s="1">
        <v>0.46779999999999999</v>
      </c>
      <c r="F56" s="1">
        <f t="shared" si="16"/>
        <v>-3.2200000000000006E-2</v>
      </c>
      <c r="G56" s="2">
        <f t="shared" si="17"/>
        <v>8.0000000000000004E-4</v>
      </c>
      <c r="H56" s="2">
        <f t="shared" si="18"/>
        <v>0.46860000000000002</v>
      </c>
      <c r="I56" s="2">
        <f t="shared" si="19"/>
        <v>0.46623424657534246</v>
      </c>
      <c r="J56" s="3">
        <f t="shared" si="20"/>
        <v>419.97500000000002</v>
      </c>
      <c r="K56" s="3">
        <f t="shared" si="21"/>
        <v>196.464305</v>
      </c>
      <c r="L56" s="3">
        <f t="shared" si="22"/>
        <v>223.51069500000003</v>
      </c>
      <c r="M56" s="3">
        <f t="shared" si="23"/>
        <v>-27.046390000000031</v>
      </c>
      <c r="N56" s="3">
        <f t="shared" si="24"/>
        <v>196.80028500000003</v>
      </c>
      <c r="O56" s="3">
        <f t="shared" si="25"/>
        <v>223.17471499999999</v>
      </c>
      <c r="P56" s="3">
        <f t="shared" si="26"/>
        <v>-26.374429999999961</v>
      </c>
      <c r="Q56" s="3">
        <f t="shared" si="27"/>
        <v>195.80672770547946</v>
      </c>
      <c r="R56" s="3">
        <f t="shared" si="28"/>
        <v>224.16827229452056</v>
      </c>
      <c r="S56" s="3">
        <f t="shared" si="29"/>
        <v>-28.361544589041102</v>
      </c>
      <c r="T56" t="s">
        <v>161</v>
      </c>
      <c r="U56">
        <v>55</v>
      </c>
      <c r="V56">
        <v>5</v>
      </c>
    </row>
    <row r="57" spans="1:22">
      <c r="A57" t="s">
        <v>34</v>
      </c>
      <c r="B57" s="1">
        <v>9.8000000000000004E-2</v>
      </c>
      <c r="C57" s="1">
        <v>3.0000000000000001E-3</v>
      </c>
      <c r="D57" s="1">
        <f t="shared" si="15"/>
        <v>0.10100000000000001</v>
      </c>
      <c r="E57" s="1">
        <v>0.44440000000000002</v>
      </c>
      <c r="F57" s="1">
        <f t="shared" si="16"/>
        <v>-5.5599999999999983E-2</v>
      </c>
      <c r="G57" s="2">
        <f t="shared" si="17"/>
        <v>2.0000000000000001E-4</v>
      </c>
      <c r="H57" s="2">
        <f t="shared" si="18"/>
        <v>0.4446</v>
      </c>
      <c r="I57" s="2">
        <f t="shared" si="19"/>
        <v>0.46281369863013694</v>
      </c>
      <c r="J57" s="3">
        <f t="shared" si="20"/>
        <v>262.15000000000003</v>
      </c>
      <c r="K57" s="3">
        <f t="shared" si="21"/>
        <v>116.49946000000001</v>
      </c>
      <c r="L57" s="3">
        <f t="shared" si="22"/>
        <v>145.65054000000003</v>
      </c>
      <c r="M57" s="3">
        <f t="shared" si="23"/>
        <v>-29.151080000000022</v>
      </c>
      <c r="N57" s="3">
        <f t="shared" si="24"/>
        <v>116.55189000000001</v>
      </c>
      <c r="O57" s="3">
        <f t="shared" si="25"/>
        <v>145.59811000000002</v>
      </c>
      <c r="P57" s="3">
        <f t="shared" si="26"/>
        <v>-29.046220000000005</v>
      </c>
      <c r="Q57" s="3">
        <f t="shared" si="27"/>
        <v>121.32661109589041</v>
      </c>
      <c r="R57" s="3">
        <f t="shared" si="28"/>
        <v>140.82338890410961</v>
      </c>
      <c r="S57" s="3">
        <f t="shared" si="29"/>
        <v>-19.496777808219193</v>
      </c>
      <c r="T57" t="s">
        <v>155</v>
      </c>
      <c r="U57">
        <v>56</v>
      </c>
      <c r="V57">
        <v>0</v>
      </c>
    </row>
    <row r="58" spans="1:22">
      <c r="A58" t="s">
        <v>59</v>
      </c>
      <c r="B58" s="1">
        <v>4.3999999999999997E-2</v>
      </c>
      <c r="C58" s="1">
        <v>4.5999999999999999E-3</v>
      </c>
      <c r="D58" s="1">
        <f t="shared" si="15"/>
        <v>4.8599999999999997E-2</v>
      </c>
      <c r="E58" s="1">
        <v>0.37290000000000001</v>
      </c>
      <c r="F58" s="1">
        <f t="shared" si="16"/>
        <v>-0.12709999999999999</v>
      </c>
      <c r="G58" s="2">
        <f t="shared" si="17"/>
        <v>5.9999999999999995E-4</v>
      </c>
      <c r="H58" s="2">
        <f t="shared" si="18"/>
        <v>0.3735</v>
      </c>
      <c r="I58" s="2">
        <f t="shared" si="19"/>
        <v>0.46187671232876709</v>
      </c>
      <c r="J58" s="3">
        <f t="shared" si="20"/>
        <v>117.69999999999999</v>
      </c>
      <c r="K58" s="3">
        <f t="shared" si="21"/>
        <v>43.890329999999999</v>
      </c>
      <c r="L58" s="3">
        <f t="shared" si="22"/>
        <v>73.809669999999983</v>
      </c>
      <c r="M58" s="3">
        <f t="shared" si="23"/>
        <v>-29.919339999999984</v>
      </c>
      <c r="N58" s="3">
        <f t="shared" si="24"/>
        <v>43.960949999999997</v>
      </c>
      <c r="O58" s="3">
        <f t="shared" si="25"/>
        <v>73.739049999999992</v>
      </c>
      <c r="P58" s="3">
        <f t="shared" si="26"/>
        <v>-29.778099999999995</v>
      </c>
      <c r="Q58" s="3">
        <f t="shared" si="27"/>
        <v>54.362889041095883</v>
      </c>
      <c r="R58" s="3">
        <f t="shared" si="28"/>
        <v>63.337110958904105</v>
      </c>
      <c r="S58" s="3">
        <f t="shared" si="29"/>
        <v>-8.9742219178082223</v>
      </c>
      <c r="T58" t="s">
        <v>154</v>
      </c>
      <c r="U58">
        <v>57</v>
      </c>
      <c r="V58">
        <v>6</v>
      </c>
    </row>
    <row r="59" spans="1:22">
      <c r="A59" t="s">
        <v>17</v>
      </c>
      <c r="B59" s="1">
        <v>0.23499999999999999</v>
      </c>
      <c r="C59" s="1">
        <v>5.1000000000000004E-3</v>
      </c>
      <c r="D59" s="1">
        <f t="shared" si="15"/>
        <v>0.24009999999999998</v>
      </c>
      <c r="E59" s="1">
        <v>0.47610000000000002</v>
      </c>
      <c r="F59" s="1">
        <f t="shared" si="16"/>
        <v>-2.3899999999999977E-2</v>
      </c>
      <c r="G59" s="2">
        <f t="shared" si="17"/>
        <v>1E-4</v>
      </c>
      <c r="H59" s="2">
        <f t="shared" si="18"/>
        <v>0.47620000000000001</v>
      </c>
      <c r="I59" s="2">
        <f t="shared" si="19"/>
        <v>0.46169178082191781</v>
      </c>
      <c r="J59" s="3">
        <f t="shared" si="20"/>
        <v>628.625</v>
      </c>
      <c r="K59" s="3">
        <f t="shared" si="21"/>
        <v>299.28836250000001</v>
      </c>
      <c r="L59" s="3">
        <f t="shared" si="22"/>
        <v>329.33663749999999</v>
      </c>
      <c r="M59" s="3">
        <f t="shared" si="23"/>
        <v>-30.04827499999999</v>
      </c>
      <c r="N59" s="3">
        <f t="shared" si="24"/>
        <v>299.351225</v>
      </c>
      <c r="O59" s="3">
        <f t="shared" si="25"/>
        <v>329.273775</v>
      </c>
      <c r="P59" s="3">
        <f t="shared" si="26"/>
        <v>-29.922550000000001</v>
      </c>
      <c r="Q59" s="3">
        <f t="shared" si="27"/>
        <v>290.23099571917805</v>
      </c>
      <c r="R59" s="3">
        <f t="shared" si="28"/>
        <v>338.39400428082195</v>
      </c>
      <c r="S59" s="3">
        <f t="shared" si="29"/>
        <v>-48.163008561643892</v>
      </c>
      <c r="T59" t="s">
        <v>150</v>
      </c>
      <c r="U59">
        <v>58</v>
      </c>
      <c r="V59">
        <v>15</v>
      </c>
    </row>
    <row r="60" spans="1:22">
      <c r="A60" t="s">
        <v>52</v>
      </c>
      <c r="B60" s="1">
        <v>5.0999999999999997E-2</v>
      </c>
      <c r="C60" s="1">
        <v>8.0000000000000004E-4</v>
      </c>
      <c r="D60" s="1">
        <f t="shared" si="15"/>
        <v>5.1799999999999999E-2</v>
      </c>
      <c r="E60" s="1">
        <v>0.38690000000000002</v>
      </c>
      <c r="F60" s="1">
        <f t="shared" si="16"/>
        <v>-0.11309999999999998</v>
      </c>
      <c r="G60" s="2">
        <f t="shared" si="17"/>
        <v>1E-4</v>
      </c>
      <c r="H60" s="2">
        <f t="shared" si="18"/>
        <v>0.38700000000000001</v>
      </c>
      <c r="I60" s="2">
        <f t="shared" si="19"/>
        <v>0.46052739726027392</v>
      </c>
      <c r="J60" s="3">
        <f t="shared" si="20"/>
        <v>136.42499999999998</v>
      </c>
      <c r="K60" s="3">
        <f t="shared" si="21"/>
        <v>52.782832499999998</v>
      </c>
      <c r="L60" s="3">
        <f t="shared" si="22"/>
        <v>83.642167499999985</v>
      </c>
      <c r="M60" s="3">
        <f t="shared" si="23"/>
        <v>-30.859334999999987</v>
      </c>
      <c r="N60" s="3">
        <f t="shared" si="24"/>
        <v>52.796474999999994</v>
      </c>
      <c r="O60" s="3">
        <f t="shared" si="25"/>
        <v>83.628524999999996</v>
      </c>
      <c r="P60" s="3">
        <f t="shared" si="26"/>
        <v>-30.832050000000002</v>
      </c>
      <c r="Q60" s="3">
        <f t="shared" si="27"/>
        <v>62.827450171232861</v>
      </c>
      <c r="R60" s="3">
        <f t="shared" si="28"/>
        <v>73.597549828767114</v>
      </c>
      <c r="S60" s="3">
        <f t="shared" si="29"/>
        <v>-10.770099657534253</v>
      </c>
      <c r="T60" t="s">
        <v>150</v>
      </c>
      <c r="U60">
        <v>59</v>
      </c>
      <c r="V60">
        <v>3</v>
      </c>
    </row>
    <row r="61" spans="1:22">
      <c r="A61" t="s">
        <v>37</v>
      </c>
      <c r="B61" s="1">
        <v>9.4E-2</v>
      </c>
      <c r="C61" s="1">
        <v>0.1052</v>
      </c>
      <c r="D61" s="1">
        <f t="shared" si="15"/>
        <v>0.19919999999999999</v>
      </c>
      <c r="E61" s="1">
        <v>0.42059999999999997</v>
      </c>
      <c r="F61" s="1">
        <f t="shared" si="16"/>
        <v>-7.9400000000000026E-2</v>
      </c>
      <c r="G61" s="2">
        <f t="shared" si="17"/>
        <v>8.3999999999999995E-3</v>
      </c>
      <c r="H61" s="2">
        <f t="shared" si="18"/>
        <v>0.42899999999999999</v>
      </c>
      <c r="I61" s="2">
        <f t="shared" si="19"/>
        <v>0.45428767123287672</v>
      </c>
      <c r="J61" s="3">
        <f t="shared" si="20"/>
        <v>251.45</v>
      </c>
      <c r="K61" s="3">
        <f t="shared" si="21"/>
        <v>105.75986999999999</v>
      </c>
      <c r="L61" s="3">
        <f t="shared" si="22"/>
        <v>145.69013000000001</v>
      </c>
      <c r="M61" s="3">
        <f t="shared" si="23"/>
        <v>-39.930260000000018</v>
      </c>
      <c r="N61" s="3">
        <f t="shared" si="24"/>
        <v>107.87204999999999</v>
      </c>
      <c r="O61" s="3">
        <f t="shared" si="25"/>
        <v>143.57794999999999</v>
      </c>
      <c r="P61" s="3">
        <f t="shared" si="26"/>
        <v>-35.7059</v>
      </c>
      <c r="Q61" s="3">
        <f t="shared" si="27"/>
        <v>114.23063493150684</v>
      </c>
      <c r="R61" s="3">
        <f t="shared" si="28"/>
        <v>137.21936506849315</v>
      </c>
      <c r="S61" s="3">
        <f t="shared" si="29"/>
        <v>-22.988730136986305</v>
      </c>
      <c r="T61" t="s">
        <v>157</v>
      </c>
      <c r="U61">
        <v>60</v>
      </c>
      <c r="V61">
        <v>0</v>
      </c>
    </row>
    <row r="62" spans="1:22">
      <c r="A62" t="s">
        <v>22</v>
      </c>
      <c r="B62" s="1">
        <v>0.192</v>
      </c>
      <c r="C62" s="1">
        <v>6.9599999999999995E-2</v>
      </c>
      <c r="D62" s="1">
        <f t="shared" si="15"/>
        <v>0.2616</v>
      </c>
      <c r="E62" s="1">
        <v>0.4572</v>
      </c>
      <c r="F62" s="1">
        <f t="shared" si="16"/>
        <v>-4.2800000000000005E-2</v>
      </c>
      <c r="G62" s="2">
        <f t="shared" si="17"/>
        <v>3.0000000000000001E-3</v>
      </c>
      <c r="H62" s="2">
        <f t="shared" si="18"/>
        <v>0.4602</v>
      </c>
      <c r="I62" s="2">
        <f t="shared" si="19"/>
        <v>0.44766027397260277</v>
      </c>
      <c r="J62" s="3">
        <f t="shared" si="20"/>
        <v>513.6</v>
      </c>
      <c r="K62" s="3">
        <f t="shared" si="21"/>
        <v>234.81792000000002</v>
      </c>
      <c r="L62" s="3">
        <f t="shared" si="22"/>
        <v>278.78208000000001</v>
      </c>
      <c r="M62" s="3">
        <f t="shared" si="23"/>
        <v>-43.964159999999993</v>
      </c>
      <c r="N62" s="3">
        <f t="shared" si="24"/>
        <v>236.35872000000001</v>
      </c>
      <c r="O62" s="3">
        <f t="shared" si="25"/>
        <v>277.24128000000002</v>
      </c>
      <c r="P62" s="3">
        <f t="shared" si="26"/>
        <v>-40.882560000000012</v>
      </c>
      <c r="Q62" s="3">
        <f t="shared" si="27"/>
        <v>229.91831671232879</v>
      </c>
      <c r="R62" s="3">
        <f t="shared" si="28"/>
        <v>283.68168328767126</v>
      </c>
      <c r="S62" s="3">
        <f t="shared" si="29"/>
        <v>-53.763366575342474</v>
      </c>
      <c r="T62" t="s">
        <v>150</v>
      </c>
      <c r="U62">
        <v>61</v>
      </c>
      <c r="V62">
        <v>6</v>
      </c>
    </row>
    <row r="63" spans="1:22">
      <c r="A63" t="s">
        <v>32</v>
      </c>
      <c r="B63" s="1">
        <v>0.113</v>
      </c>
      <c r="C63" s="1">
        <v>0.1376</v>
      </c>
      <c r="D63" s="1">
        <f t="shared" si="15"/>
        <v>0.25059999999999999</v>
      </c>
      <c r="E63" s="1">
        <v>0.4153</v>
      </c>
      <c r="F63" s="1">
        <f t="shared" si="16"/>
        <v>-8.4699999999999998E-2</v>
      </c>
      <c r="G63" s="2">
        <f t="shared" si="17"/>
        <v>1.17E-2</v>
      </c>
      <c r="H63" s="2">
        <f t="shared" si="18"/>
        <v>0.42699999999999999</v>
      </c>
      <c r="I63" s="2">
        <f t="shared" si="19"/>
        <v>0.44350000000000006</v>
      </c>
      <c r="J63" s="3">
        <f t="shared" si="20"/>
        <v>302.27500000000003</v>
      </c>
      <c r="K63" s="3">
        <f t="shared" si="21"/>
        <v>125.53480750000001</v>
      </c>
      <c r="L63" s="3">
        <f t="shared" si="22"/>
        <v>176.74019250000003</v>
      </c>
      <c r="M63" s="3">
        <f t="shared" si="23"/>
        <v>-51.205385000000021</v>
      </c>
      <c r="N63" s="3">
        <f t="shared" si="24"/>
        <v>129.071425</v>
      </c>
      <c r="O63" s="3">
        <f t="shared" si="25"/>
        <v>173.20357500000003</v>
      </c>
      <c r="P63" s="3">
        <f t="shared" si="26"/>
        <v>-44.132150000000024</v>
      </c>
      <c r="Q63" s="3">
        <f t="shared" si="27"/>
        <v>134.05896250000004</v>
      </c>
      <c r="R63" s="3">
        <f t="shared" si="28"/>
        <v>168.2160375</v>
      </c>
      <c r="S63" s="3">
        <f t="shared" si="29"/>
        <v>-34.157074999999963</v>
      </c>
      <c r="T63" t="s">
        <v>156</v>
      </c>
      <c r="U63">
        <v>62</v>
      </c>
      <c r="V63">
        <v>1</v>
      </c>
    </row>
    <row r="64" spans="1:22">
      <c r="A64" t="s">
        <v>12</v>
      </c>
      <c r="B64" s="1">
        <v>0.27500000000000002</v>
      </c>
      <c r="C64" s="1">
        <v>2.3199999999999998E-2</v>
      </c>
      <c r="D64" s="1">
        <f t="shared" si="15"/>
        <v>0.29820000000000002</v>
      </c>
      <c r="E64" s="1">
        <v>0.46200000000000002</v>
      </c>
      <c r="F64" s="1">
        <f t="shared" si="16"/>
        <v>-3.7999999999999978E-2</v>
      </c>
      <c r="G64" s="2">
        <f t="shared" si="17"/>
        <v>8.9999999999999998E-4</v>
      </c>
      <c r="H64" s="2">
        <f t="shared" si="18"/>
        <v>0.46290000000000003</v>
      </c>
      <c r="I64" s="2">
        <f t="shared" si="19"/>
        <v>0.43011986301369859</v>
      </c>
      <c r="J64" s="3">
        <f t="shared" si="20"/>
        <v>735.62500000000011</v>
      </c>
      <c r="K64" s="3">
        <f t="shared" si="21"/>
        <v>339.85875000000004</v>
      </c>
      <c r="L64" s="3">
        <f t="shared" si="22"/>
        <v>395.76625000000007</v>
      </c>
      <c r="M64" s="3">
        <f t="shared" si="23"/>
        <v>-55.907500000000027</v>
      </c>
      <c r="N64" s="3">
        <f t="shared" si="24"/>
        <v>340.52081250000009</v>
      </c>
      <c r="O64" s="3">
        <f t="shared" si="25"/>
        <v>395.10418750000002</v>
      </c>
      <c r="P64" s="3">
        <f t="shared" si="26"/>
        <v>-54.583374999999933</v>
      </c>
      <c r="Q64" s="3">
        <f t="shared" si="27"/>
        <v>316.4069242294521</v>
      </c>
      <c r="R64" s="3">
        <f t="shared" si="28"/>
        <v>419.21807577054801</v>
      </c>
      <c r="S64" s="3">
        <f t="shared" si="29"/>
        <v>-102.81115154109591</v>
      </c>
      <c r="T64" t="s">
        <v>162</v>
      </c>
      <c r="U64">
        <v>63</v>
      </c>
      <c r="V64">
        <v>10</v>
      </c>
    </row>
  </sheetData>
  <autoFilter ref="A1:V64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5"/>
  <sheetViews>
    <sheetView workbookViewId="0">
      <selection activeCell="D37" sqref="D37"/>
    </sheetView>
  </sheetViews>
  <sheetFormatPr defaultRowHeight="16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67</v>
      </c>
      <c r="B2" s="1">
        <v>3.5999999999999997E-2</v>
      </c>
      <c r="C2" s="1">
        <v>5.8999999999999999E-3</v>
      </c>
      <c r="D2" s="1">
        <v>0.44209999999999999</v>
      </c>
    </row>
    <row r="3" spans="1:4">
      <c r="A3" t="s">
        <v>68</v>
      </c>
      <c r="B3" s="1">
        <v>3.5999999999999997E-2</v>
      </c>
      <c r="C3" s="1">
        <v>0</v>
      </c>
      <c r="D3" s="1">
        <v>0.52580000000000005</v>
      </c>
    </row>
    <row r="4" spans="1:4">
      <c r="A4" t="s">
        <v>69</v>
      </c>
      <c r="B4" s="1">
        <v>3.5000000000000003E-2</v>
      </c>
      <c r="C4" s="1">
        <v>1.54E-2</v>
      </c>
      <c r="D4" s="1">
        <v>0.50539999999999996</v>
      </c>
    </row>
    <row r="5" spans="1:4">
      <c r="A5" t="s">
        <v>70</v>
      </c>
      <c r="B5" s="1">
        <v>3.4000000000000002E-2</v>
      </c>
      <c r="C5" s="1">
        <v>8.0000000000000004E-4</v>
      </c>
      <c r="D5" s="1">
        <v>0.52749999999999997</v>
      </c>
    </row>
    <row r="6" spans="1:4">
      <c r="A6" t="s">
        <v>71</v>
      </c>
      <c r="B6" s="1">
        <v>3.4000000000000002E-2</v>
      </c>
      <c r="C6" s="1">
        <v>2.64E-2</v>
      </c>
      <c r="D6" s="1">
        <v>0.6</v>
      </c>
    </row>
    <row r="7" spans="1:4">
      <c r="A7" t="s">
        <v>72</v>
      </c>
      <c r="B7" s="1">
        <v>3.4000000000000002E-2</v>
      </c>
      <c r="C7" s="1">
        <v>8.6E-3</v>
      </c>
      <c r="D7" s="1">
        <v>0.55430000000000001</v>
      </c>
    </row>
    <row r="8" spans="1:4">
      <c r="A8" t="s">
        <v>73</v>
      </c>
      <c r="B8" s="1">
        <v>3.2000000000000001E-2</v>
      </c>
      <c r="C8" s="1">
        <v>5.8999999999999999E-3</v>
      </c>
      <c r="D8" s="1">
        <v>0.4</v>
      </c>
    </row>
    <row r="9" spans="1:4">
      <c r="A9" t="s">
        <v>74</v>
      </c>
      <c r="B9" s="1">
        <v>0.03</v>
      </c>
      <c r="C9" s="1">
        <v>7.7999999999999996E-3</v>
      </c>
      <c r="D9" s="1">
        <v>0.55000000000000004</v>
      </c>
    </row>
    <row r="10" spans="1:4">
      <c r="A10" t="s">
        <v>75</v>
      </c>
      <c r="B10" s="1">
        <v>0.03</v>
      </c>
      <c r="C10" s="1">
        <v>8.8999999999999999E-3</v>
      </c>
      <c r="D10" s="1">
        <v>0.52500000000000002</v>
      </c>
    </row>
    <row r="11" spans="1:4">
      <c r="A11" t="s">
        <v>76</v>
      </c>
      <c r="B11" s="1">
        <v>2.9000000000000001E-2</v>
      </c>
      <c r="C11" s="1">
        <v>2.3999999999999998E-3</v>
      </c>
      <c r="D11" s="1">
        <v>0.45450000000000002</v>
      </c>
    </row>
    <row r="12" spans="1:4">
      <c r="A12" t="s">
        <v>77</v>
      </c>
      <c r="B12" s="1">
        <v>2.9000000000000001E-2</v>
      </c>
      <c r="C12" s="1">
        <v>8.0000000000000004E-4</v>
      </c>
      <c r="D12" s="1">
        <v>0.5</v>
      </c>
    </row>
    <row r="13" spans="1:4">
      <c r="A13" t="s">
        <v>78</v>
      </c>
      <c r="B13" s="1">
        <v>2.9000000000000001E-2</v>
      </c>
      <c r="C13" s="1">
        <v>8.0000000000000004E-4</v>
      </c>
      <c r="D13" s="1">
        <v>0.53849999999999998</v>
      </c>
    </row>
    <row r="14" spans="1:4">
      <c r="A14" t="s">
        <v>79</v>
      </c>
      <c r="B14" s="1">
        <v>2.9000000000000001E-2</v>
      </c>
      <c r="C14" s="1">
        <v>1.8599999999999998E-2</v>
      </c>
      <c r="D14" s="1">
        <v>0.56410000000000005</v>
      </c>
    </row>
    <row r="15" spans="1:4">
      <c r="A15" t="s">
        <v>80</v>
      </c>
      <c r="B15" s="1">
        <v>2.9000000000000001E-2</v>
      </c>
      <c r="C15" s="1">
        <v>0.02</v>
      </c>
      <c r="D15" s="1">
        <v>0.3846</v>
      </c>
    </row>
    <row r="16" spans="1:4">
      <c r="A16" t="s">
        <v>81</v>
      </c>
      <c r="B16" s="1">
        <v>2.5999999999999999E-2</v>
      </c>
      <c r="C16" s="1">
        <v>2.9999999999999997E-4</v>
      </c>
      <c r="D16" s="1">
        <v>0.53620000000000001</v>
      </c>
    </row>
    <row r="17" spans="1:4">
      <c r="A17" t="s">
        <v>82</v>
      </c>
      <c r="B17" s="1">
        <v>2.4E-2</v>
      </c>
      <c r="C17" s="1">
        <v>6.1999999999999998E-3</v>
      </c>
      <c r="D17" s="1">
        <v>0.55379999999999996</v>
      </c>
    </row>
    <row r="18" spans="1:4">
      <c r="A18" t="s">
        <v>83</v>
      </c>
      <c r="B18" s="1">
        <v>2.4E-2</v>
      </c>
      <c r="C18" s="1">
        <v>4.0000000000000001E-3</v>
      </c>
      <c r="D18" s="1">
        <v>0.34920000000000001</v>
      </c>
    </row>
    <row r="19" spans="1:4">
      <c r="A19" t="s">
        <v>84</v>
      </c>
      <c r="B19" s="1">
        <v>2.4E-2</v>
      </c>
      <c r="C19" s="1">
        <v>8.0000000000000004E-4</v>
      </c>
      <c r="D19" s="1">
        <v>0.50770000000000004</v>
      </c>
    </row>
    <row r="20" spans="1:4">
      <c r="A20" t="s">
        <v>85</v>
      </c>
      <c r="B20" s="1">
        <v>2.3E-2</v>
      </c>
      <c r="C20" s="1">
        <v>2.2000000000000001E-3</v>
      </c>
      <c r="D20" s="1">
        <v>0.52459999999999996</v>
      </c>
    </row>
    <row r="21" spans="1:4">
      <c r="A21" t="s">
        <v>86</v>
      </c>
      <c r="B21" s="1">
        <v>2.1999999999999999E-2</v>
      </c>
      <c r="C21" s="1">
        <v>1.67E-2</v>
      </c>
      <c r="D21" s="1">
        <v>0.40679999999999999</v>
      </c>
    </row>
    <row r="22" spans="1:4">
      <c r="A22" t="s">
        <v>87</v>
      </c>
      <c r="B22" s="1">
        <v>2.1999999999999999E-2</v>
      </c>
      <c r="C22" s="1">
        <v>3.5000000000000001E-3</v>
      </c>
      <c r="D22" s="1">
        <v>0.4667</v>
      </c>
    </row>
    <row r="23" spans="1:4">
      <c r="A23" t="s">
        <v>88</v>
      </c>
      <c r="B23" s="1">
        <v>2.1999999999999999E-2</v>
      </c>
      <c r="C23" s="1">
        <v>1.9E-3</v>
      </c>
      <c r="D23" s="1">
        <v>0.36670000000000003</v>
      </c>
    </row>
    <row r="24" spans="1:4">
      <c r="A24" t="s">
        <v>89</v>
      </c>
      <c r="B24" s="1">
        <v>2.1999999999999999E-2</v>
      </c>
      <c r="C24" s="1">
        <v>9.1999999999999998E-3</v>
      </c>
      <c r="D24" s="1">
        <v>0.37290000000000001</v>
      </c>
    </row>
    <row r="25" spans="1:4">
      <c r="A25" t="s">
        <v>90</v>
      </c>
      <c r="B25" s="1">
        <v>2.1999999999999999E-2</v>
      </c>
      <c r="C25" s="1">
        <v>2.2000000000000001E-3</v>
      </c>
      <c r="D25" s="1">
        <v>0.6552</v>
      </c>
    </row>
    <row r="26" spans="1:4">
      <c r="A26" t="s">
        <v>91</v>
      </c>
      <c r="B26" s="1">
        <v>2.1000000000000001E-2</v>
      </c>
      <c r="C26" s="1">
        <v>1.43E-2</v>
      </c>
      <c r="D26" s="1">
        <v>0.47270000000000001</v>
      </c>
    </row>
    <row r="27" spans="1:4">
      <c r="A27" t="s">
        <v>92</v>
      </c>
      <c r="B27" s="1">
        <v>1.9E-2</v>
      </c>
      <c r="C27" s="1">
        <v>3.2000000000000002E-3</v>
      </c>
      <c r="D27" s="1">
        <v>0.5</v>
      </c>
    </row>
    <row r="28" spans="1:4">
      <c r="A28" t="s">
        <v>93</v>
      </c>
      <c r="B28" s="1">
        <v>1.7999999999999999E-2</v>
      </c>
      <c r="C28" s="1">
        <v>5.0000000000000001E-4</v>
      </c>
      <c r="D28" s="1">
        <v>0.28570000000000001</v>
      </c>
    </row>
    <row r="29" spans="1:4">
      <c r="A29" t="s">
        <v>94</v>
      </c>
      <c r="B29" s="1">
        <v>1.7000000000000001E-2</v>
      </c>
      <c r="C29" s="1">
        <v>3.5000000000000001E-3</v>
      </c>
      <c r="D29" s="1">
        <v>0.45650000000000002</v>
      </c>
    </row>
    <row r="30" spans="1:4">
      <c r="A30" t="s">
        <v>95</v>
      </c>
      <c r="B30" s="1">
        <v>1.6E-2</v>
      </c>
      <c r="C30" s="1">
        <v>9.7000000000000003E-3</v>
      </c>
      <c r="D30" s="1">
        <v>0.3095</v>
      </c>
    </row>
    <row r="31" spans="1:4">
      <c r="A31" t="s">
        <v>96</v>
      </c>
      <c r="B31" s="1">
        <v>1.6E-2</v>
      </c>
      <c r="C31" s="1">
        <v>5.0000000000000001E-4</v>
      </c>
      <c r="D31" s="1">
        <v>0.54759999999999998</v>
      </c>
    </row>
    <row r="32" spans="1:4">
      <c r="A32" t="s">
        <v>97</v>
      </c>
      <c r="B32" s="1">
        <v>1.4999999999999999E-2</v>
      </c>
      <c r="C32" s="1">
        <v>1.1000000000000001E-3</v>
      </c>
      <c r="D32" s="1">
        <v>0.25640000000000002</v>
      </c>
    </row>
    <row r="33" spans="1:4">
      <c r="A33" t="s">
        <v>98</v>
      </c>
      <c r="B33" s="1">
        <v>1.4E-2</v>
      </c>
      <c r="C33" s="1">
        <v>2.2000000000000001E-3</v>
      </c>
      <c r="D33" s="1">
        <v>0.5</v>
      </c>
    </row>
    <row r="34" spans="1:4">
      <c r="A34" t="s">
        <v>99</v>
      </c>
      <c r="B34" s="1">
        <v>1.4E-2</v>
      </c>
      <c r="C34" s="1">
        <v>1.9E-3</v>
      </c>
      <c r="D34" s="1">
        <v>0.31580000000000003</v>
      </c>
    </row>
    <row r="35" spans="1:4">
      <c r="A35" t="s">
        <v>100</v>
      </c>
      <c r="B35" s="1">
        <v>1.2999999999999999E-2</v>
      </c>
      <c r="C35" s="1">
        <v>5.0000000000000001E-4</v>
      </c>
      <c r="D35" s="1">
        <v>0.55879999999999996</v>
      </c>
    </row>
    <row r="36" spans="1:4">
      <c r="A36" t="s">
        <v>101</v>
      </c>
      <c r="B36" s="1">
        <v>1.2E-2</v>
      </c>
      <c r="C36" s="1">
        <v>0</v>
      </c>
      <c r="D36" s="1">
        <v>0.2903</v>
      </c>
    </row>
    <row r="37" spans="1:4">
      <c r="A37" t="s">
        <v>102</v>
      </c>
      <c r="B37" s="1">
        <v>1.0999999999999999E-2</v>
      </c>
      <c r="C37" s="1">
        <v>1.9E-3</v>
      </c>
      <c r="D37" s="1">
        <v>0.5333</v>
      </c>
    </row>
    <row r="38" spans="1:4">
      <c r="A38" t="s">
        <v>103</v>
      </c>
      <c r="B38" s="1">
        <v>0.01</v>
      </c>
      <c r="C38" s="1">
        <v>2.9999999999999997E-4</v>
      </c>
      <c r="D38" s="1">
        <v>0.61539999999999995</v>
      </c>
    </row>
    <row r="39" spans="1:4">
      <c r="A39" t="s">
        <v>104</v>
      </c>
      <c r="B39" s="1">
        <v>8.9999999999999993E-3</v>
      </c>
      <c r="C39" s="1">
        <v>8.0000000000000004E-4</v>
      </c>
      <c r="D39" s="1">
        <v>0.64</v>
      </c>
    </row>
    <row r="40" spans="1:4">
      <c r="A40" t="s">
        <v>105</v>
      </c>
      <c r="B40" s="1">
        <v>8.9999999999999993E-3</v>
      </c>
      <c r="C40" s="1">
        <v>2.1600000000000001E-2</v>
      </c>
      <c r="D40" s="1">
        <v>0.48</v>
      </c>
    </row>
    <row r="41" spans="1:4">
      <c r="A41" t="s">
        <v>106</v>
      </c>
      <c r="B41" s="1">
        <v>8.9999999999999993E-3</v>
      </c>
      <c r="C41" s="1">
        <v>8.0000000000000004E-4</v>
      </c>
      <c r="D41" s="1">
        <v>0.43480000000000002</v>
      </c>
    </row>
    <row r="42" spans="1:4">
      <c r="A42" t="s">
        <v>107</v>
      </c>
      <c r="B42" s="1">
        <v>8.9999999999999993E-3</v>
      </c>
      <c r="C42" s="1">
        <v>1.1000000000000001E-3</v>
      </c>
      <c r="D42" s="1">
        <v>0.44</v>
      </c>
    </row>
    <row r="43" spans="1:4">
      <c r="A43" t="s">
        <v>108</v>
      </c>
      <c r="B43" s="1">
        <v>8.0000000000000002E-3</v>
      </c>
      <c r="C43" s="1">
        <v>2.7000000000000001E-3</v>
      </c>
      <c r="D43" s="1">
        <v>0.47620000000000001</v>
      </c>
    </row>
    <row r="44" spans="1:4">
      <c r="A44" t="s">
        <v>109</v>
      </c>
      <c r="B44" s="1">
        <v>7.0000000000000001E-3</v>
      </c>
      <c r="C44" s="1">
        <v>0</v>
      </c>
      <c r="D44" s="1">
        <v>0.33329999999999999</v>
      </c>
    </row>
    <row r="45" spans="1:4">
      <c r="A45" t="s">
        <v>110</v>
      </c>
      <c r="B45" s="1">
        <v>7.0000000000000001E-3</v>
      </c>
      <c r="C45" s="1">
        <v>8.0000000000000004E-4</v>
      </c>
      <c r="D45" s="1">
        <v>0.66669999999999996</v>
      </c>
    </row>
    <row r="46" spans="1:4">
      <c r="A46" t="s">
        <v>111</v>
      </c>
      <c r="B46" s="1">
        <v>7.0000000000000001E-3</v>
      </c>
      <c r="C46" s="1">
        <v>8.0000000000000004E-4</v>
      </c>
      <c r="D46" s="1">
        <v>0.52629999999999999</v>
      </c>
    </row>
    <row r="47" spans="1:4">
      <c r="A47" t="s">
        <v>112</v>
      </c>
      <c r="B47" s="1">
        <v>7.0000000000000001E-3</v>
      </c>
      <c r="C47" s="1">
        <v>1.29E-2</v>
      </c>
      <c r="D47" s="1">
        <v>0.52629999999999999</v>
      </c>
    </row>
    <row r="48" spans="1:4">
      <c r="A48" t="s">
        <v>113</v>
      </c>
      <c r="B48" s="1">
        <v>7.0000000000000001E-3</v>
      </c>
      <c r="C48" s="1">
        <v>2.3999999999999998E-3</v>
      </c>
      <c r="D48" s="1">
        <v>0.61109999999999998</v>
      </c>
    </row>
    <row r="49" spans="1:4">
      <c r="A49" t="s">
        <v>114</v>
      </c>
      <c r="B49" s="1">
        <v>7.0000000000000001E-3</v>
      </c>
      <c r="C49" s="1">
        <v>1.6000000000000001E-3</v>
      </c>
      <c r="D49" s="1">
        <v>0.44440000000000002</v>
      </c>
    </row>
    <row r="50" spans="1:4">
      <c r="A50" t="s">
        <v>115</v>
      </c>
      <c r="B50" s="1">
        <v>6.0000000000000001E-3</v>
      </c>
      <c r="C50" s="1">
        <v>2.7000000000000001E-3</v>
      </c>
      <c r="D50" s="1">
        <v>0.5333</v>
      </c>
    </row>
    <row r="51" spans="1:4">
      <c r="A51" t="s">
        <v>116</v>
      </c>
      <c r="B51" s="1">
        <v>6.0000000000000001E-3</v>
      </c>
      <c r="C51" s="1">
        <v>3.5000000000000001E-3</v>
      </c>
      <c r="D51" s="1">
        <v>0.375</v>
      </c>
    </row>
    <row r="52" spans="1:4">
      <c r="A52" t="s">
        <v>117</v>
      </c>
      <c r="B52" s="1">
        <v>6.0000000000000001E-3</v>
      </c>
      <c r="C52" s="1">
        <v>2.9999999999999997E-4</v>
      </c>
      <c r="D52" s="1">
        <v>0.4118</v>
      </c>
    </row>
    <row r="53" spans="1:4">
      <c r="A53" t="s">
        <v>118</v>
      </c>
      <c r="B53" s="1">
        <v>6.0000000000000001E-3</v>
      </c>
      <c r="C53" s="1">
        <v>8.0000000000000004E-4</v>
      </c>
      <c r="D53" s="1">
        <v>0.29409999999999997</v>
      </c>
    </row>
    <row r="54" spans="1:4">
      <c r="A54" t="s">
        <v>119</v>
      </c>
      <c r="B54" s="1">
        <v>6.0000000000000001E-3</v>
      </c>
      <c r="C54" s="1">
        <v>1.9E-3</v>
      </c>
      <c r="D54" s="1">
        <v>0.35289999999999999</v>
      </c>
    </row>
    <row r="55" spans="1:4">
      <c r="A55" t="s">
        <v>120</v>
      </c>
      <c r="B55" s="1">
        <v>6.0000000000000001E-3</v>
      </c>
      <c r="C55" s="1">
        <v>4.5999999999999999E-3</v>
      </c>
      <c r="D55" s="1">
        <v>0.4</v>
      </c>
    </row>
    <row r="56" spans="1:4">
      <c r="A56" t="s">
        <v>121</v>
      </c>
      <c r="B56" s="1">
        <v>5.0000000000000001E-3</v>
      </c>
      <c r="C56" s="1">
        <v>2.7000000000000001E-3</v>
      </c>
      <c r="D56" s="1">
        <v>0.61539999999999995</v>
      </c>
    </row>
    <row r="57" spans="1:4">
      <c r="A57" t="s">
        <v>122</v>
      </c>
      <c r="B57" s="1">
        <v>5.0000000000000001E-3</v>
      </c>
      <c r="C57" s="1">
        <v>1.1000000000000001E-3</v>
      </c>
      <c r="D57" s="1">
        <v>0.23080000000000001</v>
      </c>
    </row>
    <row r="58" spans="1:4">
      <c r="A58" t="s">
        <v>123</v>
      </c>
      <c r="B58" s="1">
        <v>4.0000000000000001E-3</v>
      </c>
      <c r="C58" s="1">
        <v>8.0000000000000004E-4</v>
      </c>
      <c r="D58" s="1">
        <v>0.41670000000000001</v>
      </c>
    </row>
    <row r="59" spans="1:4">
      <c r="A59" t="s">
        <v>124</v>
      </c>
      <c r="B59" s="1">
        <v>4.0000000000000001E-3</v>
      </c>
      <c r="C59" s="1">
        <v>2.9999999999999997E-4</v>
      </c>
      <c r="D59" s="1">
        <v>0.6</v>
      </c>
    </row>
    <row r="60" spans="1:4">
      <c r="A60" t="s">
        <v>125</v>
      </c>
      <c r="B60" s="1">
        <v>4.0000000000000001E-3</v>
      </c>
      <c r="C60" s="1">
        <v>8.0000000000000004E-4</v>
      </c>
      <c r="D60" s="1">
        <v>0.2727</v>
      </c>
    </row>
    <row r="61" spans="1:4">
      <c r="A61" t="s">
        <v>126</v>
      </c>
      <c r="B61" s="1">
        <v>4.0000000000000001E-3</v>
      </c>
      <c r="C61" s="1">
        <v>1.2999999999999999E-3</v>
      </c>
      <c r="D61" s="1">
        <v>0.45450000000000002</v>
      </c>
    </row>
    <row r="62" spans="1:4">
      <c r="A62" t="s">
        <v>127</v>
      </c>
      <c r="B62" s="1">
        <v>3.0000000000000001E-3</v>
      </c>
      <c r="C62" s="1">
        <v>2.2000000000000001E-3</v>
      </c>
      <c r="D62" s="1">
        <v>0.22220000000000001</v>
      </c>
    </row>
    <row r="63" spans="1:4">
      <c r="A63" t="s">
        <v>128</v>
      </c>
      <c r="B63" s="1">
        <v>3.0000000000000001E-3</v>
      </c>
      <c r="C63" s="1">
        <v>0</v>
      </c>
      <c r="D63" s="1">
        <v>0.5</v>
      </c>
    </row>
    <row r="64" spans="1:4">
      <c r="A64" t="s">
        <v>129</v>
      </c>
      <c r="B64" s="1">
        <v>3.0000000000000001E-3</v>
      </c>
      <c r="C64" s="1">
        <v>5.0000000000000001E-4</v>
      </c>
      <c r="D64" s="1">
        <v>0.375</v>
      </c>
    </row>
    <row r="65" spans="1:4">
      <c r="A65" t="s">
        <v>130</v>
      </c>
      <c r="B65" s="1">
        <v>3.0000000000000001E-3</v>
      </c>
      <c r="C65" s="1">
        <v>1.2999999999999999E-3</v>
      </c>
      <c r="D65" s="1">
        <v>0.5</v>
      </c>
    </row>
    <row r="66" spans="1:4">
      <c r="A66" t="s">
        <v>131</v>
      </c>
      <c r="B66" s="1">
        <v>3.0000000000000001E-3</v>
      </c>
      <c r="C66" s="1">
        <v>2.9999999999999997E-4</v>
      </c>
      <c r="D66" s="1">
        <v>0.5</v>
      </c>
    </row>
    <row r="67" spans="1:4">
      <c r="A67" t="s">
        <v>132</v>
      </c>
      <c r="B67" s="1">
        <v>2E-3</v>
      </c>
      <c r="C67" s="1">
        <v>5.0000000000000001E-4</v>
      </c>
      <c r="D67" s="1">
        <v>0.4</v>
      </c>
    </row>
    <row r="68" spans="1:4">
      <c r="A68" t="s">
        <v>133</v>
      </c>
      <c r="B68" s="1">
        <v>2E-3</v>
      </c>
      <c r="C68" s="1">
        <v>2.9999999999999997E-4</v>
      </c>
      <c r="D68" s="1">
        <v>0.33329999999999999</v>
      </c>
    </row>
    <row r="69" spans="1:4">
      <c r="A69" t="s">
        <v>134</v>
      </c>
      <c r="B69" s="1">
        <v>2E-3</v>
      </c>
      <c r="C69" s="1">
        <v>8.0000000000000004E-4</v>
      </c>
      <c r="D69" s="1">
        <v>0.4</v>
      </c>
    </row>
    <row r="70" spans="1:4">
      <c r="A70" t="s">
        <v>135</v>
      </c>
      <c r="B70" s="1">
        <v>1E-3</v>
      </c>
      <c r="C70" s="1">
        <v>2.9999999999999997E-4</v>
      </c>
      <c r="D70" s="1">
        <v>0.66669999999999996</v>
      </c>
    </row>
    <row r="71" spans="1:4">
      <c r="A71" t="s">
        <v>136</v>
      </c>
      <c r="B71" s="1">
        <v>1E-3</v>
      </c>
      <c r="C71" s="1">
        <v>2.9999999999999997E-4</v>
      </c>
      <c r="D71" s="1">
        <v>0.5</v>
      </c>
    </row>
    <row r="72" spans="1:4">
      <c r="A72" t="s">
        <v>137</v>
      </c>
      <c r="B72" s="1">
        <v>1E-3</v>
      </c>
      <c r="C72" s="1">
        <v>1.9E-3</v>
      </c>
      <c r="D72" s="1">
        <v>0</v>
      </c>
    </row>
    <row r="73" spans="1:4">
      <c r="A73" t="s">
        <v>138</v>
      </c>
      <c r="B73" s="1">
        <v>1E-3</v>
      </c>
      <c r="C73" s="1">
        <v>0</v>
      </c>
      <c r="D73" s="1">
        <v>0.5</v>
      </c>
    </row>
    <row r="74" spans="1:4">
      <c r="A74" t="s">
        <v>139</v>
      </c>
      <c r="B74" s="1">
        <v>1E-3</v>
      </c>
      <c r="C74" s="1">
        <v>5.0000000000000001E-4</v>
      </c>
      <c r="D74" s="1">
        <v>0.5</v>
      </c>
    </row>
    <row r="75" spans="1:4">
      <c r="A75" t="s">
        <v>140</v>
      </c>
      <c r="B75" s="1">
        <v>0</v>
      </c>
      <c r="C75" s="1">
        <v>2.9999999999999997E-4</v>
      </c>
      <c r="D7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>
      <selection activeCell="I139" sqref="I139"/>
    </sheetView>
  </sheetViews>
  <sheetFormatPr defaultRowHeight="16.5"/>
  <cols>
    <col min="6" max="6" width="11.625" bestFit="1" customWidth="1"/>
    <col min="7" max="7" width="10.5" bestFit="1" customWidth="1"/>
  </cols>
  <sheetData>
    <row r="1" spans="1:9">
      <c r="A1" t="s">
        <v>0</v>
      </c>
      <c r="B1" t="s">
        <v>1</v>
      </c>
      <c r="C1" t="s">
        <v>2</v>
      </c>
      <c r="D1" t="s">
        <v>141</v>
      </c>
      <c r="E1" t="s">
        <v>3</v>
      </c>
      <c r="F1" t="s">
        <v>145</v>
      </c>
      <c r="G1" t="s">
        <v>147</v>
      </c>
      <c r="H1" t="s">
        <v>146</v>
      </c>
      <c r="I1" t="s">
        <v>148</v>
      </c>
    </row>
    <row r="2" spans="1:9">
      <c r="A2" t="s">
        <v>4</v>
      </c>
      <c r="B2" s="1">
        <v>0.57599999999999996</v>
      </c>
      <c r="C2" s="1">
        <v>0.2641</v>
      </c>
      <c r="D2" s="1">
        <f>B2+C2</f>
        <v>0.84009999999999996</v>
      </c>
      <c r="E2" s="1">
        <v>0.50190000000000001</v>
      </c>
      <c r="F2" s="3">
        <f>2675*B2</f>
        <v>1540.8</v>
      </c>
      <c r="G2" s="3">
        <f>F2*E2</f>
        <v>773.32752000000005</v>
      </c>
      <c r="H2" s="3">
        <f>F2-G2</f>
        <v>767.4724799999999</v>
      </c>
      <c r="I2" s="3">
        <f>G2-H2</f>
        <v>5.8550400000001446</v>
      </c>
    </row>
    <row r="3" spans="1:9">
      <c r="A3" t="s">
        <v>5</v>
      </c>
      <c r="B3" s="1">
        <v>0.379</v>
      </c>
      <c r="C3" s="1">
        <v>0.63200000000000001</v>
      </c>
      <c r="D3" s="1">
        <f t="shared" ref="D3:D66" si="0">B3+C3</f>
        <v>1.0110000000000001</v>
      </c>
      <c r="E3" s="1">
        <v>0.5232</v>
      </c>
      <c r="F3" s="3">
        <f t="shared" ref="F3:F66" si="1">2675*B3</f>
        <v>1013.825</v>
      </c>
      <c r="G3" s="3">
        <f t="shared" ref="G3:G66" si="2">F3*E3</f>
        <v>530.43324000000007</v>
      </c>
      <c r="H3" s="3">
        <f t="shared" ref="H3:I3" si="3">F3-G3</f>
        <v>483.39175999999998</v>
      </c>
      <c r="I3" s="3">
        <f t="shared" si="3"/>
        <v>47.041480000000092</v>
      </c>
    </row>
    <row r="4" spans="1:9">
      <c r="A4" t="s">
        <v>6</v>
      </c>
      <c r="B4" s="1">
        <v>0.36399999999999999</v>
      </c>
      <c r="C4" s="1">
        <v>0.12709999999999999</v>
      </c>
      <c r="D4" s="1">
        <f t="shared" si="0"/>
        <v>0.49109999999999998</v>
      </c>
      <c r="E4" s="1">
        <v>0.50309999999999999</v>
      </c>
      <c r="F4" s="3">
        <f t="shared" si="1"/>
        <v>973.69999999999993</v>
      </c>
      <c r="G4" s="3">
        <f t="shared" si="2"/>
        <v>489.86846999999995</v>
      </c>
      <c r="H4" s="3">
        <f t="shared" ref="H4:I4" si="4">F4-G4</f>
        <v>483.83152999999999</v>
      </c>
      <c r="I4" s="3">
        <f t="shared" si="4"/>
        <v>6.0369399999999587</v>
      </c>
    </row>
    <row r="5" spans="1:9">
      <c r="A5" t="s">
        <v>7</v>
      </c>
      <c r="B5" s="1">
        <v>0.34399999999999997</v>
      </c>
      <c r="C5" s="1">
        <v>0.68300000000000005</v>
      </c>
      <c r="D5" s="1">
        <f t="shared" si="0"/>
        <v>1.0270000000000001</v>
      </c>
      <c r="E5" s="1">
        <v>0.54510000000000003</v>
      </c>
      <c r="F5" s="3">
        <f t="shared" si="1"/>
        <v>920.19999999999993</v>
      </c>
      <c r="G5" s="3">
        <f t="shared" si="2"/>
        <v>501.60102000000001</v>
      </c>
      <c r="H5" s="3">
        <f t="shared" ref="H5:I5" si="5">F5-G5</f>
        <v>418.59897999999993</v>
      </c>
      <c r="I5" s="3">
        <f t="shared" si="5"/>
        <v>83.002040000000079</v>
      </c>
    </row>
    <row r="6" spans="1:9">
      <c r="A6" t="s">
        <v>8</v>
      </c>
      <c r="B6" s="1">
        <v>0.31</v>
      </c>
      <c r="C6" s="1">
        <v>0.40460000000000002</v>
      </c>
      <c r="D6" s="1">
        <f t="shared" si="0"/>
        <v>0.71460000000000001</v>
      </c>
      <c r="E6" s="1">
        <v>0.50180000000000002</v>
      </c>
      <c r="F6" s="3">
        <f t="shared" si="1"/>
        <v>829.25</v>
      </c>
      <c r="G6" s="3">
        <f t="shared" si="2"/>
        <v>416.11765000000003</v>
      </c>
      <c r="H6" s="3">
        <f t="shared" ref="H6:I6" si="6">F6-G6</f>
        <v>413.13234999999997</v>
      </c>
      <c r="I6" s="3">
        <f t="shared" si="6"/>
        <v>2.985300000000052</v>
      </c>
    </row>
    <row r="7" spans="1:9">
      <c r="A7" t="s">
        <v>9</v>
      </c>
      <c r="B7" s="1">
        <v>0.30399999999999999</v>
      </c>
      <c r="C7" s="1">
        <v>0.18340000000000001</v>
      </c>
      <c r="D7" s="1">
        <f t="shared" si="0"/>
        <v>0.4874</v>
      </c>
      <c r="E7" s="1">
        <v>0.4859</v>
      </c>
      <c r="F7" s="3">
        <f t="shared" si="1"/>
        <v>813.19999999999993</v>
      </c>
      <c r="G7" s="3">
        <f t="shared" si="2"/>
        <v>395.13387999999998</v>
      </c>
      <c r="H7" s="3">
        <f t="shared" ref="H7:I7" si="7">F7-G7</f>
        <v>418.06611999999996</v>
      </c>
      <c r="I7" s="3">
        <f t="shared" si="7"/>
        <v>-22.932239999999979</v>
      </c>
    </row>
    <row r="8" spans="1:9">
      <c r="A8" t="s">
        <v>10</v>
      </c>
      <c r="B8" s="1">
        <v>0.28799999999999998</v>
      </c>
      <c r="C8" s="1">
        <v>0.70889999999999997</v>
      </c>
      <c r="D8" s="1">
        <f t="shared" si="0"/>
        <v>0.9968999999999999</v>
      </c>
      <c r="E8" s="1">
        <v>0.55320000000000003</v>
      </c>
      <c r="F8" s="3">
        <f t="shared" si="1"/>
        <v>770.4</v>
      </c>
      <c r="G8" s="3">
        <f t="shared" si="2"/>
        <v>426.18528000000003</v>
      </c>
      <c r="H8" s="3">
        <f t="shared" ref="H8:I8" si="8">F8-G8</f>
        <v>344.21471999999994</v>
      </c>
      <c r="I8" s="3">
        <f t="shared" si="8"/>
        <v>81.970560000000091</v>
      </c>
    </row>
    <row r="9" spans="1:9">
      <c r="A9" t="s">
        <v>11</v>
      </c>
      <c r="B9" s="1">
        <v>0.27900000000000003</v>
      </c>
      <c r="C9" s="1">
        <v>0.73560000000000003</v>
      </c>
      <c r="D9" s="1">
        <f t="shared" si="0"/>
        <v>1.0146000000000002</v>
      </c>
      <c r="E9" s="1">
        <v>0.51339999999999997</v>
      </c>
      <c r="F9" s="3">
        <f t="shared" si="1"/>
        <v>746.32500000000005</v>
      </c>
      <c r="G9" s="3">
        <f t="shared" si="2"/>
        <v>383.16325499999999</v>
      </c>
      <c r="H9" s="3">
        <f t="shared" ref="H9:I9" si="9">F9-G9</f>
        <v>363.16174500000005</v>
      </c>
      <c r="I9" s="3">
        <f t="shared" si="9"/>
        <v>20.001509999999939</v>
      </c>
    </row>
    <row r="10" spans="1:9">
      <c r="A10" t="s">
        <v>12</v>
      </c>
      <c r="B10" s="1">
        <v>0.27500000000000002</v>
      </c>
      <c r="C10" s="1">
        <v>2.3199999999999998E-2</v>
      </c>
      <c r="D10" s="1">
        <f t="shared" si="0"/>
        <v>0.29820000000000002</v>
      </c>
      <c r="E10" s="1">
        <v>0.46200000000000002</v>
      </c>
      <c r="F10" s="3">
        <f t="shared" si="1"/>
        <v>735.62500000000011</v>
      </c>
      <c r="G10" s="3">
        <f t="shared" si="2"/>
        <v>339.85875000000004</v>
      </c>
      <c r="H10" s="3">
        <f t="shared" ref="H10:I10" si="10">F10-G10</f>
        <v>395.76625000000007</v>
      </c>
      <c r="I10" s="3">
        <f t="shared" si="10"/>
        <v>-55.907500000000027</v>
      </c>
    </row>
    <row r="11" spans="1:9">
      <c r="A11" t="s">
        <v>13</v>
      </c>
      <c r="B11" s="1">
        <v>0.26500000000000001</v>
      </c>
      <c r="C11" s="1">
        <v>0.71489999999999998</v>
      </c>
      <c r="D11" s="1">
        <f t="shared" si="0"/>
        <v>0.97989999999999999</v>
      </c>
      <c r="E11" s="1">
        <v>0.51839999999999997</v>
      </c>
      <c r="F11" s="3">
        <f t="shared" si="1"/>
        <v>708.875</v>
      </c>
      <c r="G11" s="3">
        <f t="shared" si="2"/>
        <v>367.48079999999999</v>
      </c>
      <c r="H11" s="3">
        <f t="shared" ref="H11:I11" si="11">F11-G11</f>
        <v>341.39420000000001</v>
      </c>
      <c r="I11" s="3">
        <f t="shared" si="11"/>
        <v>26.086599999999976</v>
      </c>
    </row>
    <row r="12" spans="1:9">
      <c r="A12" t="s">
        <v>14</v>
      </c>
      <c r="B12" s="1">
        <v>0.249</v>
      </c>
      <c r="C12" s="1">
        <v>0.43490000000000001</v>
      </c>
      <c r="D12" s="1">
        <f t="shared" si="0"/>
        <v>0.68389999999999995</v>
      </c>
      <c r="E12" s="1">
        <v>0.54500000000000004</v>
      </c>
      <c r="F12" s="3">
        <f t="shared" si="1"/>
        <v>666.07500000000005</v>
      </c>
      <c r="G12" s="3">
        <f t="shared" si="2"/>
        <v>363.01087500000006</v>
      </c>
      <c r="H12" s="3">
        <f t="shared" ref="H12:I12" si="12">F12-G12</f>
        <v>303.06412499999999</v>
      </c>
      <c r="I12" s="3">
        <f t="shared" si="12"/>
        <v>59.946750000000065</v>
      </c>
    </row>
    <row r="13" spans="1:9">
      <c r="A13" t="s">
        <v>15</v>
      </c>
      <c r="B13" s="1">
        <v>0.248</v>
      </c>
      <c r="C13" s="1">
        <v>0.1119</v>
      </c>
      <c r="D13" s="1">
        <f t="shared" si="0"/>
        <v>0.3599</v>
      </c>
      <c r="E13" s="1">
        <v>0.51429999999999998</v>
      </c>
      <c r="F13" s="3">
        <f t="shared" si="1"/>
        <v>663.4</v>
      </c>
      <c r="G13" s="3">
        <f t="shared" si="2"/>
        <v>341.18661999999995</v>
      </c>
      <c r="H13" s="3">
        <f t="shared" ref="H13:I13" si="13">F13-G13</f>
        <v>322.21338000000003</v>
      </c>
      <c r="I13" s="3">
        <f t="shared" si="13"/>
        <v>18.973239999999919</v>
      </c>
    </row>
    <row r="14" spans="1:9">
      <c r="A14" t="s">
        <v>16</v>
      </c>
      <c r="B14" s="1">
        <v>0.24199999999999999</v>
      </c>
      <c r="C14" s="1">
        <v>1.6500000000000001E-2</v>
      </c>
      <c r="D14" s="1">
        <f t="shared" si="0"/>
        <v>0.25850000000000001</v>
      </c>
      <c r="E14" s="1">
        <v>0.48070000000000002</v>
      </c>
      <c r="F14" s="3">
        <f t="shared" si="1"/>
        <v>647.35</v>
      </c>
      <c r="G14" s="3">
        <f t="shared" si="2"/>
        <v>311.18114500000001</v>
      </c>
      <c r="H14" s="3">
        <f t="shared" ref="H14:I14" si="14">F14-G14</f>
        <v>336.16885500000001</v>
      </c>
      <c r="I14" s="3">
        <f t="shared" si="14"/>
        <v>-24.987709999999993</v>
      </c>
    </row>
    <row r="15" spans="1:9">
      <c r="A15" t="s">
        <v>17</v>
      </c>
      <c r="B15" s="1">
        <v>0.23499999999999999</v>
      </c>
      <c r="C15" s="1">
        <v>5.1000000000000004E-3</v>
      </c>
      <c r="D15" s="1">
        <f t="shared" si="0"/>
        <v>0.24009999999999998</v>
      </c>
      <c r="E15" s="1">
        <v>0.47610000000000002</v>
      </c>
      <c r="F15" s="3">
        <f t="shared" si="1"/>
        <v>628.625</v>
      </c>
      <c r="G15" s="3">
        <f t="shared" si="2"/>
        <v>299.28836250000001</v>
      </c>
      <c r="H15" s="3">
        <f t="shared" ref="H15:I15" si="15">F15-G15</f>
        <v>329.33663749999999</v>
      </c>
      <c r="I15" s="3">
        <f t="shared" si="15"/>
        <v>-30.04827499999999</v>
      </c>
    </row>
    <row r="16" spans="1:9">
      <c r="A16" t="s">
        <v>18</v>
      </c>
      <c r="B16" s="1">
        <v>0.224</v>
      </c>
      <c r="C16" s="1">
        <v>0.53680000000000005</v>
      </c>
      <c r="D16" s="1">
        <f t="shared" si="0"/>
        <v>0.76080000000000003</v>
      </c>
      <c r="E16" s="1">
        <v>0.54169999999999996</v>
      </c>
      <c r="F16" s="3">
        <f t="shared" si="1"/>
        <v>599.20000000000005</v>
      </c>
      <c r="G16" s="3">
        <f t="shared" si="2"/>
        <v>324.58663999999999</v>
      </c>
      <c r="H16" s="3">
        <f t="shared" ref="H16:I16" si="16">F16-G16</f>
        <v>274.61336000000006</v>
      </c>
      <c r="I16" s="3">
        <f t="shared" si="16"/>
        <v>49.973279999999932</v>
      </c>
    </row>
    <row r="17" spans="1:9">
      <c r="A17" t="s">
        <v>19</v>
      </c>
      <c r="B17" s="1">
        <v>0.219</v>
      </c>
      <c r="C17" s="1">
        <v>0.1343</v>
      </c>
      <c r="D17" s="1">
        <f t="shared" si="0"/>
        <v>0.3533</v>
      </c>
      <c r="E17" s="1">
        <v>0.53920000000000001</v>
      </c>
      <c r="F17" s="3">
        <f t="shared" si="1"/>
        <v>585.82500000000005</v>
      </c>
      <c r="G17" s="3">
        <f t="shared" si="2"/>
        <v>315.87684000000002</v>
      </c>
      <c r="H17" s="3">
        <f t="shared" ref="H17:I17" si="17">F17-G17</f>
        <v>269.94816000000003</v>
      </c>
      <c r="I17" s="3">
        <f t="shared" si="17"/>
        <v>45.928679999999986</v>
      </c>
    </row>
    <row r="18" spans="1:9">
      <c r="A18" t="s">
        <v>20</v>
      </c>
      <c r="B18" s="1">
        <v>0.21299999999999999</v>
      </c>
      <c r="C18" s="1">
        <v>3.9100000000000003E-2</v>
      </c>
      <c r="D18" s="1">
        <f t="shared" si="0"/>
        <v>0.25209999999999999</v>
      </c>
      <c r="E18" s="1">
        <v>0.4904</v>
      </c>
      <c r="F18" s="3">
        <f t="shared" si="1"/>
        <v>569.77499999999998</v>
      </c>
      <c r="G18" s="3">
        <f t="shared" si="2"/>
        <v>279.41766000000001</v>
      </c>
      <c r="H18" s="3">
        <f t="shared" ref="H18:I18" si="18">F18-G18</f>
        <v>290.35733999999997</v>
      </c>
      <c r="I18" s="3">
        <f t="shared" si="18"/>
        <v>-10.939679999999953</v>
      </c>
    </row>
    <row r="19" spans="1:9">
      <c r="A19" t="s">
        <v>21</v>
      </c>
      <c r="B19" s="1">
        <v>0.20499999999999999</v>
      </c>
      <c r="C19" s="1">
        <v>0.69169999999999998</v>
      </c>
      <c r="D19" s="1">
        <f t="shared" si="0"/>
        <v>0.89669999999999994</v>
      </c>
      <c r="E19" s="1">
        <v>0.50460000000000005</v>
      </c>
      <c r="F19" s="3">
        <f t="shared" si="1"/>
        <v>548.375</v>
      </c>
      <c r="G19" s="3">
        <f t="shared" si="2"/>
        <v>276.71002500000003</v>
      </c>
      <c r="H19" s="3">
        <f t="shared" ref="H19:I19" si="19">F19-G19</f>
        <v>271.66497499999997</v>
      </c>
      <c r="I19" s="3">
        <f t="shared" si="19"/>
        <v>5.0450500000000602</v>
      </c>
    </row>
    <row r="20" spans="1:9">
      <c r="A20" t="s">
        <v>22</v>
      </c>
      <c r="B20" s="1">
        <v>0.192</v>
      </c>
      <c r="C20" s="1">
        <v>6.9599999999999995E-2</v>
      </c>
      <c r="D20" s="1">
        <f t="shared" si="0"/>
        <v>0.2616</v>
      </c>
      <c r="E20" s="1">
        <v>0.4572</v>
      </c>
      <c r="F20" s="3">
        <f t="shared" si="1"/>
        <v>513.6</v>
      </c>
      <c r="G20" s="3">
        <f t="shared" si="2"/>
        <v>234.81792000000002</v>
      </c>
      <c r="H20" s="3">
        <f t="shared" ref="H20:I20" si="20">F20-G20</f>
        <v>278.78208000000001</v>
      </c>
      <c r="I20" s="3">
        <f t="shared" si="20"/>
        <v>-43.964159999999993</v>
      </c>
    </row>
    <row r="21" spans="1:9">
      <c r="A21" t="s">
        <v>23</v>
      </c>
      <c r="B21" s="1">
        <v>0.188</v>
      </c>
      <c r="C21" s="1">
        <v>0.25900000000000001</v>
      </c>
      <c r="D21" s="1">
        <f t="shared" si="0"/>
        <v>0.44700000000000001</v>
      </c>
      <c r="E21" s="1">
        <v>0.48209999999999997</v>
      </c>
      <c r="F21" s="3">
        <f t="shared" si="1"/>
        <v>502.9</v>
      </c>
      <c r="G21" s="3">
        <f t="shared" si="2"/>
        <v>242.44808999999998</v>
      </c>
      <c r="H21" s="3">
        <f t="shared" ref="H21:I21" si="21">F21-G21</f>
        <v>260.45191</v>
      </c>
      <c r="I21" s="3">
        <f t="shared" si="21"/>
        <v>-18.003820000000019</v>
      </c>
    </row>
    <row r="22" spans="1:9">
      <c r="A22" t="s">
        <v>24</v>
      </c>
      <c r="B22" s="1">
        <v>0.158</v>
      </c>
      <c r="C22" s="1">
        <v>0.37519999999999998</v>
      </c>
      <c r="D22" s="1">
        <f t="shared" si="0"/>
        <v>0.53320000000000001</v>
      </c>
      <c r="E22" s="1">
        <v>0.50829999999999997</v>
      </c>
      <c r="F22" s="3">
        <f t="shared" si="1"/>
        <v>422.65</v>
      </c>
      <c r="G22" s="3">
        <f t="shared" si="2"/>
        <v>214.83299499999998</v>
      </c>
      <c r="H22" s="3">
        <f t="shared" ref="H22:I22" si="22">F22-G22</f>
        <v>207.81700499999999</v>
      </c>
      <c r="I22" s="3">
        <f t="shared" si="22"/>
        <v>7.015989999999988</v>
      </c>
    </row>
    <row r="23" spans="1:9">
      <c r="A23" t="s">
        <v>25</v>
      </c>
      <c r="B23" s="1">
        <v>0.157</v>
      </c>
      <c r="C23" s="1">
        <v>2.4500000000000001E-2</v>
      </c>
      <c r="D23" s="1">
        <f t="shared" si="0"/>
        <v>0.18149999999999999</v>
      </c>
      <c r="E23" s="1">
        <v>0.46779999999999999</v>
      </c>
      <c r="F23" s="3">
        <f t="shared" si="1"/>
        <v>419.97500000000002</v>
      </c>
      <c r="G23" s="3">
        <f t="shared" si="2"/>
        <v>196.464305</v>
      </c>
      <c r="H23" s="3">
        <f t="shared" ref="H23:I23" si="23">F23-G23</f>
        <v>223.51069500000003</v>
      </c>
      <c r="I23" s="3">
        <f t="shared" si="23"/>
        <v>-27.046390000000031</v>
      </c>
    </row>
    <row r="24" spans="1:9">
      <c r="A24" t="s">
        <v>26</v>
      </c>
      <c r="B24" s="1">
        <v>0.15</v>
      </c>
      <c r="C24" s="1">
        <v>3.0200000000000001E-2</v>
      </c>
      <c r="D24" s="1">
        <f t="shared" si="0"/>
        <v>0.1802</v>
      </c>
      <c r="E24" s="1">
        <v>0.46629999999999999</v>
      </c>
      <c r="F24" s="3">
        <f t="shared" si="1"/>
        <v>401.25</v>
      </c>
      <c r="G24" s="3">
        <f t="shared" si="2"/>
        <v>187.10287499999998</v>
      </c>
      <c r="H24" s="3">
        <f t="shared" ref="H24:I24" si="24">F24-G24</f>
        <v>214.14712500000002</v>
      </c>
      <c r="I24" s="3">
        <f t="shared" si="24"/>
        <v>-27.044250000000034</v>
      </c>
    </row>
    <row r="25" spans="1:9">
      <c r="A25" t="s">
        <v>27</v>
      </c>
      <c r="B25" s="1">
        <v>0.14799999999999999</v>
      </c>
      <c r="C25" s="1">
        <v>0.32879999999999998</v>
      </c>
      <c r="D25" s="1">
        <f t="shared" si="0"/>
        <v>0.4768</v>
      </c>
      <c r="E25" s="1">
        <v>0.47589999999999999</v>
      </c>
      <c r="F25" s="3">
        <f t="shared" si="1"/>
        <v>395.9</v>
      </c>
      <c r="G25" s="3">
        <f t="shared" si="2"/>
        <v>188.40880999999999</v>
      </c>
      <c r="H25" s="3">
        <f t="shared" ref="H25:I25" si="25">F25-G25</f>
        <v>207.49118999999999</v>
      </c>
      <c r="I25" s="3">
        <f t="shared" si="25"/>
        <v>-19.082380000000001</v>
      </c>
    </row>
    <row r="26" spans="1:9">
      <c r="A26" t="s">
        <v>28</v>
      </c>
      <c r="B26" s="1">
        <v>0.14499999999999999</v>
      </c>
      <c r="C26" s="1">
        <v>0.1249</v>
      </c>
      <c r="D26" s="1">
        <f t="shared" si="0"/>
        <v>0.26989999999999997</v>
      </c>
      <c r="E26" s="1">
        <v>0.48320000000000002</v>
      </c>
      <c r="F26" s="3">
        <f t="shared" si="1"/>
        <v>387.875</v>
      </c>
      <c r="G26" s="3">
        <f t="shared" si="2"/>
        <v>187.4212</v>
      </c>
      <c r="H26" s="3">
        <f t="shared" ref="H26:I26" si="26">F26-G26</f>
        <v>200.4538</v>
      </c>
      <c r="I26" s="3">
        <f t="shared" si="26"/>
        <v>-13.032600000000002</v>
      </c>
    </row>
    <row r="27" spans="1:9">
      <c r="A27" t="s">
        <v>29</v>
      </c>
      <c r="B27" s="1">
        <v>0.13500000000000001</v>
      </c>
      <c r="C27" s="1">
        <v>4.1500000000000002E-2</v>
      </c>
      <c r="D27" s="1">
        <f t="shared" si="0"/>
        <v>0.17650000000000002</v>
      </c>
      <c r="E27" s="1">
        <v>0.50970000000000004</v>
      </c>
      <c r="F27" s="3">
        <f t="shared" si="1"/>
        <v>361.125</v>
      </c>
      <c r="G27" s="3">
        <f t="shared" si="2"/>
        <v>184.06541250000001</v>
      </c>
      <c r="H27" s="3">
        <f t="shared" ref="H27:I27" si="27">F27-G27</f>
        <v>177.05958749999999</v>
      </c>
      <c r="I27" s="3">
        <f t="shared" si="27"/>
        <v>7.0058250000000157</v>
      </c>
    </row>
    <row r="28" spans="1:9">
      <c r="A28" t="s">
        <v>30</v>
      </c>
      <c r="B28" s="1">
        <v>0.13</v>
      </c>
      <c r="C28" s="1">
        <v>0.15890000000000001</v>
      </c>
      <c r="D28" s="1">
        <f t="shared" si="0"/>
        <v>0.28890000000000005</v>
      </c>
      <c r="E28" s="1">
        <v>0.53029999999999999</v>
      </c>
      <c r="F28" s="3">
        <f t="shared" si="1"/>
        <v>347.75</v>
      </c>
      <c r="G28" s="3">
        <f t="shared" si="2"/>
        <v>184.41182499999999</v>
      </c>
      <c r="H28" s="3">
        <f t="shared" ref="H28:I28" si="28">F28-G28</f>
        <v>163.33817500000001</v>
      </c>
      <c r="I28" s="3">
        <f t="shared" si="28"/>
        <v>21.073649999999986</v>
      </c>
    </row>
    <row r="29" spans="1:9">
      <c r="A29" t="s">
        <v>31</v>
      </c>
      <c r="B29" s="1">
        <v>0.127</v>
      </c>
      <c r="C29" s="1">
        <v>7.0000000000000001E-3</v>
      </c>
      <c r="D29" s="1">
        <f t="shared" si="0"/>
        <v>0.13400000000000001</v>
      </c>
      <c r="E29" s="1">
        <v>0.46310000000000001</v>
      </c>
      <c r="F29" s="3">
        <f t="shared" si="1"/>
        <v>339.72500000000002</v>
      </c>
      <c r="G29" s="3">
        <f t="shared" si="2"/>
        <v>157.32664750000001</v>
      </c>
      <c r="H29" s="3">
        <f t="shared" ref="H29:I29" si="29">F29-G29</f>
        <v>182.39835250000002</v>
      </c>
      <c r="I29" s="3">
        <f t="shared" si="29"/>
        <v>-25.071705000000009</v>
      </c>
    </row>
    <row r="30" spans="1:9">
      <c r="A30" t="s">
        <v>32</v>
      </c>
      <c r="B30" s="1">
        <v>0.113</v>
      </c>
      <c r="C30" s="1">
        <v>0.1376</v>
      </c>
      <c r="D30" s="1">
        <f t="shared" si="0"/>
        <v>0.25059999999999999</v>
      </c>
      <c r="E30" s="1">
        <v>0.4153</v>
      </c>
      <c r="F30" s="3">
        <f t="shared" si="1"/>
        <v>302.27500000000003</v>
      </c>
      <c r="G30" s="3">
        <f t="shared" si="2"/>
        <v>125.53480750000001</v>
      </c>
      <c r="H30" s="3">
        <f t="shared" ref="H30:I30" si="30">F30-G30</f>
        <v>176.74019250000003</v>
      </c>
      <c r="I30" s="3">
        <f t="shared" si="30"/>
        <v>-51.205385000000021</v>
      </c>
    </row>
    <row r="31" spans="1:9">
      <c r="A31" t="s">
        <v>33</v>
      </c>
      <c r="B31" s="1">
        <v>0.104</v>
      </c>
      <c r="C31" s="1">
        <v>1.89E-2</v>
      </c>
      <c r="D31" s="1">
        <f t="shared" si="0"/>
        <v>0.1229</v>
      </c>
      <c r="E31" s="1">
        <v>0.56269999999999998</v>
      </c>
      <c r="F31" s="3">
        <f t="shared" si="1"/>
        <v>278.2</v>
      </c>
      <c r="G31" s="3">
        <f t="shared" si="2"/>
        <v>156.54313999999999</v>
      </c>
      <c r="H31" s="3">
        <f t="shared" ref="H31:I31" si="31">F31-G31</f>
        <v>121.65685999999999</v>
      </c>
      <c r="I31" s="3">
        <f t="shared" si="31"/>
        <v>34.886279999999999</v>
      </c>
    </row>
    <row r="32" spans="1:9">
      <c r="A32" t="s">
        <v>34</v>
      </c>
      <c r="B32" s="1">
        <v>9.8000000000000004E-2</v>
      </c>
      <c r="C32" s="1">
        <v>3.0000000000000001E-3</v>
      </c>
      <c r="D32" s="1">
        <f t="shared" si="0"/>
        <v>0.10100000000000001</v>
      </c>
      <c r="E32" s="1">
        <v>0.44440000000000002</v>
      </c>
      <c r="F32" s="3">
        <f t="shared" si="1"/>
        <v>262.15000000000003</v>
      </c>
      <c r="G32" s="3">
        <f t="shared" si="2"/>
        <v>116.49946000000001</v>
      </c>
      <c r="H32" s="3">
        <f t="shared" ref="H32:I32" si="32">F32-G32</f>
        <v>145.65054000000003</v>
      </c>
      <c r="I32" s="3">
        <f t="shared" si="32"/>
        <v>-29.151080000000022</v>
      </c>
    </row>
    <row r="33" spans="1:9">
      <c r="A33" t="s">
        <v>35</v>
      </c>
      <c r="B33" s="1">
        <v>9.7000000000000003E-2</v>
      </c>
      <c r="C33" s="1">
        <v>1.1599999999999999E-2</v>
      </c>
      <c r="D33" s="1">
        <f t="shared" si="0"/>
        <v>0.1086</v>
      </c>
      <c r="E33" s="1">
        <v>0.49419999999999997</v>
      </c>
      <c r="F33" s="3">
        <f t="shared" si="1"/>
        <v>259.47500000000002</v>
      </c>
      <c r="G33" s="3">
        <f t="shared" si="2"/>
        <v>128.23254500000002</v>
      </c>
      <c r="H33" s="3">
        <f t="shared" ref="H33:I33" si="33">F33-G33</f>
        <v>131.24245500000001</v>
      </c>
      <c r="I33" s="3">
        <f t="shared" si="33"/>
        <v>-3.0099099999999908</v>
      </c>
    </row>
    <row r="34" spans="1:9">
      <c r="A34" t="s">
        <v>36</v>
      </c>
      <c r="B34" s="1">
        <v>9.6000000000000002E-2</v>
      </c>
      <c r="C34" s="1">
        <v>0.11650000000000001</v>
      </c>
      <c r="D34" s="1">
        <f t="shared" si="0"/>
        <v>0.21250000000000002</v>
      </c>
      <c r="E34" s="1">
        <v>0.44359999999999999</v>
      </c>
      <c r="F34" s="3">
        <f t="shared" si="1"/>
        <v>256.8</v>
      </c>
      <c r="G34" s="3">
        <f t="shared" si="2"/>
        <v>113.91648000000001</v>
      </c>
      <c r="H34" s="3">
        <f t="shared" ref="H34:I34" si="34">F34-G34</f>
        <v>142.88352</v>
      </c>
      <c r="I34" s="3">
        <f t="shared" si="34"/>
        <v>-28.967039999999997</v>
      </c>
    </row>
    <row r="35" spans="1:9">
      <c r="A35" t="s">
        <v>37</v>
      </c>
      <c r="B35" s="1">
        <v>9.4E-2</v>
      </c>
      <c r="C35" s="1">
        <v>0.1052</v>
      </c>
      <c r="D35" s="1">
        <f t="shared" si="0"/>
        <v>0.19919999999999999</v>
      </c>
      <c r="E35" s="1">
        <v>0.42059999999999997</v>
      </c>
      <c r="F35" s="3">
        <f t="shared" si="1"/>
        <v>251.45</v>
      </c>
      <c r="G35" s="3">
        <f t="shared" si="2"/>
        <v>105.75986999999999</v>
      </c>
      <c r="H35" s="3">
        <f t="shared" ref="H35:I35" si="35">F35-G35</f>
        <v>145.69013000000001</v>
      </c>
      <c r="I35" s="3">
        <f t="shared" si="35"/>
        <v>-39.930260000000018</v>
      </c>
    </row>
    <row r="36" spans="1:9">
      <c r="A36" t="s">
        <v>38</v>
      </c>
      <c r="B36" s="1">
        <v>0.09</v>
      </c>
      <c r="C36" s="1">
        <v>1.0500000000000001E-2</v>
      </c>
      <c r="D36" s="1">
        <f t="shared" si="0"/>
        <v>0.10049999999999999</v>
      </c>
      <c r="E36" s="1">
        <v>0.53310000000000002</v>
      </c>
      <c r="F36" s="3">
        <f t="shared" si="1"/>
        <v>240.75</v>
      </c>
      <c r="G36" s="3">
        <f t="shared" si="2"/>
        <v>128.34382500000001</v>
      </c>
      <c r="H36" s="3">
        <f t="shared" ref="H36:I36" si="36">F36-G36</f>
        <v>112.40617499999999</v>
      </c>
      <c r="I36" s="3">
        <f t="shared" si="36"/>
        <v>15.937650000000019</v>
      </c>
    </row>
    <row r="37" spans="1:9">
      <c r="A37" t="s">
        <v>39</v>
      </c>
      <c r="B37" s="1">
        <v>7.5999999999999998E-2</v>
      </c>
      <c r="C37" s="1">
        <v>7.7999999999999996E-3</v>
      </c>
      <c r="D37" s="1">
        <f t="shared" si="0"/>
        <v>8.3799999999999999E-2</v>
      </c>
      <c r="E37" s="1">
        <v>0.53690000000000004</v>
      </c>
      <c r="F37" s="3">
        <f t="shared" si="1"/>
        <v>203.29999999999998</v>
      </c>
      <c r="G37" s="3">
        <f t="shared" si="2"/>
        <v>109.15177</v>
      </c>
      <c r="H37" s="3">
        <f t="shared" ref="H37:I37" si="37">F37-G37</f>
        <v>94.148229999999984</v>
      </c>
      <c r="I37" s="3">
        <f t="shared" si="37"/>
        <v>15.003540000000015</v>
      </c>
    </row>
    <row r="38" spans="1:9">
      <c r="A38" t="s">
        <v>41</v>
      </c>
      <c r="B38" s="1">
        <v>7.4999999999999997E-2</v>
      </c>
      <c r="C38" s="1">
        <v>5.4000000000000003E-3</v>
      </c>
      <c r="D38" s="1">
        <f t="shared" si="0"/>
        <v>8.0399999999999999E-2</v>
      </c>
      <c r="E38" s="1">
        <v>0.51239999999999997</v>
      </c>
      <c r="F38" s="3">
        <f t="shared" si="1"/>
        <v>200.625</v>
      </c>
      <c r="G38" s="3">
        <f t="shared" si="2"/>
        <v>102.80024999999999</v>
      </c>
      <c r="H38" s="3">
        <f t="shared" ref="H38:I38" si="38">F38-G38</f>
        <v>97.824750000000009</v>
      </c>
      <c r="I38" s="3">
        <f t="shared" si="38"/>
        <v>4.9754999999999825</v>
      </c>
    </row>
    <row r="39" spans="1:9">
      <c r="A39" t="s">
        <v>40</v>
      </c>
      <c r="B39" s="1">
        <v>7.4999999999999997E-2</v>
      </c>
      <c r="C39" s="1">
        <v>9.1999999999999998E-3</v>
      </c>
      <c r="D39" s="1">
        <f t="shared" si="0"/>
        <v>8.4199999999999997E-2</v>
      </c>
      <c r="E39" s="1">
        <v>0.48759999999999998</v>
      </c>
      <c r="F39" s="3">
        <f t="shared" si="1"/>
        <v>200.625</v>
      </c>
      <c r="G39" s="3">
        <f t="shared" si="2"/>
        <v>97.824749999999995</v>
      </c>
      <c r="H39" s="3">
        <f t="shared" ref="H39:I39" si="39">F39-G39</f>
        <v>102.80025000000001</v>
      </c>
      <c r="I39" s="3">
        <f t="shared" si="39"/>
        <v>-4.9755000000000109</v>
      </c>
    </row>
    <row r="40" spans="1:9">
      <c r="A40" t="s">
        <v>42</v>
      </c>
      <c r="B40" s="1">
        <v>7.2999999999999995E-2</v>
      </c>
      <c r="C40" s="1">
        <v>2.3999999999999998E-3</v>
      </c>
      <c r="D40" s="1">
        <f t="shared" si="0"/>
        <v>7.5399999999999995E-2</v>
      </c>
      <c r="E40" s="1">
        <v>0.47449999999999998</v>
      </c>
      <c r="F40" s="3">
        <f t="shared" si="1"/>
        <v>195.27499999999998</v>
      </c>
      <c r="G40" s="3">
        <f t="shared" si="2"/>
        <v>92.65798749999999</v>
      </c>
      <c r="H40" s="3">
        <f t="shared" ref="H40:I40" si="40">F40-G40</f>
        <v>102.61701249999999</v>
      </c>
      <c r="I40" s="3">
        <f t="shared" si="40"/>
        <v>-9.9590249999999969</v>
      </c>
    </row>
    <row r="41" spans="1:9">
      <c r="A41" t="s">
        <v>44</v>
      </c>
      <c r="B41" s="1">
        <v>7.1999999999999995E-2</v>
      </c>
      <c r="C41" s="1">
        <v>6.8199999999999997E-2</v>
      </c>
      <c r="D41" s="1">
        <f t="shared" si="0"/>
        <v>0.14019999999999999</v>
      </c>
      <c r="E41" s="1">
        <v>0.54920000000000002</v>
      </c>
      <c r="F41" s="3">
        <f t="shared" si="1"/>
        <v>192.6</v>
      </c>
      <c r="G41" s="3">
        <f t="shared" si="2"/>
        <v>105.77592</v>
      </c>
      <c r="H41" s="3">
        <f t="shared" ref="H41:I41" si="41">F41-G41</f>
        <v>86.824079999999995</v>
      </c>
      <c r="I41" s="3">
        <f t="shared" si="41"/>
        <v>18.951840000000004</v>
      </c>
    </row>
    <row r="42" spans="1:9">
      <c r="A42" t="s">
        <v>43</v>
      </c>
      <c r="B42" s="1">
        <v>7.1999999999999995E-2</v>
      </c>
      <c r="C42" s="1">
        <v>4.7699999999999999E-2</v>
      </c>
      <c r="D42" s="1">
        <f t="shared" si="0"/>
        <v>0.1197</v>
      </c>
      <c r="E42" s="1">
        <v>0.53120000000000001</v>
      </c>
      <c r="F42" s="3">
        <f t="shared" si="1"/>
        <v>192.6</v>
      </c>
      <c r="G42" s="3">
        <f t="shared" si="2"/>
        <v>102.30911999999999</v>
      </c>
      <c r="H42" s="3">
        <f t="shared" ref="H42:I42" si="42">F42-G42</f>
        <v>90.290880000000001</v>
      </c>
      <c r="I42" s="3">
        <f t="shared" si="42"/>
        <v>12.018239999999992</v>
      </c>
    </row>
    <row r="43" spans="1:9">
      <c r="A43" t="s">
        <v>45</v>
      </c>
      <c r="B43" s="1">
        <v>6.7000000000000004E-2</v>
      </c>
      <c r="C43" s="1">
        <v>4.0000000000000001E-3</v>
      </c>
      <c r="D43" s="1">
        <f t="shared" si="0"/>
        <v>7.1000000000000008E-2</v>
      </c>
      <c r="E43" s="1">
        <v>0.47189999999999999</v>
      </c>
      <c r="F43" s="3">
        <f t="shared" si="1"/>
        <v>179.22500000000002</v>
      </c>
      <c r="G43" s="3">
        <f t="shared" si="2"/>
        <v>84.576277500000003</v>
      </c>
      <c r="H43" s="3">
        <f t="shared" ref="H43:I43" si="43">F43-G43</f>
        <v>94.648722500000019</v>
      </c>
      <c r="I43" s="3">
        <f t="shared" si="43"/>
        <v>-10.072445000000016</v>
      </c>
    </row>
    <row r="44" spans="1:9">
      <c r="A44" t="s">
        <v>46</v>
      </c>
      <c r="B44" s="1">
        <v>6.5000000000000002E-2</v>
      </c>
      <c r="C44" s="1">
        <v>5.8999999999999999E-3</v>
      </c>
      <c r="D44" s="1">
        <f t="shared" si="0"/>
        <v>7.0900000000000005E-2</v>
      </c>
      <c r="E44" s="1">
        <v>0.50290000000000001</v>
      </c>
      <c r="F44" s="3">
        <f t="shared" si="1"/>
        <v>173.875</v>
      </c>
      <c r="G44" s="3">
        <f t="shared" si="2"/>
        <v>87.441737500000002</v>
      </c>
      <c r="H44" s="3">
        <f t="shared" ref="H44:I44" si="44">F44-G44</f>
        <v>86.433262499999998</v>
      </c>
      <c r="I44" s="3">
        <f t="shared" si="44"/>
        <v>1.0084750000000042</v>
      </c>
    </row>
    <row r="45" spans="1:9">
      <c r="A45" t="s">
        <v>47</v>
      </c>
      <c r="B45" s="1">
        <v>0.06</v>
      </c>
      <c r="C45" s="1">
        <v>5.0000000000000001E-4</v>
      </c>
      <c r="D45" s="1">
        <f t="shared" si="0"/>
        <v>6.0499999999999998E-2</v>
      </c>
      <c r="E45" s="1">
        <v>0.47199999999999998</v>
      </c>
      <c r="F45" s="3">
        <f t="shared" si="1"/>
        <v>160.5</v>
      </c>
      <c r="G45" s="3">
        <f t="shared" si="2"/>
        <v>75.756</v>
      </c>
      <c r="H45" s="3">
        <f t="shared" ref="H45:I45" si="45">F45-G45</f>
        <v>84.744</v>
      </c>
      <c r="I45" s="3">
        <f t="shared" si="45"/>
        <v>-8.9879999999999995</v>
      </c>
    </row>
    <row r="46" spans="1:9">
      <c r="A46" t="s">
        <v>48</v>
      </c>
      <c r="B46" s="1">
        <v>5.8000000000000003E-2</v>
      </c>
      <c r="C46" s="1">
        <v>7.7700000000000005E-2</v>
      </c>
      <c r="D46" s="1">
        <f t="shared" si="0"/>
        <v>0.13570000000000002</v>
      </c>
      <c r="E46" s="1">
        <v>0.44159999999999999</v>
      </c>
      <c r="F46" s="3">
        <f t="shared" si="1"/>
        <v>155.15</v>
      </c>
      <c r="G46" s="3">
        <f t="shared" si="2"/>
        <v>68.514240000000001</v>
      </c>
      <c r="H46" s="3">
        <f t="shared" ref="H46:I46" si="46">F46-G46</f>
        <v>86.635760000000005</v>
      </c>
      <c r="I46" s="3">
        <f t="shared" si="46"/>
        <v>-18.121520000000004</v>
      </c>
    </row>
    <row r="47" spans="1:9">
      <c r="A47" t="s">
        <v>49</v>
      </c>
      <c r="B47" s="1">
        <v>5.6000000000000001E-2</v>
      </c>
      <c r="C47" s="1">
        <v>2.3999999999999998E-3</v>
      </c>
      <c r="D47" s="1">
        <f t="shared" si="0"/>
        <v>5.8400000000000001E-2</v>
      </c>
      <c r="E47" s="1">
        <v>0.4768</v>
      </c>
      <c r="F47" s="3">
        <f t="shared" si="1"/>
        <v>149.80000000000001</v>
      </c>
      <c r="G47" s="3">
        <f t="shared" si="2"/>
        <v>71.424640000000011</v>
      </c>
      <c r="H47" s="3">
        <f t="shared" ref="H47:I47" si="47">F47-G47</f>
        <v>78.375360000000001</v>
      </c>
      <c r="I47" s="3">
        <f t="shared" si="47"/>
        <v>-6.9507199999999898</v>
      </c>
    </row>
    <row r="48" spans="1:9">
      <c r="A48" t="s">
        <v>50</v>
      </c>
      <c r="B48" s="1">
        <v>5.1999999999999998E-2</v>
      </c>
      <c r="C48" s="1">
        <v>2.7199999999999998E-2</v>
      </c>
      <c r="D48" s="1">
        <f t="shared" si="0"/>
        <v>7.9199999999999993E-2</v>
      </c>
      <c r="E48" s="1">
        <v>0.48920000000000002</v>
      </c>
      <c r="F48" s="3">
        <f t="shared" si="1"/>
        <v>139.1</v>
      </c>
      <c r="G48" s="3">
        <f t="shared" si="2"/>
        <v>68.047719999999998</v>
      </c>
      <c r="H48" s="3">
        <f t="shared" ref="H48:I48" si="48">F48-G48</f>
        <v>71.052279999999996</v>
      </c>
      <c r="I48" s="3">
        <f t="shared" si="48"/>
        <v>-3.0045599999999979</v>
      </c>
    </row>
    <row r="49" spans="1:9">
      <c r="A49" t="s">
        <v>51</v>
      </c>
      <c r="B49" s="1">
        <v>5.0999999999999997E-2</v>
      </c>
      <c r="C49" s="1">
        <v>0.15</v>
      </c>
      <c r="D49" s="1">
        <f t="shared" si="0"/>
        <v>0.20099999999999998</v>
      </c>
      <c r="E49" s="1">
        <v>0.5</v>
      </c>
      <c r="F49" s="3">
        <f t="shared" si="1"/>
        <v>136.42499999999998</v>
      </c>
      <c r="G49" s="3">
        <f t="shared" si="2"/>
        <v>68.212499999999991</v>
      </c>
      <c r="H49" s="3">
        <f t="shared" ref="H49:I49" si="49">F49-G49</f>
        <v>68.212499999999991</v>
      </c>
      <c r="I49" s="3">
        <f t="shared" si="49"/>
        <v>0</v>
      </c>
    </row>
    <row r="50" spans="1:9">
      <c r="A50" t="s">
        <v>52</v>
      </c>
      <c r="B50" s="1">
        <v>5.0999999999999997E-2</v>
      </c>
      <c r="C50" s="1">
        <v>8.0000000000000004E-4</v>
      </c>
      <c r="D50" s="1">
        <f t="shared" si="0"/>
        <v>5.1799999999999999E-2</v>
      </c>
      <c r="E50" s="1">
        <v>0.38690000000000002</v>
      </c>
      <c r="F50" s="3">
        <f t="shared" si="1"/>
        <v>136.42499999999998</v>
      </c>
      <c r="G50" s="3">
        <f t="shared" si="2"/>
        <v>52.782832499999998</v>
      </c>
      <c r="H50" s="3">
        <f t="shared" ref="H50:I50" si="50">F50-G50</f>
        <v>83.642167499999985</v>
      </c>
      <c r="I50" s="3">
        <f t="shared" si="50"/>
        <v>-30.859334999999987</v>
      </c>
    </row>
    <row r="51" spans="1:9">
      <c r="A51" t="s">
        <v>53</v>
      </c>
      <c r="B51" s="1">
        <v>4.9000000000000002E-2</v>
      </c>
      <c r="C51" s="1">
        <v>2.5899999999999999E-2</v>
      </c>
      <c r="D51" s="1">
        <f t="shared" si="0"/>
        <v>7.4899999999999994E-2</v>
      </c>
      <c r="E51" s="1">
        <v>0.48480000000000001</v>
      </c>
      <c r="F51" s="3">
        <f t="shared" si="1"/>
        <v>131.07500000000002</v>
      </c>
      <c r="G51" s="3">
        <f t="shared" si="2"/>
        <v>63.54516000000001</v>
      </c>
      <c r="H51" s="3">
        <f t="shared" ref="H51:I51" si="51">F51-G51</f>
        <v>67.529840000000007</v>
      </c>
      <c r="I51" s="3">
        <f t="shared" si="51"/>
        <v>-3.9846799999999973</v>
      </c>
    </row>
    <row r="52" spans="1:9">
      <c r="A52" t="s">
        <v>54</v>
      </c>
      <c r="B52" s="1">
        <v>4.9000000000000002E-2</v>
      </c>
      <c r="C52" s="1">
        <v>8.6E-3</v>
      </c>
      <c r="D52" s="1">
        <f t="shared" si="0"/>
        <v>5.7599999999999998E-2</v>
      </c>
      <c r="E52" s="1">
        <v>0.4733</v>
      </c>
      <c r="F52" s="3">
        <f t="shared" si="1"/>
        <v>131.07500000000002</v>
      </c>
      <c r="G52" s="3">
        <f t="shared" si="2"/>
        <v>62.037797500000011</v>
      </c>
      <c r="H52" s="3">
        <f t="shared" ref="H52:I52" si="52">F52-G52</f>
        <v>69.037202500000006</v>
      </c>
      <c r="I52" s="3">
        <f t="shared" si="52"/>
        <v>-6.9994049999999959</v>
      </c>
    </row>
    <row r="53" spans="1:9">
      <c r="A53" t="s">
        <v>55</v>
      </c>
      <c r="B53" s="1">
        <v>4.8000000000000001E-2</v>
      </c>
      <c r="C53" s="1">
        <v>6.3100000000000003E-2</v>
      </c>
      <c r="D53" s="1">
        <f t="shared" si="0"/>
        <v>0.1111</v>
      </c>
      <c r="E53" s="1">
        <v>0.44190000000000002</v>
      </c>
      <c r="F53" s="3">
        <f t="shared" si="1"/>
        <v>128.4</v>
      </c>
      <c r="G53" s="3">
        <f t="shared" si="2"/>
        <v>56.739960000000004</v>
      </c>
      <c r="H53" s="3">
        <f t="shared" ref="H53:I53" si="53">F53-G53</f>
        <v>71.660040000000009</v>
      </c>
      <c r="I53" s="3">
        <f t="shared" si="53"/>
        <v>-14.920080000000006</v>
      </c>
    </row>
    <row r="54" spans="1:9">
      <c r="A54" t="s">
        <v>56</v>
      </c>
      <c r="B54" s="1">
        <v>4.7E-2</v>
      </c>
      <c r="C54" s="1">
        <v>4.8999999999999998E-3</v>
      </c>
      <c r="D54" s="1">
        <f t="shared" si="0"/>
        <v>5.1900000000000002E-2</v>
      </c>
      <c r="E54" s="1">
        <v>0.59060000000000001</v>
      </c>
      <c r="F54" s="3">
        <f t="shared" si="1"/>
        <v>125.72499999999999</v>
      </c>
      <c r="G54" s="3">
        <f t="shared" si="2"/>
        <v>74.253185000000002</v>
      </c>
      <c r="H54" s="3">
        <f t="shared" ref="H54:I54" si="54">F54-G54</f>
        <v>51.471814999999992</v>
      </c>
      <c r="I54" s="3">
        <f t="shared" si="54"/>
        <v>22.78137000000001</v>
      </c>
    </row>
    <row r="55" spans="1:9">
      <c r="A55" t="s">
        <v>57</v>
      </c>
      <c r="B55" s="1">
        <v>4.7E-2</v>
      </c>
      <c r="C55" s="1">
        <v>0.01</v>
      </c>
      <c r="D55" s="1">
        <f t="shared" si="0"/>
        <v>5.7000000000000002E-2</v>
      </c>
      <c r="E55" s="1">
        <v>0.47620000000000001</v>
      </c>
      <c r="F55" s="3">
        <f t="shared" si="1"/>
        <v>125.72499999999999</v>
      </c>
      <c r="G55" s="3">
        <f t="shared" si="2"/>
        <v>59.870244999999997</v>
      </c>
      <c r="H55" s="3">
        <f t="shared" ref="H55:I55" si="55">F55-G55</f>
        <v>65.854754999999997</v>
      </c>
      <c r="I55" s="3">
        <f t="shared" si="55"/>
        <v>-5.9845100000000002</v>
      </c>
    </row>
    <row r="56" spans="1:9">
      <c r="A56" t="s">
        <v>58</v>
      </c>
      <c r="B56" s="1">
        <v>4.4999999999999998E-2</v>
      </c>
      <c r="C56" s="1">
        <v>7.3000000000000001E-3</v>
      </c>
      <c r="D56" s="1">
        <f t="shared" si="0"/>
        <v>5.2299999999999999E-2</v>
      </c>
      <c r="E56" s="1">
        <v>0.55000000000000004</v>
      </c>
      <c r="F56" s="3">
        <f t="shared" si="1"/>
        <v>120.375</v>
      </c>
      <c r="G56" s="3">
        <f t="shared" si="2"/>
        <v>66.206250000000011</v>
      </c>
      <c r="H56" s="3">
        <f t="shared" ref="H56:I56" si="56">F56-G56</f>
        <v>54.168749999999989</v>
      </c>
      <c r="I56" s="3">
        <f t="shared" si="56"/>
        <v>12.037500000000023</v>
      </c>
    </row>
    <row r="57" spans="1:9">
      <c r="A57" t="s">
        <v>61</v>
      </c>
      <c r="B57" s="1">
        <v>4.3999999999999997E-2</v>
      </c>
      <c r="C57" s="1">
        <v>5.4000000000000003E-3</v>
      </c>
      <c r="D57" s="1">
        <f t="shared" si="0"/>
        <v>4.9399999999999999E-2</v>
      </c>
      <c r="E57" s="1">
        <v>0.52100000000000002</v>
      </c>
      <c r="F57" s="3">
        <f t="shared" si="1"/>
        <v>117.69999999999999</v>
      </c>
      <c r="G57" s="3">
        <f t="shared" si="2"/>
        <v>61.321699999999993</v>
      </c>
      <c r="H57" s="3">
        <f t="shared" ref="H57:I57" si="57">F57-G57</f>
        <v>56.378299999999996</v>
      </c>
      <c r="I57" s="3">
        <f t="shared" si="57"/>
        <v>4.9433999999999969</v>
      </c>
    </row>
    <row r="58" spans="1:9">
      <c r="A58" t="s">
        <v>60</v>
      </c>
      <c r="B58" s="1">
        <v>4.3999999999999997E-2</v>
      </c>
      <c r="C58" s="1">
        <v>7.3000000000000001E-3</v>
      </c>
      <c r="D58" s="1">
        <f t="shared" si="0"/>
        <v>5.1299999999999998E-2</v>
      </c>
      <c r="E58" s="1">
        <v>0.47010000000000002</v>
      </c>
      <c r="F58" s="3">
        <f t="shared" si="1"/>
        <v>117.69999999999999</v>
      </c>
      <c r="G58" s="3">
        <f t="shared" si="2"/>
        <v>55.330769999999994</v>
      </c>
      <c r="H58" s="3">
        <f t="shared" ref="H58:I58" si="58">F58-G58</f>
        <v>62.369229999999995</v>
      </c>
      <c r="I58" s="3">
        <f t="shared" si="58"/>
        <v>-7.0384600000000006</v>
      </c>
    </row>
    <row r="59" spans="1:9">
      <c r="A59" t="s">
        <v>59</v>
      </c>
      <c r="B59" s="1">
        <v>4.3999999999999997E-2</v>
      </c>
      <c r="C59" s="1">
        <v>4.5999999999999999E-3</v>
      </c>
      <c r="D59" s="1">
        <f t="shared" si="0"/>
        <v>4.8599999999999997E-2</v>
      </c>
      <c r="E59" s="1">
        <v>0.37290000000000001</v>
      </c>
      <c r="F59" s="3">
        <f t="shared" si="1"/>
        <v>117.69999999999999</v>
      </c>
      <c r="G59" s="3">
        <f t="shared" si="2"/>
        <v>43.890329999999999</v>
      </c>
      <c r="H59" s="3">
        <f t="shared" ref="H59:I59" si="59">F59-G59</f>
        <v>73.809669999999983</v>
      </c>
      <c r="I59" s="3">
        <f t="shared" si="59"/>
        <v>-29.919339999999984</v>
      </c>
    </row>
    <row r="60" spans="1:9">
      <c r="A60" t="s">
        <v>64</v>
      </c>
      <c r="B60" s="1">
        <v>3.9E-2</v>
      </c>
      <c r="C60" s="1">
        <v>2.2000000000000001E-3</v>
      </c>
      <c r="D60" s="1">
        <f t="shared" si="0"/>
        <v>4.1200000000000001E-2</v>
      </c>
      <c r="E60" s="1">
        <v>0.54369999999999996</v>
      </c>
      <c r="F60" s="3">
        <f t="shared" si="1"/>
        <v>104.325</v>
      </c>
      <c r="G60" s="3">
        <f t="shared" si="2"/>
        <v>56.7215025</v>
      </c>
      <c r="H60" s="3">
        <f t="shared" ref="H60:I60" si="60">F60-G60</f>
        <v>47.603497500000003</v>
      </c>
      <c r="I60" s="3">
        <f t="shared" si="60"/>
        <v>9.1180049999999966</v>
      </c>
    </row>
    <row r="61" spans="1:9">
      <c r="A61" t="s">
        <v>63</v>
      </c>
      <c r="B61" s="1">
        <v>3.9E-2</v>
      </c>
      <c r="C61" s="1">
        <v>8.0000000000000004E-4</v>
      </c>
      <c r="D61" s="1">
        <f t="shared" si="0"/>
        <v>3.9800000000000002E-2</v>
      </c>
      <c r="E61" s="1">
        <v>0.5333</v>
      </c>
      <c r="F61" s="3">
        <f t="shared" si="1"/>
        <v>104.325</v>
      </c>
      <c r="G61" s="3">
        <f t="shared" si="2"/>
        <v>55.636522499999998</v>
      </c>
      <c r="H61" s="3">
        <f t="shared" ref="H61:I61" si="61">F61-G61</f>
        <v>48.688477500000005</v>
      </c>
      <c r="I61" s="3">
        <f t="shared" si="61"/>
        <v>6.9480449999999934</v>
      </c>
    </row>
    <row r="62" spans="1:9">
      <c r="A62" t="s">
        <v>62</v>
      </c>
      <c r="B62" s="1">
        <v>3.9E-2</v>
      </c>
      <c r="C62" s="1">
        <v>1.6000000000000001E-3</v>
      </c>
      <c r="D62" s="1">
        <f t="shared" si="0"/>
        <v>4.0599999999999997E-2</v>
      </c>
      <c r="E62" s="1">
        <v>0.50490000000000002</v>
      </c>
      <c r="F62" s="3">
        <f t="shared" si="1"/>
        <v>104.325</v>
      </c>
      <c r="G62" s="3">
        <f t="shared" si="2"/>
        <v>52.673692500000001</v>
      </c>
      <c r="H62" s="3">
        <f t="shared" ref="H62:I62" si="62">F62-G62</f>
        <v>51.651307500000001</v>
      </c>
      <c r="I62" s="3">
        <f t="shared" si="62"/>
        <v>1.0223849999999999</v>
      </c>
    </row>
    <row r="63" spans="1:9">
      <c r="A63" t="s">
        <v>65</v>
      </c>
      <c r="B63" s="1">
        <v>3.6999999999999998E-2</v>
      </c>
      <c r="C63" s="1">
        <v>3.5000000000000001E-3</v>
      </c>
      <c r="D63" s="1">
        <f t="shared" si="0"/>
        <v>4.0500000000000001E-2</v>
      </c>
      <c r="E63" s="1">
        <v>0.51</v>
      </c>
      <c r="F63" s="3">
        <f t="shared" si="1"/>
        <v>98.974999999999994</v>
      </c>
      <c r="G63" s="3">
        <f t="shared" si="2"/>
        <v>50.477249999999998</v>
      </c>
      <c r="H63" s="3">
        <f t="shared" ref="H63:I63" si="63">F63-G63</f>
        <v>48.497749999999996</v>
      </c>
      <c r="I63" s="3">
        <f t="shared" si="63"/>
        <v>1.9795000000000016</v>
      </c>
    </row>
    <row r="64" spans="1:9">
      <c r="A64" t="s">
        <v>66</v>
      </c>
      <c r="B64" s="1">
        <v>3.6999999999999998E-2</v>
      </c>
      <c r="C64" s="1">
        <v>5.0000000000000001E-4</v>
      </c>
      <c r="D64" s="1">
        <f t="shared" si="0"/>
        <v>3.7499999999999999E-2</v>
      </c>
      <c r="E64" s="1">
        <v>0.4592</v>
      </c>
      <c r="F64" s="3">
        <f t="shared" si="1"/>
        <v>98.974999999999994</v>
      </c>
      <c r="G64" s="3">
        <f t="shared" si="2"/>
        <v>45.44932</v>
      </c>
      <c r="H64" s="3">
        <f t="shared" ref="H64:I64" si="64">F64-G64</f>
        <v>53.525679999999994</v>
      </c>
      <c r="I64" s="3">
        <f t="shared" si="64"/>
        <v>-8.076359999999994</v>
      </c>
    </row>
    <row r="65" spans="1:9">
      <c r="A65" t="s">
        <v>67</v>
      </c>
      <c r="B65" s="1">
        <v>3.5999999999999997E-2</v>
      </c>
      <c r="C65" s="1">
        <v>5.8999999999999999E-3</v>
      </c>
      <c r="D65" s="1">
        <f t="shared" si="0"/>
        <v>4.19E-2</v>
      </c>
      <c r="E65" s="1">
        <v>0.44209999999999999</v>
      </c>
      <c r="F65" s="3">
        <f t="shared" si="1"/>
        <v>96.3</v>
      </c>
      <c r="G65" s="3">
        <f t="shared" si="2"/>
        <v>42.57423</v>
      </c>
      <c r="H65" s="3">
        <f t="shared" ref="H65:I65" si="65">F65-G65</f>
        <v>53.725769999999997</v>
      </c>
      <c r="I65" s="3">
        <f t="shared" si="65"/>
        <v>-11.151539999999997</v>
      </c>
    </row>
    <row r="66" spans="1:9">
      <c r="A66" t="s">
        <v>68</v>
      </c>
      <c r="B66" s="1">
        <v>3.5999999999999997E-2</v>
      </c>
      <c r="C66" s="1">
        <v>0</v>
      </c>
      <c r="D66" s="1">
        <f t="shared" si="0"/>
        <v>3.5999999999999997E-2</v>
      </c>
      <c r="E66" s="1">
        <v>0.52580000000000005</v>
      </c>
      <c r="F66" s="3">
        <f t="shared" si="1"/>
        <v>96.3</v>
      </c>
      <c r="G66" s="3">
        <f t="shared" si="2"/>
        <v>50.634540000000001</v>
      </c>
      <c r="H66" s="3">
        <f t="shared" ref="H66:I66" si="66">F66-G66</f>
        <v>45.665459999999996</v>
      </c>
      <c r="I66" s="3">
        <f t="shared" si="66"/>
        <v>4.9690800000000053</v>
      </c>
    </row>
    <row r="67" spans="1:9">
      <c r="A67" t="s">
        <v>69</v>
      </c>
      <c r="B67" s="1">
        <v>3.5000000000000003E-2</v>
      </c>
      <c r="C67" s="1">
        <v>1.54E-2</v>
      </c>
      <c r="D67" s="1">
        <f t="shared" ref="D67:D130" si="67">B67+C67</f>
        <v>5.04E-2</v>
      </c>
      <c r="E67" s="1">
        <v>0.50539999999999996</v>
      </c>
      <c r="F67" s="3">
        <f t="shared" ref="F67:F130" si="68">2675*B67</f>
        <v>93.625000000000014</v>
      </c>
      <c r="G67" s="3">
        <f t="shared" ref="G67:G130" si="69">F67*E67</f>
        <v>47.318075</v>
      </c>
      <c r="H67" s="3">
        <f t="shared" ref="H67:I67" si="70">F67-G67</f>
        <v>46.306925000000014</v>
      </c>
      <c r="I67" s="3">
        <f t="shared" si="70"/>
        <v>1.0111499999999864</v>
      </c>
    </row>
    <row r="68" spans="1:9">
      <c r="A68" t="s">
        <v>70</v>
      </c>
      <c r="B68" s="1">
        <v>3.4000000000000002E-2</v>
      </c>
      <c r="C68" s="1">
        <v>8.0000000000000004E-4</v>
      </c>
      <c r="D68" s="1">
        <f t="shared" si="67"/>
        <v>3.4800000000000005E-2</v>
      </c>
      <c r="E68" s="1">
        <v>0.52749999999999997</v>
      </c>
      <c r="F68" s="3">
        <f t="shared" si="68"/>
        <v>90.95</v>
      </c>
      <c r="G68" s="3">
        <f t="shared" si="69"/>
        <v>47.976124999999996</v>
      </c>
      <c r="H68" s="3">
        <f t="shared" ref="H68:I68" si="71">F68-G68</f>
        <v>42.973875000000007</v>
      </c>
      <c r="I68" s="3">
        <f t="shared" si="71"/>
        <v>5.0022499999999894</v>
      </c>
    </row>
    <row r="69" spans="1:9">
      <c r="A69" t="s">
        <v>71</v>
      </c>
      <c r="B69" s="1">
        <v>3.4000000000000002E-2</v>
      </c>
      <c r="C69" s="1">
        <v>2.64E-2</v>
      </c>
      <c r="D69" s="1">
        <f t="shared" si="67"/>
        <v>6.0400000000000002E-2</v>
      </c>
      <c r="E69" s="1">
        <v>0.6</v>
      </c>
      <c r="F69" s="3">
        <f t="shared" si="68"/>
        <v>90.95</v>
      </c>
      <c r="G69" s="3">
        <f t="shared" si="69"/>
        <v>54.57</v>
      </c>
      <c r="H69" s="3">
        <f t="shared" ref="H69:I69" si="72">F69-G69</f>
        <v>36.380000000000003</v>
      </c>
      <c r="I69" s="3">
        <f t="shared" si="72"/>
        <v>18.189999999999998</v>
      </c>
    </row>
    <row r="70" spans="1:9">
      <c r="A70" t="s">
        <v>72</v>
      </c>
      <c r="B70" s="1">
        <v>3.4000000000000002E-2</v>
      </c>
      <c r="C70" s="1">
        <v>8.6E-3</v>
      </c>
      <c r="D70" s="1">
        <f t="shared" si="67"/>
        <v>4.2599999999999999E-2</v>
      </c>
      <c r="E70" s="1">
        <v>0.55430000000000001</v>
      </c>
      <c r="F70" s="3">
        <f t="shared" si="68"/>
        <v>90.95</v>
      </c>
      <c r="G70" s="3">
        <f t="shared" si="69"/>
        <v>50.413585000000005</v>
      </c>
      <c r="H70" s="3">
        <f t="shared" ref="H70:I70" si="73">F70-G70</f>
        <v>40.536414999999998</v>
      </c>
      <c r="I70" s="3">
        <f t="shared" si="73"/>
        <v>9.8771700000000067</v>
      </c>
    </row>
    <row r="71" spans="1:9">
      <c r="A71" t="s">
        <v>73</v>
      </c>
      <c r="B71" s="1">
        <v>3.2000000000000001E-2</v>
      </c>
      <c r="C71" s="1">
        <v>5.8999999999999999E-3</v>
      </c>
      <c r="D71" s="1">
        <f t="shared" si="67"/>
        <v>3.7900000000000003E-2</v>
      </c>
      <c r="E71" s="1">
        <v>0.4</v>
      </c>
      <c r="F71" s="3">
        <f t="shared" si="68"/>
        <v>85.600000000000009</v>
      </c>
      <c r="G71" s="3">
        <f t="shared" si="69"/>
        <v>34.24</v>
      </c>
      <c r="H71" s="3">
        <f t="shared" ref="H71:I71" si="74">F71-G71</f>
        <v>51.360000000000007</v>
      </c>
      <c r="I71" s="3">
        <f t="shared" si="74"/>
        <v>-17.120000000000005</v>
      </c>
    </row>
    <row r="72" spans="1:9">
      <c r="A72" t="s">
        <v>74</v>
      </c>
      <c r="B72" s="1">
        <v>0.03</v>
      </c>
      <c r="C72" s="1">
        <v>7.7999999999999996E-3</v>
      </c>
      <c r="D72" s="1">
        <f t="shared" si="67"/>
        <v>3.78E-2</v>
      </c>
      <c r="E72" s="1">
        <v>0.55000000000000004</v>
      </c>
      <c r="F72" s="3">
        <f t="shared" si="68"/>
        <v>80.25</v>
      </c>
      <c r="G72" s="3">
        <f t="shared" si="69"/>
        <v>44.137500000000003</v>
      </c>
      <c r="H72" s="3">
        <f t="shared" ref="H72:I72" si="75">F72-G72</f>
        <v>36.112499999999997</v>
      </c>
      <c r="I72" s="3">
        <f t="shared" si="75"/>
        <v>8.0250000000000057</v>
      </c>
    </row>
    <row r="73" spans="1:9">
      <c r="A73" t="s">
        <v>75</v>
      </c>
      <c r="B73" s="1">
        <v>0.03</v>
      </c>
      <c r="C73" s="1">
        <v>8.8999999999999999E-3</v>
      </c>
      <c r="D73" s="1">
        <f t="shared" si="67"/>
        <v>3.8899999999999997E-2</v>
      </c>
      <c r="E73" s="1">
        <v>0.52500000000000002</v>
      </c>
      <c r="F73" s="3">
        <f t="shared" si="68"/>
        <v>80.25</v>
      </c>
      <c r="G73" s="3">
        <f t="shared" si="69"/>
        <v>42.131250000000001</v>
      </c>
      <c r="H73" s="3">
        <f t="shared" ref="H73:I73" si="76">F73-G73</f>
        <v>38.118749999999999</v>
      </c>
      <c r="I73" s="3">
        <f t="shared" si="76"/>
        <v>4.0125000000000028</v>
      </c>
    </row>
    <row r="74" spans="1:9">
      <c r="A74" t="s">
        <v>76</v>
      </c>
      <c r="B74" s="1">
        <v>2.9000000000000001E-2</v>
      </c>
      <c r="C74" s="1">
        <v>2.3999999999999998E-3</v>
      </c>
      <c r="D74" s="1">
        <f t="shared" si="67"/>
        <v>3.1400000000000004E-2</v>
      </c>
      <c r="E74" s="1">
        <v>0.45450000000000002</v>
      </c>
      <c r="F74" s="3">
        <f t="shared" si="68"/>
        <v>77.575000000000003</v>
      </c>
      <c r="G74" s="3">
        <f t="shared" si="69"/>
        <v>35.257837500000001</v>
      </c>
      <c r="H74" s="3">
        <f t="shared" ref="H74:I74" si="77">F74-G74</f>
        <v>42.317162500000002</v>
      </c>
      <c r="I74" s="3">
        <f t="shared" si="77"/>
        <v>-7.0593250000000012</v>
      </c>
    </row>
    <row r="75" spans="1:9">
      <c r="A75" t="s">
        <v>77</v>
      </c>
      <c r="B75" s="1">
        <v>2.9000000000000001E-2</v>
      </c>
      <c r="C75" s="1">
        <v>8.0000000000000004E-4</v>
      </c>
      <c r="D75" s="1">
        <f t="shared" si="67"/>
        <v>2.98E-2</v>
      </c>
      <c r="E75" s="1">
        <v>0.5</v>
      </c>
      <c r="F75" s="3">
        <f t="shared" si="68"/>
        <v>77.575000000000003</v>
      </c>
      <c r="G75" s="3">
        <f t="shared" si="69"/>
        <v>38.787500000000001</v>
      </c>
      <c r="H75" s="3">
        <f t="shared" ref="H75:I75" si="78">F75-G75</f>
        <v>38.787500000000001</v>
      </c>
      <c r="I75" s="3">
        <f t="shared" si="78"/>
        <v>0</v>
      </c>
    </row>
    <row r="76" spans="1:9">
      <c r="A76" t="s">
        <v>78</v>
      </c>
      <c r="B76" s="1">
        <v>2.9000000000000001E-2</v>
      </c>
      <c r="C76" s="1">
        <v>8.0000000000000004E-4</v>
      </c>
      <c r="D76" s="1">
        <f t="shared" si="67"/>
        <v>2.98E-2</v>
      </c>
      <c r="E76" s="1">
        <v>0.53849999999999998</v>
      </c>
      <c r="F76" s="3">
        <f t="shared" si="68"/>
        <v>77.575000000000003</v>
      </c>
      <c r="G76" s="3">
        <f t="shared" si="69"/>
        <v>41.774137500000002</v>
      </c>
      <c r="H76" s="3">
        <f t="shared" ref="H76:I76" si="79">F76-G76</f>
        <v>35.800862500000001</v>
      </c>
      <c r="I76" s="3">
        <f t="shared" si="79"/>
        <v>5.973275000000001</v>
      </c>
    </row>
    <row r="77" spans="1:9">
      <c r="A77" t="s">
        <v>79</v>
      </c>
      <c r="B77" s="1">
        <v>2.9000000000000001E-2</v>
      </c>
      <c r="C77" s="1">
        <v>1.8599999999999998E-2</v>
      </c>
      <c r="D77" s="1">
        <f t="shared" si="67"/>
        <v>4.7600000000000003E-2</v>
      </c>
      <c r="E77" s="1">
        <v>0.56410000000000005</v>
      </c>
      <c r="F77" s="3">
        <f t="shared" si="68"/>
        <v>77.575000000000003</v>
      </c>
      <c r="G77" s="3">
        <f t="shared" si="69"/>
        <v>43.760057500000002</v>
      </c>
      <c r="H77" s="3">
        <f t="shared" ref="H77:I77" si="80">F77-G77</f>
        <v>33.814942500000001</v>
      </c>
      <c r="I77" s="3">
        <f t="shared" si="80"/>
        <v>9.9451150000000013</v>
      </c>
    </row>
    <row r="78" spans="1:9">
      <c r="A78" t="s">
        <v>80</v>
      </c>
      <c r="B78" s="1">
        <v>2.9000000000000001E-2</v>
      </c>
      <c r="C78" s="1">
        <v>0.02</v>
      </c>
      <c r="D78" s="1">
        <f t="shared" si="67"/>
        <v>4.9000000000000002E-2</v>
      </c>
      <c r="E78" s="1">
        <v>0.3846</v>
      </c>
      <c r="F78" s="3">
        <f t="shared" si="68"/>
        <v>77.575000000000003</v>
      </c>
      <c r="G78" s="3">
        <f t="shared" si="69"/>
        <v>29.835345</v>
      </c>
      <c r="H78" s="3">
        <f t="shared" ref="H78:I78" si="81">F78-G78</f>
        <v>47.739654999999999</v>
      </c>
      <c r="I78" s="3">
        <f t="shared" si="81"/>
        <v>-17.904309999999999</v>
      </c>
    </row>
    <row r="79" spans="1:9">
      <c r="A79" t="s">
        <v>81</v>
      </c>
      <c r="B79" s="1">
        <v>2.5999999999999999E-2</v>
      </c>
      <c r="C79" s="1">
        <v>2.9999999999999997E-4</v>
      </c>
      <c r="D79" s="1">
        <f t="shared" si="67"/>
        <v>2.63E-2</v>
      </c>
      <c r="E79" s="1">
        <v>0.53620000000000001</v>
      </c>
      <c r="F79" s="3">
        <f t="shared" si="68"/>
        <v>69.55</v>
      </c>
      <c r="G79" s="3">
        <f t="shared" si="69"/>
        <v>37.29271</v>
      </c>
      <c r="H79" s="3">
        <f t="shared" ref="H79:I79" si="82">F79-G79</f>
        <v>32.257289999999998</v>
      </c>
      <c r="I79" s="3">
        <f t="shared" si="82"/>
        <v>5.035420000000002</v>
      </c>
    </row>
    <row r="80" spans="1:9">
      <c r="A80" t="s">
        <v>82</v>
      </c>
      <c r="B80" s="1">
        <v>2.4E-2</v>
      </c>
      <c r="C80" s="1">
        <v>6.1999999999999998E-3</v>
      </c>
      <c r="D80" s="1">
        <f t="shared" si="67"/>
        <v>3.0200000000000001E-2</v>
      </c>
      <c r="E80" s="1">
        <v>0.55379999999999996</v>
      </c>
      <c r="F80" s="3">
        <f t="shared" si="68"/>
        <v>64.2</v>
      </c>
      <c r="G80" s="3">
        <f t="shared" si="69"/>
        <v>35.553959999999996</v>
      </c>
      <c r="H80" s="3">
        <f t="shared" ref="H80:I80" si="83">F80-G80</f>
        <v>28.646040000000006</v>
      </c>
      <c r="I80" s="3">
        <f t="shared" si="83"/>
        <v>6.9079199999999901</v>
      </c>
    </row>
    <row r="81" spans="1:9">
      <c r="A81" t="s">
        <v>83</v>
      </c>
      <c r="B81" s="1">
        <v>2.4E-2</v>
      </c>
      <c r="C81" s="1">
        <v>4.0000000000000001E-3</v>
      </c>
      <c r="D81" s="1">
        <f t="shared" si="67"/>
        <v>2.8000000000000001E-2</v>
      </c>
      <c r="E81" s="1">
        <v>0.34920000000000001</v>
      </c>
      <c r="F81" s="3">
        <f t="shared" si="68"/>
        <v>64.2</v>
      </c>
      <c r="G81" s="3">
        <f t="shared" si="69"/>
        <v>22.41864</v>
      </c>
      <c r="H81" s="3">
        <f t="shared" ref="H81:I81" si="84">F81-G81</f>
        <v>41.781360000000006</v>
      </c>
      <c r="I81" s="3">
        <f t="shared" si="84"/>
        <v>-19.362720000000007</v>
      </c>
    </row>
    <row r="82" spans="1:9">
      <c r="A82" t="s">
        <v>84</v>
      </c>
      <c r="B82" s="1">
        <v>2.4E-2</v>
      </c>
      <c r="C82" s="1">
        <v>8.0000000000000004E-4</v>
      </c>
      <c r="D82" s="1">
        <f t="shared" si="67"/>
        <v>2.4799999999999999E-2</v>
      </c>
      <c r="E82" s="1">
        <v>0.50770000000000004</v>
      </c>
      <c r="F82" s="3">
        <f t="shared" si="68"/>
        <v>64.2</v>
      </c>
      <c r="G82" s="3">
        <f t="shared" si="69"/>
        <v>32.594340000000003</v>
      </c>
      <c r="H82" s="3">
        <f t="shared" ref="H82:I82" si="85">F82-G82</f>
        <v>31.60566</v>
      </c>
      <c r="I82" s="3">
        <f t="shared" si="85"/>
        <v>0.98868000000000222</v>
      </c>
    </row>
    <row r="83" spans="1:9">
      <c r="A83" t="s">
        <v>85</v>
      </c>
      <c r="B83" s="1">
        <v>2.3E-2</v>
      </c>
      <c r="C83" s="1">
        <v>2.2000000000000001E-3</v>
      </c>
      <c r="D83" s="1">
        <f t="shared" si="67"/>
        <v>2.52E-2</v>
      </c>
      <c r="E83" s="1">
        <v>0.52459999999999996</v>
      </c>
      <c r="F83" s="3">
        <f t="shared" si="68"/>
        <v>61.524999999999999</v>
      </c>
      <c r="G83" s="3">
        <f t="shared" si="69"/>
        <v>32.276014999999994</v>
      </c>
      <c r="H83" s="3">
        <f t="shared" ref="H83:I83" si="86">F83-G83</f>
        <v>29.248985000000005</v>
      </c>
      <c r="I83" s="3">
        <f t="shared" si="86"/>
        <v>3.0270299999999892</v>
      </c>
    </row>
    <row r="84" spans="1:9">
      <c r="A84" t="s">
        <v>86</v>
      </c>
      <c r="B84" s="1">
        <v>2.1999999999999999E-2</v>
      </c>
      <c r="C84" s="1">
        <v>1.67E-2</v>
      </c>
      <c r="D84" s="1">
        <f t="shared" si="67"/>
        <v>3.8699999999999998E-2</v>
      </c>
      <c r="E84" s="1">
        <v>0.40679999999999999</v>
      </c>
      <c r="F84" s="3">
        <f t="shared" si="68"/>
        <v>58.849999999999994</v>
      </c>
      <c r="G84" s="3">
        <f t="shared" si="69"/>
        <v>23.940179999999998</v>
      </c>
      <c r="H84" s="3">
        <f t="shared" ref="H84:I84" si="87">F84-G84</f>
        <v>34.909819999999996</v>
      </c>
      <c r="I84" s="3">
        <f t="shared" si="87"/>
        <v>-10.969639999999998</v>
      </c>
    </row>
    <row r="85" spans="1:9">
      <c r="A85" t="s">
        <v>87</v>
      </c>
      <c r="B85" s="1">
        <v>2.1999999999999999E-2</v>
      </c>
      <c r="C85" s="1">
        <v>3.5000000000000001E-3</v>
      </c>
      <c r="D85" s="1">
        <f t="shared" si="67"/>
        <v>2.5499999999999998E-2</v>
      </c>
      <c r="E85" s="1">
        <v>0.4667</v>
      </c>
      <c r="F85" s="3">
        <f t="shared" si="68"/>
        <v>58.849999999999994</v>
      </c>
      <c r="G85" s="3">
        <f t="shared" si="69"/>
        <v>27.465294999999998</v>
      </c>
      <c r="H85" s="3">
        <f t="shared" ref="H85:I85" si="88">F85-G85</f>
        <v>31.384704999999997</v>
      </c>
      <c r="I85" s="3">
        <f t="shared" si="88"/>
        <v>-3.9194099999999992</v>
      </c>
    </row>
    <row r="86" spans="1:9">
      <c r="A86" t="s">
        <v>88</v>
      </c>
      <c r="B86" s="1">
        <v>2.1999999999999999E-2</v>
      </c>
      <c r="C86" s="1">
        <v>1.9E-3</v>
      </c>
      <c r="D86" s="1">
        <f t="shared" si="67"/>
        <v>2.3899999999999998E-2</v>
      </c>
      <c r="E86" s="1">
        <v>0.36670000000000003</v>
      </c>
      <c r="F86" s="3">
        <f t="shared" si="68"/>
        <v>58.849999999999994</v>
      </c>
      <c r="G86" s="3">
        <f t="shared" si="69"/>
        <v>21.580295</v>
      </c>
      <c r="H86" s="3">
        <f t="shared" ref="H86:I86" si="89">F86-G86</f>
        <v>37.269704999999995</v>
      </c>
      <c r="I86" s="3">
        <f t="shared" si="89"/>
        <v>-15.689409999999995</v>
      </c>
    </row>
    <row r="87" spans="1:9">
      <c r="A87" t="s">
        <v>89</v>
      </c>
      <c r="B87" s="1">
        <v>2.1999999999999999E-2</v>
      </c>
      <c r="C87" s="1">
        <v>9.1999999999999998E-3</v>
      </c>
      <c r="D87" s="1">
        <f t="shared" si="67"/>
        <v>3.1199999999999999E-2</v>
      </c>
      <c r="E87" s="1">
        <v>0.37290000000000001</v>
      </c>
      <c r="F87" s="3">
        <f t="shared" si="68"/>
        <v>58.849999999999994</v>
      </c>
      <c r="G87" s="3">
        <f t="shared" si="69"/>
        <v>21.945164999999999</v>
      </c>
      <c r="H87" s="3">
        <f t="shared" ref="H87:I87" si="90">F87-G87</f>
        <v>36.904834999999991</v>
      </c>
      <c r="I87" s="3">
        <f t="shared" si="90"/>
        <v>-14.959669999999992</v>
      </c>
    </row>
    <row r="88" spans="1:9">
      <c r="A88" t="s">
        <v>90</v>
      </c>
      <c r="B88" s="1">
        <v>2.1999999999999999E-2</v>
      </c>
      <c r="C88" s="1">
        <v>2.2000000000000001E-3</v>
      </c>
      <c r="D88" s="1">
        <f t="shared" si="67"/>
        <v>2.4199999999999999E-2</v>
      </c>
      <c r="E88" s="1">
        <v>0.6552</v>
      </c>
      <c r="F88" s="3">
        <f t="shared" si="68"/>
        <v>58.849999999999994</v>
      </c>
      <c r="G88" s="3">
        <f t="shared" si="69"/>
        <v>38.558519999999994</v>
      </c>
      <c r="H88" s="3">
        <f t="shared" ref="H88:I88" si="91">F88-G88</f>
        <v>20.29148</v>
      </c>
      <c r="I88" s="3">
        <f t="shared" si="91"/>
        <v>18.267039999999994</v>
      </c>
    </row>
    <row r="89" spans="1:9">
      <c r="A89" t="s">
        <v>91</v>
      </c>
      <c r="B89" s="1">
        <v>2.1000000000000001E-2</v>
      </c>
      <c r="C89" s="1">
        <v>1.43E-2</v>
      </c>
      <c r="D89" s="1">
        <f t="shared" si="67"/>
        <v>3.5299999999999998E-2</v>
      </c>
      <c r="E89" s="1">
        <v>0.47270000000000001</v>
      </c>
      <c r="F89" s="3">
        <f t="shared" si="68"/>
        <v>56.175000000000004</v>
      </c>
      <c r="G89" s="3">
        <f t="shared" si="69"/>
        <v>26.553922500000002</v>
      </c>
      <c r="H89" s="3">
        <f t="shared" ref="H89:I89" si="92">F89-G89</f>
        <v>29.621077500000002</v>
      </c>
      <c r="I89" s="3">
        <f t="shared" si="92"/>
        <v>-3.0671549999999996</v>
      </c>
    </row>
    <row r="90" spans="1:9">
      <c r="A90" t="s">
        <v>92</v>
      </c>
      <c r="B90" s="1">
        <v>1.9E-2</v>
      </c>
      <c r="C90" s="1">
        <v>3.2000000000000002E-3</v>
      </c>
      <c r="D90" s="1">
        <f t="shared" si="67"/>
        <v>2.2200000000000001E-2</v>
      </c>
      <c r="E90" s="1">
        <v>0.5</v>
      </c>
      <c r="F90" s="3">
        <f t="shared" si="68"/>
        <v>50.824999999999996</v>
      </c>
      <c r="G90" s="3">
        <f t="shared" si="69"/>
        <v>25.412499999999998</v>
      </c>
      <c r="H90" s="3">
        <f t="shared" ref="H90:I90" si="93">F90-G90</f>
        <v>25.412499999999998</v>
      </c>
      <c r="I90" s="3">
        <f t="shared" si="93"/>
        <v>0</v>
      </c>
    </row>
    <row r="91" spans="1:9">
      <c r="A91" t="s">
        <v>93</v>
      </c>
      <c r="B91" s="1">
        <v>1.7999999999999999E-2</v>
      </c>
      <c r="C91" s="1">
        <v>5.0000000000000001E-4</v>
      </c>
      <c r="D91" s="1">
        <f t="shared" si="67"/>
        <v>1.8499999999999999E-2</v>
      </c>
      <c r="E91" s="1">
        <v>0.28570000000000001</v>
      </c>
      <c r="F91" s="3">
        <f t="shared" si="68"/>
        <v>48.15</v>
      </c>
      <c r="G91" s="3">
        <f t="shared" si="69"/>
        <v>13.756455000000001</v>
      </c>
      <c r="H91" s="3">
        <f t="shared" ref="H91:I91" si="94">F91-G91</f>
        <v>34.393544999999996</v>
      </c>
      <c r="I91" s="3">
        <f t="shared" si="94"/>
        <v>-20.637089999999993</v>
      </c>
    </row>
    <row r="92" spans="1:9">
      <c r="A92" t="s">
        <v>94</v>
      </c>
      <c r="B92" s="1">
        <v>1.7000000000000001E-2</v>
      </c>
      <c r="C92" s="1">
        <v>3.5000000000000001E-3</v>
      </c>
      <c r="D92" s="1">
        <f t="shared" si="67"/>
        <v>2.0500000000000001E-2</v>
      </c>
      <c r="E92" s="1">
        <v>0.45650000000000002</v>
      </c>
      <c r="F92" s="3">
        <f t="shared" si="68"/>
        <v>45.475000000000001</v>
      </c>
      <c r="G92" s="3">
        <f t="shared" si="69"/>
        <v>20.759337500000001</v>
      </c>
      <c r="H92" s="3">
        <f t="shared" ref="H92:I92" si="95">F92-G92</f>
        <v>24.715662500000001</v>
      </c>
      <c r="I92" s="3">
        <f t="shared" si="95"/>
        <v>-3.9563249999999996</v>
      </c>
    </row>
    <row r="93" spans="1:9">
      <c r="A93" t="s">
        <v>95</v>
      </c>
      <c r="B93" s="1">
        <v>1.6E-2</v>
      </c>
      <c r="C93" s="1">
        <v>9.7000000000000003E-3</v>
      </c>
      <c r="D93" s="1">
        <f t="shared" si="67"/>
        <v>2.5700000000000001E-2</v>
      </c>
      <c r="E93" s="1">
        <v>0.3095</v>
      </c>
      <c r="F93" s="3">
        <f t="shared" si="68"/>
        <v>42.800000000000004</v>
      </c>
      <c r="G93" s="3">
        <f t="shared" si="69"/>
        <v>13.246600000000001</v>
      </c>
      <c r="H93" s="3">
        <f t="shared" ref="H93:I93" si="96">F93-G93</f>
        <v>29.553400000000003</v>
      </c>
      <c r="I93" s="3">
        <f t="shared" si="96"/>
        <v>-16.306800000000003</v>
      </c>
    </row>
    <row r="94" spans="1:9">
      <c r="A94" t="s">
        <v>96</v>
      </c>
      <c r="B94" s="1">
        <v>1.6E-2</v>
      </c>
      <c r="C94" s="1">
        <v>5.0000000000000001E-4</v>
      </c>
      <c r="D94" s="1">
        <f t="shared" si="67"/>
        <v>1.6500000000000001E-2</v>
      </c>
      <c r="E94" s="1">
        <v>0.54759999999999998</v>
      </c>
      <c r="F94" s="3">
        <f t="shared" si="68"/>
        <v>42.800000000000004</v>
      </c>
      <c r="G94" s="3">
        <f t="shared" si="69"/>
        <v>23.437280000000001</v>
      </c>
      <c r="H94" s="3">
        <f t="shared" ref="H94:I94" si="97">F94-G94</f>
        <v>19.362720000000003</v>
      </c>
      <c r="I94" s="3">
        <f t="shared" si="97"/>
        <v>4.0745599999999982</v>
      </c>
    </row>
    <row r="95" spans="1:9">
      <c r="A95" t="s">
        <v>97</v>
      </c>
      <c r="B95" s="1">
        <v>1.4999999999999999E-2</v>
      </c>
      <c r="C95" s="1">
        <v>1.1000000000000001E-3</v>
      </c>
      <c r="D95" s="1">
        <f t="shared" si="67"/>
        <v>1.61E-2</v>
      </c>
      <c r="E95" s="1">
        <v>0.25640000000000002</v>
      </c>
      <c r="F95" s="3">
        <f t="shared" si="68"/>
        <v>40.125</v>
      </c>
      <c r="G95" s="3">
        <f t="shared" si="69"/>
        <v>10.28805</v>
      </c>
      <c r="H95" s="3">
        <f t="shared" ref="H95:I95" si="98">F95-G95</f>
        <v>29.836950000000002</v>
      </c>
      <c r="I95" s="3">
        <f t="shared" si="98"/>
        <v>-19.548900000000003</v>
      </c>
    </row>
    <row r="96" spans="1:9">
      <c r="A96" t="s">
        <v>98</v>
      </c>
      <c r="B96" s="1">
        <v>1.4E-2</v>
      </c>
      <c r="C96" s="1">
        <v>2.2000000000000001E-3</v>
      </c>
      <c r="D96" s="1">
        <f t="shared" si="67"/>
        <v>1.6199999999999999E-2</v>
      </c>
      <c r="E96" s="1">
        <v>0.5</v>
      </c>
      <c r="F96" s="3">
        <f t="shared" si="68"/>
        <v>37.450000000000003</v>
      </c>
      <c r="G96" s="3">
        <f t="shared" si="69"/>
        <v>18.725000000000001</v>
      </c>
      <c r="H96" s="3">
        <f t="shared" ref="H96:I96" si="99">F96-G96</f>
        <v>18.725000000000001</v>
      </c>
      <c r="I96" s="3">
        <f t="shared" si="99"/>
        <v>0</v>
      </c>
    </row>
    <row r="97" spans="1:9">
      <c r="A97" t="s">
        <v>99</v>
      </c>
      <c r="B97" s="1">
        <v>1.4E-2</v>
      </c>
      <c r="C97" s="1">
        <v>1.9E-3</v>
      </c>
      <c r="D97" s="1">
        <f t="shared" si="67"/>
        <v>1.5900000000000001E-2</v>
      </c>
      <c r="E97" s="1">
        <v>0.31580000000000003</v>
      </c>
      <c r="F97" s="3">
        <f t="shared" si="68"/>
        <v>37.450000000000003</v>
      </c>
      <c r="G97" s="3">
        <f t="shared" si="69"/>
        <v>11.826710000000002</v>
      </c>
      <c r="H97" s="3">
        <f t="shared" ref="H97:I97" si="100">F97-G97</f>
        <v>25.623290000000001</v>
      </c>
      <c r="I97" s="3">
        <f t="shared" si="100"/>
        <v>-13.796579999999999</v>
      </c>
    </row>
    <row r="98" spans="1:9">
      <c r="A98" t="s">
        <v>100</v>
      </c>
      <c r="B98" s="1">
        <v>1.2999999999999999E-2</v>
      </c>
      <c r="C98" s="1">
        <v>5.0000000000000001E-4</v>
      </c>
      <c r="D98" s="1">
        <f t="shared" si="67"/>
        <v>1.35E-2</v>
      </c>
      <c r="E98" s="1">
        <v>0.55879999999999996</v>
      </c>
      <c r="F98" s="3">
        <f t="shared" si="68"/>
        <v>34.774999999999999</v>
      </c>
      <c r="G98" s="3">
        <f t="shared" si="69"/>
        <v>19.432269999999999</v>
      </c>
      <c r="H98" s="3">
        <f t="shared" ref="H98:I98" si="101">F98-G98</f>
        <v>15.34273</v>
      </c>
      <c r="I98" s="3">
        <f t="shared" si="101"/>
        <v>4.0895399999999995</v>
      </c>
    </row>
    <row r="99" spans="1:9">
      <c r="A99" t="s">
        <v>101</v>
      </c>
      <c r="B99" s="1">
        <v>1.2E-2</v>
      </c>
      <c r="C99" s="1">
        <v>0</v>
      </c>
      <c r="D99" s="1">
        <f t="shared" si="67"/>
        <v>1.2E-2</v>
      </c>
      <c r="E99" s="1">
        <v>0.2903</v>
      </c>
      <c r="F99" s="3">
        <f t="shared" si="68"/>
        <v>32.1</v>
      </c>
      <c r="G99" s="3">
        <f t="shared" si="69"/>
        <v>9.3186300000000006</v>
      </c>
      <c r="H99" s="3">
        <f t="shared" ref="H99:I99" si="102">F99-G99</f>
        <v>22.781370000000003</v>
      </c>
      <c r="I99" s="3">
        <f t="shared" si="102"/>
        <v>-13.462740000000002</v>
      </c>
    </row>
    <row r="100" spans="1:9">
      <c r="A100" t="s">
        <v>102</v>
      </c>
      <c r="B100" s="1">
        <v>1.0999999999999999E-2</v>
      </c>
      <c r="C100" s="1">
        <v>1.9E-3</v>
      </c>
      <c r="D100" s="1">
        <f t="shared" si="67"/>
        <v>1.29E-2</v>
      </c>
      <c r="E100" s="1">
        <v>0.5333</v>
      </c>
      <c r="F100" s="3">
        <f t="shared" si="68"/>
        <v>29.424999999999997</v>
      </c>
      <c r="G100" s="3">
        <f t="shared" si="69"/>
        <v>15.692352499999998</v>
      </c>
      <c r="H100" s="3">
        <f t="shared" ref="H100:I100" si="103">F100-G100</f>
        <v>13.732647499999999</v>
      </c>
      <c r="I100" s="3">
        <f t="shared" si="103"/>
        <v>1.9597049999999996</v>
      </c>
    </row>
    <row r="101" spans="1:9">
      <c r="A101" t="s">
        <v>103</v>
      </c>
      <c r="B101" s="1">
        <v>0.01</v>
      </c>
      <c r="C101" s="1">
        <v>2.9999999999999997E-4</v>
      </c>
      <c r="D101" s="1">
        <f t="shared" si="67"/>
        <v>1.03E-2</v>
      </c>
      <c r="E101" s="1">
        <v>0.61539999999999995</v>
      </c>
      <c r="F101" s="3">
        <f t="shared" si="68"/>
        <v>26.75</v>
      </c>
      <c r="G101" s="3">
        <f t="shared" si="69"/>
        <v>16.461949999999998</v>
      </c>
      <c r="H101" s="3">
        <f t="shared" ref="H101:I101" si="104">F101-G101</f>
        <v>10.288050000000002</v>
      </c>
      <c r="I101" s="3">
        <f t="shared" si="104"/>
        <v>6.1738999999999962</v>
      </c>
    </row>
    <row r="102" spans="1:9">
      <c r="A102" t="s">
        <v>104</v>
      </c>
      <c r="B102" s="1">
        <v>8.9999999999999993E-3</v>
      </c>
      <c r="C102" s="1">
        <v>8.0000000000000004E-4</v>
      </c>
      <c r="D102" s="1">
        <f t="shared" si="67"/>
        <v>9.7999999999999997E-3</v>
      </c>
      <c r="E102" s="1">
        <v>0.64</v>
      </c>
      <c r="F102" s="3">
        <f t="shared" si="68"/>
        <v>24.074999999999999</v>
      </c>
      <c r="G102" s="3">
        <f t="shared" si="69"/>
        <v>15.407999999999999</v>
      </c>
      <c r="H102" s="3">
        <f t="shared" ref="H102:I102" si="105">F102-G102</f>
        <v>8.6669999999999998</v>
      </c>
      <c r="I102" s="3">
        <f t="shared" si="105"/>
        <v>6.7409999999999997</v>
      </c>
    </row>
    <row r="103" spans="1:9">
      <c r="A103" t="s">
        <v>105</v>
      </c>
      <c r="B103" s="1">
        <v>8.9999999999999993E-3</v>
      </c>
      <c r="C103" s="1">
        <v>2.1600000000000001E-2</v>
      </c>
      <c r="D103" s="1">
        <f t="shared" si="67"/>
        <v>3.0600000000000002E-2</v>
      </c>
      <c r="E103" s="1">
        <v>0.48</v>
      </c>
      <c r="F103" s="3">
        <f t="shared" si="68"/>
        <v>24.074999999999999</v>
      </c>
      <c r="G103" s="3">
        <f t="shared" si="69"/>
        <v>11.555999999999999</v>
      </c>
      <c r="H103" s="3">
        <f t="shared" ref="H103:I103" si="106">F103-G103</f>
        <v>12.519</v>
      </c>
      <c r="I103" s="3">
        <f t="shared" si="106"/>
        <v>-0.96300000000000097</v>
      </c>
    </row>
    <row r="104" spans="1:9">
      <c r="A104" t="s">
        <v>106</v>
      </c>
      <c r="B104" s="1">
        <v>8.9999999999999993E-3</v>
      </c>
      <c r="C104" s="1">
        <v>8.0000000000000004E-4</v>
      </c>
      <c r="D104" s="1">
        <f t="shared" si="67"/>
        <v>9.7999999999999997E-3</v>
      </c>
      <c r="E104" s="1">
        <v>0.43480000000000002</v>
      </c>
      <c r="F104" s="3">
        <f t="shared" si="68"/>
        <v>24.074999999999999</v>
      </c>
      <c r="G104" s="3">
        <f t="shared" si="69"/>
        <v>10.46781</v>
      </c>
      <c r="H104" s="3">
        <f t="shared" ref="H104:I104" si="107">F104-G104</f>
        <v>13.607189999999999</v>
      </c>
      <c r="I104" s="3">
        <f t="shared" si="107"/>
        <v>-3.1393799999999992</v>
      </c>
    </row>
    <row r="105" spans="1:9">
      <c r="A105" t="s">
        <v>107</v>
      </c>
      <c r="B105" s="1">
        <v>8.9999999999999993E-3</v>
      </c>
      <c r="C105" s="1">
        <v>1.1000000000000001E-3</v>
      </c>
      <c r="D105" s="1">
        <f t="shared" si="67"/>
        <v>1.01E-2</v>
      </c>
      <c r="E105" s="1">
        <v>0.44</v>
      </c>
      <c r="F105" s="3">
        <f t="shared" si="68"/>
        <v>24.074999999999999</v>
      </c>
      <c r="G105" s="3">
        <f t="shared" si="69"/>
        <v>10.593</v>
      </c>
      <c r="H105" s="3">
        <f t="shared" ref="H105:I105" si="108">F105-G105</f>
        <v>13.481999999999999</v>
      </c>
      <c r="I105" s="3">
        <f t="shared" si="108"/>
        <v>-2.8889999999999993</v>
      </c>
    </row>
    <row r="106" spans="1:9">
      <c r="A106" t="s">
        <v>108</v>
      </c>
      <c r="B106" s="1">
        <v>8.0000000000000002E-3</v>
      </c>
      <c r="C106" s="1">
        <v>2.7000000000000001E-3</v>
      </c>
      <c r="D106" s="1">
        <f t="shared" si="67"/>
        <v>1.0700000000000001E-2</v>
      </c>
      <c r="E106" s="1">
        <v>0.47620000000000001</v>
      </c>
      <c r="F106" s="3">
        <f t="shared" si="68"/>
        <v>21.400000000000002</v>
      </c>
      <c r="G106" s="3">
        <f t="shared" si="69"/>
        <v>10.19068</v>
      </c>
      <c r="H106" s="3">
        <f t="shared" ref="H106:I106" si="109">F106-G106</f>
        <v>11.209320000000002</v>
      </c>
      <c r="I106" s="3">
        <f t="shared" si="109"/>
        <v>-1.0186400000000013</v>
      </c>
    </row>
    <row r="107" spans="1:9">
      <c r="A107" t="s">
        <v>109</v>
      </c>
      <c r="B107" s="1">
        <v>7.0000000000000001E-3</v>
      </c>
      <c r="C107" s="1">
        <v>0</v>
      </c>
      <c r="D107" s="1">
        <f t="shared" si="67"/>
        <v>7.0000000000000001E-3</v>
      </c>
      <c r="E107" s="1">
        <v>0.33329999999999999</v>
      </c>
      <c r="F107" s="3">
        <f t="shared" si="68"/>
        <v>18.725000000000001</v>
      </c>
      <c r="G107" s="3">
        <f t="shared" si="69"/>
        <v>6.2410424999999998</v>
      </c>
      <c r="H107" s="3">
        <f t="shared" ref="H107:I107" si="110">F107-G107</f>
        <v>12.483957500000002</v>
      </c>
      <c r="I107" s="3">
        <f t="shared" si="110"/>
        <v>-6.2429150000000027</v>
      </c>
    </row>
    <row r="108" spans="1:9">
      <c r="A108" t="s">
        <v>110</v>
      </c>
      <c r="B108" s="1">
        <v>7.0000000000000001E-3</v>
      </c>
      <c r="C108" s="1">
        <v>8.0000000000000004E-4</v>
      </c>
      <c r="D108" s="1">
        <f t="shared" si="67"/>
        <v>7.8000000000000005E-3</v>
      </c>
      <c r="E108" s="1">
        <v>0.66669999999999996</v>
      </c>
      <c r="F108" s="3">
        <f t="shared" si="68"/>
        <v>18.725000000000001</v>
      </c>
      <c r="G108" s="3">
        <f t="shared" si="69"/>
        <v>12.483957500000001</v>
      </c>
      <c r="H108" s="3">
        <f t="shared" ref="H108:I108" si="111">F108-G108</f>
        <v>6.2410425000000007</v>
      </c>
      <c r="I108" s="3">
        <f t="shared" si="111"/>
        <v>6.242915</v>
      </c>
    </row>
    <row r="109" spans="1:9">
      <c r="A109" t="s">
        <v>111</v>
      </c>
      <c r="B109" s="1">
        <v>7.0000000000000001E-3</v>
      </c>
      <c r="C109" s="1">
        <v>8.0000000000000004E-4</v>
      </c>
      <c r="D109" s="1">
        <f t="shared" si="67"/>
        <v>7.8000000000000005E-3</v>
      </c>
      <c r="E109" s="1">
        <v>0.52629999999999999</v>
      </c>
      <c r="F109" s="3">
        <f t="shared" si="68"/>
        <v>18.725000000000001</v>
      </c>
      <c r="G109" s="3">
        <f t="shared" si="69"/>
        <v>9.8549675000000008</v>
      </c>
      <c r="H109" s="3">
        <f t="shared" ref="H109:I109" si="112">F109-G109</f>
        <v>8.8700325000000007</v>
      </c>
      <c r="I109" s="3">
        <f t="shared" si="112"/>
        <v>0.98493500000000012</v>
      </c>
    </row>
    <row r="110" spans="1:9">
      <c r="A110" t="s">
        <v>112</v>
      </c>
      <c r="B110" s="1">
        <v>7.0000000000000001E-3</v>
      </c>
      <c r="C110" s="1">
        <v>1.29E-2</v>
      </c>
      <c r="D110" s="1">
        <f t="shared" si="67"/>
        <v>1.9900000000000001E-2</v>
      </c>
      <c r="E110" s="1">
        <v>0.52629999999999999</v>
      </c>
      <c r="F110" s="3">
        <f t="shared" si="68"/>
        <v>18.725000000000001</v>
      </c>
      <c r="G110" s="3">
        <f t="shared" si="69"/>
        <v>9.8549675000000008</v>
      </c>
      <c r="H110" s="3">
        <f t="shared" ref="H110:I110" si="113">F110-G110</f>
        <v>8.8700325000000007</v>
      </c>
      <c r="I110" s="3">
        <f t="shared" si="113"/>
        <v>0.98493500000000012</v>
      </c>
    </row>
    <row r="111" spans="1:9">
      <c r="A111" t="s">
        <v>113</v>
      </c>
      <c r="B111" s="1">
        <v>7.0000000000000001E-3</v>
      </c>
      <c r="C111" s="1">
        <v>2.3999999999999998E-3</v>
      </c>
      <c r="D111" s="1">
        <f t="shared" si="67"/>
        <v>9.4000000000000004E-3</v>
      </c>
      <c r="E111" s="1">
        <v>0.61109999999999998</v>
      </c>
      <c r="F111" s="3">
        <f t="shared" si="68"/>
        <v>18.725000000000001</v>
      </c>
      <c r="G111" s="3">
        <f t="shared" si="69"/>
        <v>11.442847500000001</v>
      </c>
      <c r="H111" s="3">
        <f t="shared" ref="H111:I111" si="114">F111-G111</f>
        <v>7.2821525000000005</v>
      </c>
      <c r="I111" s="3">
        <f t="shared" si="114"/>
        <v>4.1606950000000005</v>
      </c>
    </row>
    <row r="112" spans="1:9">
      <c r="A112" t="s">
        <v>114</v>
      </c>
      <c r="B112" s="1">
        <v>7.0000000000000001E-3</v>
      </c>
      <c r="C112" s="1">
        <v>1.6000000000000001E-3</v>
      </c>
      <c r="D112" s="1">
        <f t="shared" si="67"/>
        <v>8.6E-3</v>
      </c>
      <c r="E112" s="1">
        <v>0.44440000000000002</v>
      </c>
      <c r="F112" s="3">
        <f t="shared" si="68"/>
        <v>18.725000000000001</v>
      </c>
      <c r="G112" s="3">
        <f t="shared" si="69"/>
        <v>8.321390000000001</v>
      </c>
      <c r="H112" s="3">
        <f t="shared" ref="H112:I112" si="115">F112-G112</f>
        <v>10.40361</v>
      </c>
      <c r="I112" s="3">
        <f t="shared" si="115"/>
        <v>-2.0822199999999995</v>
      </c>
    </row>
    <row r="113" spans="1:9">
      <c r="A113" t="s">
        <v>115</v>
      </c>
      <c r="B113" s="1">
        <v>6.0000000000000001E-3</v>
      </c>
      <c r="C113" s="1">
        <v>2.7000000000000001E-3</v>
      </c>
      <c r="D113" s="1">
        <f t="shared" si="67"/>
        <v>8.6999999999999994E-3</v>
      </c>
      <c r="E113" s="1">
        <v>0.5333</v>
      </c>
      <c r="F113" s="3">
        <f t="shared" si="68"/>
        <v>16.05</v>
      </c>
      <c r="G113" s="3">
        <f t="shared" si="69"/>
        <v>8.5594649999999994</v>
      </c>
      <c r="H113" s="3">
        <f t="shared" ref="H113:I113" si="116">F113-G113</f>
        <v>7.4905350000000013</v>
      </c>
      <c r="I113" s="3">
        <f t="shared" si="116"/>
        <v>1.0689299999999982</v>
      </c>
    </row>
    <row r="114" spans="1:9">
      <c r="A114" t="s">
        <v>116</v>
      </c>
      <c r="B114" s="1">
        <v>6.0000000000000001E-3</v>
      </c>
      <c r="C114" s="1">
        <v>3.5000000000000001E-3</v>
      </c>
      <c r="D114" s="1">
        <f t="shared" si="67"/>
        <v>9.4999999999999998E-3</v>
      </c>
      <c r="E114" s="1">
        <v>0.375</v>
      </c>
      <c r="F114" s="3">
        <f t="shared" si="68"/>
        <v>16.05</v>
      </c>
      <c r="G114" s="3">
        <f t="shared" si="69"/>
        <v>6.0187500000000007</v>
      </c>
      <c r="H114" s="3">
        <f t="shared" ref="H114:I114" si="117">F114-G114</f>
        <v>10.03125</v>
      </c>
      <c r="I114" s="3">
        <f t="shared" si="117"/>
        <v>-4.0124999999999993</v>
      </c>
    </row>
    <row r="115" spans="1:9">
      <c r="A115" t="s">
        <v>117</v>
      </c>
      <c r="B115" s="1">
        <v>6.0000000000000001E-3</v>
      </c>
      <c r="C115" s="1">
        <v>2.9999999999999997E-4</v>
      </c>
      <c r="D115" s="1">
        <f t="shared" si="67"/>
        <v>6.3E-3</v>
      </c>
      <c r="E115" s="1">
        <v>0.4118</v>
      </c>
      <c r="F115" s="3">
        <f t="shared" si="68"/>
        <v>16.05</v>
      </c>
      <c r="G115" s="3">
        <f t="shared" si="69"/>
        <v>6.6093900000000003</v>
      </c>
      <c r="H115" s="3">
        <f t="shared" ref="H115:I115" si="118">F115-G115</f>
        <v>9.4406099999999995</v>
      </c>
      <c r="I115" s="3">
        <f t="shared" si="118"/>
        <v>-2.8312199999999992</v>
      </c>
    </row>
    <row r="116" spans="1:9">
      <c r="A116" t="s">
        <v>118</v>
      </c>
      <c r="B116" s="1">
        <v>6.0000000000000001E-3</v>
      </c>
      <c r="C116" s="1">
        <v>8.0000000000000004E-4</v>
      </c>
      <c r="D116" s="1">
        <f t="shared" si="67"/>
        <v>6.8000000000000005E-3</v>
      </c>
      <c r="E116" s="1">
        <v>0.29409999999999997</v>
      </c>
      <c r="F116" s="3">
        <f t="shared" si="68"/>
        <v>16.05</v>
      </c>
      <c r="G116" s="3">
        <f t="shared" si="69"/>
        <v>4.7203049999999998</v>
      </c>
      <c r="H116" s="3">
        <f t="shared" ref="H116:I116" si="119">F116-G116</f>
        <v>11.329695000000001</v>
      </c>
      <c r="I116" s="3">
        <f t="shared" si="119"/>
        <v>-6.6093900000000012</v>
      </c>
    </row>
    <row r="117" spans="1:9">
      <c r="A117" t="s">
        <v>119</v>
      </c>
      <c r="B117" s="1">
        <v>6.0000000000000001E-3</v>
      </c>
      <c r="C117" s="1">
        <v>1.9E-3</v>
      </c>
      <c r="D117" s="1">
        <f t="shared" si="67"/>
        <v>7.9000000000000008E-3</v>
      </c>
      <c r="E117" s="1">
        <v>0.35289999999999999</v>
      </c>
      <c r="F117" s="3">
        <f t="shared" si="68"/>
        <v>16.05</v>
      </c>
      <c r="G117" s="3">
        <f t="shared" si="69"/>
        <v>5.6640449999999998</v>
      </c>
      <c r="H117" s="3">
        <f t="shared" ref="H117:I117" si="120">F117-G117</f>
        <v>10.385955000000001</v>
      </c>
      <c r="I117" s="3">
        <f t="shared" si="120"/>
        <v>-4.7219100000000012</v>
      </c>
    </row>
    <row r="118" spans="1:9">
      <c r="A118" t="s">
        <v>120</v>
      </c>
      <c r="B118" s="1">
        <v>6.0000000000000001E-3</v>
      </c>
      <c r="C118" s="1">
        <v>4.5999999999999999E-3</v>
      </c>
      <c r="D118" s="1">
        <f t="shared" si="67"/>
        <v>1.06E-2</v>
      </c>
      <c r="E118" s="1">
        <v>0.4</v>
      </c>
      <c r="F118" s="3">
        <f t="shared" si="68"/>
        <v>16.05</v>
      </c>
      <c r="G118" s="3">
        <f t="shared" si="69"/>
        <v>6.4200000000000008</v>
      </c>
      <c r="H118" s="3">
        <f t="shared" ref="H118:I118" si="121">F118-G118</f>
        <v>9.629999999999999</v>
      </c>
      <c r="I118" s="3">
        <f t="shared" si="121"/>
        <v>-3.2099999999999982</v>
      </c>
    </row>
    <row r="119" spans="1:9">
      <c r="A119" t="s">
        <v>121</v>
      </c>
      <c r="B119" s="1">
        <v>5.0000000000000001E-3</v>
      </c>
      <c r="C119" s="1">
        <v>2.7000000000000001E-3</v>
      </c>
      <c r="D119" s="1">
        <f t="shared" si="67"/>
        <v>7.7000000000000002E-3</v>
      </c>
      <c r="E119" s="1">
        <v>0.61539999999999995</v>
      </c>
      <c r="F119" s="3">
        <f t="shared" si="68"/>
        <v>13.375</v>
      </c>
      <c r="G119" s="3">
        <f t="shared" si="69"/>
        <v>8.230974999999999</v>
      </c>
      <c r="H119" s="3">
        <f t="shared" ref="H119:I119" si="122">F119-G119</f>
        <v>5.144025000000001</v>
      </c>
      <c r="I119" s="3">
        <f t="shared" si="122"/>
        <v>3.0869499999999981</v>
      </c>
    </row>
    <row r="120" spans="1:9">
      <c r="A120" t="s">
        <v>122</v>
      </c>
      <c r="B120" s="1">
        <v>5.0000000000000001E-3</v>
      </c>
      <c r="C120" s="1">
        <v>1.1000000000000001E-3</v>
      </c>
      <c r="D120" s="1">
        <f t="shared" si="67"/>
        <v>6.1000000000000004E-3</v>
      </c>
      <c r="E120" s="1">
        <v>0.23080000000000001</v>
      </c>
      <c r="F120" s="3">
        <f t="shared" si="68"/>
        <v>13.375</v>
      </c>
      <c r="G120" s="3">
        <f t="shared" si="69"/>
        <v>3.0869499999999999</v>
      </c>
      <c r="H120" s="3">
        <f t="shared" ref="H120:I120" si="123">F120-G120</f>
        <v>10.28805</v>
      </c>
      <c r="I120" s="3">
        <f t="shared" si="123"/>
        <v>-7.2011000000000003</v>
      </c>
    </row>
    <row r="121" spans="1:9">
      <c r="A121" t="s">
        <v>123</v>
      </c>
      <c r="B121" s="1">
        <v>4.0000000000000001E-3</v>
      </c>
      <c r="C121" s="1">
        <v>8.0000000000000004E-4</v>
      </c>
      <c r="D121" s="1">
        <f t="shared" si="67"/>
        <v>4.8000000000000004E-3</v>
      </c>
      <c r="E121" s="1">
        <v>0.41670000000000001</v>
      </c>
      <c r="F121" s="3">
        <f t="shared" si="68"/>
        <v>10.700000000000001</v>
      </c>
      <c r="G121" s="3">
        <f t="shared" si="69"/>
        <v>4.4586900000000007</v>
      </c>
      <c r="H121" s="3">
        <f t="shared" ref="H121:I121" si="124">F121-G121</f>
        <v>6.2413100000000004</v>
      </c>
      <c r="I121" s="3">
        <f t="shared" si="124"/>
        <v>-1.7826199999999996</v>
      </c>
    </row>
    <row r="122" spans="1:9">
      <c r="A122" t="s">
        <v>124</v>
      </c>
      <c r="B122" s="1">
        <v>4.0000000000000001E-3</v>
      </c>
      <c r="C122" s="1">
        <v>2.9999999999999997E-4</v>
      </c>
      <c r="D122" s="1">
        <f t="shared" si="67"/>
        <v>4.3E-3</v>
      </c>
      <c r="E122" s="1">
        <v>0.6</v>
      </c>
      <c r="F122" s="3">
        <f t="shared" si="68"/>
        <v>10.700000000000001</v>
      </c>
      <c r="G122" s="3">
        <f t="shared" si="69"/>
        <v>6.4200000000000008</v>
      </c>
      <c r="H122" s="3">
        <f t="shared" ref="H122:I122" si="125">F122-G122</f>
        <v>4.28</v>
      </c>
      <c r="I122" s="3">
        <f t="shared" si="125"/>
        <v>2.1400000000000006</v>
      </c>
    </row>
    <row r="123" spans="1:9">
      <c r="A123" t="s">
        <v>125</v>
      </c>
      <c r="B123" s="1">
        <v>4.0000000000000001E-3</v>
      </c>
      <c r="C123" s="1">
        <v>8.0000000000000004E-4</v>
      </c>
      <c r="D123" s="1">
        <f t="shared" si="67"/>
        <v>4.8000000000000004E-3</v>
      </c>
      <c r="E123" s="1">
        <v>0.2727</v>
      </c>
      <c r="F123" s="3">
        <f t="shared" si="68"/>
        <v>10.700000000000001</v>
      </c>
      <c r="G123" s="3">
        <f t="shared" si="69"/>
        <v>2.9178900000000003</v>
      </c>
      <c r="H123" s="3">
        <f t="shared" ref="H123:I123" si="126">F123-G123</f>
        <v>7.7821100000000012</v>
      </c>
      <c r="I123" s="3">
        <f t="shared" si="126"/>
        <v>-4.8642200000000013</v>
      </c>
    </row>
    <row r="124" spans="1:9">
      <c r="A124" t="s">
        <v>126</v>
      </c>
      <c r="B124" s="1">
        <v>4.0000000000000001E-3</v>
      </c>
      <c r="C124" s="1">
        <v>1.2999999999999999E-3</v>
      </c>
      <c r="D124" s="1">
        <f t="shared" si="67"/>
        <v>5.3E-3</v>
      </c>
      <c r="E124" s="1">
        <v>0.45450000000000002</v>
      </c>
      <c r="F124" s="3">
        <f t="shared" si="68"/>
        <v>10.700000000000001</v>
      </c>
      <c r="G124" s="3">
        <f t="shared" si="69"/>
        <v>4.863150000000001</v>
      </c>
      <c r="H124" s="3">
        <f t="shared" ref="H124:I124" si="127">F124-G124</f>
        <v>5.8368500000000001</v>
      </c>
      <c r="I124" s="3">
        <f t="shared" si="127"/>
        <v>-0.97369999999999912</v>
      </c>
    </row>
    <row r="125" spans="1:9">
      <c r="A125" t="s">
        <v>127</v>
      </c>
      <c r="B125" s="1">
        <v>3.0000000000000001E-3</v>
      </c>
      <c r="C125" s="1">
        <v>2.2000000000000001E-3</v>
      </c>
      <c r="D125" s="1">
        <f t="shared" si="67"/>
        <v>5.1999999999999998E-3</v>
      </c>
      <c r="E125" s="1">
        <v>0.22220000000000001</v>
      </c>
      <c r="F125" s="3">
        <f t="shared" si="68"/>
        <v>8.0250000000000004</v>
      </c>
      <c r="G125" s="3">
        <f t="shared" si="69"/>
        <v>1.783155</v>
      </c>
      <c r="H125" s="3">
        <f t="shared" ref="H125:I125" si="128">F125-G125</f>
        <v>6.2418450000000005</v>
      </c>
      <c r="I125" s="3">
        <f t="shared" si="128"/>
        <v>-4.4586900000000007</v>
      </c>
    </row>
    <row r="126" spans="1:9">
      <c r="A126" t="s">
        <v>128</v>
      </c>
      <c r="B126" s="1">
        <v>3.0000000000000001E-3</v>
      </c>
      <c r="C126" s="1">
        <v>0</v>
      </c>
      <c r="D126" s="1">
        <f t="shared" si="67"/>
        <v>3.0000000000000001E-3</v>
      </c>
      <c r="E126" s="1">
        <v>0.5</v>
      </c>
      <c r="F126" s="3">
        <f t="shared" si="68"/>
        <v>8.0250000000000004</v>
      </c>
      <c r="G126" s="3">
        <f t="shared" si="69"/>
        <v>4.0125000000000002</v>
      </c>
      <c r="H126" s="3">
        <f t="shared" ref="H126:I126" si="129">F126-G126</f>
        <v>4.0125000000000002</v>
      </c>
      <c r="I126" s="3">
        <f t="shared" si="129"/>
        <v>0</v>
      </c>
    </row>
    <row r="127" spans="1:9">
      <c r="A127" t="s">
        <v>129</v>
      </c>
      <c r="B127" s="1">
        <v>3.0000000000000001E-3</v>
      </c>
      <c r="C127" s="1">
        <v>5.0000000000000001E-4</v>
      </c>
      <c r="D127" s="1">
        <f t="shared" si="67"/>
        <v>3.5000000000000001E-3</v>
      </c>
      <c r="E127" s="1">
        <v>0.375</v>
      </c>
      <c r="F127" s="3">
        <f t="shared" si="68"/>
        <v>8.0250000000000004</v>
      </c>
      <c r="G127" s="3">
        <f t="shared" si="69"/>
        <v>3.0093750000000004</v>
      </c>
      <c r="H127" s="3">
        <f t="shared" ref="H127:I127" si="130">F127-G127</f>
        <v>5.015625</v>
      </c>
      <c r="I127" s="3">
        <f t="shared" si="130"/>
        <v>-2.0062499999999996</v>
      </c>
    </row>
    <row r="128" spans="1:9">
      <c r="A128" t="s">
        <v>130</v>
      </c>
      <c r="B128" s="1">
        <v>3.0000000000000001E-3</v>
      </c>
      <c r="C128" s="1">
        <v>1.2999999999999999E-3</v>
      </c>
      <c r="D128" s="1">
        <f t="shared" si="67"/>
        <v>4.3E-3</v>
      </c>
      <c r="E128" s="1">
        <v>0.5</v>
      </c>
      <c r="F128" s="3">
        <f t="shared" si="68"/>
        <v>8.0250000000000004</v>
      </c>
      <c r="G128" s="3">
        <f t="shared" si="69"/>
        <v>4.0125000000000002</v>
      </c>
      <c r="H128" s="3">
        <f t="shared" ref="H128:I128" si="131">F128-G128</f>
        <v>4.0125000000000002</v>
      </c>
      <c r="I128" s="3">
        <f t="shared" si="131"/>
        <v>0</v>
      </c>
    </row>
    <row r="129" spans="1:9">
      <c r="A129" t="s">
        <v>131</v>
      </c>
      <c r="B129" s="1">
        <v>3.0000000000000001E-3</v>
      </c>
      <c r="C129" s="1">
        <v>2.9999999999999997E-4</v>
      </c>
      <c r="D129" s="1">
        <f t="shared" si="67"/>
        <v>3.3E-3</v>
      </c>
      <c r="E129" s="1">
        <v>0.5</v>
      </c>
      <c r="F129" s="3">
        <f t="shared" si="68"/>
        <v>8.0250000000000004</v>
      </c>
      <c r="G129" s="3">
        <f t="shared" si="69"/>
        <v>4.0125000000000002</v>
      </c>
      <c r="H129" s="3">
        <f t="shared" ref="H129:I129" si="132">F129-G129</f>
        <v>4.0125000000000002</v>
      </c>
      <c r="I129" s="3">
        <f t="shared" si="132"/>
        <v>0</v>
      </c>
    </row>
    <row r="130" spans="1:9">
      <c r="A130" t="s">
        <v>132</v>
      </c>
      <c r="B130" s="1">
        <v>2E-3</v>
      </c>
      <c r="C130" s="1">
        <v>5.0000000000000001E-4</v>
      </c>
      <c r="D130" s="1">
        <f t="shared" si="67"/>
        <v>2.5000000000000001E-3</v>
      </c>
      <c r="E130" s="1">
        <v>0.4</v>
      </c>
      <c r="F130" s="3">
        <f t="shared" si="68"/>
        <v>5.3500000000000005</v>
      </c>
      <c r="G130" s="3">
        <f t="shared" si="69"/>
        <v>2.14</v>
      </c>
      <c r="H130" s="3">
        <f t="shared" ref="H130:I130" si="133">F130-G130</f>
        <v>3.2100000000000004</v>
      </c>
      <c r="I130" s="3">
        <f t="shared" si="133"/>
        <v>-1.0700000000000003</v>
      </c>
    </row>
    <row r="131" spans="1:9">
      <c r="A131" t="s">
        <v>133</v>
      </c>
      <c r="B131" s="1">
        <v>2E-3</v>
      </c>
      <c r="C131" s="1">
        <v>2.9999999999999997E-4</v>
      </c>
      <c r="D131" s="1">
        <f t="shared" ref="D131:D138" si="134">B131+C131</f>
        <v>2.3E-3</v>
      </c>
      <c r="E131" s="1">
        <v>0.33329999999999999</v>
      </c>
      <c r="F131" s="3">
        <f t="shared" ref="F131:F138" si="135">2675*B131</f>
        <v>5.3500000000000005</v>
      </c>
      <c r="G131" s="3">
        <f t="shared" ref="G131:G138" si="136">F131*E131</f>
        <v>1.783155</v>
      </c>
      <c r="H131" s="3">
        <f t="shared" ref="H131:I131" si="137">F131-G131</f>
        <v>3.5668450000000007</v>
      </c>
      <c r="I131" s="3">
        <f t="shared" si="137"/>
        <v>-1.7836900000000007</v>
      </c>
    </row>
    <row r="132" spans="1:9">
      <c r="A132" t="s">
        <v>134</v>
      </c>
      <c r="B132" s="1">
        <v>2E-3</v>
      </c>
      <c r="C132" s="1">
        <v>8.0000000000000004E-4</v>
      </c>
      <c r="D132" s="1">
        <f t="shared" si="134"/>
        <v>2.8E-3</v>
      </c>
      <c r="E132" s="1">
        <v>0.4</v>
      </c>
      <c r="F132" s="3">
        <f t="shared" si="135"/>
        <v>5.3500000000000005</v>
      </c>
      <c r="G132" s="3">
        <f t="shared" si="136"/>
        <v>2.14</v>
      </c>
      <c r="H132" s="3">
        <f t="shared" ref="H132:I132" si="138">F132-G132</f>
        <v>3.2100000000000004</v>
      </c>
      <c r="I132" s="3">
        <f t="shared" si="138"/>
        <v>-1.0700000000000003</v>
      </c>
    </row>
    <row r="133" spans="1:9">
      <c r="A133" t="s">
        <v>135</v>
      </c>
      <c r="B133" s="1">
        <v>1E-3</v>
      </c>
      <c r="C133" s="1">
        <v>2.9999999999999997E-4</v>
      </c>
      <c r="D133" s="1">
        <f t="shared" si="134"/>
        <v>1.2999999999999999E-3</v>
      </c>
      <c r="E133" s="1">
        <v>0.66669999999999996</v>
      </c>
      <c r="F133" s="3">
        <f t="shared" si="135"/>
        <v>2.6750000000000003</v>
      </c>
      <c r="G133" s="3">
        <f t="shared" si="136"/>
        <v>1.7834225000000001</v>
      </c>
      <c r="H133" s="3">
        <f t="shared" ref="H133:I133" si="139">F133-G133</f>
        <v>0.89157750000000013</v>
      </c>
      <c r="I133" s="3">
        <f t="shared" si="139"/>
        <v>0.891845</v>
      </c>
    </row>
    <row r="134" spans="1:9">
      <c r="A134" t="s">
        <v>136</v>
      </c>
      <c r="B134" s="1">
        <v>1E-3</v>
      </c>
      <c r="C134" s="1">
        <v>2.9999999999999997E-4</v>
      </c>
      <c r="D134" s="1">
        <f t="shared" si="134"/>
        <v>1.2999999999999999E-3</v>
      </c>
      <c r="E134" s="1">
        <v>0.5</v>
      </c>
      <c r="F134" s="3">
        <f t="shared" si="135"/>
        <v>2.6750000000000003</v>
      </c>
      <c r="G134" s="3">
        <f t="shared" si="136"/>
        <v>1.3375000000000001</v>
      </c>
      <c r="H134" s="3">
        <f t="shared" ref="H134:I134" si="140">F134-G134</f>
        <v>1.3375000000000001</v>
      </c>
      <c r="I134" s="3">
        <f t="shared" si="140"/>
        <v>0</v>
      </c>
    </row>
    <row r="135" spans="1:9">
      <c r="A135" t="s">
        <v>137</v>
      </c>
      <c r="B135" s="1">
        <v>1E-3</v>
      </c>
      <c r="C135" s="1">
        <v>1.9E-3</v>
      </c>
      <c r="D135" s="1">
        <f t="shared" si="134"/>
        <v>2.8999999999999998E-3</v>
      </c>
      <c r="E135" s="1">
        <v>0</v>
      </c>
      <c r="F135" s="3">
        <f t="shared" si="135"/>
        <v>2.6750000000000003</v>
      </c>
      <c r="G135" s="3">
        <f t="shared" si="136"/>
        <v>0</v>
      </c>
      <c r="H135" s="3">
        <f t="shared" ref="H135:I135" si="141">F135-G135</f>
        <v>2.6750000000000003</v>
      </c>
      <c r="I135" s="3">
        <f t="shared" si="141"/>
        <v>-2.6750000000000003</v>
      </c>
    </row>
    <row r="136" spans="1:9">
      <c r="A136" t="s">
        <v>138</v>
      </c>
      <c r="B136" s="1">
        <v>1E-3</v>
      </c>
      <c r="C136" s="1">
        <v>0</v>
      </c>
      <c r="D136" s="1">
        <f t="shared" si="134"/>
        <v>1E-3</v>
      </c>
      <c r="E136" s="1">
        <v>0.5</v>
      </c>
      <c r="F136" s="3">
        <f t="shared" si="135"/>
        <v>2.6750000000000003</v>
      </c>
      <c r="G136" s="3">
        <f t="shared" si="136"/>
        <v>1.3375000000000001</v>
      </c>
      <c r="H136" s="3">
        <f t="shared" ref="H136:I136" si="142">F136-G136</f>
        <v>1.3375000000000001</v>
      </c>
      <c r="I136" s="3">
        <f t="shared" si="142"/>
        <v>0</v>
      </c>
    </row>
    <row r="137" spans="1:9">
      <c r="A137" t="s">
        <v>139</v>
      </c>
      <c r="B137" s="1">
        <v>1E-3</v>
      </c>
      <c r="C137" s="1">
        <v>5.0000000000000001E-4</v>
      </c>
      <c r="D137" s="1">
        <f t="shared" si="134"/>
        <v>1.5E-3</v>
      </c>
      <c r="E137" s="1">
        <v>0.5</v>
      </c>
      <c r="F137" s="3">
        <f t="shared" si="135"/>
        <v>2.6750000000000003</v>
      </c>
      <c r="G137" s="3">
        <f t="shared" si="136"/>
        <v>1.3375000000000001</v>
      </c>
      <c r="H137" s="3">
        <f t="shared" ref="H137:I137" si="143">F137-G137</f>
        <v>1.3375000000000001</v>
      </c>
      <c r="I137" s="3">
        <f t="shared" si="143"/>
        <v>0</v>
      </c>
    </row>
    <row r="138" spans="1:9">
      <c r="A138" t="s">
        <v>140</v>
      </c>
      <c r="B138" s="1">
        <v>0</v>
      </c>
      <c r="C138" s="1">
        <v>2.9999999999999997E-4</v>
      </c>
      <c r="D138" s="1">
        <f t="shared" si="134"/>
        <v>2.9999999999999997E-4</v>
      </c>
      <c r="E138" s="1">
        <v>0</v>
      </c>
      <c r="F138" s="3">
        <f t="shared" si="135"/>
        <v>0</v>
      </c>
      <c r="G138" s="3">
        <f t="shared" si="136"/>
        <v>0</v>
      </c>
      <c r="H138" s="3">
        <f t="shared" ref="H138:I139" si="144">F138-G138</f>
        <v>0</v>
      </c>
      <c r="I138" s="3">
        <f t="shared" si="144"/>
        <v>0</v>
      </c>
    </row>
    <row r="139" spans="1:9">
      <c r="A139" t="s">
        <v>166</v>
      </c>
      <c r="B139" s="1">
        <f>10/COUNTA($A$2:$A$138)</f>
        <v>7.2992700729927001E-2</v>
      </c>
      <c r="C139" s="1">
        <f>10/COUNTA($A$2:$A$138)</f>
        <v>7.2992700729927001E-2</v>
      </c>
      <c r="E139" s="5">
        <f>G139/F139</f>
        <v>0.49773229322932278</v>
      </c>
      <c r="F139" s="3">
        <f>G139+H139</f>
        <v>26747.325000000001</v>
      </c>
      <c r="G139" s="3">
        <f>SUM(G2:G138)</f>
        <v>13313.007409999997</v>
      </c>
      <c r="H139" s="3">
        <f>SUM(H2:H138)</f>
        <v>13434.317590000004</v>
      </c>
      <c r="I139" s="3">
        <f t="shared" si="144"/>
        <v>-121.31018000000768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6"/>
  <sheetViews>
    <sheetView workbookViewId="0">
      <selection activeCell="E37" sqref="E37"/>
    </sheetView>
  </sheetViews>
  <sheetFormatPr defaultRowHeight="16.5"/>
  <cols>
    <col min="1" max="1" width="12.625" customWidth="1"/>
    <col min="9" max="9" width="14.5" customWidth="1"/>
  </cols>
  <sheetData>
    <row r="1" spans="1:18">
      <c r="A1" t="s">
        <v>0</v>
      </c>
      <c r="B1" t="s">
        <v>1</v>
      </c>
      <c r="C1" t="s">
        <v>2</v>
      </c>
      <c r="D1" t="s">
        <v>141</v>
      </c>
      <c r="E1" t="s">
        <v>3</v>
      </c>
      <c r="F1" t="s">
        <v>142</v>
      </c>
      <c r="G1" t="s">
        <v>143</v>
      </c>
      <c r="H1" t="s">
        <v>144</v>
      </c>
      <c r="I1" t="s">
        <v>167</v>
      </c>
      <c r="J1" t="s">
        <v>145</v>
      </c>
      <c r="K1" t="s">
        <v>171</v>
      </c>
      <c r="L1" t="s">
        <v>174</v>
      </c>
      <c r="M1" t="s">
        <v>173</v>
      </c>
      <c r="N1" t="s">
        <v>149</v>
      </c>
      <c r="O1" t="s">
        <v>182</v>
      </c>
    </row>
    <row r="2" spans="1:18">
      <c r="A2" t="s">
        <v>14</v>
      </c>
      <c r="B2" s="1">
        <v>0.314</v>
      </c>
      <c r="C2" s="1">
        <v>0.4476</v>
      </c>
      <c r="D2" s="1">
        <f t="shared" ref="D2:D33" si="0">C2+B2</f>
        <v>0.76160000000000005</v>
      </c>
      <c r="E2" s="1">
        <v>0.56559999999999999</v>
      </c>
      <c r="F2" s="1">
        <f t="shared" ref="F2:F33" si="1">E2-0.5</f>
        <v>6.5599999999999992E-2</v>
      </c>
      <c r="G2" s="2">
        <f t="shared" ref="G2:G33" si="2">ABS(ROUND(F2*C2,4))</f>
        <v>2.9399999999999999E-2</v>
      </c>
      <c r="H2" s="2">
        <f t="shared" ref="H2:H33" si="3">E2+G2</f>
        <v>0.59499999999999997</v>
      </c>
      <c r="I2" s="2">
        <f t="shared" ref="I2:I33" si="4">(H2*B2+(0.073*2-B2)*0.5)/(0.073*2)</f>
        <v>0.70431506849315062</v>
      </c>
      <c r="J2" s="3">
        <f t="shared" ref="J2:J33" si="5">2482*B2</f>
        <v>779.34799999999996</v>
      </c>
      <c r="K2">
        <f t="shared" ref="K2:K33" si="6">RANK(E2,$E$2:$E$66)</f>
        <v>6</v>
      </c>
      <c r="L2">
        <f t="shared" ref="L2:L33" si="7">RANK(I2,$I$2:$I$66)</f>
        <v>1</v>
      </c>
      <c r="M2">
        <f t="shared" ref="M2:M33" si="8">ABS(K2-L2)</f>
        <v>5</v>
      </c>
      <c r="O2" s="6">
        <f t="shared" ref="O2:O33" si="9">J2*I2</f>
        <v>548.90653999999995</v>
      </c>
      <c r="Q2" t="s">
        <v>7</v>
      </c>
      <c r="R2" t="s">
        <v>183</v>
      </c>
    </row>
    <row r="3" spans="1:18">
      <c r="A3" t="s">
        <v>7</v>
      </c>
      <c r="B3" s="1">
        <v>0.33700000000000002</v>
      </c>
      <c r="C3" s="1">
        <v>0.71619999999999995</v>
      </c>
      <c r="D3" s="1">
        <f t="shared" si="0"/>
        <v>1.0531999999999999</v>
      </c>
      <c r="E3" s="1">
        <v>0.55089999999999995</v>
      </c>
      <c r="F3" s="1">
        <f t="shared" si="1"/>
        <v>5.0899999999999945E-2</v>
      </c>
      <c r="G3" s="2">
        <f t="shared" si="2"/>
        <v>3.6499999999999998E-2</v>
      </c>
      <c r="H3" s="2">
        <f t="shared" si="3"/>
        <v>0.58739999999999992</v>
      </c>
      <c r="I3" s="2">
        <f t="shared" si="4"/>
        <v>0.7017383561643834</v>
      </c>
      <c r="J3" s="3">
        <f t="shared" si="5"/>
        <v>836.43400000000008</v>
      </c>
      <c r="K3">
        <f t="shared" si="6"/>
        <v>8</v>
      </c>
      <c r="L3">
        <f t="shared" si="7"/>
        <v>2</v>
      </c>
      <c r="M3">
        <f t="shared" si="8"/>
        <v>6</v>
      </c>
      <c r="O3" s="6">
        <f t="shared" si="9"/>
        <v>586.9578201999999</v>
      </c>
      <c r="Q3" t="s">
        <v>11</v>
      </c>
      <c r="R3" t="s">
        <v>184</v>
      </c>
    </row>
    <row r="4" spans="1:18">
      <c r="A4" t="s">
        <v>5</v>
      </c>
      <c r="B4" s="1">
        <v>0.40899999999999997</v>
      </c>
      <c r="C4" s="1">
        <v>0.627</v>
      </c>
      <c r="D4" s="1">
        <f t="shared" si="0"/>
        <v>1.036</v>
      </c>
      <c r="E4" s="1">
        <v>0.5423</v>
      </c>
      <c r="F4" s="1">
        <f t="shared" si="1"/>
        <v>4.2300000000000004E-2</v>
      </c>
      <c r="G4" s="2">
        <f t="shared" si="2"/>
        <v>2.6499999999999999E-2</v>
      </c>
      <c r="H4" s="2">
        <f t="shared" si="3"/>
        <v>0.56879999999999997</v>
      </c>
      <c r="I4" s="2">
        <f t="shared" si="4"/>
        <v>0.69273424657534222</v>
      </c>
      <c r="J4" s="3">
        <f t="shared" si="5"/>
        <v>1015.1379999999999</v>
      </c>
      <c r="K4">
        <f t="shared" si="6"/>
        <v>11</v>
      </c>
      <c r="L4">
        <f t="shared" si="7"/>
        <v>3</v>
      </c>
      <c r="M4">
        <f t="shared" si="8"/>
        <v>8</v>
      </c>
      <c r="O4" s="6">
        <f t="shared" si="9"/>
        <v>703.2208575999997</v>
      </c>
      <c r="Q4" t="s">
        <v>13</v>
      </c>
      <c r="R4" t="s">
        <v>155</v>
      </c>
    </row>
    <row r="5" spans="1:18">
      <c r="A5" t="s">
        <v>18</v>
      </c>
      <c r="B5" s="1">
        <v>0.216</v>
      </c>
      <c r="C5" s="1">
        <v>0.64729999999999999</v>
      </c>
      <c r="D5" s="1">
        <f t="shared" si="0"/>
        <v>0.86329999999999996</v>
      </c>
      <c r="E5" s="1">
        <v>0.54949999999999999</v>
      </c>
      <c r="F5" s="1">
        <f t="shared" si="1"/>
        <v>4.9499999999999988E-2</v>
      </c>
      <c r="G5" s="2">
        <f t="shared" si="2"/>
        <v>3.2000000000000001E-2</v>
      </c>
      <c r="H5" s="2">
        <f t="shared" si="3"/>
        <v>0.58150000000000002</v>
      </c>
      <c r="I5" s="2">
        <f t="shared" si="4"/>
        <v>0.62057534246575341</v>
      </c>
      <c r="J5" s="3">
        <f t="shared" si="5"/>
        <v>536.11199999999997</v>
      </c>
      <c r="K5">
        <f t="shared" si="6"/>
        <v>9</v>
      </c>
      <c r="L5">
        <f t="shared" si="7"/>
        <v>4</v>
      </c>
      <c r="M5">
        <f t="shared" si="8"/>
        <v>5</v>
      </c>
      <c r="O5" s="6">
        <f t="shared" si="9"/>
        <v>332.69788799999998</v>
      </c>
      <c r="Q5" t="s">
        <v>18</v>
      </c>
      <c r="R5" t="s">
        <v>153</v>
      </c>
    </row>
    <row r="6" spans="1:18">
      <c r="A6" t="s">
        <v>11</v>
      </c>
      <c r="B6" s="1">
        <v>0.27400000000000002</v>
      </c>
      <c r="C6" s="1">
        <v>0.70789999999999997</v>
      </c>
      <c r="D6" s="1">
        <f t="shared" si="0"/>
        <v>0.9819</v>
      </c>
      <c r="E6" s="1">
        <v>0.53380000000000005</v>
      </c>
      <c r="F6" s="1">
        <f t="shared" si="1"/>
        <v>3.3800000000000052E-2</v>
      </c>
      <c r="G6" s="2">
        <f t="shared" si="2"/>
        <v>2.3900000000000001E-2</v>
      </c>
      <c r="H6" s="2">
        <f t="shared" si="3"/>
        <v>0.55770000000000008</v>
      </c>
      <c r="I6" s="2">
        <f t="shared" si="4"/>
        <v>0.60828630136986306</v>
      </c>
      <c r="J6" s="3">
        <f t="shared" si="5"/>
        <v>680.0680000000001</v>
      </c>
      <c r="K6">
        <f t="shared" si="6"/>
        <v>14</v>
      </c>
      <c r="L6">
        <f t="shared" si="7"/>
        <v>5</v>
      </c>
      <c r="M6">
        <f t="shared" si="8"/>
        <v>9</v>
      </c>
      <c r="O6" s="6">
        <f t="shared" si="9"/>
        <v>413.67604840000007</v>
      </c>
      <c r="Q6" t="s">
        <v>5</v>
      </c>
      <c r="R6" t="s">
        <v>185</v>
      </c>
    </row>
    <row r="7" spans="1:18">
      <c r="A7" t="s">
        <v>13</v>
      </c>
      <c r="B7" s="1">
        <v>0.27600000000000002</v>
      </c>
      <c r="C7" s="1">
        <v>0.69189999999999996</v>
      </c>
      <c r="D7" s="1">
        <f t="shared" si="0"/>
        <v>0.96789999999999998</v>
      </c>
      <c r="E7" s="1">
        <v>0.52549999999999997</v>
      </c>
      <c r="F7" s="1">
        <f t="shared" si="1"/>
        <v>2.5499999999999967E-2</v>
      </c>
      <c r="G7" s="2">
        <f t="shared" si="2"/>
        <v>1.7600000000000001E-2</v>
      </c>
      <c r="H7" s="2">
        <f t="shared" si="3"/>
        <v>0.54309999999999992</v>
      </c>
      <c r="I7" s="2">
        <f t="shared" si="4"/>
        <v>0.58147671232876696</v>
      </c>
      <c r="J7" s="3">
        <f t="shared" si="5"/>
        <v>685.03200000000004</v>
      </c>
      <c r="K7">
        <f t="shared" si="6"/>
        <v>18</v>
      </c>
      <c r="L7">
        <f t="shared" si="7"/>
        <v>6</v>
      </c>
      <c r="M7">
        <f t="shared" si="8"/>
        <v>12</v>
      </c>
      <c r="O7" s="6">
        <f t="shared" si="9"/>
        <v>398.33015519999992</v>
      </c>
      <c r="Q7" t="s">
        <v>14</v>
      </c>
      <c r="R7" t="s">
        <v>151</v>
      </c>
    </row>
    <row r="8" spans="1:18">
      <c r="A8" t="s">
        <v>30</v>
      </c>
      <c r="B8" s="1">
        <v>0.16200000000000001</v>
      </c>
      <c r="C8" s="1">
        <v>0.15670000000000001</v>
      </c>
      <c r="D8" s="1">
        <f t="shared" si="0"/>
        <v>0.31869999999999998</v>
      </c>
      <c r="E8" s="1">
        <v>0.54859999999999998</v>
      </c>
      <c r="F8" s="1">
        <f t="shared" si="1"/>
        <v>4.8599999999999977E-2</v>
      </c>
      <c r="G8" s="2">
        <f t="shared" si="2"/>
        <v>7.6E-3</v>
      </c>
      <c r="H8" s="2">
        <f t="shared" si="3"/>
        <v>0.55620000000000003</v>
      </c>
      <c r="I8" s="2">
        <f t="shared" si="4"/>
        <v>0.562358904109589</v>
      </c>
      <c r="J8" s="3">
        <f t="shared" si="5"/>
        <v>402.084</v>
      </c>
      <c r="K8">
        <f t="shared" si="6"/>
        <v>10</v>
      </c>
      <c r="L8">
        <f t="shared" si="7"/>
        <v>7</v>
      </c>
      <c r="M8">
        <f t="shared" si="8"/>
        <v>3</v>
      </c>
      <c r="O8" s="6">
        <f t="shared" si="9"/>
        <v>226.11551759999998</v>
      </c>
      <c r="Q8" t="s">
        <v>30</v>
      </c>
      <c r="R8" t="s">
        <v>186</v>
      </c>
    </row>
    <row r="9" spans="1:18">
      <c r="A9" t="s">
        <v>38</v>
      </c>
      <c r="B9" s="1">
        <v>0.13600000000000001</v>
      </c>
      <c r="C9" s="1">
        <v>1.9699999999999999E-2</v>
      </c>
      <c r="D9" s="1">
        <f t="shared" si="0"/>
        <v>0.15570000000000001</v>
      </c>
      <c r="E9" s="1">
        <v>0.55789999999999995</v>
      </c>
      <c r="F9" s="1">
        <f t="shared" si="1"/>
        <v>5.7899999999999952E-2</v>
      </c>
      <c r="G9" s="2">
        <f t="shared" si="2"/>
        <v>1.1000000000000001E-3</v>
      </c>
      <c r="H9" s="2">
        <f t="shared" si="3"/>
        <v>0.55899999999999994</v>
      </c>
      <c r="I9" s="2">
        <f t="shared" si="4"/>
        <v>0.55495890410958892</v>
      </c>
      <c r="J9" s="3">
        <f t="shared" si="5"/>
        <v>337.55200000000002</v>
      </c>
      <c r="K9">
        <f t="shared" si="6"/>
        <v>7</v>
      </c>
      <c r="L9">
        <f t="shared" si="7"/>
        <v>8</v>
      </c>
      <c r="M9">
        <f t="shared" si="8"/>
        <v>1</v>
      </c>
      <c r="O9" s="6">
        <f t="shared" si="9"/>
        <v>187.32748799999996</v>
      </c>
      <c r="Q9" t="s">
        <v>19</v>
      </c>
      <c r="R9" t="s">
        <v>185</v>
      </c>
    </row>
    <row r="10" spans="1:18">
      <c r="A10" t="s">
        <v>19</v>
      </c>
      <c r="B10" s="1">
        <v>0.23200000000000001</v>
      </c>
      <c r="C10" s="1">
        <v>0.13239999999999999</v>
      </c>
      <c r="D10" s="1">
        <f t="shared" si="0"/>
        <v>0.3644</v>
      </c>
      <c r="E10" s="1">
        <v>0.52700000000000002</v>
      </c>
      <c r="F10" s="1">
        <f t="shared" si="1"/>
        <v>2.7000000000000024E-2</v>
      </c>
      <c r="G10" s="2">
        <f t="shared" si="2"/>
        <v>3.5999999999999999E-3</v>
      </c>
      <c r="H10" s="2">
        <f t="shared" si="3"/>
        <v>0.53060000000000007</v>
      </c>
      <c r="I10" s="2">
        <f t="shared" si="4"/>
        <v>0.54862465753424672</v>
      </c>
      <c r="J10" s="3">
        <f t="shared" si="5"/>
        <v>575.82400000000007</v>
      </c>
      <c r="K10">
        <f t="shared" si="6"/>
        <v>16</v>
      </c>
      <c r="L10">
        <f t="shared" si="7"/>
        <v>9</v>
      </c>
      <c r="M10">
        <f t="shared" si="8"/>
        <v>7</v>
      </c>
      <c r="O10" s="6">
        <f t="shared" si="9"/>
        <v>315.91124480000013</v>
      </c>
      <c r="Q10" t="s">
        <v>187</v>
      </c>
      <c r="R10" t="s">
        <v>151</v>
      </c>
    </row>
    <row r="11" spans="1:18">
      <c r="A11" t="s">
        <v>79</v>
      </c>
      <c r="B11" s="1">
        <v>4.8000000000000001E-2</v>
      </c>
      <c r="C11" s="1">
        <v>1.52E-2</v>
      </c>
      <c r="D11" s="1">
        <f t="shared" si="0"/>
        <v>6.3200000000000006E-2</v>
      </c>
      <c r="E11" s="1">
        <v>0.63870000000000005</v>
      </c>
      <c r="F11" s="1">
        <f t="shared" si="1"/>
        <v>0.13870000000000005</v>
      </c>
      <c r="G11" s="2">
        <f t="shared" si="2"/>
        <v>2.0999999999999999E-3</v>
      </c>
      <c r="H11" s="2">
        <f t="shared" si="3"/>
        <v>0.64080000000000004</v>
      </c>
      <c r="I11" s="2">
        <f t="shared" si="4"/>
        <v>0.54629041095890407</v>
      </c>
      <c r="J11" s="3">
        <f t="shared" si="5"/>
        <v>119.136</v>
      </c>
      <c r="K11">
        <f t="shared" si="6"/>
        <v>1</v>
      </c>
      <c r="L11">
        <f t="shared" si="7"/>
        <v>10</v>
      </c>
      <c r="M11">
        <f t="shared" si="8"/>
        <v>9</v>
      </c>
      <c r="O11" s="6">
        <f t="shared" si="9"/>
        <v>65.082854399999988</v>
      </c>
      <c r="Q11" t="s">
        <v>188</v>
      </c>
      <c r="R11" t="s">
        <v>183</v>
      </c>
    </row>
    <row r="12" spans="1:18">
      <c r="A12" t="s">
        <v>54</v>
      </c>
      <c r="B12" s="1">
        <v>4.2000000000000003E-2</v>
      </c>
      <c r="C12" s="1">
        <v>3.7000000000000002E-3</v>
      </c>
      <c r="D12" s="1">
        <f t="shared" si="0"/>
        <v>4.5700000000000005E-2</v>
      </c>
      <c r="E12" s="1">
        <v>0.62860000000000005</v>
      </c>
      <c r="F12" s="1">
        <f t="shared" si="1"/>
        <v>0.12860000000000005</v>
      </c>
      <c r="G12" s="2">
        <f t="shared" si="2"/>
        <v>5.0000000000000001E-4</v>
      </c>
      <c r="H12" s="2">
        <f t="shared" si="3"/>
        <v>0.62909999999999999</v>
      </c>
      <c r="I12" s="2">
        <f t="shared" si="4"/>
        <v>0.53713835616438355</v>
      </c>
      <c r="J12" s="3">
        <f t="shared" si="5"/>
        <v>104.244</v>
      </c>
      <c r="K12">
        <f t="shared" si="6"/>
        <v>2</v>
      </c>
      <c r="L12">
        <f t="shared" si="7"/>
        <v>11</v>
      </c>
      <c r="M12">
        <f t="shared" si="8"/>
        <v>9</v>
      </c>
      <c r="O12" s="6">
        <f t="shared" si="9"/>
        <v>55.993450799999998</v>
      </c>
    </row>
    <row r="13" spans="1:18">
      <c r="A13" t="s">
        <v>56</v>
      </c>
      <c r="B13" s="1">
        <v>4.5999999999999999E-2</v>
      </c>
      <c r="C13" s="1">
        <v>4.5999999999999999E-3</v>
      </c>
      <c r="D13" s="1">
        <f t="shared" si="0"/>
        <v>5.0599999999999999E-2</v>
      </c>
      <c r="E13" s="1">
        <v>0.60870000000000002</v>
      </c>
      <c r="F13" s="1">
        <f t="shared" si="1"/>
        <v>0.10870000000000002</v>
      </c>
      <c r="G13" s="2">
        <f t="shared" si="2"/>
        <v>5.0000000000000001E-4</v>
      </c>
      <c r="H13" s="2">
        <f t="shared" si="3"/>
        <v>0.60919999999999996</v>
      </c>
      <c r="I13" s="2">
        <f t="shared" si="4"/>
        <v>0.53440547945205474</v>
      </c>
      <c r="J13" s="3">
        <f t="shared" si="5"/>
        <v>114.172</v>
      </c>
      <c r="K13">
        <f t="shared" si="6"/>
        <v>3</v>
      </c>
      <c r="L13">
        <f t="shared" si="7"/>
        <v>12</v>
      </c>
      <c r="M13">
        <f t="shared" si="8"/>
        <v>9</v>
      </c>
      <c r="O13" s="6">
        <f t="shared" si="9"/>
        <v>61.01414239999999</v>
      </c>
    </row>
    <row r="14" spans="1:18">
      <c r="A14" t="s">
        <v>41</v>
      </c>
      <c r="B14" s="1">
        <v>6.8000000000000005E-2</v>
      </c>
      <c r="C14" s="1">
        <v>6.0000000000000001E-3</v>
      </c>
      <c r="D14" s="1">
        <f t="shared" si="0"/>
        <v>7.400000000000001E-2</v>
      </c>
      <c r="E14" s="1">
        <v>0.57140000000000002</v>
      </c>
      <c r="F14" s="1">
        <f t="shared" si="1"/>
        <v>7.1400000000000019E-2</v>
      </c>
      <c r="G14" s="2">
        <f t="shared" si="2"/>
        <v>4.0000000000000002E-4</v>
      </c>
      <c r="H14" s="2">
        <f t="shared" si="3"/>
        <v>0.57179999999999997</v>
      </c>
      <c r="I14" s="2">
        <f t="shared" si="4"/>
        <v>0.53344109589041089</v>
      </c>
      <c r="J14" s="3">
        <f t="shared" si="5"/>
        <v>168.77600000000001</v>
      </c>
      <c r="K14">
        <f t="shared" si="6"/>
        <v>5</v>
      </c>
      <c r="L14">
        <f t="shared" si="7"/>
        <v>13</v>
      </c>
      <c r="M14">
        <f t="shared" si="8"/>
        <v>8</v>
      </c>
      <c r="O14" s="6">
        <f t="shared" si="9"/>
        <v>90.032054399999993</v>
      </c>
      <c r="Q14" t="s">
        <v>189</v>
      </c>
    </row>
    <row r="15" spans="1:18">
      <c r="A15" t="s">
        <v>10</v>
      </c>
      <c r="B15" s="1">
        <v>0.28699999999999998</v>
      </c>
      <c r="C15" s="1">
        <v>0.74109999999999998</v>
      </c>
      <c r="D15" s="1">
        <f t="shared" si="0"/>
        <v>1.0281</v>
      </c>
      <c r="E15" s="1">
        <v>0.5091</v>
      </c>
      <c r="F15" s="1">
        <f t="shared" si="1"/>
        <v>9.099999999999997E-3</v>
      </c>
      <c r="G15" s="2">
        <f t="shared" si="2"/>
        <v>6.7000000000000002E-3</v>
      </c>
      <c r="H15" s="2">
        <f t="shared" si="3"/>
        <v>0.51580000000000004</v>
      </c>
      <c r="I15" s="2">
        <f t="shared" si="4"/>
        <v>0.531058904109589</v>
      </c>
      <c r="J15" s="3">
        <f t="shared" si="5"/>
        <v>712.33399999999995</v>
      </c>
      <c r="K15">
        <f t="shared" si="6"/>
        <v>26</v>
      </c>
      <c r="L15">
        <f t="shared" si="7"/>
        <v>14</v>
      </c>
      <c r="M15">
        <f t="shared" si="8"/>
        <v>12</v>
      </c>
      <c r="O15" s="6">
        <f t="shared" si="9"/>
        <v>378.29131339999992</v>
      </c>
      <c r="Q15" t="s">
        <v>190</v>
      </c>
    </row>
    <row r="16" spans="1:18">
      <c r="A16" t="s">
        <v>90</v>
      </c>
      <c r="B16" s="1">
        <v>4.1000000000000002E-2</v>
      </c>
      <c r="C16" s="1">
        <v>1.6999999999999999E-3</v>
      </c>
      <c r="D16" s="1">
        <f t="shared" si="0"/>
        <v>4.2700000000000002E-2</v>
      </c>
      <c r="E16" s="1">
        <v>0.60780000000000001</v>
      </c>
      <c r="F16" s="1">
        <f t="shared" si="1"/>
        <v>0.10780000000000001</v>
      </c>
      <c r="G16" s="2">
        <f t="shared" si="2"/>
        <v>2.0000000000000001E-4</v>
      </c>
      <c r="H16" s="2">
        <f t="shared" si="3"/>
        <v>0.60799999999999998</v>
      </c>
      <c r="I16" s="2">
        <f t="shared" si="4"/>
        <v>0.53032876712328769</v>
      </c>
      <c r="J16" s="3">
        <f t="shared" si="5"/>
        <v>101.762</v>
      </c>
      <c r="K16">
        <f t="shared" si="6"/>
        <v>4</v>
      </c>
      <c r="L16">
        <f t="shared" si="7"/>
        <v>15</v>
      </c>
      <c r="M16">
        <f t="shared" si="8"/>
        <v>11</v>
      </c>
      <c r="O16" s="6">
        <f t="shared" si="9"/>
        <v>53.967316000000004</v>
      </c>
      <c r="Q16" t="s">
        <v>192</v>
      </c>
    </row>
    <row r="17" spans="1:17">
      <c r="A17" t="s">
        <v>33</v>
      </c>
      <c r="B17" s="1">
        <v>0.109</v>
      </c>
      <c r="C17" s="1">
        <v>1.46E-2</v>
      </c>
      <c r="D17" s="1">
        <f t="shared" si="0"/>
        <v>0.1236</v>
      </c>
      <c r="E17" s="1">
        <v>0.52590000000000003</v>
      </c>
      <c r="F17" s="1">
        <f t="shared" si="1"/>
        <v>2.5900000000000034E-2</v>
      </c>
      <c r="G17" s="2">
        <f t="shared" si="2"/>
        <v>4.0000000000000002E-4</v>
      </c>
      <c r="H17" s="2">
        <f t="shared" si="3"/>
        <v>0.52629999999999999</v>
      </c>
      <c r="I17" s="2">
        <f t="shared" si="4"/>
        <v>0.51963493150684936</v>
      </c>
      <c r="J17" s="3">
        <f t="shared" si="5"/>
        <v>270.53800000000001</v>
      </c>
      <c r="K17">
        <f t="shared" si="6"/>
        <v>17</v>
      </c>
      <c r="L17">
        <f t="shared" si="7"/>
        <v>16</v>
      </c>
      <c r="M17">
        <f t="shared" si="8"/>
        <v>1</v>
      </c>
      <c r="O17" s="6">
        <f t="shared" si="9"/>
        <v>140.58099510000002</v>
      </c>
    </row>
    <row r="18" spans="1:17">
      <c r="A18" t="s">
        <v>35</v>
      </c>
      <c r="B18" s="1">
        <v>0.10299999999999999</v>
      </c>
      <c r="C18" s="1">
        <v>1.17E-2</v>
      </c>
      <c r="D18" s="1">
        <f t="shared" si="0"/>
        <v>0.1147</v>
      </c>
      <c r="E18" s="1">
        <v>0.52549999999999997</v>
      </c>
      <c r="F18" s="1">
        <f t="shared" si="1"/>
        <v>2.5499999999999967E-2</v>
      </c>
      <c r="G18" s="2">
        <f t="shared" si="2"/>
        <v>2.9999999999999997E-4</v>
      </c>
      <c r="H18" s="2">
        <f t="shared" si="3"/>
        <v>0.52579999999999993</v>
      </c>
      <c r="I18" s="2">
        <f t="shared" si="4"/>
        <v>0.51820136986301368</v>
      </c>
      <c r="J18" s="3">
        <f t="shared" si="5"/>
        <v>255.64599999999999</v>
      </c>
      <c r="K18">
        <f t="shared" si="6"/>
        <v>18</v>
      </c>
      <c r="L18">
        <f t="shared" si="7"/>
        <v>17</v>
      </c>
      <c r="M18">
        <f t="shared" si="8"/>
        <v>1</v>
      </c>
      <c r="O18" s="6">
        <f t="shared" si="9"/>
        <v>132.47610739999999</v>
      </c>
      <c r="Q18" t="s">
        <v>193</v>
      </c>
    </row>
    <row r="19" spans="1:17">
      <c r="A19" t="s">
        <v>15</v>
      </c>
      <c r="B19" s="1">
        <v>0.23699999999999999</v>
      </c>
      <c r="C19" s="1">
        <v>0.109</v>
      </c>
      <c r="D19" s="1">
        <f t="shared" si="0"/>
        <v>0.34599999999999997</v>
      </c>
      <c r="E19" s="1">
        <v>0.50939999999999996</v>
      </c>
      <c r="F19" s="1">
        <f t="shared" si="1"/>
        <v>9.3999999999999639E-3</v>
      </c>
      <c r="G19" s="2">
        <f t="shared" si="2"/>
        <v>1E-3</v>
      </c>
      <c r="H19" s="2">
        <f t="shared" si="3"/>
        <v>0.51039999999999996</v>
      </c>
      <c r="I19" s="2">
        <f t="shared" si="4"/>
        <v>0.51688219178082184</v>
      </c>
      <c r="J19" s="3">
        <f t="shared" si="5"/>
        <v>588.23399999999992</v>
      </c>
      <c r="K19">
        <f t="shared" si="6"/>
        <v>25</v>
      </c>
      <c r="L19">
        <f t="shared" si="7"/>
        <v>18</v>
      </c>
      <c r="M19">
        <f t="shared" si="8"/>
        <v>7</v>
      </c>
      <c r="O19" s="6">
        <f t="shared" si="9"/>
        <v>304.04767919999989</v>
      </c>
      <c r="Q19" t="s">
        <v>194</v>
      </c>
    </row>
    <row r="20" spans="1:17">
      <c r="A20" t="s">
        <v>29</v>
      </c>
      <c r="B20" s="1">
        <v>0.11600000000000001</v>
      </c>
      <c r="C20" s="1">
        <v>4.9200000000000001E-2</v>
      </c>
      <c r="D20" s="1">
        <f t="shared" si="0"/>
        <v>0.16520000000000001</v>
      </c>
      <c r="E20" s="1">
        <v>0.51739999999999997</v>
      </c>
      <c r="F20" s="1">
        <f t="shared" si="1"/>
        <v>1.7399999999999971E-2</v>
      </c>
      <c r="G20" s="2">
        <f t="shared" si="2"/>
        <v>8.9999999999999998E-4</v>
      </c>
      <c r="H20" s="2">
        <f t="shared" si="3"/>
        <v>0.51829999999999998</v>
      </c>
      <c r="I20" s="2">
        <f t="shared" si="4"/>
        <v>0.51453972602739717</v>
      </c>
      <c r="J20" s="3">
        <f t="shared" si="5"/>
        <v>287.91200000000003</v>
      </c>
      <c r="K20">
        <f t="shared" si="6"/>
        <v>24</v>
      </c>
      <c r="L20">
        <f t="shared" si="7"/>
        <v>19</v>
      </c>
      <c r="M20">
        <f t="shared" si="8"/>
        <v>5</v>
      </c>
      <c r="O20" s="6">
        <f t="shared" si="9"/>
        <v>148.14216159999998</v>
      </c>
      <c r="Q20" t="s">
        <v>195</v>
      </c>
    </row>
    <row r="21" spans="1:17">
      <c r="A21" t="s">
        <v>50</v>
      </c>
      <c r="B21" s="1">
        <v>4.8000000000000001E-2</v>
      </c>
      <c r="C21" s="1">
        <v>2.7699999999999999E-2</v>
      </c>
      <c r="D21" s="1">
        <f t="shared" si="0"/>
        <v>7.5700000000000003E-2</v>
      </c>
      <c r="E21" s="1">
        <v>0.54169999999999996</v>
      </c>
      <c r="F21" s="1">
        <f t="shared" si="1"/>
        <v>4.1699999999999959E-2</v>
      </c>
      <c r="G21" s="2">
        <f t="shared" si="2"/>
        <v>1.1999999999999999E-3</v>
      </c>
      <c r="H21" s="2">
        <f t="shared" si="3"/>
        <v>0.54289999999999994</v>
      </c>
      <c r="I21" s="2">
        <f t="shared" si="4"/>
        <v>0.51410410958904107</v>
      </c>
      <c r="J21" s="3">
        <f t="shared" si="5"/>
        <v>119.136</v>
      </c>
      <c r="K21">
        <f t="shared" si="6"/>
        <v>12</v>
      </c>
      <c r="L21">
        <f t="shared" si="7"/>
        <v>20</v>
      </c>
      <c r="M21">
        <f t="shared" si="8"/>
        <v>8</v>
      </c>
      <c r="O21" s="6">
        <f t="shared" si="9"/>
        <v>61.248307199999992</v>
      </c>
      <c r="Q21" t="s">
        <v>196</v>
      </c>
    </row>
    <row r="22" spans="1:17">
      <c r="A22" t="s">
        <v>64</v>
      </c>
      <c r="B22" s="1">
        <v>5.3999999999999999E-2</v>
      </c>
      <c r="C22" s="1">
        <v>5.4000000000000003E-3</v>
      </c>
      <c r="D22" s="1">
        <f t="shared" si="0"/>
        <v>5.9400000000000001E-2</v>
      </c>
      <c r="E22" s="1">
        <v>0.5373</v>
      </c>
      <c r="F22" s="1">
        <f t="shared" si="1"/>
        <v>3.73E-2</v>
      </c>
      <c r="G22" s="2">
        <f t="shared" si="2"/>
        <v>2.0000000000000001E-4</v>
      </c>
      <c r="H22" s="2">
        <f t="shared" si="3"/>
        <v>0.53749999999999998</v>
      </c>
      <c r="I22" s="2">
        <f t="shared" si="4"/>
        <v>0.51386986301369864</v>
      </c>
      <c r="J22" s="3">
        <f t="shared" si="5"/>
        <v>134.02799999999999</v>
      </c>
      <c r="K22">
        <f t="shared" si="6"/>
        <v>13</v>
      </c>
      <c r="L22">
        <f t="shared" si="7"/>
        <v>21</v>
      </c>
      <c r="M22">
        <f t="shared" si="8"/>
        <v>8</v>
      </c>
      <c r="O22" s="6">
        <f t="shared" si="9"/>
        <v>68.872950000000003</v>
      </c>
      <c r="Q22" t="s">
        <v>190</v>
      </c>
    </row>
    <row r="23" spans="1:17">
      <c r="A23" t="s">
        <v>46</v>
      </c>
      <c r="B23" s="1">
        <v>6.8000000000000005E-2</v>
      </c>
      <c r="C23" s="1">
        <v>1.23E-2</v>
      </c>
      <c r="D23" s="1">
        <f t="shared" si="0"/>
        <v>8.030000000000001E-2</v>
      </c>
      <c r="E23" s="1">
        <v>0.52070000000000005</v>
      </c>
      <c r="F23" s="1">
        <f t="shared" si="1"/>
        <v>2.0700000000000052E-2</v>
      </c>
      <c r="G23" s="2">
        <f t="shared" si="2"/>
        <v>2.9999999999999997E-4</v>
      </c>
      <c r="H23" s="2">
        <f t="shared" si="3"/>
        <v>0.52100000000000002</v>
      </c>
      <c r="I23" s="2">
        <f t="shared" si="4"/>
        <v>0.50978082191780816</v>
      </c>
      <c r="J23" s="3">
        <f t="shared" si="5"/>
        <v>168.77600000000001</v>
      </c>
      <c r="K23">
        <f t="shared" si="6"/>
        <v>22</v>
      </c>
      <c r="L23">
        <f t="shared" si="7"/>
        <v>22</v>
      </c>
      <c r="M23">
        <f t="shared" si="8"/>
        <v>0</v>
      </c>
      <c r="O23" s="6">
        <f t="shared" si="9"/>
        <v>86.03876799999999</v>
      </c>
      <c r="Q23" t="s">
        <v>191</v>
      </c>
    </row>
    <row r="24" spans="1:17">
      <c r="A24" t="s">
        <v>24</v>
      </c>
      <c r="B24" s="1">
        <v>0.129</v>
      </c>
      <c r="C24" s="1">
        <v>0.40760000000000002</v>
      </c>
      <c r="D24" s="1">
        <f t="shared" si="0"/>
        <v>0.53659999999999997</v>
      </c>
      <c r="E24" s="1">
        <v>0.50780000000000003</v>
      </c>
      <c r="F24" s="1">
        <f t="shared" si="1"/>
        <v>7.8000000000000291E-3</v>
      </c>
      <c r="G24" s="2">
        <f t="shared" si="2"/>
        <v>3.2000000000000002E-3</v>
      </c>
      <c r="H24" s="2">
        <f t="shared" si="3"/>
        <v>0.51100000000000001</v>
      </c>
      <c r="I24" s="2">
        <f t="shared" si="4"/>
        <v>0.5097191780821918</v>
      </c>
      <c r="J24" s="3">
        <f t="shared" si="5"/>
        <v>320.178</v>
      </c>
      <c r="K24">
        <f t="shared" si="6"/>
        <v>28</v>
      </c>
      <c r="L24">
        <f t="shared" si="7"/>
        <v>23</v>
      </c>
      <c r="M24">
        <f t="shared" si="8"/>
        <v>5</v>
      </c>
      <c r="O24" s="6">
        <f t="shared" si="9"/>
        <v>163.20086700000002</v>
      </c>
      <c r="Q24" t="s">
        <v>197</v>
      </c>
    </row>
    <row r="25" spans="1:17">
      <c r="A25" t="s">
        <v>63</v>
      </c>
      <c r="B25" s="1">
        <v>5.8999999999999997E-2</v>
      </c>
      <c r="C25" s="1">
        <v>8.9999999999999998E-4</v>
      </c>
      <c r="D25" s="1">
        <f t="shared" si="0"/>
        <v>5.9899999999999995E-2</v>
      </c>
      <c r="E25" s="1">
        <v>0.52380000000000004</v>
      </c>
      <c r="F25" s="1">
        <f t="shared" si="1"/>
        <v>2.3800000000000043E-2</v>
      </c>
      <c r="G25" s="2">
        <f t="shared" si="2"/>
        <v>0</v>
      </c>
      <c r="H25" s="2">
        <f t="shared" si="3"/>
        <v>0.52380000000000004</v>
      </c>
      <c r="I25" s="2">
        <f t="shared" si="4"/>
        <v>0.50961780821917813</v>
      </c>
      <c r="J25" s="3">
        <f t="shared" si="5"/>
        <v>146.43799999999999</v>
      </c>
      <c r="K25">
        <f t="shared" si="6"/>
        <v>20</v>
      </c>
      <c r="L25">
        <f t="shared" si="7"/>
        <v>24</v>
      </c>
      <c r="M25">
        <f t="shared" si="8"/>
        <v>4</v>
      </c>
      <c r="O25" s="6">
        <f t="shared" si="9"/>
        <v>74.6274126</v>
      </c>
      <c r="Q25" t="s">
        <v>198</v>
      </c>
    </row>
    <row r="26" spans="1:17">
      <c r="A26" t="s">
        <v>20</v>
      </c>
      <c r="B26" s="1">
        <v>0.19700000000000001</v>
      </c>
      <c r="C26" s="1">
        <v>2.86E-2</v>
      </c>
      <c r="D26" s="1">
        <f t="shared" si="0"/>
        <v>0.22560000000000002</v>
      </c>
      <c r="E26" s="1">
        <v>0.50609999999999999</v>
      </c>
      <c r="F26" s="1">
        <f t="shared" si="1"/>
        <v>6.0999999999999943E-3</v>
      </c>
      <c r="G26" s="2">
        <f t="shared" si="2"/>
        <v>2.0000000000000001E-4</v>
      </c>
      <c r="H26" s="2">
        <f t="shared" si="3"/>
        <v>0.50629999999999997</v>
      </c>
      <c r="I26" s="2">
        <f t="shared" si="4"/>
        <v>0.5085006849315068</v>
      </c>
      <c r="J26" s="3">
        <f t="shared" si="5"/>
        <v>488.95400000000001</v>
      </c>
      <c r="K26">
        <f t="shared" si="6"/>
        <v>29</v>
      </c>
      <c r="L26">
        <f t="shared" si="7"/>
        <v>25</v>
      </c>
      <c r="M26">
        <f t="shared" si="8"/>
        <v>4</v>
      </c>
      <c r="O26" s="6">
        <f t="shared" si="9"/>
        <v>248.63344389999997</v>
      </c>
      <c r="Q26" t="s">
        <v>199</v>
      </c>
    </row>
    <row r="27" spans="1:17">
      <c r="A27" t="s">
        <v>75</v>
      </c>
      <c r="B27" s="1">
        <v>3.6999999999999998E-2</v>
      </c>
      <c r="C27" s="1">
        <v>5.1000000000000004E-3</v>
      </c>
      <c r="D27" s="1">
        <f t="shared" si="0"/>
        <v>4.2099999999999999E-2</v>
      </c>
      <c r="E27" s="1">
        <v>0.52749999999999997</v>
      </c>
      <c r="F27" s="1">
        <f t="shared" si="1"/>
        <v>2.7499999999999969E-2</v>
      </c>
      <c r="G27" s="2">
        <f t="shared" si="2"/>
        <v>1E-4</v>
      </c>
      <c r="H27" s="2">
        <f t="shared" si="3"/>
        <v>0.52759999999999996</v>
      </c>
      <c r="I27" s="2">
        <f t="shared" si="4"/>
        <v>0.50699452054794525</v>
      </c>
      <c r="J27" s="3">
        <f t="shared" si="5"/>
        <v>91.833999999999989</v>
      </c>
      <c r="K27">
        <f t="shared" si="6"/>
        <v>15</v>
      </c>
      <c r="L27">
        <f t="shared" si="7"/>
        <v>26</v>
      </c>
      <c r="M27">
        <f t="shared" si="8"/>
        <v>11</v>
      </c>
      <c r="O27" s="6">
        <f t="shared" si="9"/>
        <v>46.559334799999995</v>
      </c>
      <c r="Q27" t="s">
        <v>200</v>
      </c>
    </row>
    <row r="28" spans="1:17">
      <c r="A28" t="s">
        <v>61</v>
      </c>
      <c r="B28" s="1">
        <v>4.7E-2</v>
      </c>
      <c r="C28" s="1">
        <v>1.12E-2</v>
      </c>
      <c r="D28" s="1">
        <f t="shared" si="0"/>
        <v>5.8200000000000002E-2</v>
      </c>
      <c r="E28" s="1">
        <v>0.52139999999999997</v>
      </c>
      <c r="F28" s="1">
        <f t="shared" si="1"/>
        <v>2.1399999999999975E-2</v>
      </c>
      <c r="G28" s="2">
        <f t="shared" si="2"/>
        <v>2.0000000000000001E-4</v>
      </c>
      <c r="H28" s="2">
        <f t="shared" si="3"/>
        <v>0.52159999999999995</v>
      </c>
      <c r="I28" s="2">
        <f t="shared" si="4"/>
        <v>0.50695342465753424</v>
      </c>
      <c r="J28" s="3">
        <f t="shared" si="5"/>
        <v>116.654</v>
      </c>
      <c r="K28">
        <f t="shared" si="6"/>
        <v>21</v>
      </c>
      <c r="L28">
        <f t="shared" si="7"/>
        <v>27</v>
      </c>
      <c r="M28">
        <f t="shared" si="8"/>
        <v>6</v>
      </c>
      <c r="O28" s="6">
        <f t="shared" si="9"/>
        <v>59.138144799999999</v>
      </c>
      <c r="Q28" t="s">
        <v>201</v>
      </c>
    </row>
    <row r="29" spans="1:17">
      <c r="A29" t="s">
        <v>21</v>
      </c>
      <c r="B29" s="1">
        <v>0.191</v>
      </c>
      <c r="C29" s="1">
        <v>0.55200000000000005</v>
      </c>
      <c r="D29" s="1">
        <f t="shared" si="0"/>
        <v>0.7430000000000001</v>
      </c>
      <c r="E29" s="1">
        <v>0.50319999999999998</v>
      </c>
      <c r="F29" s="1">
        <f t="shared" si="1"/>
        <v>3.1999999999999806E-3</v>
      </c>
      <c r="G29" s="2">
        <f t="shared" si="2"/>
        <v>1.8E-3</v>
      </c>
      <c r="H29" s="2">
        <f t="shared" si="3"/>
        <v>0.505</v>
      </c>
      <c r="I29" s="2">
        <f t="shared" si="4"/>
        <v>0.50654109589041096</v>
      </c>
      <c r="J29" s="3">
        <f t="shared" si="5"/>
        <v>474.06200000000001</v>
      </c>
      <c r="K29">
        <f t="shared" si="6"/>
        <v>30</v>
      </c>
      <c r="L29">
        <f t="shared" si="7"/>
        <v>28</v>
      </c>
      <c r="M29">
        <f t="shared" si="8"/>
        <v>2</v>
      </c>
      <c r="O29" s="6">
        <f t="shared" si="9"/>
        <v>240.13188500000001</v>
      </c>
    </row>
    <row r="30" spans="1:17">
      <c r="A30" t="s">
        <v>72</v>
      </c>
      <c r="B30" s="1">
        <v>4.1000000000000002E-2</v>
      </c>
      <c r="C30" s="1">
        <v>2.5999999999999999E-3</v>
      </c>
      <c r="D30" s="1">
        <f t="shared" si="0"/>
        <v>4.36E-2</v>
      </c>
      <c r="E30" s="1">
        <v>0.51959999999999995</v>
      </c>
      <c r="F30" s="1">
        <f t="shared" si="1"/>
        <v>1.9599999999999951E-2</v>
      </c>
      <c r="G30" s="2">
        <f t="shared" si="2"/>
        <v>1E-4</v>
      </c>
      <c r="H30" s="2">
        <f t="shared" si="3"/>
        <v>0.51969999999999994</v>
      </c>
      <c r="I30" s="2">
        <f t="shared" si="4"/>
        <v>0.50553219178082187</v>
      </c>
      <c r="J30" s="3">
        <f t="shared" si="5"/>
        <v>101.762</v>
      </c>
      <c r="K30">
        <f t="shared" si="6"/>
        <v>23</v>
      </c>
      <c r="L30">
        <f t="shared" si="7"/>
        <v>29</v>
      </c>
      <c r="M30">
        <f t="shared" si="8"/>
        <v>6</v>
      </c>
      <c r="O30" s="6">
        <f t="shared" si="9"/>
        <v>51.443966899999992</v>
      </c>
    </row>
    <row r="31" spans="1:17">
      <c r="A31" t="s">
        <v>9</v>
      </c>
      <c r="B31" s="1">
        <v>0.32</v>
      </c>
      <c r="C31" s="1">
        <v>0.19420000000000001</v>
      </c>
      <c r="D31" s="1">
        <f t="shared" si="0"/>
        <v>0.51419999999999999</v>
      </c>
      <c r="E31" s="1">
        <v>0.50129999999999997</v>
      </c>
      <c r="F31" s="1">
        <f t="shared" si="1"/>
        <v>1.2999999999999678E-3</v>
      </c>
      <c r="G31" s="2">
        <f t="shared" si="2"/>
        <v>2.9999999999999997E-4</v>
      </c>
      <c r="H31" s="2">
        <f t="shared" si="3"/>
        <v>0.50159999999999993</v>
      </c>
      <c r="I31" s="2">
        <f t="shared" si="4"/>
        <v>0.50350684931506839</v>
      </c>
      <c r="J31" s="3">
        <f t="shared" si="5"/>
        <v>794.24</v>
      </c>
      <c r="K31">
        <f t="shared" si="6"/>
        <v>31</v>
      </c>
      <c r="L31">
        <f t="shared" si="7"/>
        <v>30</v>
      </c>
      <c r="M31">
        <f t="shared" si="8"/>
        <v>1</v>
      </c>
      <c r="O31" s="6">
        <f t="shared" si="9"/>
        <v>399.90527999999995</v>
      </c>
    </row>
    <row r="32" spans="1:17">
      <c r="A32" t="s">
        <v>57</v>
      </c>
      <c r="B32" s="1">
        <v>4.5999999999999999E-2</v>
      </c>
      <c r="C32" s="1">
        <v>8.6E-3</v>
      </c>
      <c r="D32" s="1">
        <f t="shared" si="0"/>
        <v>5.4599999999999996E-2</v>
      </c>
      <c r="E32" s="1">
        <v>0.50880000000000003</v>
      </c>
      <c r="F32" s="1">
        <f t="shared" si="1"/>
        <v>8.80000000000003E-3</v>
      </c>
      <c r="G32" s="2">
        <f t="shared" si="2"/>
        <v>1E-4</v>
      </c>
      <c r="H32" s="2">
        <f t="shared" si="3"/>
        <v>0.50890000000000002</v>
      </c>
      <c r="I32" s="2">
        <f t="shared" si="4"/>
        <v>0.50280410958904109</v>
      </c>
      <c r="J32" s="3">
        <f t="shared" si="5"/>
        <v>114.172</v>
      </c>
      <c r="K32">
        <f t="shared" si="6"/>
        <v>27</v>
      </c>
      <c r="L32">
        <f t="shared" si="7"/>
        <v>31</v>
      </c>
      <c r="M32">
        <f t="shared" si="8"/>
        <v>4</v>
      </c>
      <c r="O32" s="6">
        <f t="shared" si="9"/>
        <v>57.406150799999999</v>
      </c>
    </row>
    <row r="33" spans="1:15">
      <c r="A33" t="s">
        <v>8</v>
      </c>
      <c r="B33" s="1">
        <v>0.33500000000000002</v>
      </c>
      <c r="C33" s="1">
        <v>0.49709999999999999</v>
      </c>
      <c r="D33" s="1">
        <f t="shared" si="0"/>
        <v>0.83210000000000006</v>
      </c>
      <c r="E33" s="1">
        <v>0.49940000000000001</v>
      </c>
      <c r="F33" s="1">
        <f t="shared" si="1"/>
        <v>-5.9999999999998943E-4</v>
      </c>
      <c r="G33" s="2">
        <f t="shared" si="2"/>
        <v>2.9999999999999997E-4</v>
      </c>
      <c r="H33" s="2">
        <f t="shared" si="3"/>
        <v>0.49970000000000003</v>
      </c>
      <c r="I33" s="2">
        <f t="shared" si="4"/>
        <v>0.4993116438356166</v>
      </c>
      <c r="J33" s="3">
        <f t="shared" si="5"/>
        <v>831.47</v>
      </c>
      <c r="K33">
        <f t="shared" si="6"/>
        <v>32</v>
      </c>
      <c r="L33">
        <f t="shared" si="7"/>
        <v>32</v>
      </c>
      <c r="M33">
        <f t="shared" si="8"/>
        <v>0</v>
      </c>
      <c r="O33" s="6">
        <f t="shared" si="9"/>
        <v>415.16265250000015</v>
      </c>
    </row>
    <row r="34" spans="1:15">
      <c r="A34" t="s">
        <v>53</v>
      </c>
      <c r="B34" s="1">
        <v>6.9000000000000006E-2</v>
      </c>
      <c r="C34" s="1">
        <v>2.92E-2</v>
      </c>
      <c r="D34" s="1">
        <f t="shared" ref="D34:D65" si="10">C34+B34</f>
        <v>9.820000000000001E-2</v>
      </c>
      <c r="E34" s="1">
        <v>0.49409999999999998</v>
      </c>
      <c r="F34" s="1">
        <f t="shared" ref="F34:F65" si="11">E34-0.5</f>
        <v>-5.9000000000000163E-3</v>
      </c>
      <c r="G34" s="2">
        <f t="shared" ref="G34:G65" si="12">ABS(ROUND(F34*C34,4))</f>
        <v>2.0000000000000001E-4</v>
      </c>
      <c r="H34" s="2">
        <f t="shared" ref="H34:H65" si="13">E34+G34</f>
        <v>0.49429999999999996</v>
      </c>
      <c r="I34" s="2">
        <f t="shared" ref="I34:I65" si="14">(H34*B34+(0.073*2-B34)*0.5)/(0.073*2)</f>
        <v>0.49730616438356162</v>
      </c>
      <c r="J34" s="3">
        <f t="shared" ref="J34:J66" si="15">2482*B34</f>
        <v>171.25800000000001</v>
      </c>
      <c r="K34">
        <f t="shared" ref="K34:K66" si="16">RANK(E34,$E$2:$E$66)</f>
        <v>34</v>
      </c>
      <c r="L34">
        <f t="shared" ref="L34:L66" si="17">RANK(I34,$I$2:$I$66)</f>
        <v>33</v>
      </c>
      <c r="M34">
        <f t="shared" ref="M34:M65" si="18">ABS(K34-L34)</f>
        <v>1</v>
      </c>
      <c r="O34" s="6">
        <f t="shared" ref="O34:O66" si="19">J34*I34</f>
        <v>85.167659099999995</v>
      </c>
    </row>
    <row r="35" spans="1:15">
      <c r="A35" t="s">
        <v>68</v>
      </c>
      <c r="B35" s="1">
        <v>3.9E-2</v>
      </c>
      <c r="C35" s="1">
        <v>2.9999999999999997E-4</v>
      </c>
      <c r="D35" s="1">
        <f t="shared" si="10"/>
        <v>3.9300000000000002E-2</v>
      </c>
      <c r="E35" s="1">
        <v>0.48959999999999998</v>
      </c>
      <c r="F35" s="1">
        <f t="shared" si="11"/>
        <v>-1.040000000000002E-2</v>
      </c>
      <c r="G35" s="2">
        <f t="shared" si="12"/>
        <v>0</v>
      </c>
      <c r="H35" s="2">
        <f t="shared" si="13"/>
        <v>0.48959999999999998</v>
      </c>
      <c r="I35" s="2">
        <f t="shared" si="14"/>
        <v>0.49722191780821912</v>
      </c>
      <c r="J35" s="3">
        <f t="shared" si="15"/>
        <v>96.798000000000002</v>
      </c>
      <c r="K35">
        <f t="shared" si="16"/>
        <v>37</v>
      </c>
      <c r="L35">
        <f t="shared" si="17"/>
        <v>34</v>
      </c>
      <c r="M35">
        <f t="shared" si="18"/>
        <v>3</v>
      </c>
      <c r="O35" s="6">
        <f t="shared" si="19"/>
        <v>48.130087199999998</v>
      </c>
    </row>
    <row r="36" spans="1:15">
      <c r="A36" t="s">
        <v>43</v>
      </c>
      <c r="B36" s="1">
        <v>8.5000000000000006E-2</v>
      </c>
      <c r="C36" s="1">
        <v>5.4899999999999997E-2</v>
      </c>
      <c r="D36" s="1">
        <f t="shared" si="10"/>
        <v>0.1399</v>
      </c>
      <c r="E36" s="1">
        <v>0.4929</v>
      </c>
      <c r="F36" s="1">
        <f t="shared" si="11"/>
        <v>-7.0999999999999952E-3</v>
      </c>
      <c r="G36" s="2">
        <f t="shared" si="12"/>
        <v>4.0000000000000002E-4</v>
      </c>
      <c r="H36" s="2">
        <f t="shared" si="13"/>
        <v>0.49330000000000002</v>
      </c>
      <c r="I36" s="2">
        <f t="shared" si="14"/>
        <v>0.49609931506849314</v>
      </c>
      <c r="J36" s="3">
        <f t="shared" si="15"/>
        <v>210.97000000000003</v>
      </c>
      <c r="K36">
        <f t="shared" si="16"/>
        <v>35</v>
      </c>
      <c r="L36">
        <f t="shared" si="17"/>
        <v>35</v>
      </c>
      <c r="M36">
        <f t="shared" si="18"/>
        <v>0</v>
      </c>
      <c r="O36" s="6">
        <f t="shared" si="19"/>
        <v>104.66207250000001</v>
      </c>
    </row>
    <row r="37" spans="1:15">
      <c r="A37" t="s">
        <v>55</v>
      </c>
      <c r="B37" s="1">
        <v>0.05</v>
      </c>
      <c r="C37" s="1">
        <v>6.1800000000000001E-2</v>
      </c>
      <c r="D37" s="1">
        <f t="shared" si="10"/>
        <v>0.11180000000000001</v>
      </c>
      <c r="E37" s="1">
        <v>0.48780000000000001</v>
      </c>
      <c r="F37" s="1">
        <f t="shared" si="11"/>
        <v>-1.2199999999999989E-2</v>
      </c>
      <c r="G37" s="2">
        <f t="shared" si="12"/>
        <v>8.0000000000000004E-4</v>
      </c>
      <c r="H37" s="2">
        <f t="shared" si="13"/>
        <v>0.48860000000000003</v>
      </c>
      <c r="I37" s="2">
        <f t="shared" si="14"/>
        <v>0.49609589041095892</v>
      </c>
      <c r="J37" s="3">
        <f t="shared" si="15"/>
        <v>124.10000000000001</v>
      </c>
      <c r="K37">
        <f t="shared" si="16"/>
        <v>39</v>
      </c>
      <c r="L37">
        <f t="shared" si="17"/>
        <v>36</v>
      </c>
      <c r="M37">
        <f t="shared" si="18"/>
        <v>3</v>
      </c>
      <c r="O37" s="6">
        <f t="shared" si="19"/>
        <v>61.565500000000007</v>
      </c>
    </row>
    <row r="38" spans="1:15">
      <c r="A38" t="s">
        <v>47</v>
      </c>
      <c r="B38" s="1">
        <v>5.8000000000000003E-2</v>
      </c>
      <c r="C38" s="1">
        <v>1.1000000000000001E-3</v>
      </c>
      <c r="D38" s="1">
        <f t="shared" si="10"/>
        <v>5.91E-2</v>
      </c>
      <c r="E38" s="1">
        <v>0.48949999999999999</v>
      </c>
      <c r="F38" s="1">
        <f t="shared" si="11"/>
        <v>-1.0500000000000009E-2</v>
      </c>
      <c r="G38" s="2">
        <f t="shared" si="12"/>
        <v>0</v>
      </c>
      <c r="H38" s="2">
        <f t="shared" si="13"/>
        <v>0.48949999999999999</v>
      </c>
      <c r="I38" s="2">
        <f t="shared" si="14"/>
        <v>0.49582876712328766</v>
      </c>
      <c r="J38" s="3">
        <f t="shared" si="15"/>
        <v>143.95600000000002</v>
      </c>
      <c r="K38">
        <f t="shared" si="16"/>
        <v>38</v>
      </c>
      <c r="L38">
        <f t="shared" si="17"/>
        <v>37</v>
      </c>
      <c r="M38">
        <f t="shared" si="18"/>
        <v>1</v>
      </c>
      <c r="O38" s="6">
        <f t="shared" si="19"/>
        <v>71.377526000000003</v>
      </c>
    </row>
    <row r="39" spans="1:15">
      <c r="A39" t="s">
        <v>4</v>
      </c>
      <c r="B39" s="1">
        <v>0.57699999999999996</v>
      </c>
      <c r="C39" s="1">
        <v>0.27489999999999998</v>
      </c>
      <c r="D39" s="1">
        <f t="shared" si="10"/>
        <v>0.85189999999999988</v>
      </c>
      <c r="E39" s="1">
        <v>0.49759999999999999</v>
      </c>
      <c r="F39" s="1">
        <f t="shared" si="11"/>
        <v>-2.4000000000000132E-3</v>
      </c>
      <c r="G39" s="2">
        <f t="shared" si="12"/>
        <v>6.9999999999999999E-4</v>
      </c>
      <c r="H39" s="2">
        <f t="shared" si="13"/>
        <v>0.49829999999999997</v>
      </c>
      <c r="I39" s="2">
        <f t="shared" si="14"/>
        <v>0.4932815068493151</v>
      </c>
      <c r="J39" s="3">
        <f t="shared" si="15"/>
        <v>1432.1139999999998</v>
      </c>
      <c r="K39">
        <f t="shared" si="16"/>
        <v>33</v>
      </c>
      <c r="L39">
        <f t="shared" si="17"/>
        <v>38</v>
      </c>
      <c r="M39">
        <f t="shared" si="18"/>
        <v>5</v>
      </c>
      <c r="O39" s="6">
        <f t="shared" si="19"/>
        <v>706.4353519</v>
      </c>
    </row>
    <row r="40" spans="1:15">
      <c r="A40" t="s">
        <v>31</v>
      </c>
      <c r="B40" s="1">
        <v>0.128</v>
      </c>
      <c r="C40" s="1">
        <v>6.0000000000000001E-3</v>
      </c>
      <c r="D40" s="1">
        <f t="shared" si="10"/>
        <v>0.13400000000000001</v>
      </c>
      <c r="E40" s="1">
        <v>0.49209999999999998</v>
      </c>
      <c r="F40" s="1">
        <f t="shared" si="11"/>
        <v>-7.9000000000000181E-3</v>
      </c>
      <c r="G40" s="2">
        <f t="shared" si="12"/>
        <v>0</v>
      </c>
      <c r="H40" s="2">
        <f t="shared" si="13"/>
        <v>0.49209999999999998</v>
      </c>
      <c r="I40" s="2">
        <f t="shared" si="14"/>
        <v>0.49307397260273972</v>
      </c>
      <c r="J40" s="3">
        <f t="shared" si="15"/>
        <v>317.69600000000003</v>
      </c>
      <c r="K40">
        <f t="shared" si="16"/>
        <v>36</v>
      </c>
      <c r="L40">
        <f t="shared" si="17"/>
        <v>39</v>
      </c>
      <c r="M40">
        <f t="shared" si="18"/>
        <v>3</v>
      </c>
      <c r="O40" s="6">
        <f t="shared" si="19"/>
        <v>156.64762880000001</v>
      </c>
    </row>
    <row r="41" spans="1:15">
      <c r="A41" t="s">
        <v>84</v>
      </c>
      <c r="B41" s="1">
        <v>4.2000000000000003E-2</v>
      </c>
      <c r="C41" s="1">
        <v>2E-3</v>
      </c>
      <c r="D41" s="1">
        <f t="shared" si="10"/>
        <v>4.4000000000000004E-2</v>
      </c>
      <c r="E41" s="1">
        <v>0.47570000000000001</v>
      </c>
      <c r="F41" s="1">
        <f t="shared" si="11"/>
        <v>-2.4299999999999988E-2</v>
      </c>
      <c r="G41" s="2">
        <f t="shared" si="12"/>
        <v>0</v>
      </c>
      <c r="H41" s="2">
        <f t="shared" si="13"/>
        <v>0.47570000000000001</v>
      </c>
      <c r="I41" s="2">
        <f t="shared" si="14"/>
        <v>0.49300958904109593</v>
      </c>
      <c r="J41" s="3">
        <f t="shared" si="15"/>
        <v>104.244</v>
      </c>
      <c r="K41">
        <f t="shared" si="16"/>
        <v>45</v>
      </c>
      <c r="L41">
        <f t="shared" si="17"/>
        <v>40</v>
      </c>
      <c r="M41">
        <f t="shared" si="18"/>
        <v>5</v>
      </c>
      <c r="O41" s="6">
        <f t="shared" si="19"/>
        <v>51.393291600000005</v>
      </c>
    </row>
    <row r="42" spans="1:15">
      <c r="A42" t="s">
        <v>44</v>
      </c>
      <c r="B42" s="1">
        <v>7.2999999999999995E-2</v>
      </c>
      <c r="C42" s="1">
        <v>5.9799999999999999E-2</v>
      </c>
      <c r="D42" s="1">
        <f t="shared" si="10"/>
        <v>0.1328</v>
      </c>
      <c r="E42" s="1">
        <v>0.48330000000000001</v>
      </c>
      <c r="F42" s="1">
        <f t="shared" si="11"/>
        <v>-1.6699999999999993E-2</v>
      </c>
      <c r="G42" s="2">
        <f t="shared" si="12"/>
        <v>1E-3</v>
      </c>
      <c r="H42" s="2">
        <f t="shared" si="13"/>
        <v>0.48430000000000001</v>
      </c>
      <c r="I42" s="2">
        <f t="shared" si="14"/>
        <v>0.49215000000000003</v>
      </c>
      <c r="J42" s="3">
        <f t="shared" si="15"/>
        <v>181.18599999999998</v>
      </c>
      <c r="K42">
        <f t="shared" si="16"/>
        <v>44</v>
      </c>
      <c r="L42">
        <f t="shared" si="17"/>
        <v>41</v>
      </c>
      <c r="M42">
        <f t="shared" si="18"/>
        <v>3</v>
      </c>
      <c r="O42" s="6">
        <f t="shared" si="19"/>
        <v>89.170689899999999</v>
      </c>
    </row>
    <row r="43" spans="1:15">
      <c r="A43" t="s">
        <v>27</v>
      </c>
      <c r="B43" s="1">
        <v>0.14299999999999999</v>
      </c>
      <c r="C43" s="1">
        <v>0.3095</v>
      </c>
      <c r="D43" s="1">
        <f t="shared" si="10"/>
        <v>0.45250000000000001</v>
      </c>
      <c r="E43" s="1">
        <v>0.4859</v>
      </c>
      <c r="F43" s="1">
        <f t="shared" si="11"/>
        <v>-1.4100000000000001E-2</v>
      </c>
      <c r="G43" s="2">
        <f t="shared" si="12"/>
        <v>4.4000000000000003E-3</v>
      </c>
      <c r="H43" s="2">
        <f t="shared" si="13"/>
        <v>0.49030000000000001</v>
      </c>
      <c r="I43" s="2">
        <f t="shared" si="14"/>
        <v>0.49049931506849315</v>
      </c>
      <c r="J43" s="3">
        <f t="shared" si="15"/>
        <v>354.92599999999999</v>
      </c>
      <c r="K43">
        <f t="shared" si="16"/>
        <v>40</v>
      </c>
      <c r="L43">
        <f t="shared" si="17"/>
        <v>42</v>
      </c>
      <c r="M43">
        <f t="shared" si="18"/>
        <v>2</v>
      </c>
      <c r="O43" s="6">
        <f t="shared" si="19"/>
        <v>174.0909599</v>
      </c>
    </row>
    <row r="44" spans="1:15">
      <c r="A44" t="s">
        <v>60</v>
      </c>
      <c r="B44" s="1">
        <v>0.05</v>
      </c>
      <c r="C44" s="1">
        <v>5.7000000000000002E-3</v>
      </c>
      <c r="D44" s="1">
        <f t="shared" si="10"/>
        <v>5.57E-2</v>
      </c>
      <c r="E44" s="1">
        <v>0.47199999999999998</v>
      </c>
      <c r="F44" s="1">
        <f t="shared" si="11"/>
        <v>-2.8000000000000025E-2</v>
      </c>
      <c r="G44" s="2">
        <f t="shared" si="12"/>
        <v>2.0000000000000001E-4</v>
      </c>
      <c r="H44" s="2">
        <f t="shared" si="13"/>
        <v>0.47219999999999995</v>
      </c>
      <c r="I44" s="2">
        <f t="shared" si="14"/>
        <v>0.49047945205479448</v>
      </c>
      <c r="J44" s="3">
        <f t="shared" si="15"/>
        <v>124.10000000000001</v>
      </c>
      <c r="K44">
        <f t="shared" si="16"/>
        <v>47</v>
      </c>
      <c r="L44">
        <f t="shared" si="17"/>
        <v>43</v>
      </c>
      <c r="M44">
        <f t="shared" si="18"/>
        <v>4</v>
      </c>
      <c r="O44" s="6">
        <f t="shared" si="19"/>
        <v>60.868499999999997</v>
      </c>
    </row>
    <row r="45" spans="1:15">
      <c r="A45" t="s">
        <v>42</v>
      </c>
      <c r="B45" s="1">
        <v>8.8999999999999996E-2</v>
      </c>
      <c r="C45" s="1">
        <v>2.8999999999999998E-3</v>
      </c>
      <c r="D45" s="1">
        <f t="shared" si="10"/>
        <v>9.1899999999999996E-2</v>
      </c>
      <c r="E45" s="1">
        <v>0.48420000000000002</v>
      </c>
      <c r="F45" s="1">
        <f t="shared" si="11"/>
        <v>-1.5799999999999981E-2</v>
      </c>
      <c r="G45" s="2">
        <f t="shared" si="12"/>
        <v>0</v>
      </c>
      <c r="H45" s="2">
        <f t="shared" si="13"/>
        <v>0.48420000000000002</v>
      </c>
      <c r="I45" s="2">
        <f t="shared" si="14"/>
        <v>0.49036849315068498</v>
      </c>
      <c r="J45" s="3">
        <f t="shared" si="15"/>
        <v>220.898</v>
      </c>
      <c r="K45">
        <f t="shared" si="16"/>
        <v>43</v>
      </c>
      <c r="L45">
        <f t="shared" si="17"/>
        <v>44</v>
      </c>
      <c r="M45">
        <f t="shared" si="18"/>
        <v>1</v>
      </c>
      <c r="O45" s="6">
        <f t="shared" si="19"/>
        <v>108.32141940000001</v>
      </c>
    </row>
    <row r="46" spans="1:15">
      <c r="A46" t="s">
        <v>40</v>
      </c>
      <c r="B46" s="1">
        <v>5.1999999999999998E-2</v>
      </c>
      <c r="C46" s="1">
        <v>5.1000000000000004E-3</v>
      </c>
      <c r="D46" s="1">
        <f t="shared" si="10"/>
        <v>5.7099999999999998E-2</v>
      </c>
      <c r="E46" s="1">
        <v>0.46510000000000001</v>
      </c>
      <c r="F46" s="1">
        <f t="shared" si="11"/>
        <v>-3.4899999999999987E-2</v>
      </c>
      <c r="G46" s="2">
        <f t="shared" si="12"/>
        <v>2.0000000000000001E-4</v>
      </c>
      <c r="H46" s="2">
        <f t="shared" si="13"/>
        <v>0.46529999999999999</v>
      </c>
      <c r="I46" s="2">
        <f t="shared" si="14"/>
        <v>0.48764109589041099</v>
      </c>
      <c r="J46" s="3">
        <f t="shared" si="15"/>
        <v>129.06399999999999</v>
      </c>
      <c r="K46">
        <f t="shared" si="16"/>
        <v>50</v>
      </c>
      <c r="L46">
        <f t="shared" si="17"/>
        <v>45</v>
      </c>
      <c r="M46">
        <f t="shared" si="18"/>
        <v>5</v>
      </c>
      <c r="O46" s="6">
        <f t="shared" si="19"/>
        <v>62.936910400000002</v>
      </c>
    </row>
    <row r="47" spans="1:15">
      <c r="A47" t="s">
        <v>23</v>
      </c>
      <c r="B47" s="1">
        <v>0.17199999999999999</v>
      </c>
      <c r="C47" s="1">
        <v>0.23599999999999999</v>
      </c>
      <c r="D47" s="1">
        <f t="shared" si="10"/>
        <v>0.40799999999999997</v>
      </c>
      <c r="E47" s="1">
        <v>0.4859</v>
      </c>
      <c r="F47" s="1">
        <f t="shared" si="11"/>
        <v>-1.4100000000000001E-2</v>
      </c>
      <c r="G47" s="2">
        <f t="shared" si="12"/>
        <v>3.3E-3</v>
      </c>
      <c r="H47" s="2">
        <f t="shared" si="13"/>
        <v>0.48920000000000002</v>
      </c>
      <c r="I47" s="2">
        <f t="shared" si="14"/>
        <v>0.48727671232876713</v>
      </c>
      <c r="J47" s="3">
        <f t="shared" si="15"/>
        <v>426.90399999999994</v>
      </c>
      <c r="K47">
        <f t="shared" si="16"/>
        <v>40</v>
      </c>
      <c r="L47">
        <f t="shared" si="17"/>
        <v>46</v>
      </c>
      <c r="M47">
        <f t="shared" si="18"/>
        <v>6</v>
      </c>
      <c r="O47" s="6">
        <f t="shared" si="19"/>
        <v>208.02037759999996</v>
      </c>
    </row>
    <row r="48" spans="1:15">
      <c r="A48" t="s">
        <v>58</v>
      </c>
      <c r="B48" s="1">
        <v>0.04</v>
      </c>
      <c r="C48" s="1">
        <v>3.3999999999999998E-3</v>
      </c>
      <c r="D48" s="1">
        <f t="shared" si="10"/>
        <v>4.3400000000000001E-2</v>
      </c>
      <c r="E48" s="1">
        <v>0.45</v>
      </c>
      <c r="F48" s="1">
        <f t="shared" si="11"/>
        <v>-4.9999999999999989E-2</v>
      </c>
      <c r="G48" s="2">
        <f t="shared" si="12"/>
        <v>2.0000000000000001E-4</v>
      </c>
      <c r="H48" s="2">
        <f t="shared" si="13"/>
        <v>0.45019999999999999</v>
      </c>
      <c r="I48" s="2">
        <f t="shared" si="14"/>
        <v>0.48635616438356161</v>
      </c>
      <c r="J48" s="3">
        <f t="shared" si="15"/>
        <v>99.28</v>
      </c>
      <c r="K48">
        <f t="shared" si="16"/>
        <v>58</v>
      </c>
      <c r="L48">
        <f t="shared" si="17"/>
        <v>47</v>
      </c>
      <c r="M48">
        <f t="shared" si="18"/>
        <v>11</v>
      </c>
      <c r="O48" s="6">
        <f t="shared" si="19"/>
        <v>48.285439999999994</v>
      </c>
    </row>
    <row r="49" spans="1:15">
      <c r="A49" t="s">
        <v>51</v>
      </c>
      <c r="B49" s="1">
        <v>0.04</v>
      </c>
      <c r="C49" s="1">
        <v>0.12759999999999999</v>
      </c>
      <c r="D49" s="1">
        <f t="shared" si="10"/>
        <v>0.1676</v>
      </c>
      <c r="E49" s="1">
        <v>0.43430000000000002</v>
      </c>
      <c r="F49" s="1">
        <f t="shared" si="11"/>
        <v>-6.5699999999999981E-2</v>
      </c>
      <c r="G49" s="2">
        <f t="shared" si="12"/>
        <v>8.3999999999999995E-3</v>
      </c>
      <c r="H49" s="2">
        <f t="shared" si="13"/>
        <v>0.44270000000000004</v>
      </c>
      <c r="I49" s="2">
        <f t="shared" si="14"/>
        <v>0.4843013698630137</v>
      </c>
      <c r="J49" s="3">
        <f t="shared" si="15"/>
        <v>99.28</v>
      </c>
      <c r="K49">
        <f t="shared" si="16"/>
        <v>62</v>
      </c>
      <c r="L49">
        <f t="shared" si="17"/>
        <v>48</v>
      </c>
      <c r="M49">
        <f t="shared" si="18"/>
        <v>14</v>
      </c>
      <c r="O49" s="6">
        <f t="shared" si="19"/>
        <v>48.081440000000001</v>
      </c>
    </row>
    <row r="50" spans="1:15">
      <c r="A50" t="s">
        <v>69</v>
      </c>
      <c r="B50" s="1">
        <v>3.9E-2</v>
      </c>
      <c r="C50" s="1">
        <v>2.0299999999999999E-2</v>
      </c>
      <c r="D50" s="1">
        <f t="shared" si="10"/>
        <v>5.9299999999999999E-2</v>
      </c>
      <c r="E50" s="1">
        <v>0.43880000000000002</v>
      </c>
      <c r="F50" s="1">
        <f t="shared" si="11"/>
        <v>-6.1199999999999977E-2</v>
      </c>
      <c r="G50" s="2">
        <f t="shared" si="12"/>
        <v>1.1999999999999999E-3</v>
      </c>
      <c r="H50" s="2">
        <f t="shared" si="13"/>
        <v>0.44</v>
      </c>
      <c r="I50" s="2">
        <f t="shared" si="14"/>
        <v>0.48397260273972609</v>
      </c>
      <c r="J50" s="3">
        <f t="shared" si="15"/>
        <v>96.798000000000002</v>
      </c>
      <c r="K50">
        <f t="shared" si="16"/>
        <v>61</v>
      </c>
      <c r="L50">
        <f t="shared" si="17"/>
        <v>49</v>
      </c>
      <c r="M50">
        <f t="shared" si="18"/>
        <v>12</v>
      </c>
      <c r="O50" s="6">
        <f t="shared" si="19"/>
        <v>46.847580000000008</v>
      </c>
    </row>
    <row r="51" spans="1:15">
      <c r="A51" t="s">
        <v>66</v>
      </c>
      <c r="B51" s="1">
        <v>4.3999999999999997E-2</v>
      </c>
      <c r="C51" s="1">
        <v>2.9999999999999997E-4</v>
      </c>
      <c r="D51" s="1">
        <f t="shared" si="10"/>
        <v>4.4299999999999999E-2</v>
      </c>
      <c r="E51" s="1">
        <v>0.44550000000000001</v>
      </c>
      <c r="F51" s="1">
        <f t="shared" si="11"/>
        <v>-5.4499999999999993E-2</v>
      </c>
      <c r="G51" s="2">
        <f t="shared" si="12"/>
        <v>0</v>
      </c>
      <c r="H51" s="2">
        <f t="shared" si="13"/>
        <v>0.44550000000000001</v>
      </c>
      <c r="I51" s="2">
        <f t="shared" si="14"/>
        <v>0.48357534246575345</v>
      </c>
      <c r="J51" s="3">
        <f t="shared" si="15"/>
        <v>109.208</v>
      </c>
      <c r="K51">
        <f t="shared" si="16"/>
        <v>59</v>
      </c>
      <c r="L51">
        <f t="shared" si="17"/>
        <v>50</v>
      </c>
      <c r="M51">
        <f t="shared" si="18"/>
        <v>9</v>
      </c>
      <c r="O51" s="6">
        <f t="shared" si="19"/>
        <v>52.810296000000001</v>
      </c>
    </row>
    <row r="52" spans="1:15">
      <c r="A52" t="s">
        <v>37</v>
      </c>
      <c r="B52" s="1">
        <v>7.6999999999999999E-2</v>
      </c>
      <c r="C52" s="1">
        <v>0.11840000000000001</v>
      </c>
      <c r="D52" s="1">
        <f t="shared" si="10"/>
        <v>0.19540000000000002</v>
      </c>
      <c r="E52" s="1">
        <v>0.4632</v>
      </c>
      <c r="F52" s="1">
        <f t="shared" si="11"/>
        <v>-3.6799999999999999E-2</v>
      </c>
      <c r="G52" s="2">
        <f t="shared" si="12"/>
        <v>4.4000000000000003E-3</v>
      </c>
      <c r="H52" s="2">
        <f t="shared" si="13"/>
        <v>0.46760000000000002</v>
      </c>
      <c r="I52" s="2">
        <f t="shared" si="14"/>
        <v>0.48291232876712326</v>
      </c>
      <c r="J52" s="3">
        <f t="shared" si="15"/>
        <v>191.114</v>
      </c>
      <c r="K52">
        <f t="shared" si="16"/>
        <v>53</v>
      </c>
      <c r="L52">
        <f t="shared" si="17"/>
        <v>51</v>
      </c>
      <c r="M52">
        <f t="shared" si="18"/>
        <v>2</v>
      </c>
      <c r="O52" s="6">
        <f t="shared" si="19"/>
        <v>92.291306800000001</v>
      </c>
    </row>
    <row r="53" spans="1:15">
      <c r="A53" t="s">
        <v>45</v>
      </c>
      <c r="B53" s="1">
        <v>8.6999999999999994E-2</v>
      </c>
      <c r="C53" s="1">
        <v>7.7000000000000002E-3</v>
      </c>
      <c r="D53" s="1">
        <f t="shared" si="10"/>
        <v>9.4699999999999993E-2</v>
      </c>
      <c r="E53" s="1">
        <v>0.4698</v>
      </c>
      <c r="F53" s="1">
        <f t="shared" si="11"/>
        <v>-3.0200000000000005E-2</v>
      </c>
      <c r="G53" s="2">
        <f t="shared" si="12"/>
        <v>2.0000000000000001E-4</v>
      </c>
      <c r="H53" s="2">
        <f t="shared" si="13"/>
        <v>0.47</v>
      </c>
      <c r="I53" s="2">
        <f t="shared" si="14"/>
        <v>0.48212328767123286</v>
      </c>
      <c r="J53" s="3">
        <f t="shared" si="15"/>
        <v>215.934</v>
      </c>
      <c r="K53">
        <f t="shared" si="16"/>
        <v>49</v>
      </c>
      <c r="L53">
        <f t="shared" si="17"/>
        <v>52</v>
      </c>
      <c r="M53">
        <f t="shared" si="18"/>
        <v>3</v>
      </c>
      <c r="O53" s="6">
        <f t="shared" si="19"/>
        <v>104.10681</v>
      </c>
    </row>
    <row r="54" spans="1:15">
      <c r="A54" t="s">
        <v>28</v>
      </c>
      <c r="B54" s="1">
        <v>0.13100000000000001</v>
      </c>
      <c r="C54" s="1">
        <v>9.0399999999999994E-2</v>
      </c>
      <c r="D54" s="1">
        <f t="shared" si="10"/>
        <v>0.22139999999999999</v>
      </c>
      <c r="E54" s="1">
        <v>0.47549999999999998</v>
      </c>
      <c r="F54" s="1">
        <f t="shared" si="11"/>
        <v>-2.4500000000000022E-2</v>
      </c>
      <c r="G54" s="2">
        <f t="shared" si="12"/>
        <v>2.2000000000000001E-3</v>
      </c>
      <c r="H54" s="2">
        <f t="shared" si="13"/>
        <v>0.47769999999999996</v>
      </c>
      <c r="I54" s="2">
        <f t="shared" si="14"/>
        <v>0.47999109589041095</v>
      </c>
      <c r="J54" s="3">
        <f t="shared" si="15"/>
        <v>325.142</v>
      </c>
      <c r="K54">
        <f t="shared" si="16"/>
        <v>46</v>
      </c>
      <c r="L54">
        <f t="shared" si="17"/>
        <v>53</v>
      </c>
      <c r="M54">
        <f t="shared" si="18"/>
        <v>7</v>
      </c>
      <c r="O54" s="6">
        <f t="shared" si="19"/>
        <v>156.06526489999999</v>
      </c>
    </row>
    <row r="55" spans="1:15">
      <c r="A55" t="s">
        <v>36</v>
      </c>
      <c r="B55" s="1">
        <v>8.4000000000000005E-2</v>
      </c>
      <c r="C55" s="1">
        <v>9.8100000000000007E-2</v>
      </c>
      <c r="D55" s="1">
        <f t="shared" si="10"/>
        <v>0.18210000000000001</v>
      </c>
      <c r="E55" s="1">
        <v>0.45669999999999999</v>
      </c>
      <c r="F55" s="1">
        <f t="shared" si="11"/>
        <v>-4.3300000000000005E-2</v>
      </c>
      <c r="G55" s="2">
        <f t="shared" si="12"/>
        <v>4.1999999999999997E-3</v>
      </c>
      <c r="H55" s="2">
        <f t="shared" si="13"/>
        <v>0.46089999999999998</v>
      </c>
      <c r="I55" s="2">
        <f t="shared" si="14"/>
        <v>0.47750410958904105</v>
      </c>
      <c r="J55" s="3">
        <f t="shared" si="15"/>
        <v>208.488</v>
      </c>
      <c r="K55">
        <f t="shared" si="16"/>
        <v>55</v>
      </c>
      <c r="L55">
        <f t="shared" si="17"/>
        <v>54</v>
      </c>
      <c r="M55">
        <f t="shared" si="18"/>
        <v>1</v>
      </c>
      <c r="O55" s="6">
        <f t="shared" si="19"/>
        <v>99.553876799999983</v>
      </c>
    </row>
    <row r="56" spans="1:15">
      <c r="A56" t="s">
        <v>48</v>
      </c>
      <c r="B56" s="1">
        <v>5.8999999999999997E-2</v>
      </c>
      <c r="C56" s="1">
        <v>9.8400000000000001E-2</v>
      </c>
      <c r="D56" s="1">
        <f t="shared" si="10"/>
        <v>0.15739999999999998</v>
      </c>
      <c r="E56" s="1">
        <v>0.42470000000000002</v>
      </c>
      <c r="F56" s="1">
        <f t="shared" si="11"/>
        <v>-7.5299999999999978E-2</v>
      </c>
      <c r="G56" s="2">
        <f t="shared" si="12"/>
        <v>7.4000000000000003E-3</v>
      </c>
      <c r="H56" s="2">
        <f t="shared" si="13"/>
        <v>0.43210000000000004</v>
      </c>
      <c r="I56" s="2">
        <f t="shared" si="14"/>
        <v>0.4725609589041096</v>
      </c>
      <c r="J56" s="3">
        <f t="shared" si="15"/>
        <v>146.43799999999999</v>
      </c>
      <c r="K56">
        <f t="shared" si="16"/>
        <v>63</v>
      </c>
      <c r="L56">
        <f t="shared" si="17"/>
        <v>55</v>
      </c>
      <c r="M56">
        <f t="shared" si="18"/>
        <v>8</v>
      </c>
      <c r="O56" s="6">
        <f t="shared" si="19"/>
        <v>69.200881699999996</v>
      </c>
    </row>
    <row r="57" spans="1:15">
      <c r="A57" t="s">
        <v>6</v>
      </c>
      <c r="B57" s="1">
        <v>0.33400000000000002</v>
      </c>
      <c r="C57" s="1">
        <v>0.1221</v>
      </c>
      <c r="D57" s="1">
        <f t="shared" si="10"/>
        <v>0.45610000000000001</v>
      </c>
      <c r="E57" s="1">
        <v>0.4849</v>
      </c>
      <c r="F57" s="1">
        <f t="shared" si="11"/>
        <v>-1.5100000000000002E-2</v>
      </c>
      <c r="G57" s="2">
        <f t="shared" si="12"/>
        <v>1.8E-3</v>
      </c>
      <c r="H57" s="2">
        <f t="shared" si="13"/>
        <v>0.48670000000000002</v>
      </c>
      <c r="I57" s="2">
        <f t="shared" si="14"/>
        <v>0.46957397260273986</v>
      </c>
      <c r="J57" s="3">
        <f t="shared" si="15"/>
        <v>828.98800000000006</v>
      </c>
      <c r="K57">
        <f t="shared" si="16"/>
        <v>42</v>
      </c>
      <c r="L57">
        <f t="shared" si="17"/>
        <v>56</v>
      </c>
      <c r="M57">
        <f t="shared" si="18"/>
        <v>14</v>
      </c>
      <c r="O57" s="6">
        <f t="shared" si="19"/>
        <v>389.27118840000014</v>
      </c>
    </row>
    <row r="58" spans="1:15">
      <c r="A58" t="s">
        <v>25</v>
      </c>
      <c r="B58" s="1">
        <v>0.14299999999999999</v>
      </c>
      <c r="C58" s="1">
        <v>2.12E-2</v>
      </c>
      <c r="D58" s="1">
        <f t="shared" si="10"/>
        <v>0.16419999999999998</v>
      </c>
      <c r="E58" s="1">
        <v>0.46479999999999999</v>
      </c>
      <c r="F58" s="1">
        <f t="shared" si="11"/>
        <v>-3.5200000000000009E-2</v>
      </c>
      <c r="G58" s="2">
        <f t="shared" si="12"/>
        <v>6.9999999999999999E-4</v>
      </c>
      <c r="H58" s="2">
        <f t="shared" si="13"/>
        <v>0.46549999999999997</v>
      </c>
      <c r="I58" s="2">
        <f t="shared" si="14"/>
        <v>0.46620890410958898</v>
      </c>
      <c r="J58" s="3">
        <f t="shared" si="15"/>
        <v>354.92599999999999</v>
      </c>
      <c r="K58">
        <f t="shared" si="16"/>
        <v>51</v>
      </c>
      <c r="L58">
        <f t="shared" si="17"/>
        <v>57</v>
      </c>
      <c r="M58">
        <f t="shared" si="18"/>
        <v>6</v>
      </c>
      <c r="O58" s="6">
        <f t="shared" si="19"/>
        <v>165.46966149999997</v>
      </c>
    </row>
    <row r="59" spans="1:15">
      <c r="A59" t="s">
        <v>73</v>
      </c>
      <c r="B59" s="1">
        <v>4.2000000000000003E-2</v>
      </c>
      <c r="C59" s="1">
        <v>5.1000000000000004E-3</v>
      </c>
      <c r="D59" s="1">
        <f t="shared" si="10"/>
        <v>4.7100000000000003E-2</v>
      </c>
      <c r="E59" s="1">
        <v>0.37140000000000001</v>
      </c>
      <c r="F59" s="1">
        <f t="shared" si="11"/>
        <v>-0.12859999999999999</v>
      </c>
      <c r="G59" s="2">
        <f t="shared" si="12"/>
        <v>6.9999999999999999E-4</v>
      </c>
      <c r="H59" s="2">
        <f t="shared" si="13"/>
        <v>0.37209999999999999</v>
      </c>
      <c r="I59" s="2">
        <f t="shared" si="14"/>
        <v>0.4632068493150685</v>
      </c>
      <c r="J59" s="3">
        <f t="shared" si="15"/>
        <v>104.244</v>
      </c>
      <c r="K59">
        <f t="shared" si="16"/>
        <v>65</v>
      </c>
      <c r="L59">
        <f t="shared" si="17"/>
        <v>58</v>
      </c>
      <c r="M59">
        <f t="shared" si="18"/>
        <v>7</v>
      </c>
      <c r="O59" s="6">
        <f t="shared" si="19"/>
        <v>48.286534799999998</v>
      </c>
    </row>
    <row r="60" spans="1:15">
      <c r="A60" t="s">
        <v>16</v>
      </c>
      <c r="B60" s="1">
        <v>0.20799999999999999</v>
      </c>
      <c r="C60" s="1">
        <v>1.06E-2</v>
      </c>
      <c r="D60" s="1">
        <f t="shared" si="10"/>
        <v>0.21859999999999999</v>
      </c>
      <c r="E60" s="1">
        <v>0.47199999999999998</v>
      </c>
      <c r="F60" s="1">
        <f t="shared" si="11"/>
        <v>-2.8000000000000025E-2</v>
      </c>
      <c r="G60" s="2">
        <f t="shared" si="12"/>
        <v>2.9999999999999997E-4</v>
      </c>
      <c r="H60" s="2">
        <f t="shared" si="13"/>
        <v>0.4723</v>
      </c>
      <c r="I60" s="2">
        <f t="shared" si="14"/>
        <v>0.4605369863013698</v>
      </c>
      <c r="J60" s="3">
        <f t="shared" si="15"/>
        <v>516.25599999999997</v>
      </c>
      <c r="K60">
        <f t="shared" si="16"/>
        <v>47</v>
      </c>
      <c r="L60">
        <f t="shared" si="17"/>
        <v>59</v>
      </c>
      <c r="M60">
        <f t="shared" si="18"/>
        <v>12</v>
      </c>
      <c r="O60" s="6">
        <f t="shared" si="19"/>
        <v>237.75498239999996</v>
      </c>
    </row>
    <row r="61" spans="1:15">
      <c r="A61" t="s">
        <v>34</v>
      </c>
      <c r="B61" s="1">
        <v>0.124</v>
      </c>
      <c r="C61" s="1">
        <v>2.5999999999999999E-3</v>
      </c>
      <c r="D61" s="1">
        <f t="shared" si="10"/>
        <v>0.12659999999999999</v>
      </c>
      <c r="E61" s="1">
        <v>0.45279999999999998</v>
      </c>
      <c r="F61" s="1">
        <f t="shared" si="11"/>
        <v>-4.720000000000002E-2</v>
      </c>
      <c r="G61" s="2">
        <f t="shared" si="12"/>
        <v>1E-4</v>
      </c>
      <c r="H61" s="2">
        <f t="shared" si="13"/>
        <v>0.45289999999999997</v>
      </c>
      <c r="I61" s="2">
        <f t="shared" si="14"/>
        <v>0.45999726027397253</v>
      </c>
      <c r="J61" s="3">
        <f t="shared" si="15"/>
        <v>307.76799999999997</v>
      </c>
      <c r="K61">
        <f t="shared" si="16"/>
        <v>57</v>
      </c>
      <c r="L61">
        <f t="shared" si="17"/>
        <v>60</v>
      </c>
      <c r="M61">
        <f t="shared" si="18"/>
        <v>3</v>
      </c>
      <c r="O61" s="6">
        <f t="shared" si="19"/>
        <v>141.57243679999996</v>
      </c>
    </row>
    <row r="62" spans="1:15">
      <c r="A62" t="s">
        <v>22</v>
      </c>
      <c r="B62" s="1">
        <v>0.184</v>
      </c>
      <c r="C62" s="1">
        <v>6.5199999999999994E-2</v>
      </c>
      <c r="D62" s="1">
        <f t="shared" si="10"/>
        <v>0.24919999999999998</v>
      </c>
      <c r="E62" s="1">
        <v>0.46389999999999998</v>
      </c>
      <c r="F62" s="1">
        <f t="shared" si="11"/>
        <v>-3.6100000000000021E-2</v>
      </c>
      <c r="G62" s="2">
        <f t="shared" si="12"/>
        <v>2.3999999999999998E-3</v>
      </c>
      <c r="H62" s="2">
        <f t="shared" si="13"/>
        <v>0.46629999999999999</v>
      </c>
      <c r="I62" s="2">
        <f t="shared" si="14"/>
        <v>0.45752876712328761</v>
      </c>
      <c r="J62" s="3">
        <f t="shared" si="15"/>
        <v>456.68799999999999</v>
      </c>
      <c r="K62">
        <f t="shared" si="16"/>
        <v>52</v>
      </c>
      <c r="L62">
        <f t="shared" si="17"/>
        <v>61</v>
      </c>
      <c r="M62">
        <f t="shared" si="18"/>
        <v>9</v>
      </c>
      <c r="O62" s="6">
        <f t="shared" si="19"/>
        <v>208.94789759999998</v>
      </c>
    </row>
    <row r="63" spans="1:15">
      <c r="A63" t="s">
        <v>32</v>
      </c>
      <c r="B63" s="1">
        <v>0.107</v>
      </c>
      <c r="C63" s="1">
        <v>0.1479</v>
      </c>
      <c r="D63" s="1">
        <f t="shared" si="10"/>
        <v>0.25490000000000002</v>
      </c>
      <c r="E63" s="1">
        <v>0.42109999999999997</v>
      </c>
      <c r="F63" s="1">
        <f t="shared" si="11"/>
        <v>-7.8900000000000026E-2</v>
      </c>
      <c r="G63" s="2">
        <f t="shared" si="12"/>
        <v>1.17E-2</v>
      </c>
      <c r="H63" s="2">
        <f t="shared" si="13"/>
        <v>0.43279999999999996</v>
      </c>
      <c r="I63" s="2">
        <f t="shared" si="14"/>
        <v>0.45075068493150683</v>
      </c>
      <c r="J63" s="3">
        <f t="shared" si="15"/>
        <v>265.57400000000001</v>
      </c>
      <c r="K63">
        <f t="shared" si="16"/>
        <v>64</v>
      </c>
      <c r="L63">
        <f t="shared" si="17"/>
        <v>62</v>
      </c>
      <c r="M63">
        <f t="shared" si="18"/>
        <v>2</v>
      </c>
      <c r="O63" s="6">
        <f t="shared" si="19"/>
        <v>119.7076624</v>
      </c>
    </row>
    <row r="64" spans="1:15">
      <c r="A64" t="s">
        <v>26</v>
      </c>
      <c r="B64" s="1">
        <v>0.151</v>
      </c>
      <c r="C64" s="1">
        <v>2.06E-2</v>
      </c>
      <c r="D64" s="1">
        <f t="shared" si="10"/>
        <v>0.1716</v>
      </c>
      <c r="E64" s="1">
        <v>0.44390000000000002</v>
      </c>
      <c r="F64" s="1">
        <f t="shared" si="11"/>
        <v>-5.6099999999999983E-2</v>
      </c>
      <c r="G64" s="2">
        <f t="shared" si="12"/>
        <v>1.1999999999999999E-3</v>
      </c>
      <c r="H64" s="2">
        <f t="shared" si="13"/>
        <v>0.4451</v>
      </c>
      <c r="I64" s="2">
        <f t="shared" si="14"/>
        <v>0.44321986301369859</v>
      </c>
      <c r="J64" s="3">
        <f t="shared" si="15"/>
        <v>374.78199999999998</v>
      </c>
      <c r="K64">
        <f t="shared" si="16"/>
        <v>60</v>
      </c>
      <c r="L64">
        <f t="shared" si="17"/>
        <v>63</v>
      </c>
      <c r="M64">
        <f t="shared" si="18"/>
        <v>3</v>
      </c>
      <c r="O64" s="6">
        <f t="shared" si="19"/>
        <v>166.11082669999999</v>
      </c>
    </row>
    <row r="65" spans="1:15">
      <c r="A65" t="s">
        <v>17</v>
      </c>
      <c r="B65" s="1">
        <v>0.216</v>
      </c>
      <c r="C65" s="1">
        <v>4.3E-3</v>
      </c>
      <c r="D65" s="1">
        <f t="shared" si="10"/>
        <v>0.2203</v>
      </c>
      <c r="E65" s="1">
        <v>0.45979999999999999</v>
      </c>
      <c r="F65" s="1">
        <f t="shared" si="11"/>
        <v>-4.0200000000000014E-2</v>
      </c>
      <c r="G65" s="2">
        <f t="shared" si="12"/>
        <v>2.0000000000000001E-4</v>
      </c>
      <c r="H65" s="2">
        <f t="shared" si="13"/>
        <v>0.45999999999999996</v>
      </c>
      <c r="I65" s="2">
        <f t="shared" si="14"/>
        <v>0.44082191780821911</v>
      </c>
      <c r="J65" s="3">
        <f t="shared" si="15"/>
        <v>536.11199999999997</v>
      </c>
      <c r="K65">
        <f t="shared" si="16"/>
        <v>54</v>
      </c>
      <c r="L65">
        <f t="shared" si="17"/>
        <v>64</v>
      </c>
      <c r="M65">
        <f t="shared" si="18"/>
        <v>10</v>
      </c>
      <c r="O65" s="6">
        <f t="shared" si="19"/>
        <v>236.32991999999996</v>
      </c>
    </row>
    <row r="66" spans="1:15">
      <c r="A66" t="s">
        <v>12</v>
      </c>
      <c r="B66" s="1">
        <v>0.27100000000000002</v>
      </c>
      <c r="C66" s="1">
        <v>1.8599999999999998E-2</v>
      </c>
      <c r="D66" s="1">
        <f t="shared" ref="D66" si="20">C66+B66</f>
        <v>0.28960000000000002</v>
      </c>
      <c r="E66" s="1">
        <v>0.45390000000000003</v>
      </c>
      <c r="F66" s="1">
        <f t="shared" ref="F66" si="21">E66-0.5</f>
        <v>-4.6099999999999974E-2</v>
      </c>
      <c r="G66" s="2">
        <f t="shared" ref="G66" si="22">ABS(ROUND(F66*C66,4))</f>
        <v>8.9999999999999998E-4</v>
      </c>
      <c r="H66" s="2">
        <f t="shared" ref="H66" si="23">E66+G66</f>
        <v>0.45480000000000004</v>
      </c>
      <c r="I66" s="2">
        <f t="shared" ref="I66" si="24">(H66*B66+(0.073*2-B66)*0.5)/(0.073*2)</f>
        <v>0.41610136986301377</v>
      </c>
      <c r="J66" s="3">
        <f t="shared" si="15"/>
        <v>672.62200000000007</v>
      </c>
      <c r="K66">
        <f t="shared" si="16"/>
        <v>56</v>
      </c>
      <c r="L66">
        <f t="shared" si="17"/>
        <v>65</v>
      </c>
      <c r="M66">
        <f t="shared" ref="M66" si="25">ABS(K66-L66)</f>
        <v>9</v>
      </c>
      <c r="O66" s="6">
        <f t="shared" si="19"/>
        <v>279.87893560000009</v>
      </c>
    </row>
  </sheetData>
  <autoFilter ref="A1:O66">
    <sortState ref="A2:O66">
      <sortCondition descending="1" ref="I1:I66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3"/>
  <sheetViews>
    <sheetView topLeftCell="A64" workbookViewId="0">
      <selection sqref="A1:I83"/>
    </sheetView>
  </sheetViews>
  <sheetFormatPr defaultRowHeight="16.5"/>
  <sheetData>
    <row r="1" spans="1:9">
      <c r="A1" t="s">
        <v>0</v>
      </c>
      <c r="B1" s="1" t="s">
        <v>1</v>
      </c>
      <c r="C1" s="1" t="s">
        <v>2</v>
      </c>
      <c r="D1" t="s">
        <v>202</v>
      </c>
      <c r="E1" t="s">
        <v>203</v>
      </c>
      <c r="F1" t="s">
        <v>204</v>
      </c>
      <c r="G1" s="1" t="s">
        <v>3</v>
      </c>
      <c r="H1" t="s">
        <v>205</v>
      </c>
      <c r="I1" t="s">
        <v>206</v>
      </c>
    </row>
    <row r="2" spans="1:9">
      <c r="A2" t="s">
        <v>5</v>
      </c>
      <c r="B2" s="1">
        <v>0.34100000000000003</v>
      </c>
      <c r="C2" s="1">
        <v>0.66159999999999997</v>
      </c>
      <c r="D2">
        <v>2.54</v>
      </c>
      <c r="E2">
        <v>75</v>
      </c>
      <c r="F2" t="s">
        <v>275</v>
      </c>
      <c r="G2" s="1">
        <v>0.5615</v>
      </c>
    </row>
    <row r="3" spans="1:9">
      <c r="A3" t="s">
        <v>32</v>
      </c>
      <c r="B3" s="1">
        <v>0.32900000000000001</v>
      </c>
      <c r="C3" s="1">
        <v>0.49380000000000002</v>
      </c>
      <c r="D3">
        <v>2.02</v>
      </c>
      <c r="E3">
        <v>174</v>
      </c>
      <c r="F3" t="s">
        <v>244</v>
      </c>
      <c r="G3" s="1">
        <v>0.51429999999999998</v>
      </c>
    </row>
    <row r="4" spans="1:9">
      <c r="A4" t="s">
        <v>56</v>
      </c>
      <c r="B4" s="1">
        <v>0.32600000000000001</v>
      </c>
      <c r="C4" s="1">
        <v>0.17510000000000001</v>
      </c>
      <c r="D4">
        <v>2.82</v>
      </c>
      <c r="E4">
        <v>155</v>
      </c>
      <c r="F4" t="s">
        <v>249</v>
      </c>
      <c r="G4" s="1">
        <v>0.50760000000000005</v>
      </c>
    </row>
    <row r="5" spans="1:9">
      <c r="A5" t="s">
        <v>62</v>
      </c>
      <c r="B5" s="1">
        <v>0.31</v>
      </c>
      <c r="C5" s="1">
        <v>0.21940000000000001</v>
      </c>
      <c r="D5">
        <v>2.35</v>
      </c>
      <c r="E5">
        <v>172</v>
      </c>
      <c r="F5" t="s">
        <v>276</v>
      </c>
      <c r="G5" s="1">
        <v>0.51039999999999996</v>
      </c>
    </row>
    <row r="6" spans="1:9">
      <c r="A6" t="s">
        <v>11</v>
      </c>
      <c r="B6" s="1">
        <v>0.28000000000000003</v>
      </c>
      <c r="C6" s="1">
        <v>0.49569999999999997</v>
      </c>
      <c r="D6">
        <v>2.95</v>
      </c>
      <c r="E6">
        <v>50</v>
      </c>
      <c r="F6" t="s">
        <v>277</v>
      </c>
      <c r="G6" s="1">
        <v>0.51239999999999997</v>
      </c>
    </row>
    <row r="7" spans="1:9">
      <c r="A7" t="s">
        <v>9</v>
      </c>
      <c r="B7" s="1">
        <v>0.27800000000000002</v>
      </c>
      <c r="C7" s="1">
        <v>0.29609999999999997</v>
      </c>
      <c r="D7">
        <v>2.23</v>
      </c>
      <c r="E7">
        <v>167</v>
      </c>
      <c r="F7" t="s">
        <v>266</v>
      </c>
      <c r="G7" s="1">
        <v>0.45119999999999999</v>
      </c>
    </row>
    <row r="8" spans="1:9">
      <c r="A8" t="s">
        <v>14</v>
      </c>
      <c r="B8" s="1">
        <v>0.26500000000000001</v>
      </c>
      <c r="C8" s="1">
        <v>0.3332</v>
      </c>
      <c r="D8">
        <v>2.48</v>
      </c>
      <c r="E8">
        <v>27</v>
      </c>
      <c r="F8" t="s">
        <v>272</v>
      </c>
      <c r="G8" s="1">
        <v>0.48039999999999999</v>
      </c>
    </row>
    <row r="9" spans="1:9">
      <c r="A9" t="s">
        <v>61</v>
      </c>
      <c r="B9" s="1">
        <v>0.26300000000000001</v>
      </c>
      <c r="C9" s="1">
        <v>0.2203</v>
      </c>
      <c r="D9">
        <v>2.1</v>
      </c>
      <c r="E9">
        <v>159</v>
      </c>
      <c r="F9" t="s">
        <v>278</v>
      </c>
      <c r="G9" s="1">
        <v>0.50560000000000005</v>
      </c>
    </row>
    <row r="10" spans="1:9">
      <c r="A10" t="s">
        <v>46</v>
      </c>
      <c r="B10" s="1">
        <v>0.26</v>
      </c>
      <c r="C10" s="1">
        <v>0.75939999999999996</v>
      </c>
      <c r="D10">
        <v>2.81</v>
      </c>
      <c r="E10">
        <v>52</v>
      </c>
      <c r="F10" t="s">
        <v>246</v>
      </c>
      <c r="G10" s="1">
        <v>0.5484</v>
      </c>
    </row>
    <row r="11" spans="1:9">
      <c r="A11" t="s">
        <v>23</v>
      </c>
      <c r="B11" s="1">
        <v>0.25600000000000001</v>
      </c>
      <c r="C11" s="1">
        <v>0.155</v>
      </c>
      <c r="D11">
        <v>2.2200000000000002</v>
      </c>
      <c r="E11">
        <v>170</v>
      </c>
      <c r="F11" t="s">
        <v>279</v>
      </c>
      <c r="G11" s="1">
        <v>0.50970000000000004</v>
      </c>
    </row>
    <row r="12" spans="1:9">
      <c r="A12" t="s">
        <v>6</v>
      </c>
      <c r="B12" s="1">
        <v>0.255</v>
      </c>
      <c r="C12" s="1">
        <v>8.3299999999999999E-2</v>
      </c>
      <c r="D12">
        <v>2.83</v>
      </c>
      <c r="E12">
        <v>40</v>
      </c>
      <c r="F12" t="s">
        <v>280</v>
      </c>
      <c r="G12" s="1">
        <v>0.51939999999999997</v>
      </c>
    </row>
    <row r="13" spans="1:9">
      <c r="A13" t="s">
        <v>8</v>
      </c>
      <c r="B13" s="1">
        <v>0.252</v>
      </c>
      <c r="C13" s="1">
        <v>0.43969999999999998</v>
      </c>
      <c r="D13">
        <v>2.16</v>
      </c>
      <c r="E13">
        <v>171</v>
      </c>
      <c r="F13" t="s">
        <v>281</v>
      </c>
      <c r="G13" s="1">
        <v>0.4647</v>
      </c>
    </row>
    <row r="14" spans="1:9">
      <c r="A14" t="s">
        <v>214</v>
      </c>
      <c r="B14" s="1">
        <v>0.251</v>
      </c>
      <c r="C14" s="1">
        <v>0.25740000000000002</v>
      </c>
      <c r="D14">
        <v>3.45</v>
      </c>
      <c r="E14">
        <v>45</v>
      </c>
      <c r="F14" t="s">
        <v>282</v>
      </c>
      <c r="G14" s="1">
        <v>0.51570000000000005</v>
      </c>
    </row>
    <row r="15" spans="1:9">
      <c r="A15" t="s">
        <v>48</v>
      </c>
      <c r="B15" s="1">
        <v>0.251</v>
      </c>
      <c r="C15" s="1">
        <v>0.15310000000000001</v>
      </c>
      <c r="D15">
        <v>1.84</v>
      </c>
      <c r="E15">
        <v>169</v>
      </c>
      <c r="F15" t="s">
        <v>283</v>
      </c>
      <c r="G15" s="1">
        <v>0.47939999999999999</v>
      </c>
    </row>
    <row r="16" spans="1:9">
      <c r="A16" t="s">
        <v>80</v>
      </c>
      <c r="B16" s="1">
        <v>0.24399999999999999</v>
      </c>
      <c r="C16" s="1">
        <v>0.50290000000000001</v>
      </c>
      <c r="D16">
        <v>2.4300000000000002</v>
      </c>
      <c r="E16">
        <v>23</v>
      </c>
      <c r="F16" t="s">
        <v>278</v>
      </c>
      <c r="G16" s="1">
        <v>0.52739999999999998</v>
      </c>
    </row>
    <row r="17" spans="1:7">
      <c r="A17" t="s">
        <v>4</v>
      </c>
      <c r="B17" s="1">
        <v>0.23899999999999999</v>
      </c>
      <c r="C17" s="1">
        <v>1.29E-2</v>
      </c>
      <c r="D17">
        <v>2.48</v>
      </c>
      <c r="E17">
        <v>174</v>
      </c>
      <c r="F17" t="s">
        <v>284</v>
      </c>
      <c r="G17" s="1">
        <v>0.5</v>
      </c>
    </row>
    <row r="18" spans="1:7">
      <c r="A18" t="s">
        <v>44</v>
      </c>
      <c r="B18" s="1">
        <v>0.23</v>
      </c>
      <c r="C18" s="1">
        <v>0.51639999999999997</v>
      </c>
      <c r="D18">
        <v>2.88</v>
      </c>
      <c r="E18">
        <v>173</v>
      </c>
      <c r="F18" t="s">
        <v>285</v>
      </c>
      <c r="G18" s="1">
        <v>0.60519999999999996</v>
      </c>
    </row>
    <row r="19" spans="1:7">
      <c r="A19" t="s">
        <v>13</v>
      </c>
      <c r="B19" s="1">
        <v>0.22500000000000001</v>
      </c>
      <c r="C19" s="1">
        <v>0.15620000000000001</v>
      </c>
      <c r="D19">
        <v>2.89</v>
      </c>
      <c r="E19">
        <v>15</v>
      </c>
      <c r="F19" t="s">
        <v>286</v>
      </c>
      <c r="G19" s="1">
        <v>0.48570000000000002</v>
      </c>
    </row>
    <row r="20" spans="1:7">
      <c r="A20" t="s">
        <v>73</v>
      </c>
      <c r="B20" s="1">
        <v>0.20499999999999999</v>
      </c>
      <c r="C20" s="1">
        <v>0.49249999999999999</v>
      </c>
      <c r="D20">
        <v>2.56</v>
      </c>
      <c r="E20">
        <v>39</v>
      </c>
      <c r="F20" t="s">
        <v>287</v>
      </c>
      <c r="G20" s="1">
        <v>0.51449999999999996</v>
      </c>
    </row>
    <row r="21" spans="1:7">
      <c r="A21" t="s">
        <v>36</v>
      </c>
      <c r="B21" s="1">
        <v>0.20399999999999999</v>
      </c>
      <c r="C21" s="1">
        <v>0.1056</v>
      </c>
      <c r="D21">
        <v>3.34</v>
      </c>
      <c r="E21">
        <v>30</v>
      </c>
      <c r="F21" t="s">
        <v>283</v>
      </c>
      <c r="G21" s="1">
        <v>0.55449999999999999</v>
      </c>
    </row>
    <row r="22" spans="1:7">
      <c r="A22" t="s">
        <v>54</v>
      </c>
      <c r="B22" s="1">
        <v>0.2</v>
      </c>
      <c r="C22" s="1">
        <v>3.3300000000000003E-2</v>
      </c>
      <c r="D22">
        <v>2.41</v>
      </c>
      <c r="E22">
        <v>158</v>
      </c>
      <c r="F22" t="s">
        <v>281</v>
      </c>
      <c r="G22" s="1">
        <v>0.5272</v>
      </c>
    </row>
    <row r="23" spans="1:7">
      <c r="A23" t="s">
        <v>18</v>
      </c>
      <c r="B23" s="1">
        <v>0.19800000000000001</v>
      </c>
      <c r="C23" s="1">
        <v>0.85680000000000001</v>
      </c>
      <c r="D23">
        <v>2.82</v>
      </c>
      <c r="E23">
        <v>159</v>
      </c>
      <c r="F23" t="s">
        <v>288</v>
      </c>
      <c r="G23" s="1">
        <v>0.49630000000000002</v>
      </c>
    </row>
    <row r="24" spans="1:7">
      <c r="A24" t="s">
        <v>7</v>
      </c>
      <c r="B24" s="1">
        <v>0.183</v>
      </c>
      <c r="C24" s="1">
        <v>5.5300000000000002E-2</v>
      </c>
      <c r="D24">
        <v>2.42</v>
      </c>
      <c r="E24">
        <v>170</v>
      </c>
      <c r="F24" t="s">
        <v>289</v>
      </c>
      <c r="G24" s="1">
        <v>0.49330000000000002</v>
      </c>
    </row>
    <row r="25" spans="1:7">
      <c r="A25" t="s">
        <v>10</v>
      </c>
      <c r="B25" s="1">
        <v>0.17399999999999999</v>
      </c>
      <c r="C25" s="1">
        <v>0.121</v>
      </c>
      <c r="D25">
        <v>2.68</v>
      </c>
      <c r="E25">
        <v>49</v>
      </c>
      <c r="F25" t="s">
        <v>253</v>
      </c>
      <c r="G25" s="1">
        <v>0.50280000000000002</v>
      </c>
    </row>
    <row r="26" spans="1:7">
      <c r="A26" t="s">
        <v>35</v>
      </c>
      <c r="B26" s="1">
        <v>0.155</v>
      </c>
      <c r="C26" s="1">
        <v>1.26E-2</v>
      </c>
      <c r="D26">
        <v>2.15</v>
      </c>
      <c r="E26">
        <v>174</v>
      </c>
      <c r="F26" t="s">
        <v>256</v>
      </c>
      <c r="G26" s="1">
        <v>0.50639999999999996</v>
      </c>
    </row>
    <row r="27" spans="1:7">
      <c r="A27" t="s">
        <v>19</v>
      </c>
      <c r="B27" s="1">
        <v>0.14699999999999999</v>
      </c>
      <c r="C27" s="1">
        <v>7.6999999999999999E-2</v>
      </c>
      <c r="D27">
        <v>1.81</v>
      </c>
      <c r="E27">
        <v>142</v>
      </c>
      <c r="F27" t="s">
        <v>251</v>
      </c>
      <c r="G27" s="1">
        <v>0.42620000000000002</v>
      </c>
    </row>
    <row r="28" spans="1:7">
      <c r="A28" t="s">
        <v>83</v>
      </c>
      <c r="B28" s="1">
        <v>0.14299999999999999</v>
      </c>
      <c r="C28" s="1">
        <v>1.32E-2</v>
      </c>
      <c r="D28">
        <v>2.42</v>
      </c>
      <c r="E28">
        <v>33</v>
      </c>
      <c r="F28" t="s">
        <v>268</v>
      </c>
      <c r="G28" s="1">
        <v>0.42909999999999998</v>
      </c>
    </row>
    <row r="29" spans="1:7">
      <c r="A29" t="s">
        <v>20</v>
      </c>
      <c r="B29" s="1">
        <v>0.13100000000000001</v>
      </c>
      <c r="C29" s="1">
        <v>1.4500000000000001E-2</v>
      </c>
      <c r="D29">
        <v>2.2999999999999998</v>
      </c>
      <c r="E29">
        <v>160</v>
      </c>
      <c r="F29" t="s">
        <v>250</v>
      </c>
      <c r="G29" s="1">
        <v>0.47920000000000001</v>
      </c>
    </row>
    <row r="30" spans="1:7">
      <c r="A30" t="s">
        <v>27</v>
      </c>
      <c r="B30" s="1">
        <v>0.124</v>
      </c>
      <c r="C30" s="1">
        <v>0.22439999999999999</v>
      </c>
      <c r="D30">
        <v>2.67</v>
      </c>
      <c r="E30">
        <v>182</v>
      </c>
      <c r="F30" t="s">
        <v>290</v>
      </c>
      <c r="G30" s="1">
        <v>0.54579999999999995</v>
      </c>
    </row>
    <row r="31" spans="1:7">
      <c r="A31" t="s">
        <v>24</v>
      </c>
      <c r="B31" s="1">
        <v>0.121</v>
      </c>
      <c r="C31" s="1">
        <v>0.22819999999999999</v>
      </c>
      <c r="D31">
        <v>3.05</v>
      </c>
      <c r="E31">
        <v>154</v>
      </c>
      <c r="F31" t="s">
        <v>291</v>
      </c>
      <c r="G31" s="1">
        <v>0.4713</v>
      </c>
    </row>
    <row r="32" spans="1:7">
      <c r="A32" t="s">
        <v>16</v>
      </c>
      <c r="B32" s="1">
        <v>0.113</v>
      </c>
      <c r="C32" s="1">
        <v>6.8999999999999999E-3</v>
      </c>
      <c r="D32">
        <v>3.27</v>
      </c>
      <c r="E32">
        <v>30</v>
      </c>
      <c r="F32" t="s">
        <v>252</v>
      </c>
      <c r="G32" s="1">
        <v>0.51090000000000002</v>
      </c>
    </row>
    <row r="33" spans="1:7">
      <c r="A33" t="s">
        <v>28</v>
      </c>
      <c r="B33" s="1">
        <v>0.11</v>
      </c>
      <c r="C33" s="1">
        <v>2.1700000000000001E-2</v>
      </c>
      <c r="D33">
        <v>2.73</v>
      </c>
      <c r="E33">
        <v>14</v>
      </c>
      <c r="F33" t="s">
        <v>250</v>
      </c>
      <c r="G33" s="1">
        <v>0.52700000000000002</v>
      </c>
    </row>
    <row r="34" spans="1:7">
      <c r="A34" t="s">
        <v>30</v>
      </c>
      <c r="B34" s="1">
        <v>0.109</v>
      </c>
      <c r="C34" s="1">
        <v>5.3400000000000003E-2</v>
      </c>
      <c r="D34">
        <v>2.15</v>
      </c>
      <c r="E34">
        <v>173</v>
      </c>
      <c r="F34" t="s">
        <v>257</v>
      </c>
      <c r="G34" s="1">
        <v>0.4955</v>
      </c>
    </row>
    <row r="35" spans="1:7">
      <c r="A35" t="s">
        <v>63</v>
      </c>
      <c r="B35" s="1">
        <v>0.10100000000000001</v>
      </c>
      <c r="C35" s="1">
        <v>6.3E-3</v>
      </c>
      <c r="D35">
        <v>3.14</v>
      </c>
      <c r="E35">
        <v>75</v>
      </c>
      <c r="F35" t="s">
        <v>277</v>
      </c>
      <c r="G35" s="1">
        <v>0.48530000000000001</v>
      </c>
    </row>
    <row r="36" spans="1:7">
      <c r="A36" t="s">
        <v>37</v>
      </c>
      <c r="B36" s="1">
        <v>9.8000000000000004E-2</v>
      </c>
      <c r="C36" s="1">
        <v>8.8999999999999996E-2</v>
      </c>
      <c r="D36">
        <v>1.99</v>
      </c>
      <c r="E36">
        <v>164</v>
      </c>
      <c r="F36" t="s">
        <v>292</v>
      </c>
      <c r="G36" s="1">
        <v>0.56279999999999997</v>
      </c>
    </row>
    <row r="37" spans="1:7">
      <c r="A37" t="s">
        <v>60</v>
      </c>
      <c r="B37" s="1">
        <v>9.6000000000000002E-2</v>
      </c>
      <c r="C37" s="1">
        <v>1.26E-2</v>
      </c>
      <c r="D37">
        <v>2.08</v>
      </c>
      <c r="E37">
        <v>170</v>
      </c>
      <c r="F37" t="s">
        <v>271</v>
      </c>
      <c r="G37" s="1">
        <v>0.4667</v>
      </c>
    </row>
    <row r="38" spans="1:7">
      <c r="A38" t="s">
        <v>108</v>
      </c>
      <c r="B38" s="1">
        <v>9.5000000000000001E-2</v>
      </c>
      <c r="C38" s="1">
        <v>2.7300000000000001E-2</v>
      </c>
      <c r="D38">
        <v>2.4700000000000002</v>
      </c>
      <c r="E38">
        <v>31</v>
      </c>
      <c r="F38" t="s">
        <v>293</v>
      </c>
      <c r="G38" s="1">
        <v>0.52329999999999999</v>
      </c>
    </row>
    <row r="39" spans="1:7">
      <c r="A39" t="s">
        <v>38</v>
      </c>
      <c r="B39" s="1">
        <v>8.8999999999999996E-2</v>
      </c>
      <c r="C39" s="1">
        <v>7.8299999999999995E-2</v>
      </c>
      <c r="D39">
        <v>3.05</v>
      </c>
      <c r="E39">
        <v>127</v>
      </c>
      <c r="F39" t="s">
        <v>245</v>
      </c>
      <c r="G39" s="1">
        <v>0.4254</v>
      </c>
    </row>
    <row r="40" spans="1:7">
      <c r="A40" t="s">
        <v>93</v>
      </c>
      <c r="B40" s="1">
        <v>8.1000000000000003E-2</v>
      </c>
      <c r="C40" s="1">
        <v>2.2000000000000001E-3</v>
      </c>
      <c r="D40">
        <v>3.02</v>
      </c>
      <c r="E40">
        <v>35</v>
      </c>
      <c r="F40" t="s">
        <v>294</v>
      </c>
      <c r="G40" s="1">
        <v>0.39629999999999999</v>
      </c>
    </row>
    <row r="41" spans="1:7">
      <c r="A41" t="s">
        <v>39</v>
      </c>
      <c r="B41" s="1">
        <v>0.08</v>
      </c>
      <c r="C41" s="1">
        <v>6.8999999999999999E-3</v>
      </c>
      <c r="D41">
        <v>2.2400000000000002</v>
      </c>
      <c r="E41">
        <v>172</v>
      </c>
      <c r="F41" t="s">
        <v>295</v>
      </c>
      <c r="G41" s="1">
        <v>0.4783</v>
      </c>
    </row>
    <row r="42" spans="1:7">
      <c r="A42" t="s">
        <v>75</v>
      </c>
      <c r="B42" s="1">
        <v>7.4999999999999997E-2</v>
      </c>
      <c r="C42" s="1">
        <v>5.0000000000000001E-3</v>
      </c>
      <c r="D42">
        <v>2.41</v>
      </c>
      <c r="E42">
        <v>165</v>
      </c>
      <c r="F42" t="s">
        <v>296</v>
      </c>
      <c r="G42" s="1">
        <v>0.44740000000000002</v>
      </c>
    </row>
    <row r="43" spans="1:7">
      <c r="A43" t="s">
        <v>31</v>
      </c>
      <c r="B43" s="1">
        <v>7.0000000000000007E-2</v>
      </c>
      <c r="C43" s="1">
        <v>1.0999999999999999E-2</v>
      </c>
      <c r="D43">
        <v>2.91</v>
      </c>
      <c r="E43">
        <v>46</v>
      </c>
      <c r="F43" t="s">
        <v>297</v>
      </c>
      <c r="G43" s="1">
        <v>0.43659999999999999</v>
      </c>
    </row>
    <row r="44" spans="1:7">
      <c r="A44" t="s">
        <v>72</v>
      </c>
      <c r="B44" s="1">
        <v>7.0000000000000007E-2</v>
      </c>
      <c r="C44" s="1">
        <v>2.8E-3</v>
      </c>
      <c r="D44">
        <v>2.58</v>
      </c>
      <c r="E44">
        <v>128</v>
      </c>
      <c r="F44" t="s">
        <v>250</v>
      </c>
      <c r="G44" s="1">
        <v>0.54610000000000003</v>
      </c>
    </row>
    <row r="45" spans="1:7">
      <c r="A45" t="s">
        <v>42</v>
      </c>
      <c r="B45" s="1">
        <v>6.5000000000000002E-2</v>
      </c>
      <c r="C45" s="1">
        <v>2.2000000000000001E-3</v>
      </c>
      <c r="D45">
        <v>2.4</v>
      </c>
      <c r="E45">
        <v>133</v>
      </c>
      <c r="F45" t="s">
        <v>248</v>
      </c>
      <c r="G45" s="1">
        <v>0.44700000000000001</v>
      </c>
    </row>
    <row r="46" spans="1:7">
      <c r="A46" t="s">
        <v>50</v>
      </c>
      <c r="B46" s="1">
        <v>6.2E-2</v>
      </c>
      <c r="C46" s="1">
        <v>9.7000000000000003E-3</v>
      </c>
      <c r="D46">
        <v>3.4</v>
      </c>
      <c r="E46">
        <v>172</v>
      </c>
      <c r="F46" t="s">
        <v>264</v>
      </c>
      <c r="G46" s="1">
        <v>0.53600000000000003</v>
      </c>
    </row>
    <row r="47" spans="1:7">
      <c r="A47" t="s">
        <v>87</v>
      </c>
      <c r="B47" s="1">
        <v>6.2E-2</v>
      </c>
      <c r="C47" s="1">
        <v>1.67E-2</v>
      </c>
      <c r="D47">
        <v>2.71</v>
      </c>
      <c r="E47">
        <v>157</v>
      </c>
      <c r="F47" t="s">
        <v>267</v>
      </c>
      <c r="G47" s="1">
        <v>0.57140000000000002</v>
      </c>
    </row>
    <row r="48" spans="1:7">
      <c r="A48" t="s">
        <v>43</v>
      </c>
      <c r="B48" s="1">
        <v>5.5E-2</v>
      </c>
      <c r="C48" s="1">
        <v>2.8899999999999999E-2</v>
      </c>
      <c r="D48">
        <v>2.7</v>
      </c>
      <c r="E48">
        <v>149</v>
      </c>
      <c r="F48" t="s">
        <v>275</v>
      </c>
      <c r="G48" s="1">
        <v>0.47749999999999998</v>
      </c>
    </row>
    <row r="49" spans="1:7">
      <c r="A49" t="s">
        <v>53</v>
      </c>
      <c r="B49" s="1">
        <v>5.2999999999999999E-2</v>
      </c>
      <c r="C49" s="1">
        <v>2.6700000000000002E-2</v>
      </c>
      <c r="D49">
        <v>3.01</v>
      </c>
      <c r="E49">
        <v>165</v>
      </c>
      <c r="F49" t="s">
        <v>277</v>
      </c>
      <c r="G49" s="1">
        <v>0.59260000000000002</v>
      </c>
    </row>
    <row r="50" spans="1:7">
      <c r="A50" t="s">
        <v>15</v>
      </c>
      <c r="B50" s="1">
        <v>5.2999999999999999E-2</v>
      </c>
      <c r="C50" s="1">
        <v>4.4000000000000003E-3</v>
      </c>
      <c r="D50">
        <v>2.65</v>
      </c>
      <c r="E50">
        <v>182</v>
      </c>
      <c r="F50" t="s">
        <v>271</v>
      </c>
      <c r="G50" s="1">
        <v>0.49070000000000003</v>
      </c>
    </row>
    <row r="51" spans="1:7">
      <c r="A51" t="s">
        <v>26</v>
      </c>
      <c r="B51" s="1">
        <v>5.0999999999999997E-2</v>
      </c>
      <c r="C51" s="1">
        <v>3.0999999999999999E-3</v>
      </c>
      <c r="D51">
        <v>2.85</v>
      </c>
      <c r="E51">
        <v>39</v>
      </c>
      <c r="F51" t="s">
        <v>298</v>
      </c>
      <c r="G51" s="1">
        <v>0.4466</v>
      </c>
    </row>
    <row r="52" spans="1:7">
      <c r="A52" t="s">
        <v>71</v>
      </c>
      <c r="B52" s="1">
        <v>0.05</v>
      </c>
      <c r="C52" s="1">
        <v>1.54E-2</v>
      </c>
      <c r="D52">
        <v>2.91</v>
      </c>
      <c r="E52">
        <v>167</v>
      </c>
      <c r="F52" t="s">
        <v>299</v>
      </c>
      <c r="G52" s="1">
        <v>0.53469999999999995</v>
      </c>
    </row>
    <row r="53" spans="1:7">
      <c r="A53" t="s">
        <v>29</v>
      </c>
      <c r="B53" s="1">
        <v>4.7E-2</v>
      </c>
      <c r="C53" s="1">
        <v>1.1299999999999999E-2</v>
      </c>
      <c r="D53">
        <v>2.95</v>
      </c>
      <c r="E53">
        <v>15</v>
      </c>
      <c r="F53" t="s">
        <v>300</v>
      </c>
      <c r="G53" s="1">
        <v>0.50529999999999997</v>
      </c>
    </row>
    <row r="54" spans="1:7">
      <c r="A54" t="s">
        <v>49</v>
      </c>
      <c r="B54" s="1">
        <v>4.5999999999999999E-2</v>
      </c>
      <c r="C54" s="1">
        <v>3.8E-3</v>
      </c>
      <c r="D54">
        <v>2.6</v>
      </c>
      <c r="E54">
        <v>178</v>
      </c>
      <c r="F54" t="s">
        <v>258</v>
      </c>
      <c r="G54" s="1">
        <v>0.54259999999999997</v>
      </c>
    </row>
    <row r="55" spans="1:7">
      <c r="A55" t="s">
        <v>98</v>
      </c>
      <c r="B55" s="1">
        <v>4.5999999999999999E-2</v>
      </c>
      <c r="C55" s="1">
        <v>8.2000000000000007E-3</v>
      </c>
      <c r="D55">
        <v>2.59</v>
      </c>
      <c r="E55">
        <v>157</v>
      </c>
      <c r="F55" t="s">
        <v>301</v>
      </c>
      <c r="G55" s="1">
        <v>0.59570000000000001</v>
      </c>
    </row>
    <row r="56" spans="1:7">
      <c r="A56" t="s">
        <v>51</v>
      </c>
      <c r="B56" s="1">
        <v>4.3999999999999997E-2</v>
      </c>
      <c r="C56" s="1">
        <v>5.9400000000000001E-2</v>
      </c>
      <c r="D56">
        <v>3.41</v>
      </c>
      <c r="E56">
        <v>15</v>
      </c>
      <c r="F56" t="s">
        <v>269</v>
      </c>
      <c r="G56" s="1">
        <v>0.57299999999999995</v>
      </c>
    </row>
    <row r="57" spans="1:7">
      <c r="A57" t="s">
        <v>41</v>
      </c>
      <c r="B57" s="1">
        <v>4.2000000000000003E-2</v>
      </c>
      <c r="C57" s="1">
        <v>5.0000000000000001E-3</v>
      </c>
      <c r="D57">
        <v>2.8</v>
      </c>
      <c r="E57">
        <v>113</v>
      </c>
      <c r="F57" t="s">
        <v>302</v>
      </c>
      <c r="G57" s="1">
        <v>0.51759999999999995</v>
      </c>
    </row>
    <row r="58" spans="1:7">
      <c r="A58" t="s">
        <v>33</v>
      </c>
      <c r="B58" s="1">
        <v>4.1000000000000002E-2</v>
      </c>
      <c r="C58" s="1">
        <v>7.1999999999999998E-3</v>
      </c>
      <c r="D58">
        <v>2.67</v>
      </c>
      <c r="E58">
        <v>31</v>
      </c>
      <c r="F58" t="s">
        <v>303</v>
      </c>
      <c r="G58" s="1">
        <v>0.45119999999999999</v>
      </c>
    </row>
    <row r="59" spans="1:7">
      <c r="A59" t="s">
        <v>69</v>
      </c>
      <c r="B59" s="1">
        <v>0.04</v>
      </c>
      <c r="C59" s="1">
        <v>4.3400000000000001E-2</v>
      </c>
      <c r="D59">
        <v>2.33</v>
      </c>
      <c r="E59">
        <v>149</v>
      </c>
      <c r="F59" t="s">
        <v>304</v>
      </c>
      <c r="G59" s="1">
        <v>0.53090000000000004</v>
      </c>
    </row>
    <row r="60" spans="1:7">
      <c r="A60" t="s">
        <v>89</v>
      </c>
      <c r="B60" s="1">
        <v>0.04</v>
      </c>
      <c r="C60" s="1">
        <v>7.1999999999999998E-3</v>
      </c>
      <c r="D60">
        <v>2.4900000000000002</v>
      </c>
      <c r="E60">
        <v>79</v>
      </c>
      <c r="F60" t="s">
        <v>305</v>
      </c>
      <c r="G60" s="1">
        <v>0.57499999999999996</v>
      </c>
    </row>
    <row r="61" spans="1:7">
      <c r="A61" t="s">
        <v>100</v>
      </c>
      <c r="B61" s="1">
        <v>0.04</v>
      </c>
      <c r="C61" s="1">
        <v>4.4000000000000003E-3</v>
      </c>
      <c r="D61">
        <v>2.42</v>
      </c>
      <c r="E61">
        <v>116</v>
      </c>
      <c r="F61" t="s">
        <v>306</v>
      </c>
      <c r="G61" s="1">
        <v>0.51249999999999996</v>
      </c>
    </row>
    <row r="62" spans="1:7">
      <c r="A62" t="s">
        <v>86</v>
      </c>
      <c r="B62" s="1">
        <v>3.6999999999999998E-2</v>
      </c>
      <c r="C62" s="1">
        <v>2.1399999999999999E-2</v>
      </c>
      <c r="D62">
        <v>2.84</v>
      </c>
      <c r="E62">
        <v>164</v>
      </c>
      <c r="F62" t="s">
        <v>257</v>
      </c>
      <c r="G62" s="1">
        <v>0.48649999999999999</v>
      </c>
    </row>
    <row r="63" spans="1:7">
      <c r="A63" t="s">
        <v>12</v>
      </c>
      <c r="B63" s="1">
        <v>3.6999999999999998E-2</v>
      </c>
      <c r="C63" s="1">
        <v>5.9999999999999995E-4</v>
      </c>
      <c r="D63">
        <v>2.0499999999999998</v>
      </c>
      <c r="E63">
        <v>77</v>
      </c>
      <c r="F63" t="s">
        <v>277</v>
      </c>
      <c r="G63" s="1">
        <v>0.3649</v>
      </c>
    </row>
    <row r="64" spans="1:7">
      <c r="A64" t="s">
        <v>211</v>
      </c>
      <c r="B64" s="1">
        <v>3.6999999999999998E-2</v>
      </c>
      <c r="C64" s="1">
        <v>2.64E-2</v>
      </c>
      <c r="D64">
        <v>2.69</v>
      </c>
      <c r="E64">
        <v>154</v>
      </c>
      <c r="F64" t="s">
        <v>307</v>
      </c>
      <c r="G64" s="1">
        <v>0.57330000000000003</v>
      </c>
    </row>
    <row r="65" spans="1:7">
      <c r="A65" t="s">
        <v>25</v>
      </c>
      <c r="B65" s="1">
        <v>3.6999999999999998E-2</v>
      </c>
      <c r="C65" s="1">
        <v>1.26E-2</v>
      </c>
      <c r="D65">
        <v>2.86</v>
      </c>
      <c r="E65">
        <v>44</v>
      </c>
      <c r="F65" t="s">
        <v>247</v>
      </c>
      <c r="G65" s="1">
        <v>0.52700000000000002</v>
      </c>
    </row>
    <row r="66" spans="1:7">
      <c r="A66" t="s">
        <v>92</v>
      </c>
      <c r="B66" s="1">
        <v>3.5999999999999997E-2</v>
      </c>
      <c r="C66" s="1">
        <v>3.8E-3</v>
      </c>
      <c r="D66">
        <v>2.72</v>
      </c>
      <c r="E66">
        <v>166</v>
      </c>
      <c r="F66" t="s">
        <v>284</v>
      </c>
      <c r="G66" s="1">
        <v>0.49320000000000003</v>
      </c>
    </row>
    <row r="67" spans="1:7">
      <c r="A67" t="s">
        <v>64</v>
      </c>
      <c r="B67" s="1">
        <v>3.4000000000000002E-2</v>
      </c>
      <c r="C67" s="1">
        <v>4.1000000000000003E-3</v>
      </c>
      <c r="D67">
        <v>2.02</v>
      </c>
      <c r="E67">
        <v>159</v>
      </c>
      <c r="F67" t="s">
        <v>273</v>
      </c>
      <c r="G67" s="1">
        <v>0.43480000000000002</v>
      </c>
    </row>
    <row r="68" spans="1:7">
      <c r="A68" t="s">
        <v>68</v>
      </c>
      <c r="B68" s="1">
        <v>3.4000000000000002E-2</v>
      </c>
      <c r="C68" s="1">
        <v>2.9999999999999997E-4</v>
      </c>
      <c r="D68">
        <v>2.48</v>
      </c>
      <c r="E68">
        <v>164</v>
      </c>
      <c r="F68" t="s">
        <v>265</v>
      </c>
      <c r="G68" s="1">
        <v>0.4783</v>
      </c>
    </row>
    <row r="69" spans="1:7">
      <c r="A69" t="s">
        <v>55</v>
      </c>
      <c r="B69" s="1">
        <v>3.4000000000000002E-2</v>
      </c>
      <c r="C69" s="1">
        <v>2.3599999999999999E-2</v>
      </c>
      <c r="D69">
        <v>2.92</v>
      </c>
      <c r="E69">
        <v>169</v>
      </c>
      <c r="F69" t="s">
        <v>308</v>
      </c>
      <c r="G69" s="1">
        <v>0.57350000000000001</v>
      </c>
    </row>
    <row r="70" spans="1:7">
      <c r="A70" t="s">
        <v>111</v>
      </c>
      <c r="B70" s="1">
        <v>3.2000000000000001E-2</v>
      </c>
      <c r="C70" s="1">
        <v>4.6199999999999998E-2</v>
      </c>
      <c r="D70">
        <v>2.5</v>
      </c>
      <c r="E70">
        <v>92</v>
      </c>
      <c r="F70" t="s">
        <v>309</v>
      </c>
      <c r="G70" s="1">
        <v>0.49230000000000002</v>
      </c>
    </row>
    <row r="71" spans="1:7">
      <c r="A71" t="s">
        <v>114</v>
      </c>
      <c r="B71" s="1">
        <v>3.2000000000000001E-2</v>
      </c>
      <c r="C71" s="1">
        <v>1.6000000000000001E-3</v>
      </c>
      <c r="D71">
        <v>2.8</v>
      </c>
      <c r="E71">
        <v>164</v>
      </c>
      <c r="F71" t="s">
        <v>279</v>
      </c>
      <c r="G71" s="1">
        <v>0.51559999999999995</v>
      </c>
    </row>
    <row r="72" spans="1:7">
      <c r="A72" t="s">
        <v>96</v>
      </c>
      <c r="B72" s="1">
        <v>3.1E-2</v>
      </c>
      <c r="C72" s="1">
        <v>1.9E-3</v>
      </c>
      <c r="D72">
        <v>3</v>
      </c>
      <c r="E72">
        <v>46</v>
      </c>
      <c r="F72" t="s">
        <v>284</v>
      </c>
      <c r="G72" s="1">
        <v>0.50790000000000002</v>
      </c>
    </row>
    <row r="73" spans="1:7">
      <c r="A73" t="s">
        <v>94</v>
      </c>
      <c r="B73" s="1">
        <v>2.7E-2</v>
      </c>
      <c r="C73" s="1">
        <v>2.2000000000000001E-3</v>
      </c>
      <c r="D73">
        <v>2.44</v>
      </c>
      <c r="E73">
        <v>21</v>
      </c>
      <c r="F73" t="s">
        <v>310</v>
      </c>
      <c r="G73" s="1">
        <v>0.44440000000000002</v>
      </c>
    </row>
    <row r="74" spans="1:7">
      <c r="A74" t="s">
        <v>57</v>
      </c>
      <c r="B74" s="1">
        <v>2.7E-2</v>
      </c>
      <c r="C74" s="1">
        <v>3.0999999999999999E-3</v>
      </c>
      <c r="D74">
        <v>2.04</v>
      </c>
      <c r="E74">
        <v>162</v>
      </c>
      <c r="F74" t="s">
        <v>272</v>
      </c>
      <c r="G74" s="1">
        <v>0.45450000000000002</v>
      </c>
    </row>
    <row r="75" spans="1:7">
      <c r="A75" t="s">
        <v>79</v>
      </c>
      <c r="B75" s="1">
        <v>2.5999999999999999E-2</v>
      </c>
      <c r="C75" s="1">
        <v>5.9400000000000001E-2</v>
      </c>
      <c r="D75">
        <v>2.12</v>
      </c>
      <c r="E75">
        <v>154</v>
      </c>
      <c r="F75" t="s">
        <v>311</v>
      </c>
      <c r="G75" s="1">
        <v>0.55769999999999997</v>
      </c>
    </row>
    <row r="76" spans="1:7">
      <c r="A76" t="s">
        <v>58</v>
      </c>
      <c r="B76" s="1">
        <v>2.5999999999999999E-2</v>
      </c>
      <c r="C76" s="1">
        <v>2.5000000000000001E-3</v>
      </c>
      <c r="D76">
        <v>2.48</v>
      </c>
      <c r="E76">
        <v>45</v>
      </c>
      <c r="F76" t="s">
        <v>268</v>
      </c>
      <c r="G76" s="1">
        <v>0.50939999999999996</v>
      </c>
    </row>
    <row r="77" spans="1:7">
      <c r="A77" t="s">
        <v>70</v>
      </c>
      <c r="B77" s="1">
        <v>2.5999999999999999E-2</v>
      </c>
      <c r="C77" s="1">
        <v>8.9999999999999998E-4</v>
      </c>
      <c r="D77">
        <v>3.73</v>
      </c>
      <c r="E77">
        <v>14</v>
      </c>
      <c r="F77" t="s">
        <v>270</v>
      </c>
      <c r="G77" s="1">
        <v>0.58489999999999998</v>
      </c>
    </row>
    <row r="78" spans="1:7">
      <c r="A78" t="s">
        <v>21</v>
      </c>
      <c r="B78" s="1">
        <v>2.4E-2</v>
      </c>
      <c r="C78" s="1">
        <v>3.0999999999999999E-3</v>
      </c>
      <c r="D78">
        <v>3.08</v>
      </c>
      <c r="E78">
        <v>27</v>
      </c>
      <c r="F78" t="s">
        <v>264</v>
      </c>
      <c r="G78" s="1">
        <v>0.45829999999999999</v>
      </c>
    </row>
    <row r="79" spans="1:7">
      <c r="A79" t="s">
        <v>137</v>
      </c>
      <c r="B79" s="1">
        <v>2.3E-2</v>
      </c>
      <c r="C79" s="1">
        <v>1.54E-2</v>
      </c>
      <c r="D79">
        <v>2.31</v>
      </c>
      <c r="E79">
        <v>166</v>
      </c>
      <c r="F79" t="s">
        <v>305</v>
      </c>
      <c r="G79" s="1">
        <v>0.55320000000000003</v>
      </c>
    </row>
    <row r="80" spans="1:7">
      <c r="A80" t="s">
        <v>118</v>
      </c>
      <c r="B80" s="1">
        <v>2.3E-2</v>
      </c>
      <c r="C80" s="1">
        <v>8.9999999999999998E-4</v>
      </c>
      <c r="D80">
        <v>3.31</v>
      </c>
      <c r="E80">
        <v>186</v>
      </c>
      <c r="F80" t="s">
        <v>312</v>
      </c>
      <c r="G80" s="1">
        <v>0.52170000000000005</v>
      </c>
    </row>
    <row r="81" spans="1:7">
      <c r="A81" t="s">
        <v>104</v>
      </c>
      <c r="B81" s="1">
        <v>2.1999999999999999E-2</v>
      </c>
      <c r="C81" s="1">
        <v>3.8E-3</v>
      </c>
      <c r="D81">
        <v>3.1</v>
      </c>
      <c r="E81">
        <v>161</v>
      </c>
      <c r="F81" t="s">
        <v>313</v>
      </c>
      <c r="G81" s="1">
        <v>0.62219999999999998</v>
      </c>
    </row>
    <row r="82" spans="1:7">
      <c r="A82" t="s">
        <v>97</v>
      </c>
      <c r="B82" s="1">
        <v>2.1999999999999999E-2</v>
      </c>
      <c r="C82" s="1">
        <v>5.9999999999999995E-4</v>
      </c>
      <c r="D82">
        <v>2.25</v>
      </c>
      <c r="E82">
        <v>42</v>
      </c>
      <c r="F82" t="s">
        <v>314</v>
      </c>
      <c r="G82" s="1">
        <v>0.6</v>
      </c>
    </row>
    <row r="83" spans="1:7">
      <c r="A83" t="s">
        <v>17</v>
      </c>
      <c r="B83" s="1">
        <v>2.1999999999999999E-2</v>
      </c>
      <c r="C83" s="1">
        <v>0</v>
      </c>
      <c r="D83">
        <v>2.83</v>
      </c>
      <c r="E83">
        <v>176</v>
      </c>
      <c r="F83" t="s">
        <v>315</v>
      </c>
      <c r="G83" s="1">
        <v>0.54549999999999998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14"/>
  <sheetViews>
    <sheetView tabSelected="1" workbookViewId="0">
      <selection activeCell="V26" sqref="V26"/>
    </sheetView>
  </sheetViews>
  <sheetFormatPr defaultRowHeight="16.5"/>
  <cols>
    <col min="1" max="1" width="17.875" bestFit="1" customWidth="1"/>
    <col min="2" max="2" width="9" style="7"/>
    <col min="6" max="6" width="0" hidden="1" customWidth="1"/>
    <col min="7" max="7" width="9.5" customWidth="1"/>
    <col min="8" max="8" width="12" customWidth="1"/>
    <col min="9" max="9" width="6.75" customWidth="1"/>
    <col min="10" max="18" width="6.75" hidden="1" customWidth="1"/>
    <col min="19" max="19" width="9" customWidth="1"/>
    <col min="20" max="20" width="7.375" customWidth="1"/>
    <col min="21" max="21" width="13.5" customWidth="1"/>
    <col min="22" max="22" width="12.125" customWidth="1"/>
    <col min="27" max="27" width="11.625" bestFit="1" customWidth="1"/>
  </cols>
  <sheetData>
    <row r="1" spans="1:26">
      <c r="A1" t="s">
        <v>0</v>
      </c>
      <c r="B1" s="1" t="s">
        <v>1</v>
      </c>
      <c r="C1" s="1" t="s">
        <v>2</v>
      </c>
      <c r="D1" s="7" t="s">
        <v>208</v>
      </c>
      <c r="E1" s="7" t="s">
        <v>243</v>
      </c>
      <c r="F1" t="s">
        <v>209</v>
      </c>
      <c r="G1" t="s">
        <v>317</v>
      </c>
      <c r="H1" t="s">
        <v>167</v>
      </c>
      <c r="I1" t="s">
        <v>145</v>
      </c>
      <c r="J1" t="s">
        <v>147</v>
      </c>
      <c r="K1" t="s">
        <v>146</v>
      </c>
      <c r="L1" t="s">
        <v>148</v>
      </c>
      <c r="M1" t="s">
        <v>163</v>
      </c>
      <c r="N1" t="s">
        <v>164</v>
      </c>
      <c r="O1" t="s">
        <v>165</v>
      </c>
      <c r="P1" t="s">
        <v>168</v>
      </c>
      <c r="Q1" t="s">
        <v>169</v>
      </c>
      <c r="R1" t="s">
        <v>170</v>
      </c>
      <c r="S1" t="s">
        <v>171</v>
      </c>
      <c r="T1" t="s">
        <v>174</v>
      </c>
      <c r="U1" t="s">
        <v>173</v>
      </c>
      <c r="V1" t="s">
        <v>215</v>
      </c>
      <c r="Y1" t="s">
        <v>210</v>
      </c>
      <c r="Z1" t="s">
        <v>274</v>
      </c>
    </row>
    <row r="2" spans="1:26">
      <c r="A2" s="9" t="str">
        <f>input!A2</f>
        <v>카밀</v>
      </c>
      <c r="B2" s="10">
        <f>input!B2</f>
        <v>0.34100000000000003</v>
      </c>
      <c r="C2" s="10">
        <f>input!C2</f>
        <v>0.66159999999999997</v>
      </c>
      <c r="D2" s="10">
        <f>B2+C2</f>
        <v>1.0025999999999999</v>
      </c>
      <c r="E2" s="10">
        <f>input!G2</f>
        <v>0.5615</v>
      </c>
      <c r="F2" s="11">
        <f>E2-0.5</f>
        <v>6.1499999999999999E-2</v>
      </c>
      <c r="G2" s="12">
        <f>((E2+$Z$2)*C2*0.5+B2*E2)/(0.5*C2+B2)</f>
        <v>0.59596859184281037</v>
      </c>
      <c r="H2" s="12">
        <f>(G2*B2+(0.073*2-B2)*0.5)/(0.073*2)</f>
        <v>0.72414582067396127</v>
      </c>
      <c r="I2" s="13">
        <f>$Y$2*B2</f>
        <v>811.58</v>
      </c>
      <c r="J2" s="13">
        <f>I2*E2</f>
        <v>455.70217000000002</v>
      </c>
      <c r="K2" s="13">
        <f>I2-J2</f>
        <v>355.87783000000002</v>
      </c>
      <c r="L2" s="13">
        <f>J2-K2</f>
        <v>99.824340000000007</v>
      </c>
      <c r="M2" s="13" t="e">
        <f>I2*#REF!</f>
        <v>#REF!</v>
      </c>
      <c r="N2" s="13" t="e">
        <f>I2-M2</f>
        <v>#REF!</v>
      </c>
      <c r="O2" s="13" t="e">
        <f>M2-N2</f>
        <v>#REF!</v>
      </c>
      <c r="P2" s="13">
        <f>I2*H2</f>
        <v>587.70226514257354</v>
      </c>
      <c r="Q2" s="13">
        <f>I2-P2</f>
        <v>223.8777348574265</v>
      </c>
      <c r="R2" s="13">
        <f>P2-Q2</f>
        <v>363.82453028514703</v>
      </c>
      <c r="S2" s="13">
        <f>RANK(E2,$E$2:$E$83)</f>
        <v>13</v>
      </c>
      <c r="T2" s="13">
        <f>RANK(H2,$H$2:$H$83)</f>
        <v>1</v>
      </c>
      <c r="U2" s="13">
        <f>(S2-T2)</f>
        <v>12</v>
      </c>
      <c r="V2" s="9" t="str">
        <f>INDEX(포지션!$B$2:$B$142,MATCH(A2,포지션!$A$2:$A$142))</f>
        <v>정글/탑</v>
      </c>
      <c r="Y2">
        <v>2380</v>
      </c>
      <c r="Z2" s="14">
        <v>7.0000000000000007E-2</v>
      </c>
    </row>
    <row r="3" spans="1:26">
      <c r="A3" s="9" t="str">
        <f>input!A18</f>
        <v>탈론</v>
      </c>
      <c r="B3" s="10">
        <f>input!B18</f>
        <v>0.23</v>
      </c>
      <c r="C3" s="10">
        <f>input!C18</f>
        <v>0.51639999999999997</v>
      </c>
      <c r="D3" s="10">
        <f>B3+C3</f>
        <v>0.74639999999999995</v>
      </c>
      <c r="E3" s="10">
        <f>input!G18</f>
        <v>0.60519999999999996</v>
      </c>
      <c r="F3" s="11">
        <f>E3-0.5</f>
        <v>0.10519999999999996</v>
      </c>
      <c r="G3" s="12">
        <f>((E3+$Z$2)*C3*0.5+B3*E3)/(0.5*C3+B3)</f>
        <v>0.64222171241294546</v>
      </c>
      <c r="H3" s="12">
        <f>(G3*B3+(0.073*2-B3)*0.5)/(0.073*2)</f>
        <v>0.72404790311628398</v>
      </c>
      <c r="I3" s="13">
        <f>$Y$2*B3</f>
        <v>547.4</v>
      </c>
      <c r="J3" s="13">
        <f>I3*E3</f>
        <v>331.28647999999998</v>
      </c>
      <c r="K3" s="13">
        <f>I3-J3</f>
        <v>216.11351999999999</v>
      </c>
      <c r="L3" s="13">
        <f>J3-K3</f>
        <v>115.17295999999999</v>
      </c>
      <c r="M3" s="13" t="e">
        <f>I3*#REF!</f>
        <v>#REF!</v>
      </c>
      <c r="N3" s="13" t="e">
        <f>I3-M3</f>
        <v>#REF!</v>
      </c>
      <c r="O3" s="13" t="e">
        <f>M3-N3</f>
        <v>#REF!</v>
      </c>
      <c r="P3" s="13">
        <f>I3*H3</f>
        <v>396.34382216585385</v>
      </c>
      <c r="Q3" s="13">
        <f>I3-P3</f>
        <v>151.05617783414613</v>
      </c>
      <c r="R3" s="13">
        <f>P3-Q3</f>
        <v>245.28764433170772</v>
      </c>
      <c r="S3" s="13">
        <f>RANK(E3,$E$2:$E$83)</f>
        <v>2</v>
      </c>
      <c r="T3" s="13">
        <f>RANK(H3,$H$2:$H$83)</f>
        <v>2</v>
      </c>
      <c r="U3" s="13">
        <f>(S3-T3)</f>
        <v>0</v>
      </c>
      <c r="V3" s="9" t="str">
        <f>INDEX(포지션!$B$2:$B$142,MATCH(A3,포지션!$A$2:$A$142))</f>
        <v>미드/탑</v>
      </c>
    </row>
    <row r="4" spans="1:26">
      <c r="A4" s="9" t="str">
        <f>input!A10</f>
        <v>탈리야</v>
      </c>
      <c r="B4" s="10">
        <f>input!B10</f>
        <v>0.26</v>
      </c>
      <c r="C4" s="10">
        <f>input!C10</f>
        <v>0.75939999999999996</v>
      </c>
      <c r="D4" s="10">
        <f>B4+C4</f>
        <v>1.0194000000000001</v>
      </c>
      <c r="E4" s="10">
        <f>input!G10</f>
        <v>0.5484</v>
      </c>
      <c r="F4" s="11">
        <f>E4-0.5</f>
        <v>4.8399999999999999E-2</v>
      </c>
      <c r="G4" s="12">
        <f>((E4+$Z$2)*C4*0.5+B4*E4)/(0.5*C4+B4)</f>
        <v>0.58994916367047068</v>
      </c>
      <c r="H4" s="12">
        <f>(G4*B4+(0.073*2-B4)*0.5)/(0.073*2)</f>
        <v>0.66018344215289304</v>
      </c>
      <c r="I4" s="13">
        <f>$Y$2*B4</f>
        <v>618.80000000000007</v>
      </c>
      <c r="J4" s="13">
        <f>I4*E4</f>
        <v>339.34992000000005</v>
      </c>
      <c r="K4" s="13">
        <f>I4-J4</f>
        <v>279.45008000000001</v>
      </c>
      <c r="L4" s="13">
        <f>J4-K4</f>
        <v>59.89984000000004</v>
      </c>
      <c r="M4" s="13" t="e">
        <f>I4*#REF!</f>
        <v>#REF!</v>
      </c>
      <c r="N4" s="13" t="e">
        <f>I4-M4</f>
        <v>#REF!</v>
      </c>
      <c r="O4" s="13" t="e">
        <f>M4-N4</f>
        <v>#REF!</v>
      </c>
      <c r="P4" s="13">
        <f>I4*H4</f>
        <v>408.52151400421025</v>
      </c>
      <c r="Q4" s="13">
        <f>I4-P4</f>
        <v>210.27848599578982</v>
      </c>
      <c r="R4" s="13">
        <f>P4-Q4</f>
        <v>198.24302800842042</v>
      </c>
      <c r="S4" s="13">
        <f>RANK(E4,$E$2:$E$83)</f>
        <v>17</v>
      </c>
      <c r="T4" s="13">
        <f>RANK(H4,$H$2:$H$83)</f>
        <v>3</v>
      </c>
      <c r="U4" s="13">
        <f>(S4-T4)</f>
        <v>14</v>
      </c>
      <c r="V4" s="9" t="str">
        <f>INDEX(포지션!$B$2:$B$142,MATCH(A4,포지션!$A$2:$A$142))</f>
        <v>정글</v>
      </c>
    </row>
    <row r="5" spans="1:26">
      <c r="A5" s="9" t="str">
        <f>input!A16</f>
        <v>피들스틱</v>
      </c>
      <c r="B5" s="10">
        <f>input!B16</f>
        <v>0.24399999999999999</v>
      </c>
      <c r="C5" s="10">
        <f>input!C16</f>
        <v>0.50290000000000001</v>
      </c>
      <c r="D5" s="10">
        <f>B5+C5</f>
        <v>0.74690000000000001</v>
      </c>
      <c r="E5" s="10">
        <f>input!G16</f>
        <v>0.52739999999999998</v>
      </c>
      <c r="F5" s="11">
        <f>E5-0.5</f>
        <v>2.739999999999998E-2</v>
      </c>
      <c r="G5" s="12">
        <f>((E5+$Z$2)*C5*0.5+B5*E5)/(0.5*C5+B5)</f>
        <v>0.56292628923201127</v>
      </c>
      <c r="H5" s="12">
        <f>(G5*B5+(0.073*2-B5)*0.5)/(0.073*2)</f>
        <v>0.60516448337404616</v>
      </c>
      <c r="I5" s="13">
        <f>$Y$2*B5</f>
        <v>580.72</v>
      </c>
      <c r="J5" s="13">
        <f>I5*E5</f>
        <v>306.271728</v>
      </c>
      <c r="K5" s="13">
        <f>I5-J5</f>
        <v>274.44827200000003</v>
      </c>
      <c r="L5" s="13">
        <f>J5-K5</f>
        <v>31.823455999999965</v>
      </c>
      <c r="M5" s="13" t="e">
        <f>I5*#REF!</f>
        <v>#REF!</v>
      </c>
      <c r="N5" s="13" t="e">
        <f>I5-M5</f>
        <v>#REF!</v>
      </c>
      <c r="O5" s="13" t="e">
        <f>M5-N5</f>
        <v>#REF!</v>
      </c>
      <c r="P5" s="13">
        <f>I5*H5</f>
        <v>351.43111878497609</v>
      </c>
      <c r="Q5" s="13">
        <f>I5-P5</f>
        <v>229.28888121502393</v>
      </c>
      <c r="R5" s="13">
        <f>P5-Q5</f>
        <v>122.14223756995216</v>
      </c>
      <c r="S5" s="13">
        <f>RANK(E5,$E$2:$E$83)</f>
        <v>25</v>
      </c>
      <c r="T5" s="13">
        <f>RANK(H5,$H$2:$H$83)</f>
        <v>4</v>
      </c>
      <c r="U5" s="13">
        <f>(S5-T5)</f>
        <v>21</v>
      </c>
      <c r="V5" s="9" t="str">
        <f>INDEX(포지션!$B$2:$B$142,MATCH(A5,포지션!$A$2:$A$142))</f>
        <v>서폿/정글</v>
      </c>
    </row>
    <row r="6" spans="1:26">
      <c r="A6" s="9" t="str">
        <f>input!A3</f>
        <v>야스오</v>
      </c>
      <c r="B6" s="10">
        <f>input!B3</f>
        <v>0.32900000000000001</v>
      </c>
      <c r="C6" s="10">
        <f>input!C3</f>
        <v>0.49380000000000002</v>
      </c>
      <c r="D6" s="10">
        <f>B6+C6</f>
        <v>0.82279999999999998</v>
      </c>
      <c r="E6" s="10">
        <f>input!G3</f>
        <v>0.51429999999999998</v>
      </c>
      <c r="F6" s="11">
        <f>E6-0.5</f>
        <v>1.4299999999999979E-2</v>
      </c>
      <c r="G6" s="12">
        <f>((E6+$Z$2)*C6*0.5+B6*E6)/(0.5*C6+B6)</f>
        <v>0.54431041847542982</v>
      </c>
      <c r="H6" s="12">
        <f>(G6*B6+(0.073*2-B6)*0.5)/(0.073*2)</f>
        <v>0.59985018957819458</v>
      </c>
      <c r="I6" s="13">
        <f>$Y$2*B6</f>
        <v>783.02</v>
      </c>
      <c r="J6" s="13">
        <f>I6*E6</f>
        <v>402.70718599999998</v>
      </c>
      <c r="K6" s="13">
        <f>I6-J6</f>
        <v>380.312814</v>
      </c>
      <c r="L6" s="13">
        <f>J6-K6</f>
        <v>22.394371999999976</v>
      </c>
      <c r="M6" s="13" t="e">
        <f>I6*#REF!</f>
        <v>#REF!</v>
      </c>
      <c r="N6" s="13" t="e">
        <f>I6-M6</f>
        <v>#REF!</v>
      </c>
      <c r="O6" s="13" t="e">
        <f>M6-N6</f>
        <v>#REF!</v>
      </c>
      <c r="P6" s="13">
        <f>I6*H6</f>
        <v>469.6946954435179</v>
      </c>
      <c r="Q6" s="13">
        <f>I6-P6</f>
        <v>313.32530455648208</v>
      </c>
      <c r="R6" s="13">
        <f>P6-Q6</f>
        <v>156.36939088703582</v>
      </c>
      <c r="S6" s="13">
        <f>RANK(E6,$E$2:$E$83)</f>
        <v>36</v>
      </c>
      <c r="T6" s="13">
        <f>RANK(H6,$H$2:$H$83)</f>
        <v>5</v>
      </c>
      <c r="U6" s="13">
        <f>(S6-T6)</f>
        <v>31</v>
      </c>
      <c r="V6" s="9" t="str">
        <f>INDEX(포지션!$B$2:$B$142,MATCH(A6,포지션!$A$2:$A$142))</f>
        <v>미드/탑</v>
      </c>
    </row>
    <row r="7" spans="1:26">
      <c r="A7" s="9" t="str">
        <f>input!A21</f>
        <v>니달리</v>
      </c>
      <c r="B7" s="10">
        <f>input!B21</f>
        <v>0.20399999999999999</v>
      </c>
      <c r="C7" s="10">
        <f>input!C21</f>
        <v>0.1056</v>
      </c>
      <c r="D7" s="10">
        <f>B7+C7</f>
        <v>0.30959999999999999</v>
      </c>
      <c r="E7" s="10">
        <f>input!G21</f>
        <v>0.55449999999999999</v>
      </c>
      <c r="F7" s="11">
        <f>E7-0.5</f>
        <v>5.4499999999999993E-2</v>
      </c>
      <c r="G7" s="12">
        <f>((E7+$Z$2)*C7*0.5+B7*E7)/(0.5*C7+B7)</f>
        <v>0.56889252336448604</v>
      </c>
      <c r="H7" s="12">
        <f>(G7*B7+(0.073*2-B7)*0.5)/(0.073*2)</f>
        <v>0.5962607860709257</v>
      </c>
      <c r="I7" s="13">
        <f>$Y$2*B7</f>
        <v>485.52</v>
      </c>
      <c r="J7" s="13">
        <f>I7*E7</f>
        <v>269.22084000000001</v>
      </c>
      <c r="K7" s="13">
        <f>I7-J7</f>
        <v>216.29915999999997</v>
      </c>
      <c r="L7" s="13">
        <f>J7-K7</f>
        <v>52.921680000000038</v>
      </c>
      <c r="M7" s="13" t="e">
        <f>I7*#REF!</f>
        <v>#REF!</v>
      </c>
      <c r="N7" s="13" t="e">
        <f>I7-M7</f>
        <v>#REF!</v>
      </c>
      <c r="O7" s="13" t="e">
        <f>M7-N7</f>
        <v>#REF!</v>
      </c>
      <c r="P7" s="13">
        <f>I7*H7</f>
        <v>289.49653685315582</v>
      </c>
      <c r="Q7" s="13">
        <f>I7-P7</f>
        <v>196.02346314684416</v>
      </c>
      <c r="R7" s="13">
        <f>P7-Q7</f>
        <v>93.473073706311652</v>
      </c>
      <c r="S7" s="13">
        <f>RANK(E7,$E$2:$E$83)</f>
        <v>15</v>
      </c>
      <c r="T7" s="13">
        <f>RANK(H7,$H$2:$H$83)</f>
        <v>6</v>
      </c>
      <c r="U7" s="13">
        <f>(S7-T7)</f>
        <v>9</v>
      </c>
      <c r="V7" s="9" t="str">
        <f>INDEX(포지션!$B$2:$B$142,MATCH(A7,포지션!$A$2:$A$142))</f>
        <v>정글</v>
      </c>
    </row>
    <row r="8" spans="1:26">
      <c r="A8" s="9" t="str">
        <f>input!A6</f>
        <v>모르가나</v>
      </c>
      <c r="B8" s="10">
        <f>input!B6</f>
        <v>0.28000000000000003</v>
      </c>
      <c r="C8" s="10">
        <f>input!C6</f>
        <v>0.49569999999999997</v>
      </c>
      <c r="D8" s="10">
        <f>B8+C8</f>
        <v>0.77570000000000006</v>
      </c>
      <c r="E8" s="10">
        <f>input!G6</f>
        <v>0.51239999999999997</v>
      </c>
      <c r="F8" s="11">
        <f>E8-0.5</f>
        <v>1.2399999999999967E-2</v>
      </c>
      <c r="G8" s="12">
        <f>((E8+$Z$2)*C8*0.5+B8*E8)/(0.5*C8+B8)</f>
        <v>0.54526823908307287</v>
      </c>
      <c r="H8" s="12">
        <f>(G8*B8+(0.073*2-B8)*0.5)/(0.073*2)</f>
        <v>0.58681580098123565</v>
      </c>
      <c r="I8" s="13">
        <f>$Y$2*B8</f>
        <v>666.40000000000009</v>
      </c>
      <c r="J8" s="13">
        <f>I8*E8</f>
        <v>341.46336000000002</v>
      </c>
      <c r="K8" s="13">
        <f>I8-J8</f>
        <v>324.93664000000007</v>
      </c>
      <c r="L8" s="13">
        <f>J8-K8</f>
        <v>16.526719999999955</v>
      </c>
      <c r="M8" s="13" t="e">
        <f>I8*#REF!</f>
        <v>#REF!</v>
      </c>
      <c r="N8" s="13" t="e">
        <f>I8-M8</f>
        <v>#REF!</v>
      </c>
      <c r="O8" s="13" t="e">
        <f>M8-N8</f>
        <v>#REF!</v>
      </c>
      <c r="P8" s="13">
        <f>I8*H8</f>
        <v>391.05404977389549</v>
      </c>
      <c r="Q8" s="13">
        <f>I8-P8</f>
        <v>275.34595022610461</v>
      </c>
      <c r="R8" s="13">
        <f>P8-Q8</f>
        <v>115.70809954779088</v>
      </c>
      <c r="S8" s="13">
        <f>RANK(E8,$E$2:$E$83)</f>
        <v>38</v>
      </c>
      <c r="T8" s="13">
        <f>RANK(H8,$H$2:$H$83)</f>
        <v>7</v>
      </c>
      <c r="U8" s="13">
        <f>(S8-T8)</f>
        <v>31</v>
      </c>
      <c r="V8" s="9" t="str">
        <f>INDEX(포지션!$B$2:$B$142,MATCH(A8,포지션!$A$2:$A$142))</f>
        <v>서폿</v>
      </c>
    </row>
    <row r="9" spans="1:26">
      <c r="A9" s="9" t="str">
        <f>input!A20</f>
        <v>녹턴</v>
      </c>
      <c r="B9" s="10">
        <f>input!B20</f>
        <v>0.20499999999999999</v>
      </c>
      <c r="C9" s="10">
        <f>input!C20</f>
        <v>0.49249999999999999</v>
      </c>
      <c r="D9" s="10">
        <f>B9+C9</f>
        <v>0.69750000000000001</v>
      </c>
      <c r="E9" s="10">
        <f>input!G20</f>
        <v>0.51449999999999996</v>
      </c>
      <c r="F9" s="11">
        <f>E9-0.5</f>
        <v>1.4499999999999957E-2</v>
      </c>
      <c r="G9" s="12">
        <f>((E9+$Z$2)*C9*0.5+B9*E9)/(0.5*C9+B9)</f>
        <v>0.55269944598337939</v>
      </c>
      <c r="H9" s="12">
        <f>(G9*B9+(0.073*2-B9)*0.5)/(0.073*2)</f>
        <v>0.57399579744241624</v>
      </c>
      <c r="I9" s="13">
        <f>$Y$2*B9</f>
        <v>487.9</v>
      </c>
      <c r="J9" s="13">
        <f>I9*E9</f>
        <v>251.02454999999998</v>
      </c>
      <c r="K9" s="13">
        <f>I9-J9</f>
        <v>236.87545</v>
      </c>
      <c r="L9" s="13">
        <f>J9-K9</f>
        <v>14.149099999999976</v>
      </c>
      <c r="M9" s="13" t="e">
        <f>I9*#REF!</f>
        <v>#REF!</v>
      </c>
      <c r="N9" s="13" t="e">
        <f>I9-M9</f>
        <v>#REF!</v>
      </c>
      <c r="O9" s="13" t="e">
        <f>M9-N9</f>
        <v>#REF!</v>
      </c>
      <c r="P9" s="13">
        <f>I9*H9</f>
        <v>280.05254957215487</v>
      </c>
      <c r="Q9" s="13">
        <f>I9-P9</f>
        <v>207.8474504278451</v>
      </c>
      <c r="R9" s="13">
        <f>P9-Q9</f>
        <v>72.20509914430977</v>
      </c>
      <c r="S9" s="13">
        <f>RANK(E9,$E$2:$E$83)</f>
        <v>35</v>
      </c>
      <c r="T9" s="13">
        <f>RANK(H9,$H$2:$H$83)</f>
        <v>8</v>
      </c>
      <c r="U9" s="13">
        <f>(S9-T9)</f>
        <v>27</v>
      </c>
      <c r="V9" s="9" t="str">
        <f>INDEX(포지션!$B$2:$B$142,MATCH(A9,포지션!$A$2:$A$142))</f>
        <v>정글/미드</v>
      </c>
    </row>
    <row r="10" spans="1:26">
      <c r="A10" s="9" t="str">
        <f>input!A14</f>
        <v>파이크</v>
      </c>
      <c r="B10" s="10">
        <f>input!B14</f>
        <v>0.251</v>
      </c>
      <c r="C10" s="10">
        <f>input!C14</f>
        <v>0.25740000000000002</v>
      </c>
      <c r="D10" s="10">
        <f>B10+C10</f>
        <v>0.50839999999999996</v>
      </c>
      <c r="E10" s="10">
        <f>input!G14</f>
        <v>0.51570000000000005</v>
      </c>
      <c r="F10" s="11">
        <f>E10-0.5</f>
        <v>1.5700000000000047E-2</v>
      </c>
      <c r="G10" s="12">
        <f>((E10+$Z$2)*C10*0.5+B10*E10)/(0.5*C10+B10)</f>
        <v>0.53942662628390836</v>
      </c>
      <c r="H10" s="12">
        <f>(G10*B10+(0.073*2-B10)*0.5)/(0.073*2)</f>
        <v>0.56778139176206155</v>
      </c>
      <c r="I10" s="13">
        <f>$Y$2*B10</f>
        <v>597.38</v>
      </c>
      <c r="J10" s="13">
        <f>I10*E10</f>
        <v>308.06886600000001</v>
      </c>
      <c r="K10" s="13">
        <f>I10-J10</f>
        <v>289.31113399999998</v>
      </c>
      <c r="L10" s="13">
        <f>J10-K10</f>
        <v>18.757732000000033</v>
      </c>
      <c r="M10" s="13" t="e">
        <f>I10*#REF!</f>
        <v>#REF!</v>
      </c>
      <c r="N10" s="13" t="e">
        <f>I10-M10</f>
        <v>#REF!</v>
      </c>
      <c r="O10" s="13" t="e">
        <f>M10-N10</f>
        <v>#REF!</v>
      </c>
      <c r="P10" s="13">
        <f>I10*H10</f>
        <v>339.18124781082031</v>
      </c>
      <c r="Q10" s="13">
        <f>I10-P10</f>
        <v>258.19875218917969</v>
      </c>
      <c r="R10" s="13">
        <f>P10-Q10</f>
        <v>80.982495621640624</v>
      </c>
      <c r="S10" s="13">
        <f>RANK(E10,$E$2:$E$83)</f>
        <v>33</v>
      </c>
      <c r="T10" s="13">
        <f>RANK(H10,$H$2:$H$83)</f>
        <v>9</v>
      </c>
      <c r="U10" s="13">
        <f>(S10-T10)</f>
        <v>24</v>
      </c>
      <c r="V10" s="9" t="str">
        <f>INDEX(포지션!$B$2:$B$142,MATCH(A10,포지션!$A$2:$A$142))</f>
        <v>서폿/정글/탑</v>
      </c>
    </row>
    <row r="11" spans="1:26">
      <c r="A11" s="9" t="str">
        <f>input!A30</f>
        <v>갱플랭크</v>
      </c>
      <c r="B11" s="10">
        <f>input!B30</f>
        <v>0.124</v>
      </c>
      <c r="C11" s="10">
        <f>input!C30</f>
        <v>0.22439999999999999</v>
      </c>
      <c r="D11" s="10">
        <f>B11+C11</f>
        <v>0.34839999999999999</v>
      </c>
      <c r="E11" s="10">
        <f>input!G30</f>
        <v>0.54579999999999995</v>
      </c>
      <c r="F11" s="11">
        <f>E11-0.5</f>
        <v>4.5799999999999952E-2</v>
      </c>
      <c r="G11" s="12">
        <f>((E11+$Z$2)*C11*0.5+B11*E11)/(0.5*C11+B11)</f>
        <v>0.57905148179508881</v>
      </c>
      <c r="H11" s="12">
        <f>(G11*B11+(0.073*2-B11)*0.5)/(0.073*2)</f>
        <v>0.56713961467528096</v>
      </c>
      <c r="I11" s="13">
        <f>$Y$2*B11</f>
        <v>295.12</v>
      </c>
      <c r="J11" s="13">
        <f>I11*E11</f>
        <v>161.07649599999999</v>
      </c>
      <c r="K11" s="13">
        <f>I11-J11</f>
        <v>134.04350400000001</v>
      </c>
      <c r="L11" s="13">
        <f>J11-K11</f>
        <v>27.032991999999979</v>
      </c>
      <c r="M11" s="13" t="e">
        <f>I11*#REF!</f>
        <v>#REF!</v>
      </c>
      <c r="N11" s="13" t="e">
        <f>I11-M11</f>
        <v>#REF!</v>
      </c>
      <c r="O11" s="13" t="e">
        <f>M11-N11</f>
        <v>#REF!</v>
      </c>
      <c r="P11" s="13">
        <f>I11*H11</f>
        <v>167.37424308296892</v>
      </c>
      <c r="Q11" s="13">
        <f>I11-P11</f>
        <v>127.74575691703109</v>
      </c>
      <c r="R11" s="13">
        <f>P11-Q11</f>
        <v>39.628486165937829</v>
      </c>
      <c r="S11" s="13">
        <f>RANK(E11,$E$2:$E$83)</f>
        <v>19</v>
      </c>
      <c r="T11" s="13">
        <f>RANK(H11,$H$2:$H$83)</f>
        <v>10</v>
      </c>
      <c r="U11" s="13">
        <f>(S11-T11)</f>
        <v>9</v>
      </c>
      <c r="V11" s="9" t="str">
        <f>INDEX(포지션!$B$2:$B$142,MATCH(A11,포지션!$A$2:$A$142))</f>
        <v>탑</v>
      </c>
    </row>
    <row r="12" spans="1:26">
      <c r="A12" s="9" t="str">
        <f>input!A5</f>
        <v>루시안</v>
      </c>
      <c r="B12" s="10">
        <f>input!B5</f>
        <v>0.31</v>
      </c>
      <c r="C12" s="10">
        <f>input!C5</f>
        <v>0.21940000000000001</v>
      </c>
      <c r="D12" s="10">
        <f>B12+C12</f>
        <v>0.52939999999999998</v>
      </c>
      <c r="E12" s="10">
        <f>input!G5</f>
        <v>0.51039999999999996</v>
      </c>
      <c r="F12" s="11">
        <f>E12-0.5</f>
        <v>1.0399999999999965E-2</v>
      </c>
      <c r="G12" s="12">
        <f>((E12+$Z$2)*C12*0.5+B12*E12)/(0.5*C12+B12)</f>
        <v>0.52869640219204184</v>
      </c>
      <c r="H12" s="12">
        <f>(G12*B12+(0.073*2-B12)*0.5)/(0.073*2)</f>
        <v>0.5609307169831026</v>
      </c>
      <c r="I12" s="13">
        <f>$Y$2*B12</f>
        <v>737.8</v>
      </c>
      <c r="J12" s="13">
        <f>I12*E12</f>
        <v>376.57311999999996</v>
      </c>
      <c r="K12" s="13">
        <f>I12-J12</f>
        <v>361.22687999999999</v>
      </c>
      <c r="L12" s="13">
        <f>J12-K12</f>
        <v>15.346239999999966</v>
      </c>
      <c r="M12" s="13" t="e">
        <f>I12*#REF!</f>
        <v>#REF!</v>
      </c>
      <c r="N12" s="13" t="e">
        <f>I12-M12</f>
        <v>#REF!</v>
      </c>
      <c r="O12" s="13" t="e">
        <f>M12-N12</f>
        <v>#REF!</v>
      </c>
      <c r="P12" s="13">
        <f>I12*H12</f>
        <v>413.85468299013309</v>
      </c>
      <c r="Q12" s="13">
        <f>I12-P12</f>
        <v>323.94531700986687</v>
      </c>
      <c r="R12" s="13">
        <f>P12-Q12</f>
        <v>89.909365980266216</v>
      </c>
      <c r="S12" s="13">
        <f>RANK(E12,$E$2:$E$83)</f>
        <v>40</v>
      </c>
      <c r="T12" s="13">
        <f>RANK(H12,$H$2:$H$83)</f>
        <v>11</v>
      </c>
      <c r="U12" s="13">
        <f>(S12-T12)</f>
        <v>29</v>
      </c>
      <c r="V12" s="9" t="str">
        <f>INDEX(포지션!$B$2:$B$142,MATCH(A12,포지션!$A$2:$A$142))</f>
        <v>원딜</v>
      </c>
    </row>
    <row r="13" spans="1:26">
      <c r="A13" s="9" t="str">
        <f>input!A23</f>
        <v>조이</v>
      </c>
      <c r="B13" s="10">
        <f>input!B23</f>
        <v>0.19800000000000001</v>
      </c>
      <c r="C13" s="10">
        <f>input!C23</f>
        <v>0.85680000000000001</v>
      </c>
      <c r="D13" s="10">
        <f>B13+C13</f>
        <v>1.0548</v>
      </c>
      <c r="E13" s="10">
        <f>input!G23</f>
        <v>0.49630000000000002</v>
      </c>
      <c r="F13" s="11">
        <f>E13-0.5</f>
        <v>-3.6999999999999811E-3</v>
      </c>
      <c r="G13" s="12">
        <f>((E13+$Z$2)*C13*0.5+B13*E13)/(0.5*C13+B13)</f>
        <v>0.54417356321839072</v>
      </c>
      <c r="H13" s="12">
        <f>(G13*B13+(0.073*2-B13)*0.5)/(0.073*2)</f>
        <v>0.55990661313179013</v>
      </c>
      <c r="I13" s="13">
        <f>$Y$2*B13</f>
        <v>471.24</v>
      </c>
      <c r="J13" s="13">
        <f>I13*E13</f>
        <v>233.87641200000002</v>
      </c>
      <c r="K13" s="13">
        <f>I13-J13</f>
        <v>237.36358799999999</v>
      </c>
      <c r="L13" s="13">
        <f>J13-K13</f>
        <v>-3.4871759999999767</v>
      </c>
      <c r="M13" s="13" t="e">
        <f>I13*#REF!</f>
        <v>#REF!</v>
      </c>
      <c r="N13" s="13" t="e">
        <f>I13-M13</f>
        <v>#REF!</v>
      </c>
      <c r="O13" s="13" t="e">
        <f>M13-N13</f>
        <v>#REF!</v>
      </c>
      <c r="P13" s="13">
        <f>I13*H13</f>
        <v>263.8503923722248</v>
      </c>
      <c r="Q13" s="13">
        <f>I13-P13</f>
        <v>207.38960762777521</v>
      </c>
      <c r="R13" s="13">
        <f>P13-Q13</f>
        <v>56.460784744449597</v>
      </c>
      <c r="S13" s="13">
        <f>RANK(E13,$E$2:$E$83)</f>
        <v>50</v>
      </c>
      <c r="T13" s="13">
        <f>RANK(H13,$H$2:$H$83)</f>
        <v>12</v>
      </c>
      <c r="U13" s="13">
        <f>(S13-T13)</f>
        <v>38</v>
      </c>
      <c r="V13" s="9" t="str">
        <f>INDEX(포지션!$B$2:$B$142,MATCH(A13,포지션!$A$2:$A$142))</f>
        <v>미드</v>
      </c>
    </row>
    <row r="14" spans="1:26">
      <c r="A14" s="9" t="str">
        <f>input!A36</f>
        <v>피오라</v>
      </c>
      <c r="B14" s="10">
        <f>input!B36</f>
        <v>9.8000000000000004E-2</v>
      </c>
      <c r="C14" s="10">
        <f>input!C36</f>
        <v>8.8999999999999996E-2</v>
      </c>
      <c r="D14" s="10">
        <f>B14+C14</f>
        <v>0.187</v>
      </c>
      <c r="E14" s="10">
        <f>input!G36</f>
        <v>0.56279999999999997</v>
      </c>
      <c r="F14" s="11">
        <f>E14-0.5</f>
        <v>6.2799999999999967E-2</v>
      </c>
      <c r="G14" s="12">
        <f>((E14+$Z$2)*C14*0.5+B14*E14)/(0.5*C14+B14)</f>
        <v>0.58465964912280699</v>
      </c>
      <c r="H14" s="12">
        <f>(G14*B14+(0.073*2-B14)*0.5)/(0.073*2)</f>
        <v>0.55682633982215812</v>
      </c>
      <c r="I14" s="13">
        <f>$Y$2*B14</f>
        <v>233.24</v>
      </c>
      <c r="J14" s="13">
        <f>I14*E14</f>
        <v>131.267472</v>
      </c>
      <c r="K14" s="13">
        <f>I14-J14</f>
        <v>101.97252800000001</v>
      </c>
      <c r="L14" s="13">
        <f>J14-K14</f>
        <v>29.294943999999987</v>
      </c>
      <c r="M14" s="13" t="e">
        <f>I14*#REF!</f>
        <v>#REF!</v>
      </c>
      <c r="N14" s="13" t="e">
        <f>I14-M14</f>
        <v>#REF!</v>
      </c>
      <c r="O14" s="13" t="e">
        <f>M14-N14</f>
        <v>#REF!</v>
      </c>
      <c r="P14" s="13">
        <f>I14*H14</f>
        <v>129.87417550012017</v>
      </c>
      <c r="Q14" s="13">
        <f>I14-P14</f>
        <v>103.36582449987984</v>
      </c>
      <c r="R14" s="13">
        <f>P14-Q14</f>
        <v>26.508351000240339</v>
      </c>
      <c r="S14" s="13">
        <f>RANK(E14,$E$2:$E$83)</f>
        <v>12</v>
      </c>
      <c r="T14" s="13">
        <f>RANK(H14,$H$2:$H$83)</f>
        <v>13</v>
      </c>
      <c r="U14" s="13">
        <f>(S14-T14)</f>
        <v>-1</v>
      </c>
      <c r="V14" s="9" t="str">
        <f>INDEX(포지션!$B$2:$B$142,MATCH(A14,포지션!$A$2:$A$142))</f>
        <v>탑</v>
      </c>
    </row>
    <row r="15" spans="1:26">
      <c r="A15" s="9" t="str">
        <f>input!A12</f>
        <v>알리스타</v>
      </c>
      <c r="B15" s="10">
        <f>input!B12</f>
        <v>0.255</v>
      </c>
      <c r="C15" s="10">
        <f>input!C12</f>
        <v>8.3299999999999999E-2</v>
      </c>
      <c r="D15" s="10">
        <f>B15+C15</f>
        <v>0.33829999999999999</v>
      </c>
      <c r="E15" s="10">
        <f>input!G12</f>
        <v>0.51939999999999997</v>
      </c>
      <c r="F15" s="11">
        <f>E15-0.5</f>
        <v>1.9399999999999973E-2</v>
      </c>
      <c r="G15" s="12">
        <f>((E15+$Z$2)*C15*0.5+B15*E15)/(0.5*C15+B15)</f>
        <v>0.52922808022922629</v>
      </c>
      <c r="H15" s="12">
        <f>(G15*B15+(0.073*2-B15)*0.5)/(0.073*2)</f>
        <v>0.55104904423597745</v>
      </c>
      <c r="I15" s="13">
        <f>$Y$2*B15</f>
        <v>606.9</v>
      </c>
      <c r="J15" s="13">
        <f>I15*E15</f>
        <v>315.22385999999995</v>
      </c>
      <c r="K15" s="13">
        <f>I15-J15</f>
        <v>291.67614000000003</v>
      </c>
      <c r="L15" s="13">
        <f>J15-K15</f>
        <v>23.547719999999913</v>
      </c>
      <c r="M15" s="13" t="e">
        <f>I15*#REF!</f>
        <v>#REF!</v>
      </c>
      <c r="N15" s="13" t="e">
        <f>I15-M15</f>
        <v>#REF!</v>
      </c>
      <c r="O15" s="13" t="e">
        <f>M15-N15</f>
        <v>#REF!</v>
      </c>
      <c r="P15" s="13">
        <f>I15*H15</f>
        <v>334.43166494681469</v>
      </c>
      <c r="Q15" s="13">
        <f>I15-P15</f>
        <v>272.46833505318529</v>
      </c>
      <c r="R15" s="13">
        <f>P15-Q15</f>
        <v>61.963329893629407</v>
      </c>
      <c r="S15" s="13">
        <f>RANK(E15,$E$2:$E$83)</f>
        <v>31</v>
      </c>
      <c r="T15" s="13">
        <f>RANK(H15,$H$2:$H$83)</f>
        <v>14</v>
      </c>
      <c r="U15" s="13">
        <f>(S15-T15)</f>
        <v>17</v>
      </c>
      <c r="V15" s="9" t="str">
        <f>INDEX(포지션!$B$2:$B$142,MATCH(A15,포지션!$A$2:$A$142))</f>
        <v>서폿</v>
      </c>
    </row>
    <row r="16" spans="1:26">
      <c r="A16" s="9" t="str">
        <f>input!A4</f>
        <v>스웨인</v>
      </c>
      <c r="B16" s="10">
        <f>input!B4</f>
        <v>0.32600000000000001</v>
      </c>
      <c r="C16" s="10">
        <f>input!C4</f>
        <v>0.17510000000000001</v>
      </c>
      <c r="D16" s="10">
        <f>B16+C16</f>
        <v>0.50109999999999999</v>
      </c>
      <c r="E16" s="10">
        <f>input!G4</f>
        <v>0.50760000000000005</v>
      </c>
      <c r="F16" s="11">
        <f>E16-0.5</f>
        <v>7.6000000000000512E-3</v>
      </c>
      <c r="G16" s="12">
        <f>((E16+$Z$2)*C16*0.5+B16*E16)/(0.5*C16+B16)</f>
        <v>0.52241924797485195</v>
      </c>
      <c r="H16" s="12">
        <f>(G16*B16+(0.073*2-B16)*0.5)/(0.073*2)</f>
        <v>0.55005941671097081</v>
      </c>
      <c r="I16" s="13">
        <f>$Y$2*B16</f>
        <v>775.88</v>
      </c>
      <c r="J16" s="13">
        <f>I16*E16</f>
        <v>393.83668800000004</v>
      </c>
      <c r="K16" s="13">
        <f>I16-J16</f>
        <v>382.04331199999996</v>
      </c>
      <c r="L16" s="13">
        <f>J16-K16</f>
        <v>11.79337600000008</v>
      </c>
      <c r="M16" s="13" t="e">
        <f>I16*#REF!</f>
        <v>#REF!</v>
      </c>
      <c r="N16" s="13" t="e">
        <f>I16-M16</f>
        <v>#REF!</v>
      </c>
      <c r="O16" s="13" t="e">
        <f>M16-N16</f>
        <v>#REF!</v>
      </c>
      <c r="P16" s="13">
        <f>I16*H16</f>
        <v>426.78010023770804</v>
      </c>
      <c r="Q16" s="13">
        <f>I16-P16</f>
        <v>349.09989976229195</v>
      </c>
      <c r="R16" s="13">
        <f>P16-Q16</f>
        <v>77.680200475416086</v>
      </c>
      <c r="S16" s="13">
        <f>RANK(E16,$E$2:$E$83)</f>
        <v>44</v>
      </c>
      <c r="T16" s="13">
        <f>RANK(H16,$H$2:$H$83)</f>
        <v>15</v>
      </c>
      <c r="U16" s="13">
        <f>(S16-T16)</f>
        <v>29</v>
      </c>
      <c r="V16" s="9" t="str">
        <f>INDEX(포지션!$B$2:$B$142,MATCH(A16,포지션!$A$2:$A$142))</f>
        <v>미드/탑</v>
      </c>
    </row>
    <row r="17" spans="1:22">
      <c r="A17" s="9" t="str">
        <f>input!A9</f>
        <v>아트록스</v>
      </c>
      <c r="B17" s="10">
        <f>input!B9</f>
        <v>0.26300000000000001</v>
      </c>
      <c r="C17" s="10">
        <f>input!C9</f>
        <v>0.2203</v>
      </c>
      <c r="D17" s="10">
        <f>B17+C17</f>
        <v>0.48330000000000001</v>
      </c>
      <c r="E17" s="10">
        <f>input!G9</f>
        <v>0.50560000000000005</v>
      </c>
      <c r="F17" s="11">
        <f>E17-0.5</f>
        <v>5.6000000000000494E-3</v>
      </c>
      <c r="G17" s="12">
        <f>((E17+$Z$2)*C17*0.5+B17*E17)/(0.5*C17+B17)</f>
        <v>0.52626327214257018</v>
      </c>
      <c r="H17" s="12">
        <f>(G17*B17+(0.073*2-B17)*0.5)/(0.073*2)</f>
        <v>0.5473098669417531</v>
      </c>
      <c r="I17" s="13">
        <f>$Y$2*B17</f>
        <v>625.94000000000005</v>
      </c>
      <c r="J17" s="13">
        <f>I17*E17</f>
        <v>316.47526400000004</v>
      </c>
      <c r="K17" s="13">
        <f>I17-J17</f>
        <v>309.46473600000002</v>
      </c>
      <c r="L17" s="13">
        <f>J17-K17</f>
        <v>7.0105280000000221</v>
      </c>
      <c r="M17" s="13" t="e">
        <f>I17*#REF!</f>
        <v>#REF!</v>
      </c>
      <c r="N17" s="13" t="e">
        <f>I17-M17</f>
        <v>#REF!</v>
      </c>
      <c r="O17" s="13" t="e">
        <f>M17-N17</f>
        <v>#REF!</v>
      </c>
      <c r="P17" s="13">
        <f>I17*H17</f>
        <v>342.58313811352099</v>
      </c>
      <c r="Q17" s="13">
        <f>I17-P17</f>
        <v>283.35686188647907</v>
      </c>
      <c r="R17" s="13">
        <f>P17-Q17</f>
        <v>59.226276227041922</v>
      </c>
      <c r="S17" s="13">
        <f>RANK(E17,$E$2:$E$83)</f>
        <v>46</v>
      </c>
      <c r="T17" s="13">
        <f>RANK(H17,$H$2:$H$83)</f>
        <v>16</v>
      </c>
      <c r="U17" s="13">
        <f>(S17-T17)</f>
        <v>30</v>
      </c>
      <c r="V17" s="9" t="str">
        <f>INDEX(포지션!$B$2:$B$142,MATCH(A17,포지션!$A$2:$A$142))</f>
        <v>탑</v>
      </c>
    </row>
    <row r="18" spans="1:22">
      <c r="A18" s="9" t="str">
        <f>input!A11</f>
        <v>라이즈</v>
      </c>
      <c r="B18" s="10">
        <f>input!B11</f>
        <v>0.25600000000000001</v>
      </c>
      <c r="C18" s="10">
        <f>input!C11</f>
        <v>0.155</v>
      </c>
      <c r="D18" s="10">
        <f>B18+C18</f>
        <v>0.41100000000000003</v>
      </c>
      <c r="E18" s="10">
        <f>input!G11</f>
        <v>0.50970000000000004</v>
      </c>
      <c r="F18" s="11">
        <f>E18-0.5</f>
        <v>9.7000000000000419E-3</v>
      </c>
      <c r="G18" s="12">
        <f>((E18+$Z$2)*C18*0.5+B18*E18)/(0.5*C18+B18)</f>
        <v>0.52596686656671676</v>
      </c>
      <c r="H18" s="12">
        <f>(G18*B18+(0.073*2-B18)*0.5)/(0.073*2)</f>
        <v>0.54553094411698289</v>
      </c>
      <c r="I18" s="13">
        <f>$Y$2*B18</f>
        <v>609.28</v>
      </c>
      <c r="J18" s="13">
        <f>I18*E18</f>
        <v>310.55001600000003</v>
      </c>
      <c r="K18" s="13">
        <f>I18-J18</f>
        <v>298.72998399999994</v>
      </c>
      <c r="L18" s="13">
        <f>J18-K18</f>
        <v>11.820032000000083</v>
      </c>
      <c r="M18" s="13" t="e">
        <f>I18*#REF!</f>
        <v>#REF!</v>
      </c>
      <c r="N18" s="13" t="e">
        <f>I18-M18</f>
        <v>#REF!</v>
      </c>
      <c r="O18" s="13" t="e">
        <f>M18-N18</f>
        <v>#REF!</v>
      </c>
      <c r="P18" s="13">
        <f>I18*H18</f>
        <v>332.38109363159532</v>
      </c>
      <c r="Q18" s="13">
        <f>I18-P18</f>
        <v>276.89890636840465</v>
      </c>
      <c r="R18" s="13">
        <f>P18-Q18</f>
        <v>55.482187263190667</v>
      </c>
      <c r="S18" s="13">
        <f>RANK(E18,$E$2:$E$83)</f>
        <v>41</v>
      </c>
      <c r="T18" s="13">
        <f>RANK(H18,$H$2:$H$83)</f>
        <v>17</v>
      </c>
      <c r="U18" s="13">
        <f>(S18-T18)</f>
        <v>24</v>
      </c>
      <c r="V18" s="9" t="str">
        <f>INDEX(포지션!$B$2:$B$142,MATCH(A18,포지션!$A$2:$A$142))</f>
        <v>미드/탑</v>
      </c>
    </row>
    <row r="19" spans="1:22">
      <c r="A19" s="9" t="str">
        <f>input!A22</f>
        <v>제이스</v>
      </c>
      <c r="B19" s="10">
        <f>input!B22</f>
        <v>0.2</v>
      </c>
      <c r="C19" s="10">
        <f>input!C22</f>
        <v>3.3300000000000003E-2</v>
      </c>
      <c r="D19" s="10">
        <f>B19+C19</f>
        <v>0.23330000000000001</v>
      </c>
      <c r="E19" s="10">
        <f>input!G22</f>
        <v>0.5272</v>
      </c>
      <c r="F19" s="11">
        <f>E19-0.5</f>
        <v>2.7200000000000002E-2</v>
      </c>
      <c r="G19" s="12">
        <f>((E19+$Z$2)*C19*0.5+B19*E19)/(0.5*C19+B19)</f>
        <v>0.5325796445880453</v>
      </c>
      <c r="H19" s="12">
        <f>(G19*B19+(0.073*2-B19)*0.5)/(0.073*2)</f>
        <v>0.54462965012061004</v>
      </c>
      <c r="I19" s="13">
        <f>$Y$2*B19</f>
        <v>476</v>
      </c>
      <c r="J19" s="13">
        <f>I19*E19</f>
        <v>250.94720000000001</v>
      </c>
      <c r="K19" s="13">
        <f>I19-J19</f>
        <v>225.05279999999999</v>
      </c>
      <c r="L19" s="13">
        <f>J19-K19</f>
        <v>25.894400000000019</v>
      </c>
      <c r="M19" s="13" t="e">
        <f>I19*#REF!</f>
        <v>#REF!</v>
      </c>
      <c r="N19" s="13" t="e">
        <f>I19-M19</f>
        <v>#REF!</v>
      </c>
      <c r="O19" s="13" t="e">
        <f>M19-N19</f>
        <v>#REF!</v>
      </c>
      <c r="P19" s="13">
        <f>I19*H19</f>
        <v>259.24371345741037</v>
      </c>
      <c r="Q19" s="13">
        <f>I19-P19</f>
        <v>216.75628654258963</v>
      </c>
      <c r="R19" s="13">
        <f>P19-Q19</f>
        <v>42.48742691482073</v>
      </c>
      <c r="S19" s="13">
        <f>RANK(E19,$E$2:$E$83)</f>
        <v>26</v>
      </c>
      <c r="T19" s="13">
        <f>RANK(H19,$H$2:$H$83)</f>
        <v>18</v>
      </c>
      <c r="U19" s="13">
        <f>(S19-T19)</f>
        <v>8</v>
      </c>
      <c r="V19" s="9" t="str">
        <f>INDEX(포지션!$B$2:$B$142,MATCH(A19,포지션!$A$2:$A$142))</f>
        <v>탑/미드</v>
      </c>
    </row>
    <row r="20" spans="1:22">
      <c r="A20" s="9" t="str">
        <f>input!A49</f>
        <v>트위스티드페이트</v>
      </c>
      <c r="B20" s="10">
        <f>input!B49</f>
        <v>5.2999999999999999E-2</v>
      </c>
      <c r="C20" s="10">
        <f>input!C49</f>
        <v>2.6700000000000002E-2</v>
      </c>
      <c r="D20" s="10">
        <f>B20+C20</f>
        <v>7.9699999999999993E-2</v>
      </c>
      <c r="E20" s="10">
        <f>input!G49</f>
        <v>0.59260000000000002</v>
      </c>
      <c r="F20" s="11">
        <f>E20-0.5</f>
        <v>9.2600000000000016E-2</v>
      </c>
      <c r="G20" s="12">
        <f>((E20+$Z$2)*C20*0.5+B20*E20)/(0.5*C20+B20)</f>
        <v>0.60668440090429543</v>
      </c>
      <c r="H20" s="12">
        <f>(G20*B20+(0.073*2-B20)*0.5)/(0.073*2)</f>
        <v>0.53872789895840856</v>
      </c>
      <c r="I20" s="13">
        <f>$Y$2*B20</f>
        <v>126.14</v>
      </c>
      <c r="J20" s="13">
        <f>I20*E20</f>
        <v>74.750563999999997</v>
      </c>
      <c r="K20" s="13">
        <f>I20-J20</f>
        <v>51.389436000000003</v>
      </c>
      <c r="L20" s="13">
        <f>J20-K20</f>
        <v>23.361127999999994</v>
      </c>
      <c r="M20" s="13" t="e">
        <f>I20*#REF!</f>
        <v>#REF!</v>
      </c>
      <c r="N20" s="13" t="e">
        <f>I20-M20</f>
        <v>#REF!</v>
      </c>
      <c r="O20" s="13" t="e">
        <f>M20-N20</f>
        <v>#REF!</v>
      </c>
      <c r="P20" s="13">
        <f>I20*H20</f>
        <v>67.955137174613654</v>
      </c>
      <c r="Q20" s="13">
        <f>I20-P20</f>
        <v>58.184862825386347</v>
      </c>
      <c r="R20" s="13">
        <f>P20-Q20</f>
        <v>9.7702743492273072</v>
      </c>
      <c r="S20" s="13">
        <f>RANK(E20,$E$2:$E$83)</f>
        <v>5</v>
      </c>
      <c r="T20" s="13">
        <f>RANK(H20,$H$2:$H$83)</f>
        <v>19</v>
      </c>
      <c r="U20" s="13">
        <f>(S20-T20)</f>
        <v>-14</v>
      </c>
      <c r="V20" s="9" t="str">
        <f>INDEX(포지션!$B$2:$B$142,MATCH(A20,포지션!$A$2:$A$142))</f>
        <v>미드</v>
      </c>
    </row>
    <row r="21" spans="1:22">
      <c r="A21" s="9" t="str">
        <f>input!A47</f>
        <v>클레드</v>
      </c>
      <c r="B21" s="10">
        <f>input!B47</f>
        <v>6.2E-2</v>
      </c>
      <c r="C21" s="10">
        <f>input!C47</f>
        <v>1.67E-2</v>
      </c>
      <c r="D21" s="10">
        <f>B21+C21</f>
        <v>7.8699999999999992E-2</v>
      </c>
      <c r="E21" s="10">
        <f>input!G47</f>
        <v>0.57140000000000002</v>
      </c>
      <c r="F21" s="11">
        <f>E21-0.5</f>
        <v>7.1400000000000019E-2</v>
      </c>
      <c r="G21" s="12">
        <f>((E21+$Z$2)*C21*0.5+B21*E21)/(0.5*C21+B21)</f>
        <v>0.57970845771144286</v>
      </c>
      <c r="H21" s="12">
        <f>(G21*B21+(0.073*2-B21)*0.5)/(0.073*2)</f>
        <v>0.53384879711033872</v>
      </c>
      <c r="I21" s="13">
        <f>$Y$2*B21</f>
        <v>147.56</v>
      </c>
      <c r="J21" s="13">
        <f>I21*E21</f>
        <v>84.315784000000008</v>
      </c>
      <c r="K21" s="13">
        <f>I21-J21</f>
        <v>63.244215999999994</v>
      </c>
      <c r="L21" s="13">
        <f>J21-K21</f>
        <v>21.071568000000013</v>
      </c>
      <c r="M21" s="13" t="e">
        <f>I21*#REF!</f>
        <v>#REF!</v>
      </c>
      <c r="N21" s="13" t="e">
        <f>I21-M21</f>
        <v>#REF!</v>
      </c>
      <c r="O21" s="13" t="e">
        <f>M21-N21</f>
        <v>#REF!</v>
      </c>
      <c r="P21" s="13">
        <f>I21*H21</f>
        <v>78.774728501601587</v>
      </c>
      <c r="Q21" s="13">
        <f>I21-P21</f>
        <v>68.785271498398416</v>
      </c>
      <c r="R21" s="13">
        <f>P21-Q21</f>
        <v>9.9894570032031709</v>
      </c>
      <c r="S21" s="13">
        <f>RANK(E21,$E$2:$E$83)</f>
        <v>11</v>
      </c>
      <c r="T21" s="13">
        <f>RANK(H21,$H$2:$H$83)</f>
        <v>20</v>
      </c>
      <c r="U21" s="13">
        <f>(S21-T21)</f>
        <v>-9</v>
      </c>
      <c r="V21" s="9" t="str">
        <f>INDEX(포지션!$B$2:$B$142,MATCH(A21,포지션!$A$2:$A$142))</f>
        <v>탑</v>
      </c>
    </row>
    <row r="22" spans="1:22">
      <c r="A22" s="9" t="str">
        <f>input!A55</f>
        <v>우르곳</v>
      </c>
      <c r="B22" s="10">
        <f>input!B55</f>
        <v>4.5999999999999999E-2</v>
      </c>
      <c r="C22" s="10">
        <f>input!C55</f>
        <v>8.2000000000000007E-3</v>
      </c>
      <c r="D22" s="10">
        <f>B22+C22</f>
        <v>5.4199999999999998E-2</v>
      </c>
      <c r="E22" s="10">
        <f>input!G55</f>
        <v>0.59570000000000001</v>
      </c>
      <c r="F22" s="11">
        <f>E22-0.5</f>
        <v>9.5700000000000007E-2</v>
      </c>
      <c r="G22" s="12">
        <f>((E22+$Z$2)*C22*0.5+B22*E22)/(0.5*C22+B22)</f>
        <v>0.60142854291417169</v>
      </c>
      <c r="H22" s="12">
        <f>(G22*B22+(0.073*2-B22)*0.5)/(0.073*2)</f>
        <v>0.5319569381784377</v>
      </c>
      <c r="I22" s="13">
        <f>$Y$2*B22</f>
        <v>109.48</v>
      </c>
      <c r="J22" s="13">
        <f>I22*E22</f>
        <v>65.217236</v>
      </c>
      <c r="K22" s="13">
        <f>I22-J22</f>
        <v>44.262764000000004</v>
      </c>
      <c r="L22" s="13">
        <f>J22-K22</f>
        <v>20.954471999999996</v>
      </c>
      <c r="M22" s="13" t="e">
        <f>I22*#REF!</f>
        <v>#REF!</v>
      </c>
      <c r="N22" s="13" t="e">
        <f>I22-M22</f>
        <v>#REF!</v>
      </c>
      <c r="O22" s="13" t="e">
        <f>M22-N22</f>
        <v>#REF!</v>
      </c>
      <c r="P22" s="13">
        <f>I22*H22</f>
        <v>58.238645591775359</v>
      </c>
      <c r="Q22" s="13">
        <f>I22-P22</f>
        <v>51.241354408224645</v>
      </c>
      <c r="R22" s="13">
        <f>P22-Q22</f>
        <v>6.9972911835507148</v>
      </c>
      <c r="S22" s="13">
        <f>RANK(E22,$E$2:$E$83)</f>
        <v>4</v>
      </c>
      <c r="T22" s="13">
        <f>RANK(H22,$H$2:$H$83)</f>
        <v>21</v>
      </c>
      <c r="U22" s="13">
        <f>(S22-T22)</f>
        <v>-17</v>
      </c>
      <c r="V22" s="9" t="str">
        <f>INDEX(포지션!$B$2:$B$142,MATCH(A22,포지션!$A$2:$A$142))</f>
        <v>탑</v>
      </c>
    </row>
    <row r="23" spans="1:22">
      <c r="A23" s="9" t="str">
        <f>input!A56</f>
        <v>이블린</v>
      </c>
      <c r="B23" s="10">
        <f>input!B56</f>
        <v>4.3999999999999997E-2</v>
      </c>
      <c r="C23" s="10">
        <f>input!C56</f>
        <v>5.9400000000000001E-2</v>
      </c>
      <c r="D23" s="10">
        <f>B23+C23</f>
        <v>0.10339999999999999</v>
      </c>
      <c r="E23" s="10">
        <f>input!G56</f>
        <v>0.57299999999999995</v>
      </c>
      <c r="F23" s="11">
        <f>E23-0.5</f>
        <v>7.2999999999999954E-2</v>
      </c>
      <c r="G23" s="12">
        <f>((E23+$Z$2)*C23*0.5+B23*E23)/(0.5*C23+B23)</f>
        <v>0.60120895522388051</v>
      </c>
      <c r="H23" s="12">
        <f>(G23*B23+(0.073*2-B23)*0.5)/(0.073*2)</f>
        <v>0.53050132897158042</v>
      </c>
      <c r="I23" s="13">
        <f>$Y$2*B23</f>
        <v>104.72</v>
      </c>
      <c r="J23" s="13">
        <f>I23*E23</f>
        <v>60.004559999999998</v>
      </c>
      <c r="K23" s="13">
        <f>I23-J23</f>
        <v>44.715440000000001</v>
      </c>
      <c r="L23" s="13">
        <f>J23-K23</f>
        <v>15.289119999999997</v>
      </c>
      <c r="M23" s="13" t="e">
        <f>I23*#REF!</f>
        <v>#REF!</v>
      </c>
      <c r="N23" s="13" t="e">
        <f>I23-M23</f>
        <v>#REF!</v>
      </c>
      <c r="O23" s="13" t="e">
        <f>M23-N23</f>
        <v>#REF!</v>
      </c>
      <c r="P23" s="13">
        <f>I23*H23</f>
        <v>55.5540991699039</v>
      </c>
      <c r="Q23" s="13">
        <f>I23-P23</f>
        <v>49.165900830096099</v>
      </c>
      <c r="R23" s="13">
        <f>P23-Q23</f>
        <v>6.3881983398078006</v>
      </c>
      <c r="S23" s="13">
        <f>RANK(E23,$E$2:$E$83)</f>
        <v>10</v>
      </c>
      <c r="T23" s="13">
        <f>RANK(H23,$H$2:$H$83)</f>
        <v>22</v>
      </c>
      <c r="U23" s="13">
        <f>(S23-T23)</f>
        <v>-12</v>
      </c>
      <c r="V23" s="9" t="str">
        <f>INDEX(포지션!$B$2:$B$142,MATCH(A23,포지션!$A$2:$A$142))</f>
        <v>정글</v>
      </c>
    </row>
    <row r="24" spans="1:22">
      <c r="A24" s="9" t="str">
        <f>input!A33</f>
        <v>소라카</v>
      </c>
      <c r="B24" s="10">
        <f>input!B33</f>
        <v>0.11</v>
      </c>
      <c r="C24" s="10">
        <f>input!C33</f>
        <v>2.1700000000000001E-2</v>
      </c>
      <c r="D24" s="10">
        <f>B24+C24</f>
        <v>0.13170000000000001</v>
      </c>
      <c r="E24" s="10">
        <f>input!G33</f>
        <v>0.52700000000000002</v>
      </c>
      <c r="F24" s="11">
        <f>E24-0.5</f>
        <v>2.7000000000000024E-2</v>
      </c>
      <c r="G24" s="12">
        <f>((E24+$Z$2)*C24*0.5+B24*E24)/(0.5*C24+B24)</f>
        <v>0.53328465039304929</v>
      </c>
      <c r="H24" s="12">
        <f>(G24*B24+(0.073*2-B24)*0.5)/(0.073*2)</f>
        <v>0.52507747632353019</v>
      </c>
      <c r="I24" s="13">
        <f>$Y$2*B24</f>
        <v>261.8</v>
      </c>
      <c r="J24" s="13">
        <f>I24*E24</f>
        <v>137.96860000000001</v>
      </c>
      <c r="K24" s="13">
        <f>I24-J24</f>
        <v>123.8314</v>
      </c>
      <c r="L24" s="13">
        <f>J24-K24</f>
        <v>14.137200000000007</v>
      </c>
      <c r="M24" s="13" t="e">
        <f>I24*#REF!</f>
        <v>#REF!</v>
      </c>
      <c r="N24" s="13" t="e">
        <f>I24-M24</f>
        <v>#REF!</v>
      </c>
      <c r="O24" s="13" t="e">
        <f>M24-N24</f>
        <v>#REF!</v>
      </c>
      <c r="P24" s="13">
        <f>I24*H24</f>
        <v>137.46528330150022</v>
      </c>
      <c r="Q24" s="13">
        <f>I24-P24</f>
        <v>124.33471669849979</v>
      </c>
      <c r="R24" s="13">
        <f>P24-Q24</f>
        <v>13.130566603000432</v>
      </c>
      <c r="S24" s="13">
        <f>RANK(E24,$E$2:$E$83)</f>
        <v>27</v>
      </c>
      <c r="T24" s="13">
        <f>RANK(H24,$H$2:$H$83)</f>
        <v>23</v>
      </c>
      <c r="U24" s="13">
        <f>(S24-T24)</f>
        <v>4</v>
      </c>
      <c r="V24" s="9" t="str">
        <f>INDEX(포지션!$B$2:$B$142,MATCH(A24,포지션!$A$2:$A$142))</f>
        <v>서폿</v>
      </c>
    </row>
    <row r="25" spans="1:22">
      <c r="A25" s="9" t="str">
        <f>input!A25</f>
        <v>그레이브즈</v>
      </c>
      <c r="B25" s="10">
        <f>input!B25</f>
        <v>0.17399999999999999</v>
      </c>
      <c r="C25" s="10">
        <f>input!C25</f>
        <v>0.121</v>
      </c>
      <c r="D25" s="10">
        <f>B25+C25</f>
        <v>0.29499999999999998</v>
      </c>
      <c r="E25" s="10">
        <f>input!G25</f>
        <v>0.50280000000000002</v>
      </c>
      <c r="F25" s="11">
        <f>E25-0.5</f>
        <v>2.8000000000000247E-3</v>
      </c>
      <c r="G25" s="12">
        <f>((E25+$Z$2)*C25*0.5+B25*E25)/(0.5*C25+B25)</f>
        <v>0.52085970149253735</v>
      </c>
      <c r="H25" s="12">
        <f>(G25*B25+(0.073*2-B25)*0.5)/(0.073*2)</f>
        <v>0.52486019218973623</v>
      </c>
      <c r="I25" s="13">
        <f>$Y$2*B25</f>
        <v>414.11999999999995</v>
      </c>
      <c r="J25" s="13">
        <f>I25*E25</f>
        <v>208.21953599999998</v>
      </c>
      <c r="K25" s="13">
        <f>I25-J25</f>
        <v>205.90046399999997</v>
      </c>
      <c r="L25" s="13">
        <f>J25-K25</f>
        <v>2.3190720000000056</v>
      </c>
      <c r="M25" s="13" t="e">
        <f>I25*#REF!</f>
        <v>#REF!</v>
      </c>
      <c r="N25" s="13" t="e">
        <f>I25-M25</f>
        <v>#REF!</v>
      </c>
      <c r="O25" s="13" t="e">
        <f>M25-N25</f>
        <v>#REF!</v>
      </c>
      <c r="P25" s="13">
        <f>I25*H25</f>
        <v>217.35510278961354</v>
      </c>
      <c r="Q25" s="13">
        <f>I25-P25</f>
        <v>196.76489721038641</v>
      </c>
      <c r="R25" s="13">
        <f>P25-Q25</f>
        <v>20.590205579227131</v>
      </c>
      <c r="S25" s="13">
        <f>RANK(E25,$E$2:$E$83)</f>
        <v>48</v>
      </c>
      <c r="T25" s="13">
        <f>RANK(H25,$H$2:$H$83)</f>
        <v>24</v>
      </c>
      <c r="U25" s="13">
        <f>(S25-T25)</f>
        <v>24</v>
      </c>
      <c r="V25" s="9" t="str">
        <f>INDEX(포지션!$B$2:$B$142,MATCH(A25,포지션!$A$2:$A$142))</f>
        <v>정글</v>
      </c>
    </row>
    <row r="26" spans="1:22">
      <c r="A26" s="9" t="str">
        <f>input!A64</f>
        <v>모데카이저</v>
      </c>
      <c r="B26" s="10">
        <f>input!B64</f>
        <v>3.6999999999999998E-2</v>
      </c>
      <c r="C26" s="10">
        <f>input!C64</f>
        <v>2.64E-2</v>
      </c>
      <c r="D26" s="10">
        <f>B26+C26</f>
        <v>6.3399999999999998E-2</v>
      </c>
      <c r="E26" s="10">
        <f>input!G64</f>
        <v>0.57330000000000003</v>
      </c>
      <c r="F26" s="11">
        <f>E26-0.5</f>
        <v>7.3300000000000032E-2</v>
      </c>
      <c r="G26" s="12">
        <f>((E26+$Z$2)*C26*0.5+B26*E26)/(0.5*C26+B26)</f>
        <v>0.59170637450199204</v>
      </c>
      <c r="H26" s="12">
        <f>(G26*B26+(0.073*2-B26)*0.5)/(0.073*2)</f>
        <v>0.52324065655187468</v>
      </c>
      <c r="I26" s="13">
        <f>$Y$2*B26</f>
        <v>88.06</v>
      </c>
      <c r="J26" s="13">
        <f>I26*E26</f>
        <v>50.484798000000005</v>
      </c>
      <c r="K26" s="13">
        <f>I26-J26</f>
        <v>37.575201999999997</v>
      </c>
      <c r="L26" s="13">
        <f>J26-K26</f>
        <v>12.909596000000008</v>
      </c>
      <c r="M26" s="13" t="e">
        <f>I26*#REF!</f>
        <v>#REF!</v>
      </c>
      <c r="N26" s="13" t="e">
        <f>I26-M26</f>
        <v>#REF!</v>
      </c>
      <c r="O26" s="13" t="e">
        <f>M26-N26</f>
        <v>#REF!</v>
      </c>
      <c r="P26" s="13">
        <f>I26*H26</f>
        <v>46.076572215958087</v>
      </c>
      <c r="Q26" s="13">
        <f>I26-P26</f>
        <v>41.983427784041915</v>
      </c>
      <c r="R26" s="13">
        <f>P26-Q26</f>
        <v>4.0931444319161727</v>
      </c>
      <c r="S26" s="13">
        <f>RANK(E26,$E$2:$E$83)</f>
        <v>9</v>
      </c>
      <c r="T26" s="13">
        <f>RANK(H26,$H$2:$H$83)</f>
        <v>25</v>
      </c>
      <c r="U26" s="13">
        <f>(S26-T26)</f>
        <v>-16</v>
      </c>
      <c r="V26" s="9" t="str">
        <f>INDEX(포지션!$B$2:$B$142,MATCH(A26,포지션!$A$2:$A$142))</f>
        <v>봇</v>
      </c>
    </row>
    <row r="27" spans="1:22">
      <c r="A27" s="9" t="str">
        <f>input!A44</f>
        <v>뽀삐</v>
      </c>
      <c r="B27" s="10">
        <f>input!B44</f>
        <v>7.0000000000000007E-2</v>
      </c>
      <c r="C27" s="10">
        <f>input!C44</f>
        <v>2.8E-3</v>
      </c>
      <c r="D27" s="10">
        <f>B27+C27</f>
        <v>7.2800000000000004E-2</v>
      </c>
      <c r="E27" s="10">
        <f>input!G44</f>
        <v>0.54610000000000003</v>
      </c>
      <c r="F27" s="11">
        <f>E27-0.5</f>
        <v>4.610000000000003E-2</v>
      </c>
      <c r="G27" s="12">
        <f>((E27+$Z$2)*C27*0.5+B27*E27)/(0.5*C27+B27)</f>
        <v>0.54747254901960785</v>
      </c>
      <c r="H27" s="12">
        <f>(G27*B27+(0.073*2-B27)*0.5)/(0.073*2)</f>
        <v>0.52276081117378459</v>
      </c>
      <c r="I27" s="13">
        <f>$Y$2*B27</f>
        <v>166.60000000000002</v>
      </c>
      <c r="J27" s="13">
        <f>I27*E27</f>
        <v>90.980260000000015</v>
      </c>
      <c r="K27" s="13">
        <f>I27-J27</f>
        <v>75.619740000000007</v>
      </c>
      <c r="L27" s="13">
        <f>J27-K27</f>
        <v>15.360520000000008</v>
      </c>
      <c r="M27" s="13" t="e">
        <f>I27*#REF!</f>
        <v>#REF!</v>
      </c>
      <c r="N27" s="13" t="e">
        <f>I27-M27</f>
        <v>#REF!</v>
      </c>
      <c r="O27" s="13" t="e">
        <f>M27-N27</f>
        <v>#REF!</v>
      </c>
      <c r="P27" s="13">
        <f>I27*H27</f>
        <v>87.091951141552528</v>
      </c>
      <c r="Q27" s="13">
        <f>I27-P27</f>
        <v>79.508048858447495</v>
      </c>
      <c r="R27" s="13">
        <f>P27-Q27</f>
        <v>7.5839022831050329</v>
      </c>
      <c r="S27" s="13">
        <f>RANK(E27,$E$2:$E$83)</f>
        <v>18</v>
      </c>
      <c r="T27" s="13">
        <f>RANK(H27,$H$2:$H$83)</f>
        <v>26</v>
      </c>
      <c r="U27" s="13">
        <f>(S27-T27)</f>
        <v>-8</v>
      </c>
      <c r="V27" s="9" t="str">
        <f>INDEX(포지션!$B$2:$B$142,MATCH(A27,포지션!$A$2:$A$142))</f>
        <v>탑</v>
      </c>
    </row>
    <row r="28" spans="1:22">
      <c r="A28" s="9" t="str">
        <f>input!A60</f>
        <v>렝가</v>
      </c>
      <c r="B28" s="10">
        <f>input!B60</f>
        <v>0.04</v>
      </c>
      <c r="C28" s="10">
        <f>input!C60</f>
        <v>7.1999999999999998E-3</v>
      </c>
      <c r="D28" s="10">
        <f>B28+C28</f>
        <v>4.7199999999999999E-2</v>
      </c>
      <c r="E28" s="10">
        <f>input!G60</f>
        <v>0.57499999999999996</v>
      </c>
      <c r="F28" s="11">
        <f>E28-0.5</f>
        <v>7.4999999999999956E-2</v>
      </c>
      <c r="G28" s="12">
        <f>((E28+$Z$2)*C28*0.5+B28*E28)/(0.5*C28+B28)</f>
        <v>0.58077981651376154</v>
      </c>
      <c r="H28" s="12">
        <f>(G28*B28+(0.073*2-B28)*0.5)/(0.073*2)</f>
        <v>0.52213145657911275</v>
      </c>
      <c r="I28" s="13">
        <f>$Y$2*B28</f>
        <v>95.2</v>
      </c>
      <c r="J28" s="13">
        <f>I28*E28</f>
        <v>54.739999999999995</v>
      </c>
      <c r="K28" s="13">
        <f>I28-J28</f>
        <v>40.460000000000008</v>
      </c>
      <c r="L28" s="13">
        <f>J28-K28</f>
        <v>14.279999999999987</v>
      </c>
      <c r="M28" s="13" t="e">
        <f>I28*#REF!</f>
        <v>#REF!</v>
      </c>
      <c r="N28" s="13" t="e">
        <f>I28-M28</f>
        <v>#REF!</v>
      </c>
      <c r="O28" s="13" t="e">
        <f>M28-N28</f>
        <v>#REF!</v>
      </c>
      <c r="P28" s="13">
        <f>I28*H28</f>
        <v>49.706914666331535</v>
      </c>
      <c r="Q28" s="13">
        <f>I28-P28</f>
        <v>45.493085333668468</v>
      </c>
      <c r="R28" s="13">
        <f>P28-Q28</f>
        <v>4.2138293326630674</v>
      </c>
      <c r="S28" s="13">
        <f>RANK(E28,$E$2:$E$83)</f>
        <v>7</v>
      </c>
      <c r="T28" s="13">
        <f>RANK(H28,$H$2:$H$83)</f>
        <v>27</v>
      </c>
      <c r="U28" s="13">
        <f>(S28-T28)</f>
        <v>-20</v>
      </c>
      <c r="V28" s="9" t="str">
        <f>INDEX(포지션!$B$2:$B$142,MATCH(A28,포지션!$A$2:$A$142))</f>
        <v>정글/탑</v>
      </c>
    </row>
    <row r="29" spans="1:22">
      <c r="A29" s="9" t="str">
        <f>input!A69</f>
        <v>카사딘</v>
      </c>
      <c r="B29" s="10">
        <f>input!B69</f>
        <v>3.4000000000000002E-2</v>
      </c>
      <c r="C29" s="10">
        <f>input!C69</f>
        <v>2.3599999999999999E-2</v>
      </c>
      <c r="D29" s="10">
        <f>B29+C29</f>
        <v>5.7599999999999998E-2</v>
      </c>
      <c r="E29" s="10">
        <f>input!G69</f>
        <v>0.57350000000000001</v>
      </c>
      <c r="F29" s="11">
        <f>E29-0.5</f>
        <v>7.350000000000001E-2</v>
      </c>
      <c r="G29" s="12">
        <f>((E29+$Z$2)*C29*0.5+B29*E29)/(0.5*C29+B29)</f>
        <v>0.59153493449781658</v>
      </c>
      <c r="H29" s="12">
        <f>(G29*B29+(0.073*2-B29)*0.5)/(0.073*2)</f>
        <v>0.52131635460908055</v>
      </c>
      <c r="I29" s="13">
        <f>$Y$2*B29</f>
        <v>80.92</v>
      </c>
      <c r="J29" s="13">
        <f>I29*E29</f>
        <v>46.407620000000001</v>
      </c>
      <c r="K29" s="13">
        <f>I29-J29</f>
        <v>34.51238</v>
      </c>
      <c r="L29" s="13">
        <f>J29-K29</f>
        <v>11.895240000000001</v>
      </c>
      <c r="M29" s="13" t="e">
        <f>I29*#REF!</f>
        <v>#REF!</v>
      </c>
      <c r="N29" s="13" t="e">
        <f>I29-M29</f>
        <v>#REF!</v>
      </c>
      <c r="O29" s="13" t="e">
        <f>M29-N29</f>
        <v>#REF!</v>
      </c>
      <c r="P29" s="13">
        <f>I29*H29</f>
        <v>42.184919414966799</v>
      </c>
      <c r="Q29" s="13">
        <f>I29-P29</f>
        <v>38.735080585033202</v>
      </c>
      <c r="R29" s="13">
        <f>P29-Q29</f>
        <v>3.4498388299335971</v>
      </c>
      <c r="S29" s="13">
        <f>RANK(E29,$E$2:$E$83)</f>
        <v>8</v>
      </c>
      <c r="T29" s="13">
        <f>RANK(H29,$H$2:$H$83)</f>
        <v>28</v>
      </c>
      <c r="U29" s="13">
        <f>(S29-T29)</f>
        <v>-20</v>
      </c>
      <c r="V29" s="9" t="str">
        <f>INDEX(포지션!$B$2:$B$142,MATCH(A29,포지션!$A$2:$A$142))</f>
        <v>미드</v>
      </c>
    </row>
    <row r="30" spans="1:22">
      <c r="A30" s="9" t="str">
        <f>input!A38</f>
        <v>킨드레드</v>
      </c>
      <c r="B30" s="10">
        <f>input!B38</f>
        <v>9.5000000000000001E-2</v>
      </c>
      <c r="C30" s="10">
        <f>input!C38</f>
        <v>2.7300000000000001E-2</v>
      </c>
      <c r="D30" s="10">
        <f>B30+C30</f>
        <v>0.12230000000000001</v>
      </c>
      <c r="E30" s="10">
        <f>input!G38</f>
        <v>0.52329999999999999</v>
      </c>
      <c r="F30" s="11">
        <f>E30-0.5</f>
        <v>2.3299999999999987E-2</v>
      </c>
      <c r="G30" s="12">
        <f>((E30+$Z$2)*C30*0.5+B30*E30)/(0.5*C30+B30)</f>
        <v>0.5320942936033134</v>
      </c>
      <c r="H30" s="12">
        <f>(G30*B30+(0.073*2-B30)*0.5)/(0.073*2)</f>
        <v>0.52088327323503281</v>
      </c>
      <c r="I30" s="13">
        <f>$Y$2*B30</f>
        <v>226.1</v>
      </c>
      <c r="J30" s="13">
        <f>I30*E30</f>
        <v>118.31813</v>
      </c>
      <c r="K30" s="13">
        <f>I30-J30</f>
        <v>107.78187</v>
      </c>
      <c r="L30" s="13">
        <f>J30-K30</f>
        <v>10.536259999999999</v>
      </c>
      <c r="M30" s="13" t="e">
        <f>I30*#REF!</f>
        <v>#REF!</v>
      </c>
      <c r="N30" s="13" t="e">
        <f>I30-M30</f>
        <v>#REF!</v>
      </c>
      <c r="O30" s="13" t="e">
        <f>M30-N30</f>
        <v>#REF!</v>
      </c>
      <c r="P30" s="13">
        <f>I30*H30</f>
        <v>117.77170807844091</v>
      </c>
      <c r="Q30" s="13">
        <f>I30-P30</f>
        <v>108.32829192155909</v>
      </c>
      <c r="R30" s="13">
        <f>P30-Q30</f>
        <v>9.443416156881824</v>
      </c>
      <c r="S30" s="13">
        <f>RANK(E30,$E$2:$E$83)</f>
        <v>29</v>
      </c>
      <c r="T30" s="13">
        <f>RANK(H30,$H$2:$H$83)</f>
        <v>29</v>
      </c>
      <c r="U30" s="13">
        <f>(S30-T30)</f>
        <v>0</v>
      </c>
      <c r="V30" s="9" t="str">
        <f>INDEX(포지션!$B$2:$B$142,MATCH(A30,포지션!$A$2:$A$142))</f>
        <v>정글</v>
      </c>
    </row>
    <row r="31" spans="1:22">
      <c r="A31" s="9" t="str">
        <f>input!A81</f>
        <v>미스포츈</v>
      </c>
      <c r="B31" s="10">
        <f>input!B81</f>
        <v>2.1999999999999999E-2</v>
      </c>
      <c r="C31" s="10">
        <f>input!C81</f>
        <v>3.8E-3</v>
      </c>
      <c r="D31" s="10">
        <f>B31+C31</f>
        <v>2.58E-2</v>
      </c>
      <c r="E31" s="10">
        <f>input!G81</f>
        <v>0.62219999999999998</v>
      </c>
      <c r="F31" s="11">
        <f>E31-0.5</f>
        <v>0.12219999999999998</v>
      </c>
      <c r="G31" s="12">
        <f>((E31+$Z$2)*C31*0.5+B31*E31)/(0.5*C31+B31)</f>
        <v>0.62776485355648526</v>
      </c>
      <c r="H31" s="12">
        <f>(G31*B31+(0.073*2-B31)*0.5)/(0.073*2)</f>
        <v>0.51925223820714161</v>
      </c>
      <c r="I31" s="13">
        <f>$Y$2*B31</f>
        <v>52.36</v>
      </c>
      <c r="J31" s="13">
        <f>I31*E31</f>
        <v>32.578392000000001</v>
      </c>
      <c r="K31" s="13">
        <f>I31-J31</f>
        <v>19.781607999999999</v>
      </c>
      <c r="L31" s="13">
        <f>J31-K31</f>
        <v>12.796784000000002</v>
      </c>
      <c r="M31" s="13" t="e">
        <f>I31*#REF!</f>
        <v>#REF!</v>
      </c>
      <c r="N31" s="13" t="e">
        <f>I31-M31</f>
        <v>#REF!</v>
      </c>
      <c r="O31" s="13" t="e">
        <f>M31-N31</f>
        <v>#REF!</v>
      </c>
      <c r="P31" s="13">
        <f>I31*H31</f>
        <v>27.188047192525936</v>
      </c>
      <c r="Q31" s="13">
        <f>I31-P31</f>
        <v>25.171952807474064</v>
      </c>
      <c r="R31" s="13">
        <f>P31-Q31</f>
        <v>2.016094385051872</v>
      </c>
      <c r="S31" s="13">
        <f>RANK(E31,$E$2:$E$83)</f>
        <v>1</v>
      </c>
      <c r="T31" s="13">
        <f>RANK(H31,$H$2:$H$83)</f>
        <v>30</v>
      </c>
      <c r="U31" s="13">
        <f>(S31-T31)</f>
        <v>-29</v>
      </c>
      <c r="V31" s="9" t="str">
        <f>INDEX(포지션!$B$2:$B$142,MATCH(A31,포지션!$A$2:$A$142))</f>
        <v>원딜/서폿</v>
      </c>
    </row>
    <row r="32" spans="1:22">
      <c r="A32" s="9" t="str">
        <f>input!A46</f>
        <v>아우렐리온솔</v>
      </c>
      <c r="B32" s="10">
        <f>input!B46</f>
        <v>6.2E-2</v>
      </c>
      <c r="C32" s="10">
        <f>input!C46</f>
        <v>9.7000000000000003E-3</v>
      </c>
      <c r="D32" s="10">
        <f>B32+C32</f>
        <v>7.17E-2</v>
      </c>
      <c r="E32" s="10">
        <f>input!G46</f>
        <v>0.53600000000000003</v>
      </c>
      <c r="F32" s="11">
        <f>E32-0.5</f>
        <v>3.6000000000000032E-2</v>
      </c>
      <c r="G32" s="12">
        <f>((E32+$Z$2)*C32*0.5+B32*E32)/(0.5*C32+B32)</f>
        <v>0.5410785340314137</v>
      </c>
      <c r="H32" s="12">
        <f>(G32*B32+(0.073*2-B32)*0.5)/(0.073*2)</f>
        <v>0.51744430897224425</v>
      </c>
      <c r="I32" s="13">
        <f>$Y$2*B32</f>
        <v>147.56</v>
      </c>
      <c r="J32" s="13">
        <f>I32*E32</f>
        <v>79.092160000000007</v>
      </c>
      <c r="K32" s="13">
        <f>I32-J32</f>
        <v>68.467839999999995</v>
      </c>
      <c r="L32" s="13">
        <f>J32-K32</f>
        <v>10.624320000000012</v>
      </c>
      <c r="M32" s="13" t="e">
        <f>I32*#REF!</f>
        <v>#REF!</v>
      </c>
      <c r="N32" s="13" t="e">
        <f>I32-M32</f>
        <v>#REF!</v>
      </c>
      <c r="O32" s="13" t="e">
        <f>M32-N32</f>
        <v>#REF!</v>
      </c>
      <c r="P32" s="13">
        <f>I32*H32</f>
        <v>76.354082231944361</v>
      </c>
      <c r="Q32" s="13">
        <f>I32-P32</f>
        <v>71.205917768055642</v>
      </c>
      <c r="R32" s="13">
        <f>P32-Q32</f>
        <v>5.148164463888719</v>
      </c>
      <c r="S32" s="13">
        <f>RANK(E32,$E$2:$E$83)</f>
        <v>22</v>
      </c>
      <c r="T32" s="13">
        <f>RANK(H32,$H$2:$H$83)</f>
        <v>31</v>
      </c>
      <c r="U32" s="13">
        <f>(S32-T32)</f>
        <v>-9</v>
      </c>
      <c r="V32" s="9" t="str">
        <f>INDEX(포지션!$B$2:$B$142,MATCH(A32,포지션!$A$2:$A$142))</f>
        <v>미드</v>
      </c>
    </row>
    <row r="33" spans="1:23">
      <c r="A33" s="9" t="str">
        <f>input!A75</f>
        <v>드레이븐</v>
      </c>
      <c r="B33" s="10">
        <f>input!B75</f>
        <v>2.5999999999999999E-2</v>
      </c>
      <c r="C33" s="10">
        <f>input!C75</f>
        <v>5.9400000000000001E-2</v>
      </c>
      <c r="D33" s="10">
        <f>B33+C33</f>
        <v>8.5400000000000004E-2</v>
      </c>
      <c r="E33" s="10">
        <f>input!G75</f>
        <v>0.55769999999999997</v>
      </c>
      <c r="F33" s="11">
        <f>E33-0.5</f>
        <v>5.7699999999999974E-2</v>
      </c>
      <c r="G33" s="12">
        <f>((E33+$Z$2)*C33*0.5+B33*E33)/(0.5*C33+B33)</f>
        <v>0.59502495511669651</v>
      </c>
      <c r="H33" s="12">
        <f>(G33*B33+(0.073*2-B33)*0.5)/(0.073*2)</f>
        <v>0.51692225228105548</v>
      </c>
      <c r="I33" s="13">
        <f>$Y$2*B33</f>
        <v>61.879999999999995</v>
      </c>
      <c r="J33" s="13">
        <f>I33*E33</f>
        <v>34.510475999999997</v>
      </c>
      <c r="K33" s="13">
        <f>I33-J33</f>
        <v>27.369523999999998</v>
      </c>
      <c r="L33" s="13">
        <f>J33-K33</f>
        <v>7.1409519999999986</v>
      </c>
      <c r="M33" s="13" t="e">
        <f>I33*#REF!</f>
        <v>#REF!</v>
      </c>
      <c r="N33" s="13" t="e">
        <f>I33-M33</f>
        <v>#REF!</v>
      </c>
      <c r="O33" s="13" t="e">
        <f>M33-N33</f>
        <v>#REF!</v>
      </c>
      <c r="P33" s="13">
        <f>I33*H33</f>
        <v>31.987148971151711</v>
      </c>
      <c r="Q33" s="13">
        <f>I33-P33</f>
        <v>29.892851028848284</v>
      </c>
      <c r="R33" s="13">
        <f>P33-Q33</f>
        <v>2.0942979423034274</v>
      </c>
      <c r="S33" s="13">
        <f>RANK(E33,$E$2:$E$83)</f>
        <v>14</v>
      </c>
      <c r="T33" s="13">
        <f>RANK(H33,$H$2:$H$83)</f>
        <v>32</v>
      </c>
      <c r="U33" s="13">
        <f>(S33-T33)</f>
        <v>-18</v>
      </c>
      <c r="V33" s="9" t="str">
        <f>INDEX(포지션!$B$2:$B$142,MATCH(A33,포지션!$A$2:$A$142))</f>
        <v>원딜</v>
      </c>
    </row>
    <row r="34" spans="1:23">
      <c r="A34" s="9" t="str">
        <f>input!A77</f>
        <v>나미</v>
      </c>
      <c r="B34" s="10">
        <f>input!B77</f>
        <v>2.5999999999999999E-2</v>
      </c>
      <c r="C34" s="10">
        <f>input!C77</f>
        <v>8.9999999999999998E-4</v>
      </c>
      <c r="D34" s="10">
        <f>B34+C34</f>
        <v>2.69E-2</v>
      </c>
      <c r="E34" s="10">
        <f>input!G77</f>
        <v>0.58489999999999998</v>
      </c>
      <c r="F34" s="11">
        <f>E34-0.5</f>
        <v>8.4899999999999975E-2</v>
      </c>
      <c r="G34" s="12">
        <f>((E34+$Z$2)*C34*0.5+B34*E34)/(0.5*C34+B34)</f>
        <v>0.58609092627599246</v>
      </c>
      <c r="H34" s="12">
        <f>(G34*B34+(0.073*2-B34)*0.5)/(0.073*2)</f>
        <v>0.51533126084366987</v>
      </c>
      <c r="I34" s="13">
        <f>$Y$2*B34</f>
        <v>61.879999999999995</v>
      </c>
      <c r="J34" s="13">
        <f>I34*E34</f>
        <v>36.193611999999995</v>
      </c>
      <c r="K34" s="13">
        <f>I34-J34</f>
        <v>25.686388000000001</v>
      </c>
      <c r="L34" s="13">
        <f>J34-K34</f>
        <v>10.507223999999994</v>
      </c>
      <c r="M34" s="13" t="e">
        <f>I34*#REF!</f>
        <v>#REF!</v>
      </c>
      <c r="N34" s="13" t="e">
        <f>I34-M34</f>
        <v>#REF!</v>
      </c>
      <c r="O34" s="13" t="e">
        <f>M34-N34</f>
        <v>#REF!</v>
      </c>
      <c r="P34" s="13">
        <f>I34*H34</f>
        <v>31.888698421006289</v>
      </c>
      <c r="Q34" s="13">
        <f>I34-P34</f>
        <v>29.991301578993706</v>
      </c>
      <c r="R34" s="13">
        <f>P34-Q34</f>
        <v>1.8973968420125829</v>
      </c>
      <c r="S34" s="13">
        <f>RANK(E34,$E$2:$E$83)</f>
        <v>6</v>
      </c>
      <c r="T34" s="13">
        <f>RANK(H34,$H$2:$H$83)</f>
        <v>33</v>
      </c>
      <c r="U34" s="13">
        <f>(S34-T34)</f>
        <v>-27</v>
      </c>
      <c r="V34" s="9" t="str">
        <f>INDEX(포지션!$B$2:$B$142,MATCH(A34,포지션!$A$2:$A$142))</f>
        <v>서폿</v>
      </c>
    </row>
    <row r="35" spans="1:23">
      <c r="A35" s="9" t="str">
        <f>input!A59</f>
        <v>카서스</v>
      </c>
      <c r="B35" s="10">
        <f>input!B59</f>
        <v>0.04</v>
      </c>
      <c r="C35" s="10">
        <f>input!C59</f>
        <v>4.3400000000000001E-2</v>
      </c>
      <c r="D35" s="10">
        <f>B35+C35</f>
        <v>8.3400000000000002E-2</v>
      </c>
      <c r="E35" s="10">
        <f>input!G59</f>
        <v>0.53090000000000004</v>
      </c>
      <c r="F35" s="11">
        <f>E35-0.5</f>
        <v>3.0900000000000039E-2</v>
      </c>
      <c r="G35" s="12">
        <f>((E35+$Z$2)*C35*0.5+B35*E35)/(0.5*C35+B35)</f>
        <v>0.55551912479740673</v>
      </c>
      <c r="H35" s="12">
        <f>(G35*B35+(0.073*2-B35)*0.5)/(0.073*2)</f>
        <v>0.5152107191225771</v>
      </c>
      <c r="I35" s="13">
        <f>$Y$2*B35</f>
        <v>95.2</v>
      </c>
      <c r="J35" s="13">
        <f>I35*E35</f>
        <v>50.541680000000007</v>
      </c>
      <c r="K35" s="13">
        <f>I35-J35</f>
        <v>44.658319999999996</v>
      </c>
      <c r="L35" s="13">
        <f>J35-K35</f>
        <v>5.8833600000000104</v>
      </c>
      <c r="M35" s="13" t="e">
        <f>I35*#REF!</f>
        <v>#REF!</v>
      </c>
      <c r="N35" s="13" t="e">
        <f>I35-M35</f>
        <v>#REF!</v>
      </c>
      <c r="O35" s="13" t="e">
        <f>M35-N35</f>
        <v>#REF!</v>
      </c>
      <c r="P35" s="13">
        <f>I35*H35</f>
        <v>49.048060460469344</v>
      </c>
      <c r="Q35" s="13">
        <f>I35-P35</f>
        <v>46.151939539530659</v>
      </c>
      <c r="R35" s="13">
        <f>P35-Q35</f>
        <v>2.8961209209386851</v>
      </c>
      <c r="S35" s="13">
        <f>RANK(E35,$E$2:$E$83)</f>
        <v>24</v>
      </c>
      <c r="T35" s="13">
        <f>RANK(H35,$H$2:$H$83)</f>
        <v>34</v>
      </c>
      <c r="U35" s="13">
        <f>(S35-T35)</f>
        <v>-10</v>
      </c>
      <c r="V35" s="9" t="str">
        <f>INDEX(포지션!$B$2:$B$142,MATCH(A35,포지션!$A$2:$A$142))</f>
        <v>미드</v>
      </c>
    </row>
    <row r="36" spans="1:23">
      <c r="A36" s="9" t="str">
        <f>input!A82</f>
        <v>자이라</v>
      </c>
      <c r="B36" s="10">
        <f>input!B82</f>
        <v>2.1999999999999999E-2</v>
      </c>
      <c r="C36" s="10">
        <f>input!C82</f>
        <v>5.9999999999999995E-4</v>
      </c>
      <c r="D36" s="10">
        <f>B36+C36</f>
        <v>2.2599999999999999E-2</v>
      </c>
      <c r="E36" s="10">
        <f>input!G82</f>
        <v>0.6</v>
      </c>
      <c r="F36" s="11">
        <f>E36-0.5</f>
        <v>9.9999999999999978E-2</v>
      </c>
      <c r="G36" s="12">
        <f>((E36+$Z$2)*C36*0.5+B36*E36)/(0.5*C36+B36)</f>
        <v>0.60094170403587432</v>
      </c>
      <c r="H36" s="12">
        <f>(G36*B36+(0.073*2-B36)*0.5)/(0.073*2)</f>
        <v>0.51521039375883038</v>
      </c>
      <c r="I36" s="13">
        <f>$Y$2*B36</f>
        <v>52.36</v>
      </c>
      <c r="J36" s="13">
        <f>I36*E36</f>
        <v>31.415999999999997</v>
      </c>
      <c r="K36" s="13">
        <f>I36-J36</f>
        <v>20.944000000000003</v>
      </c>
      <c r="L36" s="13">
        <f>J36-K36</f>
        <v>10.471999999999994</v>
      </c>
      <c r="M36" s="13" t="e">
        <f>I36*#REF!</f>
        <v>#REF!</v>
      </c>
      <c r="N36" s="13" t="e">
        <f>I36-M36</f>
        <v>#REF!</v>
      </c>
      <c r="O36" s="13" t="e">
        <f>M36-N36</f>
        <v>#REF!</v>
      </c>
      <c r="P36" s="13">
        <f>I36*H36</f>
        <v>26.976416217212357</v>
      </c>
      <c r="Q36" s="13">
        <f>I36-P36</f>
        <v>25.383583782787642</v>
      </c>
      <c r="R36" s="13">
        <f>P36-Q36</f>
        <v>1.5928324344247144</v>
      </c>
      <c r="S36" s="13">
        <f>RANK(E36,$E$2:$E$83)</f>
        <v>3</v>
      </c>
      <c r="T36" s="13">
        <f>RANK(H36,$H$2:$H$83)</f>
        <v>35</v>
      </c>
      <c r="U36" s="13">
        <f>(S36-T36)</f>
        <v>-32</v>
      </c>
      <c r="V36" s="9" t="str">
        <f>INDEX(포지션!$B$2:$B$142,MATCH(A36,포지션!$A$2:$A$142))</f>
        <v>서폿</v>
      </c>
    </row>
    <row r="37" spans="1:23">
      <c r="A37" s="9" t="str">
        <f>input!A52</f>
        <v>카타리나</v>
      </c>
      <c r="B37" s="10">
        <f>input!B52</f>
        <v>0.05</v>
      </c>
      <c r="C37" s="10">
        <f>input!C52</f>
        <v>1.54E-2</v>
      </c>
      <c r="D37" s="10">
        <f>B37+C37</f>
        <v>6.54E-2</v>
      </c>
      <c r="E37" s="10">
        <f>input!G52</f>
        <v>0.53469999999999995</v>
      </c>
      <c r="F37" s="11">
        <f>E37-0.5</f>
        <v>3.4699999999999953E-2</v>
      </c>
      <c r="G37" s="12">
        <f>((E37+$Z$2)*C37*0.5+B37*E37)/(0.5*C37+B37)</f>
        <v>0.54404142114384746</v>
      </c>
      <c r="H37" s="12">
        <f>(G37*B37+(0.073*2-B37)*0.5)/(0.073*2)</f>
        <v>0.51508267847392042</v>
      </c>
      <c r="I37" s="13">
        <f>$Y$2*B37</f>
        <v>119</v>
      </c>
      <c r="J37" s="13">
        <f>I37*E37</f>
        <v>63.629299999999994</v>
      </c>
      <c r="K37" s="13">
        <f>I37-J37</f>
        <v>55.370700000000006</v>
      </c>
      <c r="L37" s="13">
        <f>J37-K37</f>
        <v>8.2585999999999871</v>
      </c>
      <c r="M37" s="13" t="e">
        <f>I37*#REF!</f>
        <v>#REF!</v>
      </c>
      <c r="N37" s="13" t="e">
        <f>I37-M37</f>
        <v>#REF!</v>
      </c>
      <c r="O37" s="13" t="e">
        <f>M37-N37</f>
        <v>#REF!</v>
      </c>
      <c r="P37" s="13">
        <f>I37*H37</f>
        <v>61.294838738396528</v>
      </c>
      <c r="Q37" s="13">
        <f>I37-P37</f>
        <v>57.705161261603472</v>
      </c>
      <c r="R37" s="13">
        <f>P37-Q37</f>
        <v>3.5896774767930566</v>
      </c>
      <c r="S37" s="13">
        <f>RANK(E37,$E$2:$E$83)</f>
        <v>23</v>
      </c>
      <c r="T37" s="13">
        <f>RANK(H37,$H$2:$H$83)</f>
        <v>36</v>
      </c>
      <c r="U37" s="13">
        <f>(S37-T37)</f>
        <v>-13</v>
      </c>
      <c r="V37" s="9" t="str">
        <f>INDEX(포지션!$B$2:$B$142,MATCH(A37,포지션!$A$2:$A$142))</f>
        <v>미드</v>
      </c>
      <c r="W37" s="9"/>
    </row>
    <row r="38" spans="1:23">
      <c r="A38" s="9" t="str">
        <f>input!A54</f>
        <v>에코</v>
      </c>
      <c r="B38" s="10">
        <f>input!B54</f>
        <v>4.5999999999999999E-2</v>
      </c>
      <c r="C38" s="10">
        <f>input!C54</f>
        <v>3.8E-3</v>
      </c>
      <c r="D38" s="10">
        <f>B38+C38</f>
        <v>4.9799999999999997E-2</v>
      </c>
      <c r="E38" s="10">
        <f>input!G54</f>
        <v>0.54259999999999997</v>
      </c>
      <c r="F38" s="11">
        <f>E38-0.5</f>
        <v>4.2599999999999971E-2</v>
      </c>
      <c r="G38" s="12">
        <f>((E38+$Z$2)*C38*0.5+B38*E38)/(0.5*C38+B38)</f>
        <v>0.545376617954071</v>
      </c>
      <c r="H38" s="12">
        <f>(G38*B38+(0.073*2-B38)*0.5)/(0.073*2)</f>
        <v>0.51429674264306335</v>
      </c>
      <c r="I38" s="13">
        <f>$Y$2*B38</f>
        <v>109.48</v>
      </c>
      <c r="J38" s="13">
        <f>I38*E38</f>
        <v>59.403847999999996</v>
      </c>
      <c r="K38" s="13">
        <f>I38-J38</f>
        <v>50.076152000000008</v>
      </c>
      <c r="L38" s="13">
        <f>J38-K38</f>
        <v>9.3276959999999889</v>
      </c>
      <c r="M38" s="13" t="e">
        <f>I38*#REF!</f>
        <v>#REF!</v>
      </c>
      <c r="N38" s="13" t="e">
        <f>I38-M38</f>
        <v>#REF!</v>
      </c>
      <c r="O38" s="13" t="e">
        <f>M38-N38</f>
        <v>#REF!</v>
      </c>
      <c r="P38" s="13">
        <f>I38*H38</f>
        <v>56.305207384562578</v>
      </c>
      <c r="Q38" s="13">
        <f>I38-P38</f>
        <v>53.174792615437426</v>
      </c>
      <c r="R38" s="13">
        <f>P38-Q38</f>
        <v>3.1304147691251529</v>
      </c>
      <c r="S38" s="13">
        <f>RANK(E38,$E$2:$E$83)</f>
        <v>21</v>
      </c>
      <c r="T38" s="13">
        <f>RANK(H38,$H$2:$H$83)</f>
        <v>37</v>
      </c>
      <c r="U38" s="13">
        <f>(S38-T38)</f>
        <v>-16</v>
      </c>
      <c r="V38" s="9" t="str">
        <f>INDEX(포지션!$B$2:$B$142,MATCH(A38,포지션!$A$2:$A$142))</f>
        <v>미드/탑</v>
      </c>
    </row>
    <row r="39" spans="1:23">
      <c r="A39" s="9" t="str">
        <f>input!A8</f>
        <v>신짜오</v>
      </c>
      <c r="B39" s="10">
        <f>input!B8</f>
        <v>0.26500000000000001</v>
      </c>
      <c r="C39" s="10">
        <f>input!C8</f>
        <v>0.3332</v>
      </c>
      <c r="D39" s="10">
        <f>B39+C39</f>
        <v>0.59820000000000007</v>
      </c>
      <c r="E39" s="10">
        <f>input!G8</f>
        <v>0.48039999999999999</v>
      </c>
      <c r="F39" s="11">
        <f>E39-0.5</f>
        <v>-1.9600000000000006E-2</v>
      </c>
      <c r="G39" s="12">
        <f>((E39+$Z$2)*C39*0.5+B39*E39)/(0.5*C39+B39)</f>
        <v>0.50742038924930488</v>
      </c>
      <c r="H39" s="12">
        <f>(G39*B39+(0.073*2-B39)*0.5)/(0.073*2)</f>
        <v>0.51346851473332744</v>
      </c>
      <c r="I39" s="13">
        <f>$Y$2*B39</f>
        <v>630.70000000000005</v>
      </c>
      <c r="J39" s="13">
        <f>I39*E39</f>
        <v>302.98828000000003</v>
      </c>
      <c r="K39" s="13">
        <f>I39-J39</f>
        <v>327.71172000000001</v>
      </c>
      <c r="L39" s="13">
        <f>J39-K39</f>
        <v>-24.723439999999982</v>
      </c>
      <c r="M39" s="13" t="e">
        <f>I39*#REF!</f>
        <v>#REF!</v>
      </c>
      <c r="N39" s="13" t="e">
        <f>I39-M39</f>
        <v>#REF!</v>
      </c>
      <c r="O39" s="13" t="e">
        <f>M39-N39</f>
        <v>#REF!</v>
      </c>
      <c r="P39" s="13">
        <f>I39*H39</f>
        <v>323.84459224230966</v>
      </c>
      <c r="Q39" s="13">
        <f>I39-P39</f>
        <v>306.85540775769039</v>
      </c>
      <c r="R39" s="13">
        <f>P39-Q39</f>
        <v>16.989184484619273</v>
      </c>
      <c r="S39" s="13">
        <f>RANK(E39,$E$2:$E$83)</f>
        <v>59</v>
      </c>
      <c r="T39" s="13">
        <f>RANK(H39,$H$2:$H$83)</f>
        <v>38</v>
      </c>
      <c r="U39" s="13">
        <f>(S39-T39)</f>
        <v>21</v>
      </c>
      <c r="V39" s="9" t="str">
        <f>INDEX(포지션!$B$2:$B$142,MATCH(A39,포지션!$A$2:$A$142))</f>
        <v>정글</v>
      </c>
    </row>
    <row r="40" spans="1:23">
      <c r="A40" s="9" t="str">
        <f>input!A79</f>
        <v>하이머딩거</v>
      </c>
      <c r="B40" s="10">
        <f>input!B79</f>
        <v>2.3E-2</v>
      </c>
      <c r="C40" s="10">
        <f>input!C79</f>
        <v>1.54E-2</v>
      </c>
      <c r="D40" s="10">
        <f>B40+C40</f>
        <v>3.8400000000000004E-2</v>
      </c>
      <c r="E40" s="10">
        <f>input!G79</f>
        <v>0.55320000000000003</v>
      </c>
      <c r="F40" s="11">
        <f>E40-0.5</f>
        <v>5.3200000000000025E-2</v>
      </c>
      <c r="G40" s="12">
        <f>((E40+$Z$2)*C40*0.5+B40*E40)/(0.5*C40+B40)</f>
        <v>0.57075700325732903</v>
      </c>
      <c r="H40" s="12">
        <f>(G40*B40+(0.073*2-B40)*0.5)/(0.073*2)</f>
        <v>0.51114665119807234</v>
      </c>
      <c r="I40" s="13">
        <f>$Y$2*B40</f>
        <v>54.74</v>
      </c>
      <c r="J40" s="13">
        <f>I40*E40</f>
        <v>30.282168000000002</v>
      </c>
      <c r="K40" s="13">
        <f>I40-J40</f>
        <v>24.457832</v>
      </c>
      <c r="L40" s="13">
        <f>J40-K40</f>
        <v>5.8243360000000024</v>
      </c>
      <c r="M40" s="13" t="e">
        <f>I40*#REF!</f>
        <v>#REF!</v>
      </c>
      <c r="N40" s="13" t="e">
        <f>I40-M40</f>
        <v>#REF!</v>
      </c>
      <c r="O40" s="13" t="e">
        <f>M40-N40</f>
        <v>#REF!</v>
      </c>
      <c r="P40" s="13">
        <f>I40*H40</f>
        <v>27.98016768658248</v>
      </c>
      <c r="Q40" s="13">
        <f>I40-P40</f>
        <v>26.759832313417522</v>
      </c>
      <c r="R40" s="13">
        <f>P40-Q40</f>
        <v>1.2203353731649571</v>
      </c>
      <c r="S40" s="13">
        <f>RANK(E40,$E$2:$E$83)</f>
        <v>16</v>
      </c>
      <c r="T40" s="13">
        <f>RANK(H40,$H$2:$H$83)</f>
        <v>39</v>
      </c>
      <c r="U40" s="13">
        <f>(S40-T40)</f>
        <v>-23</v>
      </c>
      <c r="V40" s="9" t="str">
        <f>INDEX(포지션!$B$2:$B$142,MATCH(A40,포지션!$A$2:$A$142))</f>
        <v>탑/미드</v>
      </c>
    </row>
    <row r="41" spans="1:23">
      <c r="A41" s="9" t="str">
        <f>input!A32</f>
        <v>리신</v>
      </c>
      <c r="B41" s="10">
        <f>input!B32</f>
        <v>0.113</v>
      </c>
      <c r="C41" s="10">
        <f>input!C32</f>
        <v>6.8999999999999999E-3</v>
      </c>
      <c r="D41" s="10">
        <f>B41+C41</f>
        <v>0.11990000000000001</v>
      </c>
      <c r="E41" s="10">
        <f>input!G32</f>
        <v>0.51090000000000002</v>
      </c>
      <c r="F41" s="11">
        <f>E41-0.5</f>
        <v>1.0900000000000021E-2</v>
      </c>
      <c r="G41" s="12">
        <f>((E41+$Z$2)*C41*0.5+B41*E41)/(0.5*C41+B41)</f>
        <v>0.51297385143838559</v>
      </c>
      <c r="H41" s="12">
        <f>(G41*B41+(0.073*2-B41)*0.5)/(0.073*2)</f>
        <v>0.51004140556532584</v>
      </c>
      <c r="I41" s="13">
        <f>$Y$2*B41</f>
        <v>268.94</v>
      </c>
      <c r="J41" s="13">
        <f>I41*E41</f>
        <v>137.40144599999999</v>
      </c>
      <c r="K41" s="13">
        <f>I41-J41</f>
        <v>131.538554</v>
      </c>
      <c r="L41" s="13">
        <f>J41-K41</f>
        <v>5.862891999999988</v>
      </c>
      <c r="M41" s="13" t="e">
        <f>I41*#REF!</f>
        <v>#REF!</v>
      </c>
      <c r="N41" s="13" t="e">
        <f>I41-M41</f>
        <v>#REF!</v>
      </c>
      <c r="O41" s="13" t="e">
        <f>M41-N41</f>
        <v>#REF!</v>
      </c>
      <c r="P41" s="13">
        <f>I41*H41</f>
        <v>137.17053561273872</v>
      </c>
      <c r="Q41" s="13">
        <f>I41-P41</f>
        <v>131.76946438726128</v>
      </c>
      <c r="R41" s="13">
        <f>P41-Q41</f>
        <v>5.4010712254774376</v>
      </c>
      <c r="S41" s="13">
        <f>RANK(E41,$E$2:$E$83)</f>
        <v>39</v>
      </c>
      <c r="T41" s="13">
        <f>RANK(H41,$H$2:$H$83)</f>
        <v>40</v>
      </c>
      <c r="U41" s="13">
        <f>(S41-T41)</f>
        <v>-1</v>
      </c>
      <c r="V41" s="9" t="str">
        <f>INDEX(포지션!$B$2:$B$142,MATCH(A41,포지션!$A$2:$A$142))</f>
        <v>미드/탑</v>
      </c>
    </row>
    <row r="42" spans="1:23">
      <c r="A42" s="9" t="str">
        <f>input!A26</f>
        <v>레넥톤</v>
      </c>
      <c r="B42" s="10">
        <f>input!B26</f>
        <v>0.155</v>
      </c>
      <c r="C42" s="10">
        <f>input!C26</f>
        <v>1.26E-2</v>
      </c>
      <c r="D42" s="10">
        <f>B42+C42</f>
        <v>0.1676</v>
      </c>
      <c r="E42" s="10">
        <f>input!G26</f>
        <v>0.50639999999999996</v>
      </c>
      <c r="F42" s="11">
        <f>E42-0.5</f>
        <v>6.3999999999999613E-3</v>
      </c>
      <c r="G42" s="12">
        <f>((E42+$Z$2)*C42*0.5+B42*E42)/(0.5*C42+B42)</f>
        <v>0.50913403595784257</v>
      </c>
      <c r="H42" s="12">
        <f>(G42*B42+(0.073*2-B42)*0.5)/(0.073*2)</f>
        <v>0.5096970929689425</v>
      </c>
      <c r="I42" s="13">
        <f>$Y$2*B42</f>
        <v>368.9</v>
      </c>
      <c r="J42" s="13">
        <f>I42*E42</f>
        <v>186.81095999999997</v>
      </c>
      <c r="K42" s="13">
        <f>I42-J42</f>
        <v>182.08904000000001</v>
      </c>
      <c r="L42" s="13">
        <f>J42-K42</f>
        <v>4.7219199999999546</v>
      </c>
      <c r="M42" s="13" t="e">
        <f>I42*#REF!</f>
        <v>#REF!</v>
      </c>
      <c r="N42" s="13" t="e">
        <f>I42-M42</f>
        <v>#REF!</v>
      </c>
      <c r="O42" s="13" t="e">
        <f>M42-N42</f>
        <v>#REF!</v>
      </c>
      <c r="P42" s="13">
        <f>I42*H42</f>
        <v>188.02725759624289</v>
      </c>
      <c r="Q42" s="13">
        <f>I42-P42</f>
        <v>180.87274240375709</v>
      </c>
      <c r="R42" s="13">
        <f>P42-Q42</f>
        <v>7.1545151924858033</v>
      </c>
      <c r="S42" s="13">
        <f>RANK(E42,$E$2:$E$83)</f>
        <v>45</v>
      </c>
      <c r="T42" s="13">
        <f>RANK(H42,$H$2:$H$83)</f>
        <v>41</v>
      </c>
      <c r="U42" s="13">
        <f>(S42-T42)</f>
        <v>4</v>
      </c>
      <c r="V42" s="9" t="str">
        <f>INDEX(포지션!$B$2:$B$142,MATCH(A42,포지션!$A$2:$A$142))</f>
        <v>탑</v>
      </c>
    </row>
    <row r="43" spans="1:23">
      <c r="A43" s="9" t="str">
        <f>input!A65</f>
        <v>탐켄치</v>
      </c>
      <c r="B43" s="10">
        <f>input!B65</f>
        <v>3.6999999999999998E-2</v>
      </c>
      <c r="C43" s="10">
        <f>input!C65</f>
        <v>1.26E-2</v>
      </c>
      <c r="D43" s="10">
        <f>B43+C43</f>
        <v>4.9599999999999998E-2</v>
      </c>
      <c r="E43" s="10">
        <f>input!G65</f>
        <v>0.52700000000000002</v>
      </c>
      <c r="F43" s="11">
        <f>E43-0.5</f>
        <v>2.7000000000000024E-2</v>
      </c>
      <c r="G43" s="12">
        <f>((E43+$Z$2)*C43*0.5+B43*E43)/(0.5*C43+B43)</f>
        <v>0.53718475750577366</v>
      </c>
      <c r="H43" s="12">
        <f>(G43*B43+(0.073*2-B43)*0.5)/(0.073*2)</f>
        <v>0.50942353443639465</v>
      </c>
      <c r="I43" s="13">
        <f>$Y$2*B43</f>
        <v>88.06</v>
      </c>
      <c r="J43" s="13">
        <f>I43*E43</f>
        <v>46.407620000000001</v>
      </c>
      <c r="K43" s="13">
        <f>I43-J43</f>
        <v>41.652380000000001</v>
      </c>
      <c r="L43" s="13">
        <f>J43-K43</f>
        <v>4.7552400000000006</v>
      </c>
      <c r="M43" s="13" t="e">
        <f>I43*#REF!</f>
        <v>#REF!</v>
      </c>
      <c r="N43" s="13" t="e">
        <f>I43-M43</f>
        <v>#REF!</v>
      </c>
      <c r="O43" s="13" t="e">
        <f>M43-N43</f>
        <v>#REF!</v>
      </c>
      <c r="P43" s="13">
        <f>I43*H43</f>
        <v>44.859836442468911</v>
      </c>
      <c r="Q43" s="13">
        <f>I43-P43</f>
        <v>43.200163557531091</v>
      </c>
      <c r="R43" s="13">
        <f>P43-Q43</f>
        <v>1.6596728849378195</v>
      </c>
      <c r="S43" s="13">
        <f>RANK(E43,$E$2:$E$83)</f>
        <v>27</v>
      </c>
      <c r="T43" s="13">
        <f>RANK(H43,$H$2:$H$83)</f>
        <v>42</v>
      </c>
      <c r="U43" s="13">
        <f>(S43-T43)</f>
        <v>-15</v>
      </c>
      <c r="V43" s="9" t="str">
        <f>INDEX(포지션!$B$2:$B$142,MATCH(A43,포지션!$A$2:$A$142))</f>
        <v>서폿/탑</v>
      </c>
    </row>
    <row r="44" spans="1:23">
      <c r="A44" s="9" t="str">
        <f>input!A34</f>
        <v>신지드</v>
      </c>
      <c r="B44" s="10">
        <f>input!B34</f>
        <v>0.109</v>
      </c>
      <c r="C44" s="10">
        <f>input!C34</f>
        <v>5.3400000000000003E-2</v>
      </c>
      <c r="D44" s="10">
        <f>B44+C44</f>
        <v>0.16239999999999999</v>
      </c>
      <c r="E44" s="10">
        <f>input!G34</f>
        <v>0.4955</v>
      </c>
      <c r="F44" s="11">
        <f>E44-0.5</f>
        <v>-4.500000000000004E-3</v>
      </c>
      <c r="G44" s="12">
        <f>((E44+$Z$2)*C44*0.5+B44*E44)/(0.5*C44+B44)</f>
        <v>0.50927302873986735</v>
      </c>
      <c r="H44" s="12">
        <f>(G44*B44+(0.073*2-B44)*0.5)/(0.073*2)</f>
        <v>0.50692301460716127</v>
      </c>
      <c r="I44" s="13">
        <f>$Y$2*B44</f>
        <v>259.42</v>
      </c>
      <c r="J44" s="13">
        <f>I44*E44</f>
        <v>128.54261</v>
      </c>
      <c r="K44" s="13">
        <f>I44-J44</f>
        <v>130.87739000000002</v>
      </c>
      <c r="L44" s="13">
        <f>J44-K44</f>
        <v>-2.3347800000000234</v>
      </c>
      <c r="M44" s="13" t="e">
        <f>I44*#REF!</f>
        <v>#REF!</v>
      </c>
      <c r="N44" s="13" t="e">
        <f>I44-M44</f>
        <v>#REF!</v>
      </c>
      <c r="O44" s="13" t="e">
        <f>M44-N44</f>
        <v>#REF!</v>
      </c>
      <c r="P44" s="13">
        <f>I44*H44</f>
        <v>131.5059684493898</v>
      </c>
      <c r="Q44" s="13">
        <f>I44-P44</f>
        <v>127.91403155061022</v>
      </c>
      <c r="R44" s="13">
        <f>P44-Q44</f>
        <v>3.5919368987795792</v>
      </c>
      <c r="S44" s="13">
        <f>RANK(E44,$E$2:$E$83)</f>
        <v>51</v>
      </c>
      <c r="T44" s="13">
        <f>RANK(H44,$H$2:$H$83)</f>
        <v>43</v>
      </c>
      <c r="U44" s="13">
        <f>(S44-T44)</f>
        <v>8</v>
      </c>
      <c r="V44" s="9" t="str">
        <f>INDEX(포지션!$B$2:$B$142,MATCH(A44,포지션!$A$2:$A$142))</f>
        <v>원딜</v>
      </c>
    </row>
    <row r="45" spans="1:23">
      <c r="A45" s="9" t="str">
        <f>input!A83</f>
        <v>진</v>
      </c>
      <c r="B45" s="10">
        <f>input!B83</f>
        <v>2.1999999999999999E-2</v>
      </c>
      <c r="C45" s="10">
        <f>input!C83</f>
        <v>0</v>
      </c>
      <c r="D45" s="10">
        <f>B45+C45</f>
        <v>2.1999999999999999E-2</v>
      </c>
      <c r="E45" s="10">
        <f>input!G83</f>
        <v>0.54549999999999998</v>
      </c>
      <c r="F45" s="11">
        <f>E45-0.5</f>
        <v>4.5499999999999985E-2</v>
      </c>
      <c r="G45" s="12">
        <f>((E45+$Z$2)*C45*0.5+B45*E45)/(0.5*C45+B45)</f>
        <v>0.54549999999999998</v>
      </c>
      <c r="H45" s="12">
        <f>(G45*B45+(0.073*2-B45)*0.5)/(0.073*2)</f>
        <v>0.50685616438356162</v>
      </c>
      <c r="I45" s="13">
        <f>$Y$2*B45</f>
        <v>52.36</v>
      </c>
      <c r="J45" s="13">
        <f>I45*E45</f>
        <v>28.562379999999997</v>
      </c>
      <c r="K45" s="13">
        <f>I45-J45</f>
        <v>23.797620000000002</v>
      </c>
      <c r="L45" s="13">
        <f>J45-K45</f>
        <v>4.7647599999999954</v>
      </c>
      <c r="M45" s="13" t="e">
        <f>I45*#REF!</f>
        <v>#REF!</v>
      </c>
      <c r="N45" s="13" t="e">
        <f>I45-M45</f>
        <v>#REF!</v>
      </c>
      <c r="O45" s="13" t="e">
        <f>M45-N45</f>
        <v>#REF!</v>
      </c>
      <c r="P45" s="13">
        <f>I45*H45</f>
        <v>26.538988767123286</v>
      </c>
      <c r="Q45" s="13">
        <f>I45-P45</f>
        <v>25.821011232876714</v>
      </c>
      <c r="R45" s="13">
        <f>P45-Q45</f>
        <v>0.71797753424657174</v>
      </c>
      <c r="S45" s="13">
        <f>RANK(E45,$E$2:$E$83)</f>
        <v>20</v>
      </c>
      <c r="T45" s="13">
        <f>RANK(H45,$H$2:$H$83)</f>
        <v>44</v>
      </c>
      <c r="U45" s="13">
        <f>(S45-T45)</f>
        <v>-24</v>
      </c>
      <c r="V45" s="9" t="str">
        <f>INDEX(포지션!$B$2:$B$142,MATCH(A45,포지션!$A$2:$A$142))</f>
        <v>원딜</v>
      </c>
    </row>
    <row r="46" spans="1:23">
      <c r="A46" s="9" t="str">
        <f>input!A57</f>
        <v>올라프</v>
      </c>
      <c r="B46" s="10">
        <f>input!B57</f>
        <v>4.2000000000000003E-2</v>
      </c>
      <c r="C46" s="10">
        <f>input!C57</f>
        <v>5.0000000000000001E-3</v>
      </c>
      <c r="D46" s="10">
        <f>B46+C46</f>
        <v>4.7E-2</v>
      </c>
      <c r="E46" s="10">
        <f>input!G57</f>
        <v>0.51759999999999995</v>
      </c>
      <c r="F46" s="11">
        <f>E46-0.5</f>
        <v>1.7599999999999949E-2</v>
      </c>
      <c r="G46" s="12">
        <f>((E46+$Z$2)*C46*0.5+B46*E46)/(0.5*C46+B46)</f>
        <v>0.52153258426966287</v>
      </c>
      <c r="H46" s="12">
        <f>(G46*B46+(0.073*2-B46)*0.5)/(0.073*2)</f>
        <v>0.50619430506387564</v>
      </c>
      <c r="I46" s="13">
        <f>$Y$2*B46</f>
        <v>99.960000000000008</v>
      </c>
      <c r="J46" s="13">
        <f>I46*E46</f>
        <v>51.739295999999996</v>
      </c>
      <c r="K46" s="13">
        <f>I46-J46</f>
        <v>48.220704000000012</v>
      </c>
      <c r="L46" s="13">
        <f>J46-K46</f>
        <v>3.518591999999984</v>
      </c>
      <c r="M46" s="13" t="e">
        <f>I46*#REF!</f>
        <v>#REF!</v>
      </c>
      <c r="N46" s="13" t="e">
        <f>I46-M46</f>
        <v>#REF!</v>
      </c>
      <c r="O46" s="13" t="e">
        <f>M46-N46</f>
        <v>#REF!</v>
      </c>
      <c r="P46" s="13">
        <f>I46*H46</f>
        <v>50.599182734185014</v>
      </c>
      <c r="Q46" s="13">
        <f>I46-P46</f>
        <v>49.360817265814994</v>
      </c>
      <c r="R46" s="13">
        <f>P46-Q46</f>
        <v>1.23836546837002</v>
      </c>
      <c r="S46" s="13">
        <f>RANK(E46,$E$2:$E$83)</f>
        <v>32</v>
      </c>
      <c r="T46" s="13">
        <f>RANK(H46,$H$2:$H$83)</f>
        <v>45</v>
      </c>
      <c r="U46" s="13">
        <f>(S46-T46)</f>
        <v>-13</v>
      </c>
      <c r="V46" s="9" t="str">
        <f>INDEX(포지션!$B$2:$B$142,MATCH(A46,포지션!$A$2:$A$142))</f>
        <v>정글/탑</v>
      </c>
    </row>
    <row r="47" spans="1:23">
      <c r="A47" s="9" t="str">
        <f>input!A19</f>
        <v>라칸</v>
      </c>
      <c r="B47" s="10">
        <f>input!B19</f>
        <v>0.22500000000000001</v>
      </c>
      <c r="C47" s="10">
        <f>input!C19</f>
        <v>0.15620000000000001</v>
      </c>
      <c r="D47" s="10">
        <f>B47+C47</f>
        <v>0.38119999999999998</v>
      </c>
      <c r="E47" s="10">
        <f>input!G19</f>
        <v>0.48570000000000002</v>
      </c>
      <c r="F47" s="11">
        <f>E47-0.5</f>
        <v>-1.4299999999999979E-2</v>
      </c>
      <c r="G47" s="12">
        <f>((E47+$Z$2)*C47*0.5+B47*E47)/(0.5*C47+B47)</f>
        <v>0.50373695150115472</v>
      </c>
      <c r="H47" s="12">
        <f>(G47*B47+(0.073*2-B47)*0.5)/(0.073*2)</f>
        <v>0.50575900060109458</v>
      </c>
      <c r="I47" s="13">
        <f>$Y$2*B47</f>
        <v>535.5</v>
      </c>
      <c r="J47" s="13">
        <f>I47*E47</f>
        <v>260.09235000000001</v>
      </c>
      <c r="K47" s="13">
        <f>I47-J47</f>
        <v>275.40764999999999</v>
      </c>
      <c r="L47" s="13">
        <f>J47-K47</f>
        <v>-15.315299999999979</v>
      </c>
      <c r="M47" s="13" t="e">
        <f>I47*#REF!</f>
        <v>#REF!</v>
      </c>
      <c r="N47" s="13" t="e">
        <f>I47-M47</f>
        <v>#REF!</v>
      </c>
      <c r="O47" s="13" t="e">
        <f>M47-N47</f>
        <v>#REF!</v>
      </c>
      <c r="P47" s="13">
        <f>I47*H47</f>
        <v>270.83394482188612</v>
      </c>
      <c r="Q47" s="13">
        <f>I47-P47</f>
        <v>264.66605517811388</v>
      </c>
      <c r="R47" s="13">
        <f>P47-Q47</f>
        <v>6.1678896437722415</v>
      </c>
      <c r="S47" s="13">
        <f>RANK(E47,$E$2:$E$83)</f>
        <v>57</v>
      </c>
      <c r="T47" s="13">
        <f>RANK(H47,$H$2:$H$83)</f>
        <v>46</v>
      </c>
      <c r="U47" s="13">
        <f>(S47-T47)</f>
        <v>11</v>
      </c>
      <c r="V47" s="9" t="str">
        <f>INDEX(포지션!$B$2:$B$142,MATCH(A47,포지션!$A$2:$A$142))</f>
        <v>서폿</v>
      </c>
    </row>
    <row r="48" spans="1:23">
      <c r="A48" s="9" t="str">
        <f>input!A70</f>
        <v>마스터이</v>
      </c>
      <c r="B48" s="10">
        <f>input!B70</f>
        <v>3.2000000000000001E-2</v>
      </c>
      <c r="C48" s="10">
        <f>input!C70</f>
        <v>4.6199999999999998E-2</v>
      </c>
      <c r="D48" s="10">
        <f>B48+C48</f>
        <v>7.8199999999999992E-2</v>
      </c>
      <c r="E48" s="10">
        <f>input!G70</f>
        <v>0.49230000000000002</v>
      </c>
      <c r="F48" s="11">
        <f>E48-0.5</f>
        <v>-7.6999999999999846E-3</v>
      </c>
      <c r="G48" s="12">
        <f>((E48+$Z$2)*C48*0.5+B48*E48)/(0.5*C48+B48)</f>
        <v>0.52164664246823966</v>
      </c>
      <c r="H48" s="12">
        <f>(G48*B48+(0.073*2-B48)*0.5)/(0.073*2)</f>
        <v>0.50474446958207997</v>
      </c>
      <c r="I48" s="13">
        <f>$Y$2*B48</f>
        <v>76.16</v>
      </c>
      <c r="J48" s="13">
        <f>I48*E48</f>
        <v>37.493567999999996</v>
      </c>
      <c r="K48" s="13">
        <f>I48-J48</f>
        <v>38.666432</v>
      </c>
      <c r="L48" s="13">
        <f>J48-K48</f>
        <v>-1.1728640000000041</v>
      </c>
      <c r="M48" s="13" t="e">
        <f>I48*#REF!</f>
        <v>#REF!</v>
      </c>
      <c r="N48" s="13" t="e">
        <f>I48-M48</f>
        <v>#REF!</v>
      </c>
      <c r="O48" s="13" t="e">
        <f>M48-N48</f>
        <v>#REF!</v>
      </c>
      <c r="P48" s="13">
        <f>I48*H48</f>
        <v>38.44133880337121</v>
      </c>
      <c r="Q48" s="13">
        <f>I48-P48</f>
        <v>37.718661196628787</v>
      </c>
      <c r="R48" s="13">
        <f>P48-Q48</f>
        <v>0.72267760674242254</v>
      </c>
      <c r="S48" s="13">
        <f>RANK(E48,$E$2:$E$83)</f>
        <v>54</v>
      </c>
      <c r="T48" s="13">
        <f>RANK(H48,$H$2:$H$83)</f>
        <v>47</v>
      </c>
      <c r="U48" s="13">
        <f>(S48-T48)</f>
        <v>7</v>
      </c>
      <c r="V48" s="9" t="str">
        <f>INDEX(포지션!$B$2:$B$142,MATCH(A48,포지션!$A$2:$A$142))</f>
        <v>정글</v>
      </c>
    </row>
    <row r="49" spans="1:22">
      <c r="A49" s="9" t="str">
        <f>input!A61</f>
        <v>브랜드</v>
      </c>
      <c r="B49" s="10">
        <f>input!B61</f>
        <v>0.04</v>
      </c>
      <c r="C49" s="10">
        <f>input!C61</f>
        <v>4.4000000000000003E-3</v>
      </c>
      <c r="D49" s="10">
        <f>B49+C49</f>
        <v>4.4400000000000002E-2</v>
      </c>
      <c r="E49" s="10">
        <f>input!G61</f>
        <v>0.51249999999999996</v>
      </c>
      <c r="F49" s="11">
        <f>E49-0.5</f>
        <v>1.2499999999999956E-2</v>
      </c>
      <c r="G49" s="12">
        <f>((E49+$Z$2)*C49*0.5+B49*E49)/(0.5*C49+B49)</f>
        <v>0.51614928909952607</v>
      </c>
      <c r="H49" s="12">
        <f>(G49*B49+(0.073*2-B49)*0.5)/(0.073*2)</f>
        <v>0.50442446276699338</v>
      </c>
      <c r="I49" s="13">
        <f>$Y$2*B49</f>
        <v>95.2</v>
      </c>
      <c r="J49" s="13">
        <f>I49*E49</f>
        <v>48.79</v>
      </c>
      <c r="K49" s="13">
        <f>I49-J49</f>
        <v>46.410000000000004</v>
      </c>
      <c r="L49" s="13">
        <f>J49-K49</f>
        <v>2.3799999999999955</v>
      </c>
      <c r="M49" s="13" t="e">
        <f>I49*#REF!</f>
        <v>#REF!</v>
      </c>
      <c r="N49" s="13" t="e">
        <f>I49-M49</f>
        <v>#REF!</v>
      </c>
      <c r="O49" s="13" t="e">
        <f>M49-N49</f>
        <v>#REF!</v>
      </c>
      <c r="P49" s="13">
        <f>I49*H49</f>
        <v>48.021208855417768</v>
      </c>
      <c r="Q49" s="13">
        <f>I49-P49</f>
        <v>47.178791144582235</v>
      </c>
      <c r="R49" s="13">
        <f>P49-Q49</f>
        <v>0.84241771083553374</v>
      </c>
      <c r="S49" s="13">
        <f>RANK(E49,$E$2:$E$83)</f>
        <v>37</v>
      </c>
      <c r="T49" s="13">
        <f>RANK(H49,$H$2:$H$83)</f>
        <v>48</v>
      </c>
      <c r="U49" s="13">
        <f>(S49-T49)</f>
        <v>-11</v>
      </c>
      <c r="V49" s="9" t="str">
        <f>INDEX(포지션!$B$2:$B$142,MATCH(A49,포지션!$A$2:$A$142))</f>
        <v>서폿/미드</v>
      </c>
    </row>
    <row r="50" spans="1:22">
      <c r="A50" s="9" t="str">
        <f>input!A31</f>
        <v>르블랑</v>
      </c>
      <c r="B50" s="10">
        <f>input!B31</f>
        <v>0.121</v>
      </c>
      <c r="C50" s="10">
        <f>input!C31</f>
        <v>0.22819999999999999</v>
      </c>
      <c r="D50" s="10">
        <f>B50+C50</f>
        <v>0.34919999999999995</v>
      </c>
      <c r="E50" s="10">
        <f>input!G31</f>
        <v>0.4713</v>
      </c>
      <c r="F50" s="11">
        <f>E50-0.5</f>
        <v>-2.8700000000000003E-2</v>
      </c>
      <c r="G50" s="12">
        <f>((E50+$Z$2)*C50*0.5+B50*E50)/(0.5*C50+B50)</f>
        <v>0.50527277754147171</v>
      </c>
      <c r="H50" s="12">
        <f>(G50*B50+(0.073*2-B50)*0.5)/(0.073*2)</f>
        <v>0.50436990467478138</v>
      </c>
      <c r="I50" s="13">
        <f>$Y$2*B50</f>
        <v>287.98</v>
      </c>
      <c r="J50" s="13">
        <f>I50*E50</f>
        <v>135.724974</v>
      </c>
      <c r="K50" s="13">
        <f>I50-J50</f>
        <v>152.25502600000002</v>
      </c>
      <c r="L50" s="13">
        <f>J50-K50</f>
        <v>-16.530052000000012</v>
      </c>
      <c r="M50" s="13" t="e">
        <f>I50*#REF!</f>
        <v>#REF!</v>
      </c>
      <c r="N50" s="13" t="e">
        <f>I50-M50</f>
        <v>#REF!</v>
      </c>
      <c r="O50" s="13" t="e">
        <f>M50-N50</f>
        <v>#REF!</v>
      </c>
      <c r="P50" s="13">
        <f>I50*H50</f>
        <v>145.24844514824355</v>
      </c>
      <c r="Q50" s="13">
        <f>I50-P50</f>
        <v>142.73155485175647</v>
      </c>
      <c r="R50" s="13">
        <f>P50-Q50</f>
        <v>2.5168902964870767</v>
      </c>
      <c r="S50" s="13">
        <f>RANK(E50,$E$2:$E$83)</f>
        <v>65</v>
      </c>
      <c r="T50" s="13">
        <f>RANK(H50,$H$2:$H$83)</f>
        <v>49</v>
      </c>
      <c r="U50" s="13">
        <f>(S50-T50)</f>
        <v>16</v>
      </c>
      <c r="V50" s="9" t="str">
        <f>INDEX(포지션!$B$2:$B$142,MATCH(A50,포지션!$A$2:$A$142))</f>
        <v>미드</v>
      </c>
    </row>
    <row r="51" spans="1:22">
      <c r="A51" s="9" t="str">
        <f>input!A53</f>
        <v>쓰레쉬</v>
      </c>
      <c r="B51" s="10">
        <f>input!B53</f>
        <v>4.7E-2</v>
      </c>
      <c r="C51" s="10">
        <f>input!C53</f>
        <v>1.1299999999999999E-2</v>
      </c>
      <c r="D51" s="10">
        <f>B51+C51</f>
        <v>5.8299999999999998E-2</v>
      </c>
      <c r="E51" s="10">
        <f>input!G53</f>
        <v>0.50529999999999997</v>
      </c>
      <c r="F51" s="11">
        <f>E51-0.5</f>
        <v>5.2999999999999714E-3</v>
      </c>
      <c r="G51" s="12">
        <f>((E51+$Z$2)*C51*0.5+B51*E51)/(0.5*C51+B51)</f>
        <v>0.51281187084520419</v>
      </c>
      <c r="H51" s="12">
        <f>(G51*B51+(0.073*2-B51)*0.5)/(0.073*2)</f>
        <v>0.50412436938167526</v>
      </c>
      <c r="I51" s="13">
        <f>$Y$2*B51</f>
        <v>111.86</v>
      </c>
      <c r="J51" s="13">
        <f>I51*E51</f>
        <v>56.522857999999999</v>
      </c>
      <c r="K51" s="13">
        <f>I51-J51</f>
        <v>55.337142</v>
      </c>
      <c r="L51" s="13">
        <f>J51-K51</f>
        <v>1.1857159999999993</v>
      </c>
      <c r="M51" s="13" t="e">
        <f>I51*#REF!</f>
        <v>#REF!</v>
      </c>
      <c r="N51" s="13" t="e">
        <f>I51-M51</f>
        <v>#REF!</v>
      </c>
      <c r="O51" s="13" t="e">
        <f>M51-N51</f>
        <v>#REF!</v>
      </c>
      <c r="P51" s="13">
        <f>I51*H51</f>
        <v>56.391351959034196</v>
      </c>
      <c r="Q51" s="13">
        <f>I51-P51</f>
        <v>55.468648040965803</v>
      </c>
      <c r="R51" s="13">
        <f>P51-Q51</f>
        <v>0.92270391806839314</v>
      </c>
      <c r="S51" s="13">
        <f>RANK(E51,$E$2:$E$83)</f>
        <v>47</v>
      </c>
      <c r="T51" s="13">
        <f>RANK(H51,$H$2:$H$83)</f>
        <v>50</v>
      </c>
      <c r="U51" s="13">
        <f>(S51-T51)</f>
        <v>-3</v>
      </c>
      <c r="V51" s="9" t="str">
        <f>INDEX(포지션!$B$2:$B$142,MATCH(A51,포지션!$A$2:$A$142))</f>
        <v>서폿</v>
      </c>
    </row>
    <row r="52" spans="1:22">
      <c r="A52" s="9" t="str">
        <f>input!A71</f>
        <v>애니비아</v>
      </c>
      <c r="B52" s="10">
        <f>input!B71</f>
        <v>3.2000000000000001E-2</v>
      </c>
      <c r="C52" s="10">
        <f>input!C71</f>
        <v>1.6000000000000001E-3</v>
      </c>
      <c r="D52" s="10">
        <f>B52+C52</f>
        <v>3.3599999999999998E-2</v>
      </c>
      <c r="E52" s="10">
        <f>input!G71</f>
        <v>0.51559999999999995</v>
      </c>
      <c r="F52" s="11">
        <f>E52-0.5</f>
        <v>1.5599999999999947E-2</v>
      </c>
      <c r="G52" s="12">
        <f>((E52+$Z$2)*C52*0.5+B52*E52)/(0.5*C52+B52)</f>
        <v>0.51730731707317068</v>
      </c>
      <c r="H52" s="12">
        <f>(G52*B52+(0.073*2-B52)*0.5)/(0.073*2)</f>
        <v>0.50379338456398259</v>
      </c>
      <c r="I52" s="13">
        <f>$Y$2*B52</f>
        <v>76.16</v>
      </c>
      <c r="J52" s="13">
        <f>I52*E52</f>
        <v>39.268095999999993</v>
      </c>
      <c r="K52" s="13">
        <f>I52-J52</f>
        <v>36.891904000000004</v>
      </c>
      <c r="L52" s="13">
        <f>J52-K52</f>
        <v>2.376191999999989</v>
      </c>
      <c r="M52" s="13" t="e">
        <f>I52*#REF!</f>
        <v>#REF!</v>
      </c>
      <c r="N52" s="13" t="e">
        <f>I52-M52</f>
        <v>#REF!</v>
      </c>
      <c r="O52" s="13" t="e">
        <f>M52-N52</f>
        <v>#REF!</v>
      </c>
      <c r="P52" s="13">
        <f>I52*H52</f>
        <v>38.368904168392909</v>
      </c>
      <c r="Q52" s="13">
        <f>I52-P52</f>
        <v>37.791095831607088</v>
      </c>
      <c r="R52" s="13">
        <f>P52-Q52</f>
        <v>0.57780833678582155</v>
      </c>
      <c r="S52" s="13">
        <f>RANK(E52,$E$2:$E$83)</f>
        <v>34</v>
      </c>
      <c r="T52" s="13">
        <f>RANK(H52,$H$2:$H$83)</f>
        <v>51</v>
      </c>
      <c r="U52" s="13">
        <f>(S52-T52)</f>
        <v>-17</v>
      </c>
      <c r="V52" s="9" t="str">
        <f>INDEX(포지션!$B$2:$B$142,MATCH(A52,포지션!$A$2:$A$142))</f>
        <v>미드</v>
      </c>
    </row>
    <row r="53" spans="1:22">
      <c r="A53" s="9" t="str">
        <f>input!A80</f>
        <v>오리아나</v>
      </c>
      <c r="B53" s="10">
        <f>input!B80</f>
        <v>2.3E-2</v>
      </c>
      <c r="C53" s="10">
        <f>input!C80</f>
        <v>8.9999999999999998E-4</v>
      </c>
      <c r="D53" s="10">
        <f>B53+C53</f>
        <v>2.3900000000000001E-2</v>
      </c>
      <c r="E53" s="10">
        <f>input!G80</f>
        <v>0.52170000000000005</v>
      </c>
      <c r="F53" s="11">
        <f>E53-0.5</f>
        <v>2.1700000000000053E-2</v>
      </c>
      <c r="G53" s="12">
        <f>((E53+$Z$2)*C53*0.5+B53*E53)/(0.5*C53+B53)</f>
        <v>0.52304328358208962</v>
      </c>
      <c r="H53" s="12">
        <f>(G53*B53+(0.073*2-B53)*0.5)/(0.073*2)</f>
        <v>0.50363010631772653</v>
      </c>
      <c r="I53" s="13">
        <f>$Y$2*B53</f>
        <v>54.74</v>
      </c>
      <c r="J53" s="13">
        <f>I53*E53</f>
        <v>28.557858000000003</v>
      </c>
      <c r="K53" s="13">
        <f>I53-J53</f>
        <v>26.182141999999999</v>
      </c>
      <c r="L53" s="13">
        <f>J53-K53</f>
        <v>2.3757160000000042</v>
      </c>
      <c r="M53" s="13" t="e">
        <f>I53*#REF!</f>
        <v>#REF!</v>
      </c>
      <c r="N53" s="13" t="e">
        <f>I53-M53</f>
        <v>#REF!</v>
      </c>
      <c r="O53" s="13" t="e">
        <f>M53-N53</f>
        <v>#REF!</v>
      </c>
      <c r="P53" s="13">
        <f>I53*H53</f>
        <v>27.568712019832351</v>
      </c>
      <c r="Q53" s="13">
        <f>I53-P53</f>
        <v>27.171287980167651</v>
      </c>
      <c r="R53" s="13">
        <f>P53-Q53</f>
        <v>0.39742403966469908</v>
      </c>
      <c r="S53" s="13">
        <f>RANK(E53,$E$2:$E$83)</f>
        <v>30</v>
      </c>
      <c r="T53" s="13">
        <f>RANK(H53,$H$2:$H$83)</f>
        <v>52</v>
      </c>
      <c r="U53" s="13">
        <f>(S53-T53)</f>
        <v>-22</v>
      </c>
      <c r="V53" s="9" t="str">
        <f>INDEX(포지션!$B$2:$B$142,MATCH(A53,포지션!$A$2:$A$142))</f>
        <v>미드</v>
      </c>
    </row>
    <row r="54" spans="1:22">
      <c r="A54" s="9" t="str">
        <f>input!A24</f>
        <v>카이사</v>
      </c>
      <c r="B54" s="10">
        <f>input!B24</f>
        <v>0.183</v>
      </c>
      <c r="C54" s="10">
        <f>input!C24</f>
        <v>5.5300000000000002E-2</v>
      </c>
      <c r="D54" s="10">
        <f>B54+C54</f>
        <v>0.23830000000000001</v>
      </c>
      <c r="E54" s="10">
        <f>input!G24</f>
        <v>0.49330000000000002</v>
      </c>
      <c r="F54" s="11">
        <f>E54-0.5</f>
        <v>-6.6999999999999837E-3</v>
      </c>
      <c r="G54" s="12">
        <f>((E54+$Z$2)*C54*0.5+B54*E54)/(0.5*C54+B54)</f>
        <v>0.50248822691668649</v>
      </c>
      <c r="H54" s="12">
        <f>(G54*B54+(0.073*2-B54)*0.5)/(0.073*2)</f>
        <v>0.50311880497091532</v>
      </c>
      <c r="I54" s="13">
        <f>$Y$2*B54</f>
        <v>435.53999999999996</v>
      </c>
      <c r="J54" s="13">
        <f>I54*E54</f>
        <v>214.85188199999999</v>
      </c>
      <c r="K54" s="13">
        <f>I54-J54</f>
        <v>220.68811799999997</v>
      </c>
      <c r="L54" s="13">
        <f>J54-K54</f>
        <v>-5.8362359999999853</v>
      </c>
      <c r="M54" s="13" t="e">
        <f>I54*#REF!</f>
        <v>#REF!</v>
      </c>
      <c r="N54" s="13" t="e">
        <f>I54-M54</f>
        <v>#REF!</v>
      </c>
      <c r="O54" s="13" t="e">
        <f>M54-N54</f>
        <v>#REF!</v>
      </c>
      <c r="P54" s="13">
        <f>I54*H54</f>
        <v>219.12836431703244</v>
      </c>
      <c r="Q54" s="13">
        <f>I54-P54</f>
        <v>216.41163568296753</v>
      </c>
      <c r="R54" s="13">
        <f>P54-Q54</f>
        <v>2.7167286340649071</v>
      </c>
      <c r="S54" s="13">
        <f>RANK(E54,$E$2:$E$83)</f>
        <v>52</v>
      </c>
      <c r="T54" s="13">
        <f>RANK(H54,$H$2:$H$83)</f>
        <v>53</v>
      </c>
      <c r="U54" s="13">
        <f>(S54-T54)</f>
        <v>-1</v>
      </c>
      <c r="V54" s="9" t="str">
        <f>INDEX(포지션!$B$2:$B$142,MATCH(A54,포지션!$A$2:$A$142))</f>
        <v>원딜</v>
      </c>
    </row>
    <row r="55" spans="1:22">
      <c r="A55" s="9" t="str">
        <f>input!A17</f>
        <v>이즈리얼</v>
      </c>
      <c r="B55" s="10">
        <f>input!B17</f>
        <v>0.23899999999999999</v>
      </c>
      <c r="C55" s="10">
        <f>input!C17</f>
        <v>1.29E-2</v>
      </c>
      <c r="D55" s="10">
        <f>B55+C55</f>
        <v>0.25190000000000001</v>
      </c>
      <c r="E55" s="10">
        <f>input!G17</f>
        <v>0.5</v>
      </c>
      <c r="F55" s="11">
        <f>E55-0.5</f>
        <v>0</v>
      </c>
      <c r="G55" s="12">
        <f>((E55+$Z$2)*C55*0.5+B55*E55)/(0.5*C55+B55)</f>
        <v>0.50183947850886124</v>
      </c>
      <c r="H55" s="12">
        <f>(G55*B55+(0.073*2-B55)*0.5)/(0.073*2)</f>
        <v>0.5030112011206701</v>
      </c>
      <c r="I55" s="13">
        <f>$Y$2*B55</f>
        <v>568.81999999999994</v>
      </c>
      <c r="J55" s="13">
        <f>I55*E55</f>
        <v>284.40999999999997</v>
      </c>
      <c r="K55" s="13">
        <f>I55-J55</f>
        <v>284.40999999999997</v>
      </c>
      <c r="L55" s="13">
        <f>J55-K55</f>
        <v>0</v>
      </c>
      <c r="M55" s="13" t="e">
        <f>I55*#REF!</f>
        <v>#REF!</v>
      </c>
      <c r="N55" s="13" t="e">
        <f>I55-M55</f>
        <v>#REF!</v>
      </c>
      <c r="O55" s="13" t="e">
        <f>M55-N55</f>
        <v>#REF!</v>
      </c>
      <c r="P55" s="13">
        <f>I55*H55</f>
        <v>286.12283142145952</v>
      </c>
      <c r="Q55" s="13">
        <f>I55-P55</f>
        <v>282.69716857854041</v>
      </c>
      <c r="R55" s="13">
        <f>P55-Q55</f>
        <v>3.4256628429191096</v>
      </c>
      <c r="S55" s="13">
        <f>RANK(E55,$E$2:$E$83)</f>
        <v>49</v>
      </c>
      <c r="T55" s="13">
        <f>RANK(H55,$H$2:$H$83)</f>
        <v>54</v>
      </c>
      <c r="U55" s="13">
        <f>(S55-T55)</f>
        <v>-5</v>
      </c>
      <c r="V55" s="9" t="str">
        <f>INDEX(포지션!$B$2:$B$142,MATCH(A55,포지션!$A$2:$A$142))</f>
        <v>원딜</v>
      </c>
    </row>
    <row r="56" spans="1:22">
      <c r="A56" s="9" t="str">
        <f>input!A76</f>
        <v>레오나</v>
      </c>
      <c r="B56" s="10">
        <f>input!B76</f>
        <v>2.5999999999999999E-2</v>
      </c>
      <c r="C56" s="10">
        <f>input!C76</f>
        <v>2.5000000000000001E-3</v>
      </c>
      <c r="D56" s="10">
        <f>B56+C56</f>
        <v>2.8499999999999998E-2</v>
      </c>
      <c r="E56" s="10">
        <f>input!G76</f>
        <v>0.50939999999999996</v>
      </c>
      <c r="F56" s="11">
        <f>E56-0.5</f>
        <v>9.3999999999999639E-3</v>
      </c>
      <c r="G56" s="12">
        <f>((E56+$Z$2)*C56*0.5+B56*E56)/(0.5*C56+B56)</f>
        <v>0.51261100917431179</v>
      </c>
      <c r="H56" s="12">
        <f>(G56*B56+(0.073*2-B56)*0.5)/(0.073*2)</f>
        <v>0.50224579615432952</v>
      </c>
      <c r="I56" s="13">
        <f>$Y$2*B56</f>
        <v>61.879999999999995</v>
      </c>
      <c r="J56" s="13">
        <f>I56*E56</f>
        <v>31.521671999999995</v>
      </c>
      <c r="K56" s="13">
        <f>I56-J56</f>
        <v>30.358328</v>
      </c>
      <c r="L56" s="13">
        <f>J56-K56</f>
        <v>1.163343999999995</v>
      </c>
      <c r="M56" s="13" t="e">
        <f>I56*#REF!</f>
        <v>#REF!</v>
      </c>
      <c r="N56" s="13" t="e">
        <f>I56-M56</f>
        <v>#REF!</v>
      </c>
      <c r="O56" s="13" t="e">
        <f>M56-N56</f>
        <v>#REF!</v>
      </c>
      <c r="P56" s="13">
        <f>I56*H56</f>
        <v>31.078969866029908</v>
      </c>
      <c r="Q56" s="13">
        <f>I56-P56</f>
        <v>30.801030133970087</v>
      </c>
      <c r="R56" s="13">
        <f>P56-Q56</f>
        <v>0.2779397320598207</v>
      </c>
      <c r="S56" s="13">
        <f>RANK(E56,$E$2:$E$83)</f>
        <v>42</v>
      </c>
      <c r="T56" s="13">
        <f>RANK(H56,$H$2:$H$83)</f>
        <v>55</v>
      </c>
      <c r="U56" s="13">
        <f>(S56-T56)</f>
        <v>-13</v>
      </c>
      <c r="V56" s="9" t="str">
        <f>INDEX(포지션!$B$2:$B$142,MATCH(A56,포지션!$A$2:$A$142))</f>
        <v>서폿</v>
      </c>
    </row>
    <row r="57" spans="1:22">
      <c r="A57" s="9" t="str">
        <f>input!A72</f>
        <v>자르반4세</v>
      </c>
      <c r="B57" s="10">
        <f>input!B72</f>
        <v>3.1E-2</v>
      </c>
      <c r="C57" s="10">
        <f>input!C72</f>
        <v>1.9E-3</v>
      </c>
      <c r="D57" s="10">
        <f>B57+C57</f>
        <v>3.2899999999999999E-2</v>
      </c>
      <c r="E57" s="10">
        <f>input!G72</f>
        <v>0.50790000000000002</v>
      </c>
      <c r="F57" s="11">
        <f>E57-0.5</f>
        <v>7.9000000000000181E-3</v>
      </c>
      <c r="G57" s="12">
        <f>((E57+$Z$2)*C57*0.5+B57*E57)/(0.5*C57+B57)</f>
        <v>0.5099813771517997</v>
      </c>
      <c r="H57" s="12">
        <f>(G57*B57+(0.073*2-B57)*0.5)/(0.073*2)</f>
        <v>0.50211933350483418</v>
      </c>
      <c r="I57" s="13">
        <f>$Y$2*B57</f>
        <v>73.78</v>
      </c>
      <c r="J57" s="13">
        <f>I57*E57</f>
        <v>37.472861999999999</v>
      </c>
      <c r="K57" s="13">
        <f>I57-J57</f>
        <v>36.307138000000002</v>
      </c>
      <c r="L57" s="13">
        <f>J57-K57</f>
        <v>1.1657239999999973</v>
      </c>
      <c r="M57" s="13" t="e">
        <f>I57*#REF!</f>
        <v>#REF!</v>
      </c>
      <c r="N57" s="13" t="e">
        <f>I57-M57</f>
        <v>#REF!</v>
      </c>
      <c r="O57" s="13" t="e">
        <f>M57-N57</f>
        <v>#REF!</v>
      </c>
      <c r="P57" s="13">
        <f>I57*H57</f>
        <v>37.046364425986667</v>
      </c>
      <c r="Q57" s="13">
        <f>I57-P57</f>
        <v>36.733635574013334</v>
      </c>
      <c r="R57" s="13">
        <f>P57-Q57</f>
        <v>0.31272885197333267</v>
      </c>
      <c r="S57" s="13">
        <f>RANK(E57,$E$2:$E$83)</f>
        <v>43</v>
      </c>
      <c r="T57" s="13">
        <f>RANK(H57,$H$2:$H$83)</f>
        <v>56</v>
      </c>
      <c r="U57" s="13">
        <f>(S57-T57)</f>
        <v>-13</v>
      </c>
      <c r="V57" s="9" t="str">
        <f>INDEX(포지션!$B$2:$B$142,MATCH(A57,포지션!$A$2:$A$142))</f>
        <v>정글</v>
      </c>
    </row>
    <row r="58" spans="1:22">
      <c r="A58" s="9" t="str">
        <f>input!A62</f>
        <v>제드</v>
      </c>
      <c r="B58" s="10">
        <f>input!B62</f>
        <v>3.6999999999999998E-2</v>
      </c>
      <c r="C58" s="10">
        <f>input!C62</f>
        <v>2.1399999999999999E-2</v>
      </c>
      <c r="D58" s="10">
        <f>B58+C58</f>
        <v>5.8399999999999994E-2</v>
      </c>
      <c r="E58" s="10">
        <f>input!G62</f>
        <v>0.48649999999999999</v>
      </c>
      <c r="F58" s="11">
        <f>E58-0.5</f>
        <v>-1.3500000000000012E-2</v>
      </c>
      <c r="G58" s="12">
        <f>((E58+$Z$2)*C58*0.5+B58*E58)/(0.5*C58+B58)</f>
        <v>0.50220230607966454</v>
      </c>
      <c r="H58" s="12">
        <f>(G58*B58+(0.073*2-B58)*0.5)/(0.073*2)</f>
        <v>0.50055811866402455</v>
      </c>
      <c r="I58" s="13">
        <f>$Y$2*B58</f>
        <v>88.06</v>
      </c>
      <c r="J58" s="13">
        <f>I58*E58</f>
        <v>42.841189999999997</v>
      </c>
      <c r="K58" s="13">
        <f>I58-J58</f>
        <v>45.218810000000005</v>
      </c>
      <c r="L58" s="13">
        <f>J58-K58</f>
        <v>-2.3776200000000074</v>
      </c>
      <c r="M58" s="13" t="e">
        <f>I58*#REF!</f>
        <v>#REF!</v>
      </c>
      <c r="N58" s="13" t="e">
        <f>I58-M58</f>
        <v>#REF!</v>
      </c>
      <c r="O58" s="13" t="e">
        <f>M58-N58</f>
        <v>#REF!</v>
      </c>
      <c r="P58" s="13">
        <f>I58*H58</f>
        <v>44.079147929554004</v>
      </c>
      <c r="Q58" s="13">
        <f>I58-P58</f>
        <v>43.980852070445998</v>
      </c>
      <c r="R58" s="13">
        <f>P58-Q58</f>
        <v>9.8295859108006312E-2</v>
      </c>
      <c r="S58" s="13">
        <f>RANK(E58,$E$2:$E$83)</f>
        <v>56</v>
      </c>
      <c r="T58" s="13">
        <f>RANK(H58,$H$2:$H$83)</f>
        <v>57</v>
      </c>
      <c r="U58" s="13">
        <f>(S58-T58)</f>
        <v>-1</v>
      </c>
      <c r="V58" s="9" t="str">
        <f>INDEX(포지션!$B$2:$B$142,MATCH(A58,포지션!$A$2:$A$142))</f>
        <v>미드</v>
      </c>
    </row>
    <row r="59" spans="1:22">
      <c r="A59" s="9" t="str">
        <f>input!A66</f>
        <v>갈리오</v>
      </c>
      <c r="B59" s="10">
        <f>input!B66</f>
        <v>3.5999999999999997E-2</v>
      </c>
      <c r="C59" s="10">
        <f>input!C66</f>
        <v>3.8E-3</v>
      </c>
      <c r="D59" s="10">
        <f>B59+C59</f>
        <v>3.9799999999999995E-2</v>
      </c>
      <c r="E59" s="10">
        <f>input!G66</f>
        <v>0.49320000000000003</v>
      </c>
      <c r="F59" s="11">
        <f>E59-0.5</f>
        <v>-6.7999999999999727E-3</v>
      </c>
      <c r="G59" s="12">
        <f>((E59+$Z$2)*C59*0.5+B59*E59)/(0.5*C59+B59)</f>
        <v>0.4967092348284961</v>
      </c>
      <c r="H59" s="12">
        <f>(G59*B59+(0.073*2-B59)*0.5)/(0.073*2)</f>
        <v>0.49918857845086201</v>
      </c>
      <c r="I59" s="13">
        <f>$Y$2*B59</f>
        <v>85.679999999999993</v>
      </c>
      <c r="J59" s="13">
        <f>I59*E59</f>
        <v>42.257376000000001</v>
      </c>
      <c r="K59" s="13">
        <f>I59-J59</f>
        <v>43.422623999999992</v>
      </c>
      <c r="L59" s="13">
        <f>J59-K59</f>
        <v>-1.1652479999999912</v>
      </c>
      <c r="M59" s="13" t="e">
        <f>I59*#REF!</f>
        <v>#REF!</v>
      </c>
      <c r="N59" s="13" t="e">
        <f>I59-M59</f>
        <v>#REF!</v>
      </c>
      <c r="O59" s="13" t="e">
        <f>M59-N59</f>
        <v>#REF!</v>
      </c>
      <c r="P59" s="13">
        <f>I59*H59</f>
        <v>42.770477401669851</v>
      </c>
      <c r="Q59" s="13">
        <f>I59-P59</f>
        <v>42.909522598330142</v>
      </c>
      <c r="R59" s="13">
        <f>P59-Q59</f>
        <v>-0.13904519666029103</v>
      </c>
      <c r="S59" s="13">
        <f>RANK(E59,$E$2:$E$83)</f>
        <v>53</v>
      </c>
      <c r="T59" s="13">
        <f>RANK(H59,$H$2:$H$83)</f>
        <v>58</v>
      </c>
      <c r="U59" s="13">
        <f>(S59-T59)</f>
        <v>-5</v>
      </c>
      <c r="V59" s="9" t="str">
        <f>INDEX(포지션!$B$2:$B$142,MATCH(A59,포지션!$A$2:$A$142))</f>
        <v>미드</v>
      </c>
    </row>
    <row r="60" spans="1:22">
      <c r="A60" s="9" t="str">
        <f>input!A50</f>
        <v>자야</v>
      </c>
      <c r="B60" s="10">
        <f>input!B50</f>
        <v>5.2999999999999999E-2</v>
      </c>
      <c r="C60" s="10">
        <f>input!C50</f>
        <v>4.4000000000000003E-3</v>
      </c>
      <c r="D60" s="10">
        <f>B60+C60</f>
        <v>5.74E-2</v>
      </c>
      <c r="E60" s="10">
        <f>input!G50</f>
        <v>0.49070000000000003</v>
      </c>
      <c r="F60" s="11">
        <f>E60-0.5</f>
        <v>-9.299999999999975E-3</v>
      </c>
      <c r="G60" s="12">
        <f>((E60+$Z$2)*C60*0.5+B60*E60)/(0.5*C60+B60)</f>
        <v>0.49348985507246385</v>
      </c>
      <c r="H60" s="12">
        <f>(G60*B60+(0.073*2-B60)*0.5)/(0.073*2)</f>
        <v>0.49763672821123689</v>
      </c>
      <c r="I60" s="13">
        <f>$Y$2*B60</f>
        <v>126.14</v>
      </c>
      <c r="J60" s="13">
        <f>I60*E60</f>
        <v>61.896898</v>
      </c>
      <c r="K60" s="13">
        <f>I60-J60</f>
        <v>64.243101999999993</v>
      </c>
      <c r="L60" s="13">
        <f>J60-K60</f>
        <v>-2.3462039999999931</v>
      </c>
      <c r="M60" s="13" t="e">
        <f>I60*#REF!</f>
        <v>#REF!</v>
      </c>
      <c r="N60" s="13" t="e">
        <f>I60-M60</f>
        <v>#REF!</v>
      </c>
      <c r="O60" s="13" t="e">
        <f>M60-N60</f>
        <v>#REF!</v>
      </c>
      <c r="P60" s="13">
        <f>I60*H60</f>
        <v>62.771896896565423</v>
      </c>
      <c r="Q60" s="13">
        <f>I60-P60</f>
        <v>63.368103103434578</v>
      </c>
      <c r="R60" s="13">
        <f>P60-Q60</f>
        <v>-0.59620620686915515</v>
      </c>
      <c r="S60" s="13">
        <f>RANK(E60,$E$2:$E$83)</f>
        <v>55</v>
      </c>
      <c r="T60" s="13">
        <f>RANK(H60,$H$2:$H$83)</f>
        <v>59</v>
      </c>
      <c r="U60" s="13">
        <f>(S60-T60)</f>
        <v>-4</v>
      </c>
      <c r="V60" s="9" t="str">
        <f>INDEX(포지션!$B$2:$B$142,MATCH(A60,포지션!$A$2:$A$142))</f>
        <v>원딜</v>
      </c>
    </row>
    <row r="61" spans="1:22">
      <c r="A61" s="9" t="str">
        <f>input!A48</f>
        <v>피즈</v>
      </c>
      <c r="B61" s="10">
        <f>input!B48</f>
        <v>5.5E-2</v>
      </c>
      <c r="C61" s="10">
        <f>input!C48</f>
        <v>2.8899999999999999E-2</v>
      </c>
      <c r="D61" s="10">
        <f>B61+C61</f>
        <v>8.3900000000000002E-2</v>
      </c>
      <c r="E61" s="10">
        <f>input!G48</f>
        <v>0.47749999999999998</v>
      </c>
      <c r="F61" s="11">
        <f>E61-0.5</f>
        <v>-2.250000000000002E-2</v>
      </c>
      <c r="G61" s="12">
        <f>((E61+$Z$2)*C61*0.5+B61*E61)/(0.5*C61+B61)</f>
        <v>0.4920644348452124</v>
      </c>
      <c r="H61" s="12">
        <f>(G61*B61+(0.073*2-B61)*0.5)/(0.073*2)</f>
        <v>0.49701057477045668</v>
      </c>
      <c r="I61" s="13">
        <f>$Y$2*B61</f>
        <v>130.9</v>
      </c>
      <c r="J61" s="13">
        <f>I61*E61</f>
        <v>62.504750000000001</v>
      </c>
      <c r="K61" s="13">
        <f>I61-J61</f>
        <v>68.395250000000004</v>
      </c>
      <c r="L61" s="13">
        <f>J61-K61</f>
        <v>-5.890500000000003</v>
      </c>
      <c r="M61" s="13" t="e">
        <f>I61*#REF!</f>
        <v>#REF!</v>
      </c>
      <c r="N61" s="13" t="e">
        <f>I61-M61</f>
        <v>#REF!</v>
      </c>
      <c r="O61" s="13" t="e">
        <f>M61-N61</f>
        <v>#REF!</v>
      </c>
      <c r="P61" s="13">
        <f>I61*H61</f>
        <v>65.058684237452781</v>
      </c>
      <c r="Q61" s="13">
        <f>I61-P61</f>
        <v>65.841315762547225</v>
      </c>
      <c r="R61" s="13">
        <f>P61-Q61</f>
        <v>-0.78263152509444467</v>
      </c>
      <c r="S61" s="13">
        <f>RANK(E61,$E$2:$E$83)</f>
        <v>64</v>
      </c>
      <c r="T61" s="13">
        <f>RANK(H61,$H$2:$H$83)</f>
        <v>60</v>
      </c>
      <c r="U61" s="13">
        <f>(S61-T61)</f>
        <v>4</v>
      </c>
      <c r="V61" s="9" t="str">
        <f>INDEX(포지션!$B$2:$B$142,MATCH(A61,포지션!$A$2:$A$142))</f>
        <v>미드</v>
      </c>
    </row>
    <row r="62" spans="1:22">
      <c r="A62" s="9" t="str">
        <f>input!A13</f>
        <v>이렐리아</v>
      </c>
      <c r="B62" s="10">
        <f>input!B13</f>
        <v>0.252</v>
      </c>
      <c r="C62" s="10">
        <f>input!C13</f>
        <v>0.43969999999999998</v>
      </c>
      <c r="D62" s="10">
        <f>B62+C62</f>
        <v>0.69169999999999998</v>
      </c>
      <c r="E62" s="10">
        <f>input!G13</f>
        <v>0.4647</v>
      </c>
      <c r="F62" s="11">
        <f>E62-0.5</f>
        <v>-3.5299999999999998E-2</v>
      </c>
      <c r="G62" s="12">
        <f>((E62+$Z$2)*C62*0.5+B62*E62)/(0.5*C62+B62)</f>
        <v>0.49731523789339832</v>
      </c>
      <c r="H62" s="12">
        <f>(G62*B62+(0.073*2-B62)*0.5)/(0.073*2)</f>
        <v>0.49536602704887939</v>
      </c>
      <c r="I62" s="13">
        <f>$Y$2*B62</f>
        <v>599.76</v>
      </c>
      <c r="J62" s="13">
        <f>I62*E62</f>
        <v>278.70847199999997</v>
      </c>
      <c r="K62" s="13">
        <f>I62-J62</f>
        <v>321.05152800000002</v>
      </c>
      <c r="L62" s="13">
        <f>J62-K62</f>
        <v>-42.343056000000047</v>
      </c>
      <c r="M62" s="13" t="e">
        <f>I62*#REF!</f>
        <v>#REF!</v>
      </c>
      <c r="N62" s="13" t="e">
        <f>I62-M62</f>
        <v>#REF!</v>
      </c>
      <c r="O62" s="13" t="e">
        <f>M62-N62</f>
        <v>#REF!</v>
      </c>
      <c r="P62" s="13">
        <f>I62*H62</f>
        <v>297.10072838283588</v>
      </c>
      <c r="Q62" s="13">
        <f>I62-P62</f>
        <v>302.65927161716411</v>
      </c>
      <c r="R62" s="13">
        <f>P62-Q62</f>
        <v>-5.5585432343282264</v>
      </c>
      <c r="S62" s="13">
        <f>RANK(E62,$E$2:$E$83)</f>
        <v>67</v>
      </c>
      <c r="T62" s="13">
        <f>RANK(H62,$H$2:$H$83)</f>
        <v>61</v>
      </c>
      <c r="U62" s="13">
        <f>(S62-T62)</f>
        <v>6</v>
      </c>
      <c r="V62" s="9" t="str">
        <f>INDEX(포지션!$B$2:$B$142,MATCH(A62,포지션!$A$2:$A$142))</f>
        <v>탑/미드</v>
      </c>
    </row>
    <row r="63" spans="1:22">
      <c r="A63" s="9" t="str">
        <f>input!A68</f>
        <v>애쉬</v>
      </c>
      <c r="B63" s="10">
        <f>input!B68</f>
        <v>3.4000000000000002E-2</v>
      </c>
      <c r="C63" s="10">
        <f>input!C68</f>
        <v>2.9999999999999997E-4</v>
      </c>
      <c r="D63" s="10">
        <f>B63+C63</f>
        <v>3.4300000000000004E-2</v>
      </c>
      <c r="E63" s="10">
        <f>input!G68</f>
        <v>0.4783</v>
      </c>
      <c r="F63" s="11">
        <f>E63-0.5</f>
        <v>-2.1699999999999997E-2</v>
      </c>
      <c r="G63" s="12">
        <f>((E63+$Z$2)*C63*0.5+B63*E63)/(0.5*C63+B63)</f>
        <v>0.47860746705710111</v>
      </c>
      <c r="H63" s="12">
        <f>(G63*B63+(0.073*2-B63)*0.5)/(0.073*2)</f>
        <v>0.49501817725987285</v>
      </c>
      <c r="I63" s="13">
        <f>$Y$2*B63</f>
        <v>80.92</v>
      </c>
      <c r="J63" s="13">
        <f>I63*E63</f>
        <v>38.704036000000002</v>
      </c>
      <c r="K63" s="13">
        <f>I63-J63</f>
        <v>42.215964</v>
      </c>
      <c r="L63" s="13">
        <f>J63-K63</f>
        <v>-3.5119279999999975</v>
      </c>
      <c r="M63" s="13" t="e">
        <f>I63*#REF!</f>
        <v>#REF!</v>
      </c>
      <c r="N63" s="13" t="e">
        <f>I63-M63</f>
        <v>#REF!</v>
      </c>
      <c r="O63" s="13" t="e">
        <f>M63-N63</f>
        <v>#REF!</v>
      </c>
      <c r="P63" s="13">
        <f>I63*H63</f>
        <v>40.056870903868912</v>
      </c>
      <c r="Q63" s="13">
        <f>I63-P63</f>
        <v>40.86312909613109</v>
      </c>
      <c r="R63" s="13">
        <f>P63-Q63</f>
        <v>-0.80625819226217743</v>
      </c>
      <c r="S63" s="13">
        <f>RANK(E63,$E$2:$E$83)</f>
        <v>62</v>
      </c>
      <c r="T63" s="13">
        <f>RANK(H63,$H$2:$H$83)</f>
        <v>62</v>
      </c>
      <c r="U63" s="13">
        <f>(S63-T63)</f>
        <v>0</v>
      </c>
      <c r="V63" s="9" t="str">
        <f>INDEX(포지션!$B$2:$B$142,MATCH(A63,포지션!$A$2:$A$142))</f>
        <v>원딜</v>
      </c>
    </row>
    <row r="64" spans="1:22">
      <c r="A64" s="9" t="str">
        <f>input!A78</f>
        <v>카직스</v>
      </c>
      <c r="B64" s="10">
        <f>input!B78</f>
        <v>2.4E-2</v>
      </c>
      <c r="C64" s="10">
        <f>input!C78</f>
        <v>3.0999999999999999E-3</v>
      </c>
      <c r="D64" s="10">
        <f>B64+C64</f>
        <v>2.7099999999999999E-2</v>
      </c>
      <c r="E64" s="10">
        <f>input!G78</f>
        <v>0.45829999999999999</v>
      </c>
      <c r="F64" s="11">
        <f>E64-0.5</f>
        <v>-4.1700000000000015E-2</v>
      </c>
      <c r="G64" s="12">
        <f>((E64+$Z$2)*C64*0.5+B64*E64)/(0.5*C64+B64)</f>
        <v>0.46254657534246579</v>
      </c>
      <c r="H64" s="12">
        <f>(G64*B64+(0.073*2-B64)*0.5)/(0.073*2)</f>
        <v>0.49384327265903549</v>
      </c>
      <c r="I64" s="13">
        <f>$Y$2*B64</f>
        <v>57.120000000000005</v>
      </c>
      <c r="J64" s="13">
        <f>I64*E64</f>
        <v>26.178096</v>
      </c>
      <c r="K64" s="13">
        <f>I64-J64</f>
        <v>30.941904000000005</v>
      </c>
      <c r="L64" s="13">
        <f>J64-K64</f>
        <v>-4.7638080000000045</v>
      </c>
      <c r="M64" s="13" t="e">
        <f>I64*#REF!</f>
        <v>#REF!</v>
      </c>
      <c r="N64" s="13" t="e">
        <f>I64-M64</f>
        <v>#REF!</v>
      </c>
      <c r="O64" s="13" t="e">
        <f>M64-N64</f>
        <v>#REF!</v>
      </c>
      <c r="P64" s="13">
        <f>I64*H64</f>
        <v>28.208327734284108</v>
      </c>
      <c r="Q64" s="13">
        <f>I64-P64</f>
        <v>28.911672265715897</v>
      </c>
      <c r="R64" s="13">
        <f>P64-Q64</f>
        <v>-0.70334453143178877</v>
      </c>
      <c r="S64" s="13">
        <f>RANK(E64,$E$2:$E$83)</f>
        <v>68</v>
      </c>
      <c r="T64" s="13">
        <f>RANK(H64,$H$2:$H$83)</f>
        <v>63</v>
      </c>
      <c r="U64" s="13">
        <f>(S64-T64)</f>
        <v>5</v>
      </c>
      <c r="V64" s="9" t="str">
        <f>INDEX(포지션!$B$2:$B$142,MATCH(A64,포지션!$A$2:$A$142))</f>
        <v>정글</v>
      </c>
    </row>
    <row r="65" spans="1:22">
      <c r="A65" s="9" t="str">
        <f>input!A15</f>
        <v>다리우스</v>
      </c>
      <c r="B65" s="10">
        <f>input!B15</f>
        <v>0.251</v>
      </c>
      <c r="C65" s="10">
        <f>input!C15</f>
        <v>0.15310000000000001</v>
      </c>
      <c r="D65" s="10">
        <f>B65+C65</f>
        <v>0.40410000000000001</v>
      </c>
      <c r="E65" s="10">
        <f>input!G15</f>
        <v>0.47939999999999999</v>
      </c>
      <c r="F65" s="11">
        <f>E65-0.5</f>
        <v>-2.0600000000000007E-2</v>
      </c>
      <c r="G65" s="12">
        <f>((E65+$Z$2)*C65*0.5+B65*E65)/(0.5*C65+B65)</f>
        <v>0.49575933445275527</v>
      </c>
      <c r="H65" s="12">
        <f>(G65*B65+(0.073*2-B65)*0.5)/(0.073*2)</f>
        <v>0.49270954073727102</v>
      </c>
      <c r="I65" s="13">
        <f>$Y$2*B65</f>
        <v>597.38</v>
      </c>
      <c r="J65" s="13">
        <f>I65*E65</f>
        <v>286.38397199999997</v>
      </c>
      <c r="K65" s="13">
        <f>I65-J65</f>
        <v>310.99602800000002</v>
      </c>
      <c r="L65" s="13">
        <f>J65-K65</f>
        <v>-24.612056000000052</v>
      </c>
      <c r="M65" s="13" t="e">
        <f>I65*#REF!</f>
        <v>#REF!</v>
      </c>
      <c r="N65" s="13" t="e">
        <f>I65-M65</f>
        <v>#REF!</v>
      </c>
      <c r="O65" s="13" t="e">
        <f>M65-N65</f>
        <v>#REF!</v>
      </c>
      <c r="P65" s="13">
        <f>I65*H65</f>
        <v>294.33482544563094</v>
      </c>
      <c r="Q65" s="13">
        <f>I65-P65</f>
        <v>303.04517455436905</v>
      </c>
      <c r="R65" s="13">
        <f>P65-Q65</f>
        <v>-8.7103491087381144</v>
      </c>
      <c r="S65" s="13">
        <f>RANK(E65,$E$2:$E$83)</f>
        <v>60</v>
      </c>
      <c r="T65" s="13">
        <f>RANK(H65,$H$2:$H$83)</f>
        <v>64</v>
      </c>
      <c r="U65" s="13">
        <f>(S65-T65)</f>
        <v>-4</v>
      </c>
      <c r="V65" s="9" t="str">
        <f>INDEX(포지션!$B$2:$B$142,MATCH(A65,포지션!$A$2:$A$142))</f>
        <v>탑</v>
      </c>
    </row>
    <row r="66" spans="1:22">
      <c r="A66" s="9" t="str">
        <f>input!A74</f>
        <v>카시오페아</v>
      </c>
      <c r="B66" s="10">
        <f>input!B74</f>
        <v>2.7E-2</v>
      </c>
      <c r="C66" s="10">
        <f>input!C74</f>
        <v>3.0999999999999999E-3</v>
      </c>
      <c r="D66" s="10">
        <f>B66+C66</f>
        <v>3.0099999999999998E-2</v>
      </c>
      <c r="E66" s="10">
        <f>input!G74</f>
        <v>0.45450000000000002</v>
      </c>
      <c r="F66" s="11">
        <f>E66-0.5</f>
        <v>-4.5499999999999985E-2</v>
      </c>
      <c r="G66" s="12">
        <f>((E66+$Z$2)*C66*0.5+B66*E66)/(0.5*C66+B66)</f>
        <v>0.45830035026269705</v>
      </c>
      <c r="H66" s="12">
        <f>(G66*B66+(0.073*2-B66)*0.5)/(0.073*2)</f>
        <v>0.49228842093899189</v>
      </c>
      <c r="I66" s="13">
        <f>$Y$2*B66</f>
        <v>64.260000000000005</v>
      </c>
      <c r="J66" s="13">
        <f>I66*E66</f>
        <v>29.206170000000004</v>
      </c>
      <c r="K66" s="13">
        <f>I66-J66</f>
        <v>35.053830000000005</v>
      </c>
      <c r="L66" s="13">
        <f>J66-K66</f>
        <v>-5.8476600000000012</v>
      </c>
      <c r="M66" s="13" t="e">
        <f>I66*#REF!</f>
        <v>#REF!</v>
      </c>
      <c r="N66" s="13" t="e">
        <f>I66-M66</f>
        <v>#REF!</v>
      </c>
      <c r="O66" s="13" t="e">
        <f>M66-N66</f>
        <v>#REF!</v>
      </c>
      <c r="P66" s="13">
        <f>I66*H66</f>
        <v>31.634453929539621</v>
      </c>
      <c r="Q66" s="13">
        <f>I66-P66</f>
        <v>32.625546070460388</v>
      </c>
      <c r="R66" s="13">
        <f>P66-Q66</f>
        <v>-0.9910921409207667</v>
      </c>
      <c r="S66" s="13">
        <f>RANK(E66,$E$2:$E$83)</f>
        <v>69</v>
      </c>
      <c r="T66" s="13">
        <f>RANK(H66,$H$2:$H$83)</f>
        <v>65</v>
      </c>
      <c r="U66" s="13">
        <f>(S66-T66)</f>
        <v>4</v>
      </c>
      <c r="V66" s="9" t="str">
        <f>INDEX(포지션!$B$2:$B$142,MATCH(A66,포지션!$A$2:$A$142))</f>
        <v>미드</v>
      </c>
    </row>
    <row r="67" spans="1:22">
      <c r="A67" s="9" t="str">
        <f>input!A35</f>
        <v>쉔</v>
      </c>
      <c r="B67" s="10">
        <f>input!B35</f>
        <v>0.10100000000000001</v>
      </c>
      <c r="C67" s="10">
        <f>input!C35</f>
        <v>6.3E-3</v>
      </c>
      <c r="D67" s="10">
        <f>B67+C67</f>
        <v>0.10730000000000001</v>
      </c>
      <c r="E67" s="10">
        <f>input!G35</f>
        <v>0.48530000000000001</v>
      </c>
      <c r="F67" s="11">
        <f>E67-0.5</f>
        <v>-1.4699999999999991E-2</v>
      </c>
      <c r="G67" s="12">
        <f>((E67+$Z$2)*C67*0.5+B67*E67)/(0.5*C67+B67)</f>
        <v>0.48741713874219877</v>
      </c>
      <c r="H67" s="12">
        <f>(G67*B67+(0.073*2-B67)*0.5)/(0.073*2)</f>
        <v>0.49129541789700054</v>
      </c>
      <c r="I67" s="13">
        <f>$Y$2*B67</f>
        <v>240.38000000000002</v>
      </c>
      <c r="J67" s="13">
        <f>I67*E67</f>
        <v>116.65641400000001</v>
      </c>
      <c r="K67" s="13">
        <f>I67-J67</f>
        <v>123.72358600000001</v>
      </c>
      <c r="L67" s="13">
        <f>J67-K67</f>
        <v>-7.0671719999999993</v>
      </c>
      <c r="M67" s="13" t="e">
        <f>I67*#REF!</f>
        <v>#REF!</v>
      </c>
      <c r="N67" s="13" t="e">
        <f>I67-M67</f>
        <v>#REF!</v>
      </c>
      <c r="O67" s="13" t="e">
        <f>M67-N67</f>
        <v>#REF!</v>
      </c>
      <c r="P67" s="13">
        <f>I67*H67</f>
        <v>118.097592554081</v>
      </c>
      <c r="Q67" s="13">
        <f>I67-P67</f>
        <v>122.28240744591902</v>
      </c>
      <c r="R67" s="13">
        <f>P67-Q67</f>
        <v>-4.1848148918380161</v>
      </c>
      <c r="S67" s="13">
        <f>RANK(E67,$E$2:$E$83)</f>
        <v>58</v>
      </c>
      <c r="T67" s="13">
        <f>RANK(H67,$H$2:$H$83)</f>
        <v>66</v>
      </c>
      <c r="U67" s="13">
        <f>(S67-T67)</f>
        <v>-8</v>
      </c>
      <c r="V67" s="9" t="str">
        <f>INDEX(포지션!$B$2:$B$142,MATCH(A67,포지션!$A$2:$A$142))</f>
        <v>탑/서폿</v>
      </c>
    </row>
    <row r="68" spans="1:22">
      <c r="A68" s="9" t="str">
        <f>input!A73</f>
        <v>엘리스</v>
      </c>
      <c r="B68" s="10">
        <f>input!B73</f>
        <v>2.7E-2</v>
      </c>
      <c r="C68" s="10">
        <f>input!C73</f>
        <v>2.2000000000000001E-3</v>
      </c>
      <c r="D68" s="10">
        <f>B68+C68</f>
        <v>2.92E-2</v>
      </c>
      <c r="E68" s="10">
        <f>input!G73</f>
        <v>0.44440000000000002</v>
      </c>
      <c r="F68" s="11">
        <f>E68-0.5</f>
        <v>-5.5599999999999983E-2</v>
      </c>
      <c r="G68" s="12">
        <f>((E68+$Z$2)*C68*0.5+B68*E68)/(0.5*C68+B68)</f>
        <v>0.44714021352313166</v>
      </c>
      <c r="H68" s="12">
        <f>(G68*B68+(0.073*2-B68)*0.5)/(0.073*2)</f>
        <v>0.49022456003509968</v>
      </c>
      <c r="I68" s="13">
        <f>$Y$2*B68</f>
        <v>64.260000000000005</v>
      </c>
      <c r="J68" s="13">
        <f>I68*E68</f>
        <v>28.557144000000005</v>
      </c>
      <c r="K68" s="13">
        <f>I68-J68</f>
        <v>35.702855999999997</v>
      </c>
      <c r="L68" s="13">
        <f>J68-K68</f>
        <v>-7.1457119999999925</v>
      </c>
      <c r="M68" s="13" t="e">
        <f>I68*#REF!</f>
        <v>#REF!</v>
      </c>
      <c r="N68" s="13" t="e">
        <f>I68-M68</f>
        <v>#REF!</v>
      </c>
      <c r="O68" s="13" t="e">
        <f>M68-N68</f>
        <v>#REF!</v>
      </c>
      <c r="P68" s="13">
        <f>I68*H68</f>
        <v>31.501830227855507</v>
      </c>
      <c r="Q68" s="13">
        <f>I68-P68</f>
        <v>32.758169772144498</v>
      </c>
      <c r="R68" s="13">
        <f>P68-Q68</f>
        <v>-1.2563395442889913</v>
      </c>
      <c r="S68" s="13">
        <f>RANK(E68,$E$2:$E$83)</f>
        <v>75</v>
      </c>
      <c r="T68" s="13">
        <f>RANK(H68,$H$2:$H$83)</f>
        <v>67</v>
      </c>
      <c r="U68" s="13">
        <f>(S68-T68)</f>
        <v>8</v>
      </c>
      <c r="V68" s="9" t="str">
        <f>INDEX(포지션!$B$2:$B$142,MATCH(A68,포지션!$A$2:$A$142))</f>
        <v>정글</v>
      </c>
    </row>
    <row r="69" spans="1:22">
      <c r="A69" s="9" t="str">
        <f>input!A41</f>
        <v>리산드라</v>
      </c>
      <c r="B69" s="10">
        <f>input!B41</f>
        <v>0.08</v>
      </c>
      <c r="C69" s="10">
        <f>input!C41</f>
        <v>6.8999999999999999E-3</v>
      </c>
      <c r="D69" s="10">
        <f>B69+C69</f>
        <v>8.6900000000000005E-2</v>
      </c>
      <c r="E69" s="10">
        <f>input!G41</f>
        <v>0.4783</v>
      </c>
      <c r="F69" s="11">
        <f>E69-0.5</f>
        <v>-2.1699999999999997E-2</v>
      </c>
      <c r="G69" s="12">
        <f>((E69+$Z$2)*C69*0.5+B69*E69)/(0.5*C69+B69)</f>
        <v>0.48119394847213903</v>
      </c>
      <c r="H69" s="12">
        <f>(G69*B69+(0.073*2-B69)*0.5)/(0.073*2)</f>
        <v>0.48969531423130902</v>
      </c>
      <c r="I69" s="13">
        <f>$Y$2*B69</f>
        <v>190.4</v>
      </c>
      <c r="J69" s="13">
        <f>I69*E69</f>
        <v>91.06832</v>
      </c>
      <c r="K69" s="13">
        <f>I69-J69</f>
        <v>99.331680000000006</v>
      </c>
      <c r="L69" s="13">
        <f>J69-K69</f>
        <v>-8.2633600000000058</v>
      </c>
      <c r="M69" s="13" t="e">
        <f>I69*#REF!</f>
        <v>#REF!</v>
      </c>
      <c r="N69" s="13" t="e">
        <f>I69-M69</f>
        <v>#REF!</v>
      </c>
      <c r="O69" s="13" t="e">
        <f>M69-N69</f>
        <v>#REF!</v>
      </c>
      <c r="P69" s="13">
        <f>I69*H69</f>
        <v>93.237987829641241</v>
      </c>
      <c r="Q69" s="13">
        <f>I69-P69</f>
        <v>97.162012170358764</v>
      </c>
      <c r="R69" s="13">
        <f>P69-Q69</f>
        <v>-3.9240243407175228</v>
      </c>
      <c r="S69" s="13">
        <f>RANK(E69,$E$2:$E$83)</f>
        <v>62</v>
      </c>
      <c r="T69" s="13">
        <f>RANK(H69,$H$2:$H$83)</f>
        <v>68</v>
      </c>
      <c r="U69" s="13">
        <f>(S69-T69)</f>
        <v>-6</v>
      </c>
      <c r="V69" s="9" t="str">
        <f>INDEX(포지션!$B$2:$B$142,MATCH(A69,포지션!$A$2:$A$142))</f>
        <v>미드/탑</v>
      </c>
    </row>
    <row r="70" spans="1:22">
      <c r="A70" s="9" t="str">
        <f>input!A58</f>
        <v>렉사이</v>
      </c>
      <c r="B70" s="10">
        <f>input!B58</f>
        <v>4.1000000000000002E-2</v>
      </c>
      <c r="C70" s="10">
        <f>input!C58</f>
        <v>7.1999999999999998E-3</v>
      </c>
      <c r="D70" s="10">
        <f>B70+C70</f>
        <v>4.82E-2</v>
      </c>
      <c r="E70" s="10">
        <f>input!G58</f>
        <v>0.45119999999999999</v>
      </c>
      <c r="F70" s="11">
        <f>E70-0.5</f>
        <v>-4.880000000000001E-2</v>
      </c>
      <c r="G70" s="12">
        <f>((E70+$Z$2)*C70*0.5+B70*E70)/(0.5*C70+B70)</f>
        <v>0.45685022421524668</v>
      </c>
      <c r="H70" s="12">
        <f>(G70*B70+(0.073*2-B70)*0.5)/(0.073*2)</f>
        <v>0.48788259721113092</v>
      </c>
      <c r="I70" s="13">
        <f>$Y$2*B70</f>
        <v>97.58</v>
      </c>
      <c r="J70" s="13">
        <f>I70*E70</f>
        <v>44.028095999999998</v>
      </c>
      <c r="K70" s="13">
        <f>I70-J70</f>
        <v>53.551904</v>
      </c>
      <c r="L70" s="13">
        <f>J70-K70</f>
        <v>-9.5238080000000025</v>
      </c>
      <c r="M70" s="13" t="e">
        <f>I70*#REF!</f>
        <v>#REF!</v>
      </c>
      <c r="N70" s="13" t="e">
        <f>I70-M70</f>
        <v>#REF!</v>
      </c>
      <c r="O70" s="13" t="e">
        <f>M70-N70</f>
        <v>#REF!</v>
      </c>
      <c r="P70" s="13">
        <f>I70*H70</f>
        <v>47.607583835862151</v>
      </c>
      <c r="Q70" s="13">
        <f>I70-P70</f>
        <v>49.972416164137847</v>
      </c>
      <c r="R70" s="13">
        <f>P70-Q70</f>
        <v>-2.3648323282756962</v>
      </c>
      <c r="S70" s="13">
        <f>RANK(E70,$E$2:$E$83)</f>
        <v>70</v>
      </c>
      <c r="T70" s="13">
        <f>RANK(H70,$H$2:$H$83)</f>
        <v>69</v>
      </c>
      <c r="U70" s="13">
        <f>(S70-T70)</f>
        <v>1</v>
      </c>
      <c r="V70" s="9" t="str">
        <f>INDEX(포지션!$B$2:$B$142,MATCH(A70,포지션!$A$2:$A$142))</f>
        <v>정글</v>
      </c>
    </row>
    <row r="71" spans="1:22">
      <c r="A71" s="9" t="str">
        <f>input!A67</f>
        <v>말자하</v>
      </c>
      <c r="B71" s="10">
        <f>input!B67</f>
        <v>3.4000000000000002E-2</v>
      </c>
      <c r="C71" s="10">
        <f>input!C67</f>
        <v>4.1000000000000003E-3</v>
      </c>
      <c r="D71" s="10">
        <f>B71+C71</f>
        <v>3.8100000000000002E-2</v>
      </c>
      <c r="E71" s="10">
        <f>input!G67</f>
        <v>0.43480000000000002</v>
      </c>
      <c r="F71" s="11">
        <f>E71-0.5</f>
        <v>-6.519999999999998E-2</v>
      </c>
      <c r="G71" s="12">
        <f>((E71+$Z$2)*C71*0.5+B71*E71)/(0.5*C71+B71)</f>
        <v>0.43878058252427182</v>
      </c>
      <c r="H71" s="12">
        <f>(G71*B71+(0.073*2-B71)*0.5)/(0.073*2)</f>
        <v>0.4857434233275702</v>
      </c>
      <c r="I71" s="13">
        <f>$Y$2*B71</f>
        <v>80.92</v>
      </c>
      <c r="J71" s="13">
        <f>I71*E71</f>
        <v>35.184016</v>
      </c>
      <c r="K71" s="13">
        <f>I71-J71</f>
        <v>45.735984000000002</v>
      </c>
      <c r="L71" s="13">
        <f>J71-K71</f>
        <v>-10.551968000000002</v>
      </c>
      <c r="M71" s="13" t="e">
        <f>I71*#REF!</f>
        <v>#REF!</v>
      </c>
      <c r="N71" s="13" t="e">
        <f>I71-M71</f>
        <v>#REF!</v>
      </c>
      <c r="O71" s="13" t="e">
        <f>M71-N71</f>
        <v>#REF!</v>
      </c>
      <c r="P71" s="13">
        <f>I71*H71</f>
        <v>39.306357815666985</v>
      </c>
      <c r="Q71" s="13">
        <f>I71-P71</f>
        <v>41.613642184333017</v>
      </c>
      <c r="R71" s="13">
        <f>P71-Q71</f>
        <v>-2.307284368666032</v>
      </c>
      <c r="S71" s="13">
        <f>RANK(E71,$E$2:$E$83)</f>
        <v>77</v>
      </c>
      <c r="T71" s="13">
        <f>RANK(H71,$H$2:$H$83)</f>
        <v>70</v>
      </c>
      <c r="U71" s="13">
        <f>(S71-T71)</f>
        <v>7</v>
      </c>
      <c r="V71" s="9" t="str">
        <f>INDEX(포지션!$B$2:$B$142,MATCH(A71,포지션!$A$2:$A$142))</f>
        <v>미드</v>
      </c>
    </row>
    <row r="72" spans="1:22">
      <c r="A72" s="9" t="str">
        <f>input!A29</f>
        <v>문도박사</v>
      </c>
      <c r="B72" s="10">
        <f>input!B29</f>
        <v>0.13100000000000001</v>
      </c>
      <c r="C72" s="10">
        <f>input!C29</f>
        <v>1.4500000000000001E-2</v>
      </c>
      <c r="D72" s="10">
        <f>B72+C72</f>
        <v>0.14550000000000002</v>
      </c>
      <c r="E72" s="10">
        <f>input!G29</f>
        <v>0.47920000000000001</v>
      </c>
      <c r="F72" s="11">
        <f>E72-0.5</f>
        <v>-2.0799999999999985E-2</v>
      </c>
      <c r="G72" s="12">
        <f>((E72+$Z$2)*C72*0.5+B72*E72)/(0.5*C72+B72)</f>
        <v>0.48287088607594936</v>
      </c>
      <c r="H72" s="12">
        <f>(G72*B72+(0.073*2-B72)*0.5)/(0.073*2)</f>
        <v>0.48463072654759842</v>
      </c>
      <c r="I72" s="13">
        <f>$Y$2*B72</f>
        <v>311.78000000000003</v>
      </c>
      <c r="J72" s="13">
        <f>I72*E72</f>
        <v>149.404976</v>
      </c>
      <c r="K72" s="13">
        <f>I72-J72</f>
        <v>162.37502400000002</v>
      </c>
      <c r="L72" s="13">
        <f>J72-K72</f>
        <v>-12.97004800000002</v>
      </c>
      <c r="M72" s="13" t="e">
        <f>I72*#REF!</f>
        <v>#REF!</v>
      </c>
      <c r="N72" s="13" t="e">
        <f>I72-M72</f>
        <v>#REF!</v>
      </c>
      <c r="O72" s="13" t="e">
        <f>M72-N72</f>
        <v>#REF!</v>
      </c>
      <c r="P72" s="13">
        <f>I72*H72</f>
        <v>151.09816792301024</v>
      </c>
      <c r="Q72" s="13">
        <f>I72-P72</f>
        <v>160.68183207698979</v>
      </c>
      <c r="R72" s="13">
        <f>P72-Q72</f>
        <v>-9.5836641539795551</v>
      </c>
      <c r="S72" s="13">
        <f>RANK(E72,$E$2:$E$83)</f>
        <v>61</v>
      </c>
      <c r="T72" s="13">
        <f>RANK(H72,$H$2:$H$83)</f>
        <v>71</v>
      </c>
      <c r="U72" s="13">
        <f>(S72-T72)</f>
        <v>-10</v>
      </c>
      <c r="V72" s="9" t="str">
        <f>INDEX(포지션!$B$2:$B$142,MATCH(A72,포지션!$A$2:$A$142))</f>
        <v>탑/정글</v>
      </c>
    </row>
    <row r="73" spans="1:22">
      <c r="A73" s="9" t="str">
        <f>input!A51</f>
        <v>트런들</v>
      </c>
      <c r="B73" s="10">
        <f>input!B51</f>
        <v>5.0999999999999997E-2</v>
      </c>
      <c r="C73" s="10">
        <f>input!C51</f>
        <v>3.0999999999999999E-3</v>
      </c>
      <c r="D73" s="10">
        <f>B73+C73</f>
        <v>5.4099999999999995E-2</v>
      </c>
      <c r="E73" s="10">
        <f>input!G51</f>
        <v>0.4466</v>
      </c>
      <c r="F73" s="11">
        <f>E73-0.5</f>
        <v>-5.3400000000000003E-2</v>
      </c>
      <c r="G73" s="12">
        <f>((E73+$Z$2)*C73*0.5+B73*E73)/(0.5*C73+B73)</f>
        <v>0.44866470028544236</v>
      </c>
      <c r="H73" s="12">
        <f>(G73*B73+(0.073*2-B73)*0.5)/(0.073*2)</f>
        <v>0.48206780626409296</v>
      </c>
      <c r="I73" s="13">
        <f>$Y$2*B73</f>
        <v>121.38</v>
      </c>
      <c r="J73" s="13">
        <f>I73*E73</f>
        <v>54.208307999999995</v>
      </c>
      <c r="K73" s="13">
        <f>I73-J73</f>
        <v>67.171692000000007</v>
      </c>
      <c r="L73" s="13">
        <f>J73-K73</f>
        <v>-12.963384000000012</v>
      </c>
      <c r="M73" s="13" t="e">
        <f>I73*#REF!</f>
        <v>#REF!</v>
      </c>
      <c r="N73" s="13" t="e">
        <f>I73-M73</f>
        <v>#REF!</v>
      </c>
      <c r="O73" s="13" t="e">
        <f>M73-N73</f>
        <v>#REF!</v>
      </c>
      <c r="P73" s="13">
        <f>I73*H73</f>
        <v>58.513390324335603</v>
      </c>
      <c r="Q73" s="13">
        <f>I73-P73</f>
        <v>62.866609675664392</v>
      </c>
      <c r="R73" s="13">
        <f>P73-Q73</f>
        <v>-4.3532193513287893</v>
      </c>
      <c r="S73" s="13">
        <f>RANK(E73,$E$2:$E$83)</f>
        <v>74</v>
      </c>
      <c r="T73" s="13">
        <f>RANK(H73,$H$2:$H$83)</f>
        <v>72</v>
      </c>
      <c r="U73" s="13">
        <f>(S73-T73)</f>
        <v>2</v>
      </c>
      <c r="V73" s="9" t="str">
        <f>INDEX(포지션!$B$2:$B$142,MATCH(A73,포지션!$A$2:$A$142))</f>
        <v>탑/미드/정글/원딜/탑</v>
      </c>
    </row>
    <row r="74" spans="1:22">
      <c r="A74" s="9" t="str">
        <f>input!A37</f>
        <v>케넨</v>
      </c>
      <c r="B74" s="10">
        <f>input!B37</f>
        <v>9.6000000000000002E-2</v>
      </c>
      <c r="C74" s="10">
        <f>input!C37</f>
        <v>1.26E-2</v>
      </c>
      <c r="D74" s="10">
        <f>B74+C74</f>
        <v>0.1086</v>
      </c>
      <c r="E74" s="10">
        <f>input!G37</f>
        <v>0.4667</v>
      </c>
      <c r="F74" s="11">
        <f>E74-0.5</f>
        <v>-3.3299999999999996E-2</v>
      </c>
      <c r="G74" s="12">
        <f>((E74+$Z$2)*C74*0.5+B74*E74)/(0.5*C74+B74)</f>
        <v>0.47101085043988272</v>
      </c>
      <c r="H74" s="12">
        <f>(G74*B74+(0.073*2-B74)*0.5)/(0.073*2)</f>
        <v>0.48093864138512837</v>
      </c>
      <c r="I74" s="13">
        <f>$Y$2*B74</f>
        <v>228.48000000000002</v>
      </c>
      <c r="J74" s="13">
        <f>I74*E74</f>
        <v>106.63161600000001</v>
      </c>
      <c r="K74" s="13">
        <f>I74-J74</f>
        <v>121.84838400000001</v>
      </c>
      <c r="L74" s="13">
        <f>J74-K74</f>
        <v>-15.216768000000002</v>
      </c>
      <c r="M74" s="13" t="e">
        <f>I74*#REF!</f>
        <v>#REF!</v>
      </c>
      <c r="N74" s="13" t="e">
        <f>I74-M74</f>
        <v>#REF!</v>
      </c>
      <c r="O74" s="13" t="e">
        <f>M74-N74</f>
        <v>#REF!</v>
      </c>
      <c r="P74" s="13">
        <f>I74*H74</f>
        <v>109.88486078367414</v>
      </c>
      <c r="Q74" s="13">
        <f>I74-P74</f>
        <v>118.59513921632588</v>
      </c>
      <c r="R74" s="13">
        <f>P74-Q74</f>
        <v>-8.7102784326517337</v>
      </c>
      <c r="S74" s="13">
        <f>RANK(E74,$E$2:$E$83)</f>
        <v>66</v>
      </c>
      <c r="T74" s="13">
        <f>RANK(H74,$H$2:$H$83)</f>
        <v>73</v>
      </c>
      <c r="U74" s="13">
        <f>(S74-T74)</f>
        <v>-7</v>
      </c>
      <c r="V74" s="9" t="str">
        <f>INDEX(포지션!$B$2:$B$142,MATCH(A74,포지션!$A$2:$A$142))</f>
        <v>탑</v>
      </c>
    </row>
    <row r="75" spans="1:22">
      <c r="A75" s="9" t="str">
        <f>input!A45</f>
        <v>오른</v>
      </c>
      <c r="B75" s="10">
        <f>input!B45</f>
        <v>6.5000000000000002E-2</v>
      </c>
      <c r="C75" s="10">
        <f>input!C45</f>
        <v>2.2000000000000001E-3</v>
      </c>
      <c r="D75" s="10">
        <f>B75+C75</f>
        <v>6.7199999999999996E-2</v>
      </c>
      <c r="E75" s="10">
        <f>input!G45</f>
        <v>0.44700000000000001</v>
      </c>
      <c r="F75" s="11">
        <f>E75-0.5</f>
        <v>-5.2999999999999992E-2</v>
      </c>
      <c r="G75" s="12">
        <f>((E75+$Z$2)*C75*0.5+B75*E75)/(0.5*C75+B75)</f>
        <v>0.44816490166414519</v>
      </c>
      <c r="H75" s="12">
        <f>(G75*B75+(0.073*2-B75)*0.5)/(0.073*2)</f>
        <v>0.4769227301929414</v>
      </c>
      <c r="I75" s="13">
        <f>$Y$2*B75</f>
        <v>154.70000000000002</v>
      </c>
      <c r="J75" s="13">
        <f>I75*E75</f>
        <v>69.150900000000007</v>
      </c>
      <c r="K75" s="13">
        <f>I75-J75</f>
        <v>85.54910000000001</v>
      </c>
      <c r="L75" s="13">
        <f>J75-K75</f>
        <v>-16.398200000000003</v>
      </c>
      <c r="M75" s="13" t="e">
        <f>I75*#REF!</f>
        <v>#REF!</v>
      </c>
      <c r="N75" s="13" t="e">
        <f>I75-M75</f>
        <v>#REF!</v>
      </c>
      <c r="O75" s="13" t="e">
        <f>M75-N75</f>
        <v>#REF!</v>
      </c>
      <c r="P75" s="13">
        <f>I75*H75</f>
        <v>73.779946360848044</v>
      </c>
      <c r="Q75" s="13">
        <f>I75-P75</f>
        <v>80.920053639151973</v>
      </c>
      <c r="R75" s="13">
        <f>P75-Q75</f>
        <v>-7.1401072783039297</v>
      </c>
      <c r="S75" s="13">
        <f>RANK(E75,$E$2:$E$83)</f>
        <v>73</v>
      </c>
      <c r="T75" s="13">
        <f>RANK(H75,$H$2:$H$83)</f>
        <v>74</v>
      </c>
      <c r="U75" s="13">
        <f>(S75-T75)</f>
        <v>-1</v>
      </c>
      <c r="V75" s="9" t="str">
        <f>INDEX(포지션!$B$2:$B$142,MATCH(A75,포지션!$A$2:$A$142))</f>
        <v>탑</v>
      </c>
    </row>
    <row r="76" spans="1:22">
      <c r="A76" s="9" t="str">
        <f>input!A42</f>
        <v>럼블</v>
      </c>
      <c r="B76" s="10">
        <f>input!B42</f>
        <v>7.4999999999999997E-2</v>
      </c>
      <c r="C76" s="10">
        <f>input!C42</f>
        <v>5.0000000000000001E-3</v>
      </c>
      <c r="D76" s="10">
        <f>B76+C76</f>
        <v>0.08</v>
      </c>
      <c r="E76" s="10">
        <f>input!G42</f>
        <v>0.44740000000000002</v>
      </c>
      <c r="F76" s="11">
        <f>E76-0.5</f>
        <v>-5.259999999999998E-2</v>
      </c>
      <c r="G76" s="12">
        <f>((E76+$Z$2)*C76*0.5+B76*E76)/(0.5*C76+B76)</f>
        <v>0.44965806451612911</v>
      </c>
      <c r="H76" s="12">
        <f>(G76*B76+(0.073*2-B76)*0.5)/(0.073*2)</f>
        <v>0.47413941670349097</v>
      </c>
      <c r="I76" s="13">
        <f>$Y$2*B76</f>
        <v>178.5</v>
      </c>
      <c r="J76" s="13">
        <f>I76*E76</f>
        <v>79.860900000000001</v>
      </c>
      <c r="K76" s="13">
        <f>I76-J76</f>
        <v>98.639099999999999</v>
      </c>
      <c r="L76" s="13">
        <f>J76-K76</f>
        <v>-18.778199999999998</v>
      </c>
      <c r="M76" s="13" t="e">
        <f>I76*#REF!</f>
        <v>#REF!</v>
      </c>
      <c r="N76" s="13" t="e">
        <f>I76-M76</f>
        <v>#REF!</v>
      </c>
      <c r="O76" s="13" t="e">
        <f>M76-N76</f>
        <v>#REF!</v>
      </c>
      <c r="P76" s="13">
        <f>I76*H76</f>
        <v>84.633885881573136</v>
      </c>
      <c r="Q76" s="13">
        <f>I76-P76</f>
        <v>93.866114118426864</v>
      </c>
      <c r="R76" s="13">
        <f>P76-Q76</f>
        <v>-9.2322282368537287</v>
      </c>
      <c r="S76" s="13">
        <f>RANK(E76,$E$2:$E$83)</f>
        <v>72</v>
      </c>
      <c r="T76" s="13">
        <f>RANK(H76,$H$2:$H$83)</f>
        <v>75</v>
      </c>
      <c r="U76" s="13">
        <f>(S76-T76)</f>
        <v>-3</v>
      </c>
      <c r="V76" s="9" t="str">
        <f>INDEX(포지션!$B$2:$B$142,MATCH(A76,포지션!$A$2:$A$142))</f>
        <v>탑</v>
      </c>
    </row>
    <row r="77" spans="1:22">
      <c r="A77" s="9" t="str">
        <f>input!A43</f>
        <v>브라움</v>
      </c>
      <c r="B77" s="10">
        <f>input!B43</f>
        <v>7.0000000000000007E-2</v>
      </c>
      <c r="C77" s="10">
        <f>input!C43</f>
        <v>1.0999999999999999E-2</v>
      </c>
      <c r="D77" s="10">
        <f>B77+C77</f>
        <v>8.1000000000000003E-2</v>
      </c>
      <c r="E77" s="10">
        <f>input!G43</f>
        <v>0.43659999999999999</v>
      </c>
      <c r="F77" s="11">
        <f>E77-0.5</f>
        <v>-6.3400000000000012E-2</v>
      </c>
      <c r="G77" s="12">
        <f>((E77+$Z$2)*C77*0.5+B77*E77)/(0.5*C77+B77)</f>
        <v>0.44169933774834436</v>
      </c>
      <c r="H77" s="12">
        <f>(G77*B77+(0.073*2-B77)*0.5)/(0.073*2)</f>
        <v>0.47204762768756231</v>
      </c>
      <c r="I77" s="13">
        <f>$Y$2*B77</f>
        <v>166.60000000000002</v>
      </c>
      <c r="J77" s="13">
        <f>I77*E77</f>
        <v>72.737560000000002</v>
      </c>
      <c r="K77" s="13">
        <f>I77-J77</f>
        <v>93.862440000000021</v>
      </c>
      <c r="L77" s="13">
        <f>J77-K77</f>
        <v>-21.124880000000019</v>
      </c>
      <c r="M77" s="13" t="e">
        <f>I77*#REF!</f>
        <v>#REF!</v>
      </c>
      <c r="N77" s="13" t="e">
        <f>I77-M77</f>
        <v>#REF!</v>
      </c>
      <c r="O77" s="13" t="e">
        <f>M77-N77</f>
        <v>#REF!</v>
      </c>
      <c r="P77" s="13">
        <f>I77*H77</f>
        <v>78.643134772747885</v>
      </c>
      <c r="Q77" s="13">
        <f>I77-P77</f>
        <v>87.956865227252138</v>
      </c>
      <c r="R77" s="13">
        <f>P77-Q77</f>
        <v>-9.3137304545042525</v>
      </c>
      <c r="S77" s="13">
        <f>RANK(E77,$E$2:$E$83)</f>
        <v>76</v>
      </c>
      <c r="T77" s="13">
        <f>RANK(H77,$H$2:$H$83)</f>
        <v>76</v>
      </c>
      <c r="U77" s="13">
        <f>(S77-T77)</f>
        <v>0</v>
      </c>
      <c r="V77" s="9" t="str">
        <f>INDEX(포지션!$B$2:$B$142,MATCH(A77,포지션!$A$2:$A$142))</f>
        <v>서폿</v>
      </c>
    </row>
    <row r="78" spans="1:22">
      <c r="A78" s="9" t="str">
        <f>input!A39</f>
        <v>룰루</v>
      </c>
      <c r="B78" s="10">
        <f>input!B39</f>
        <v>8.8999999999999996E-2</v>
      </c>
      <c r="C78" s="10">
        <f>input!C39</f>
        <v>7.8299999999999995E-2</v>
      </c>
      <c r="D78" s="10">
        <f>B78+C78</f>
        <v>0.1673</v>
      </c>
      <c r="E78" s="10">
        <f>input!G39</f>
        <v>0.4254</v>
      </c>
      <c r="F78" s="11">
        <f>E78-0.5</f>
        <v>-7.46E-2</v>
      </c>
      <c r="G78" s="12">
        <f>((E78+$Z$2)*C78*0.5+B78*E78)/(0.5*C78+B78)</f>
        <v>0.44678509559110419</v>
      </c>
      <c r="H78" s="12">
        <f>(G78*B78+(0.073*2-B78)*0.5)/(0.073*2)</f>
        <v>0.46756077744937169</v>
      </c>
      <c r="I78" s="13">
        <f>$Y$2*B78</f>
        <v>211.82</v>
      </c>
      <c r="J78" s="13">
        <f>I78*E78</f>
        <v>90.108227999999997</v>
      </c>
      <c r="K78" s="13">
        <f>I78-J78</f>
        <v>121.711772</v>
      </c>
      <c r="L78" s="13">
        <f>J78-K78</f>
        <v>-31.603543999999999</v>
      </c>
      <c r="M78" s="13" t="e">
        <f>I78*#REF!</f>
        <v>#REF!</v>
      </c>
      <c r="N78" s="13" t="e">
        <f>I78-M78</f>
        <v>#REF!</v>
      </c>
      <c r="O78" s="13" t="e">
        <f>M78-N78</f>
        <v>#REF!</v>
      </c>
      <c r="P78" s="13">
        <f>I78*H78</f>
        <v>99.038723879325914</v>
      </c>
      <c r="Q78" s="13">
        <f>I78-P78</f>
        <v>112.78127612067408</v>
      </c>
      <c r="R78" s="13">
        <f>P78-Q78</f>
        <v>-13.742552241348164</v>
      </c>
      <c r="S78" s="13">
        <f>RANK(E78,$E$2:$E$83)</f>
        <v>80</v>
      </c>
      <c r="T78" s="13">
        <f>RANK(H78,$H$2:$H$83)</f>
        <v>77</v>
      </c>
      <c r="U78" s="13">
        <f>(S78-T78)</f>
        <v>3</v>
      </c>
      <c r="V78" s="9" t="str">
        <f>INDEX(포지션!$B$2:$B$142,MATCH(A78,포지션!$A$2:$A$142))</f>
        <v>서폿/미드</v>
      </c>
    </row>
    <row r="79" spans="1:22">
      <c r="A79" s="9" t="str">
        <f>input!A63</f>
        <v>카르마</v>
      </c>
      <c r="B79" s="10">
        <f>input!B63</f>
        <v>3.6999999999999998E-2</v>
      </c>
      <c r="C79" s="10">
        <f>input!C63</f>
        <v>5.9999999999999995E-4</v>
      </c>
      <c r="D79" s="10">
        <f>B79+C79</f>
        <v>3.7600000000000001E-2</v>
      </c>
      <c r="E79" s="10">
        <f>input!G63</f>
        <v>0.3649</v>
      </c>
      <c r="F79" s="11">
        <f>E79-0.5</f>
        <v>-0.1351</v>
      </c>
      <c r="G79" s="12">
        <f>((E79+$Z$2)*C79*0.5+B79*E79)/(0.5*C79+B79)</f>
        <v>0.36546300268096515</v>
      </c>
      <c r="H79" s="12">
        <f>(G79*B79+(0.073*2-B79)*0.5)/(0.073*2)</f>
        <v>0.46590500752873776</v>
      </c>
      <c r="I79" s="13">
        <f>$Y$2*B79</f>
        <v>88.06</v>
      </c>
      <c r="J79" s="13">
        <f>I79*E79</f>
        <v>32.133094</v>
      </c>
      <c r="K79" s="13">
        <f>I79-J79</f>
        <v>55.926906000000002</v>
      </c>
      <c r="L79" s="13">
        <f>J79-K79</f>
        <v>-23.793812000000003</v>
      </c>
      <c r="M79" s="13" t="e">
        <f>I79*#REF!</f>
        <v>#REF!</v>
      </c>
      <c r="N79" s="13" t="e">
        <f>I79-M79</f>
        <v>#REF!</v>
      </c>
      <c r="O79" s="13" t="e">
        <f>M79-N79</f>
        <v>#REF!</v>
      </c>
      <c r="P79" s="13">
        <f>I79*H79</f>
        <v>41.02759496298065</v>
      </c>
      <c r="Q79" s="13">
        <f>I79-P79</f>
        <v>47.032405037019352</v>
      </c>
      <c r="R79" s="13">
        <f>P79-Q79</f>
        <v>-6.0048100740387014</v>
      </c>
      <c r="S79" s="13">
        <f>RANK(E79,$E$2:$E$83)</f>
        <v>82</v>
      </c>
      <c r="T79" s="13">
        <f>RANK(H79,$H$2:$H$83)</f>
        <v>78</v>
      </c>
      <c r="U79" s="13">
        <f>(S79-T79)</f>
        <v>4</v>
      </c>
      <c r="V79" s="9" t="str">
        <f>INDEX(포지션!$B$2:$B$142,MATCH(A79,포지션!$A$2:$A$142))</f>
        <v>서폿/미드/탑</v>
      </c>
    </row>
    <row r="80" spans="1:22">
      <c r="A80" s="9" t="str">
        <f>input!A7</f>
        <v>블라디미르</v>
      </c>
      <c r="B80" s="10">
        <f>input!B7</f>
        <v>0.27800000000000002</v>
      </c>
      <c r="C80" s="10">
        <f>input!C7</f>
        <v>0.29609999999999997</v>
      </c>
      <c r="D80" s="10">
        <f>B80+C80</f>
        <v>0.57410000000000005</v>
      </c>
      <c r="E80" s="10">
        <f>input!G7</f>
        <v>0.45119999999999999</v>
      </c>
      <c r="F80" s="11">
        <f>E80-0.5</f>
        <v>-4.880000000000001E-2</v>
      </c>
      <c r="G80" s="12">
        <f>((E80+$Z$2)*C80*0.5+B80*E80)/(0.5*C80+B80)</f>
        <v>0.4755246097875836</v>
      </c>
      <c r="H80" s="12">
        <f>(G80*B80+(0.073*2-B80)*0.5)/(0.073*2)</f>
        <v>0.45339617480101541</v>
      </c>
      <c r="I80" s="13">
        <f>$Y$2*B80</f>
        <v>661.6400000000001</v>
      </c>
      <c r="J80" s="13">
        <f>I80*E80</f>
        <v>298.53196800000006</v>
      </c>
      <c r="K80" s="13">
        <f>I80-J80</f>
        <v>363.10803200000004</v>
      </c>
      <c r="L80" s="13">
        <f>J80-K80</f>
        <v>-64.576063999999974</v>
      </c>
      <c r="M80" s="13" t="e">
        <f>I80*#REF!</f>
        <v>#REF!</v>
      </c>
      <c r="N80" s="13" t="e">
        <f>I80-M80</f>
        <v>#REF!</v>
      </c>
      <c r="O80" s="13" t="e">
        <f>M80-N80</f>
        <v>#REF!</v>
      </c>
      <c r="P80" s="13">
        <f>I80*H80</f>
        <v>299.98504509534388</v>
      </c>
      <c r="Q80" s="13">
        <f>I80-P80</f>
        <v>361.65495490465622</v>
      </c>
      <c r="R80" s="13">
        <f>P80-Q80</f>
        <v>-61.669909809312344</v>
      </c>
      <c r="S80" s="13">
        <f>RANK(E80,$E$2:$E$83)</f>
        <v>70</v>
      </c>
      <c r="T80" s="13">
        <f>RANK(H80,$H$2:$H$83)</f>
        <v>79</v>
      </c>
      <c r="U80" s="13">
        <f>(S80-T80)</f>
        <v>-9</v>
      </c>
      <c r="V80" s="9" t="str">
        <f>INDEX(포지션!$B$2:$B$142,MATCH(A80,포지션!$A$2:$A$142))</f>
        <v>미드/탑</v>
      </c>
    </row>
    <row r="81" spans="1:22">
      <c r="A81" s="9" t="str">
        <f>input!A40</f>
        <v>세주아니</v>
      </c>
      <c r="B81" s="10">
        <f>input!B40</f>
        <v>8.1000000000000003E-2</v>
      </c>
      <c r="C81" s="10">
        <f>input!C40</f>
        <v>2.2000000000000001E-3</v>
      </c>
      <c r="D81" s="10">
        <f>B81+C81</f>
        <v>8.3199999999999996E-2</v>
      </c>
      <c r="E81" s="10">
        <f>input!G40</f>
        <v>0.39629999999999999</v>
      </c>
      <c r="F81" s="11">
        <f>E81-0.5</f>
        <v>-0.10370000000000001</v>
      </c>
      <c r="G81" s="12">
        <f>((E81+$Z$2)*C81*0.5+B81*E81)/(0.5*C81+B81)</f>
        <v>0.3972378806333739</v>
      </c>
      <c r="H81" s="12">
        <f>(G81*B81+(0.073*2-B81)*0.5)/(0.073*2)</f>
        <v>0.4429881392555019</v>
      </c>
      <c r="I81" s="13">
        <f>$Y$2*B81</f>
        <v>192.78</v>
      </c>
      <c r="J81" s="13">
        <f>I81*E81</f>
        <v>76.398713999999998</v>
      </c>
      <c r="K81" s="13">
        <f>I81-J81</f>
        <v>116.381286</v>
      </c>
      <c r="L81" s="13">
        <f>J81-K81</f>
        <v>-39.982572000000005</v>
      </c>
      <c r="M81" s="13" t="e">
        <f>I81*#REF!</f>
        <v>#REF!</v>
      </c>
      <c r="N81" s="13" t="e">
        <f>I81-M81</f>
        <v>#REF!</v>
      </c>
      <c r="O81" s="13" t="e">
        <f>M81-N81</f>
        <v>#REF!</v>
      </c>
      <c r="P81" s="13">
        <f>I81*H81</f>
        <v>85.399253485675658</v>
      </c>
      <c r="Q81" s="13">
        <f>I81-P81</f>
        <v>107.38074651432434</v>
      </c>
      <c r="R81" s="13">
        <f>P81-Q81</f>
        <v>-21.981493028648686</v>
      </c>
      <c r="S81" s="13">
        <f>RANK(E81,$E$2:$E$83)</f>
        <v>81</v>
      </c>
      <c r="T81" s="13">
        <f>RANK(H81,$H$2:$H$83)</f>
        <v>80</v>
      </c>
      <c r="U81" s="13">
        <f>(S81-T81)</f>
        <v>1</v>
      </c>
      <c r="V81" s="9" t="str">
        <f>INDEX(포지션!$B$2:$B$142,MATCH(A81,포지션!$A$2:$A$142))</f>
        <v>정글</v>
      </c>
    </row>
    <row r="82" spans="1:22">
      <c r="A82" s="9" t="str">
        <f>input!A27</f>
        <v>잭스</v>
      </c>
      <c r="B82" s="10">
        <f>input!B27</f>
        <v>0.14699999999999999</v>
      </c>
      <c r="C82" s="10">
        <f>input!C27</f>
        <v>7.6999999999999999E-2</v>
      </c>
      <c r="D82" s="10">
        <f>B82+C82</f>
        <v>0.22399999999999998</v>
      </c>
      <c r="E82" s="10">
        <f>input!G27</f>
        <v>0.42620000000000002</v>
      </c>
      <c r="F82" s="11">
        <f>E82-0.5</f>
        <v>-7.3799999999999977E-2</v>
      </c>
      <c r="G82" s="12">
        <f>((E82+$Z$2)*C82*0.5+B82*E82)/(0.5*C82+B82)</f>
        <v>0.44072830188679246</v>
      </c>
      <c r="H82" s="12">
        <f>(G82*B82+(0.073*2-B82)*0.5)/(0.073*2)</f>
        <v>0.44032233135177046</v>
      </c>
      <c r="I82" s="13">
        <f>$Y$2*B82</f>
        <v>349.85999999999996</v>
      </c>
      <c r="J82" s="13">
        <f>I82*E82</f>
        <v>149.110332</v>
      </c>
      <c r="K82" s="13">
        <f>I82-J82</f>
        <v>200.74966799999996</v>
      </c>
      <c r="L82" s="13">
        <f>J82-K82</f>
        <v>-51.639335999999957</v>
      </c>
      <c r="M82" s="13" t="e">
        <f>I82*#REF!</f>
        <v>#REF!</v>
      </c>
      <c r="N82" s="13" t="e">
        <f>I82-M82</f>
        <v>#REF!</v>
      </c>
      <c r="O82" s="13" t="e">
        <f>M82-N82</f>
        <v>#REF!</v>
      </c>
      <c r="P82" s="13">
        <f>I82*H82</f>
        <v>154.0511708467304</v>
      </c>
      <c r="Q82" s="13">
        <f>I82-P82</f>
        <v>195.80882915326956</v>
      </c>
      <c r="R82" s="13">
        <f>P82-Q82</f>
        <v>-41.757658306539156</v>
      </c>
      <c r="S82" s="13">
        <f>RANK(E82,$E$2:$E$83)</f>
        <v>79</v>
      </c>
      <c r="T82" s="13">
        <f>RANK(H82,$H$2:$H$83)</f>
        <v>81</v>
      </c>
      <c r="U82" s="13">
        <f>(S82-T82)</f>
        <v>-2</v>
      </c>
      <c r="V82" s="9" t="str">
        <f>INDEX(포지션!$B$2:$B$142,MATCH(A82,포지션!$A$2:$A$142))</f>
        <v>탑/정글</v>
      </c>
    </row>
    <row r="83" spans="1:22">
      <c r="A83" s="9" t="str">
        <f>input!A28</f>
        <v>그라가스</v>
      </c>
      <c r="B83" s="10">
        <f>input!B28</f>
        <v>0.14299999999999999</v>
      </c>
      <c r="C83" s="10">
        <f>input!C28</f>
        <v>1.32E-2</v>
      </c>
      <c r="D83" s="10">
        <f>B83+C83</f>
        <v>0.15619999999999998</v>
      </c>
      <c r="E83" s="10">
        <f>input!G28</f>
        <v>0.42909999999999998</v>
      </c>
      <c r="F83" s="11">
        <f>E83-0.5</f>
        <v>-7.0900000000000019E-2</v>
      </c>
      <c r="G83" s="12">
        <f>((E83+$Z$2)*C83*0.5+B83*E83)/(0.5*C83+B83)</f>
        <v>0.43218823529411765</v>
      </c>
      <c r="H83" s="12">
        <f>(G83*B83+(0.073*2-B83)*0.5)/(0.073*2)</f>
        <v>0.43358162771958103</v>
      </c>
      <c r="I83" s="13">
        <f>$Y$2*B83</f>
        <v>340.34</v>
      </c>
      <c r="J83" s="13">
        <f>I83*E83</f>
        <v>146.03989399999998</v>
      </c>
      <c r="K83" s="13">
        <f>I83-J83</f>
        <v>194.300106</v>
      </c>
      <c r="L83" s="13">
        <f>J83-K83</f>
        <v>-48.260212000000024</v>
      </c>
      <c r="M83" s="13" t="e">
        <f>I83*#REF!</f>
        <v>#REF!</v>
      </c>
      <c r="N83" s="13" t="e">
        <f>I83-M83</f>
        <v>#REF!</v>
      </c>
      <c r="O83" s="13" t="e">
        <f>M83-N83</f>
        <v>#REF!</v>
      </c>
      <c r="P83" s="13">
        <f>I83*H83</f>
        <v>147.56517117808221</v>
      </c>
      <c r="Q83" s="13">
        <f>I83-P83</f>
        <v>192.77482882191777</v>
      </c>
      <c r="R83" s="13">
        <f>P83-Q83</f>
        <v>-45.209657643835556</v>
      </c>
      <c r="S83" s="13">
        <f>RANK(E83,$E$2:$E$83)</f>
        <v>78</v>
      </c>
      <c r="T83" s="13">
        <f>RANK(H83,$H$2:$H$83)</f>
        <v>82</v>
      </c>
      <c r="U83" s="13">
        <f>(S83-T83)</f>
        <v>-4</v>
      </c>
      <c r="V83" s="9" t="str">
        <f>INDEX(포지션!$B$2:$B$142,MATCH(A83,포지션!$A$2:$A$142))</f>
        <v>정글</v>
      </c>
    </row>
    <row r="84" spans="1:22">
      <c r="V84">
        <f>MATCH(A83,포지션!$A$2:$A$142)</f>
        <v>4</v>
      </c>
    </row>
    <row r="87" spans="1:22">
      <c r="A87" t="str">
        <f>TRIM(input!A86)</f>
        <v/>
      </c>
    </row>
    <row r="88" spans="1:22">
      <c r="A88" t="str">
        <f>TRIM(input!A87)</f>
        <v/>
      </c>
    </row>
    <row r="89" spans="1:22">
      <c r="A89" t="str">
        <f>TRIM(input!A88)</f>
        <v/>
      </c>
    </row>
    <row r="90" spans="1:22">
      <c r="A90" t="str">
        <f>TRIM(input!A89)</f>
        <v/>
      </c>
    </row>
    <row r="91" spans="1:22">
      <c r="A91" t="str">
        <f>TRIM(input!A90)</f>
        <v/>
      </c>
    </row>
    <row r="92" spans="1:22">
      <c r="A92" t="str">
        <f>TRIM(input!A91)</f>
        <v/>
      </c>
    </row>
    <row r="93" spans="1:22">
      <c r="A93" t="str">
        <f>TRIM(input!A92)</f>
        <v/>
      </c>
    </row>
    <row r="94" spans="1:22">
      <c r="A94" t="str">
        <f>TRIM(input!A93)</f>
        <v/>
      </c>
    </row>
    <row r="95" spans="1:22">
      <c r="A95" t="str">
        <f>TRIM(input!A94)</f>
        <v/>
      </c>
    </row>
    <row r="96" spans="1:22">
      <c r="A96" t="str">
        <f>TRIM(input!A95)</f>
        <v/>
      </c>
    </row>
    <row r="97" spans="1:1">
      <c r="A97" t="str">
        <f>TRIM(input!A96)</f>
        <v/>
      </c>
    </row>
    <row r="98" spans="1:1">
      <c r="A98" t="str">
        <f>TRIM(input!A97)</f>
        <v/>
      </c>
    </row>
    <row r="99" spans="1:1">
      <c r="A99" t="str">
        <f>TRIM(input!A98)</f>
        <v/>
      </c>
    </row>
    <row r="100" spans="1:1">
      <c r="A100" t="str">
        <f>TRIM(input!A99)</f>
        <v/>
      </c>
    </row>
    <row r="101" spans="1:1">
      <c r="A101" t="str">
        <f>TRIM(input!A100)</f>
        <v/>
      </c>
    </row>
    <row r="102" spans="1:1">
      <c r="A102" t="str">
        <f>TRIM(input!A101)</f>
        <v/>
      </c>
    </row>
    <row r="103" spans="1:1">
      <c r="A103" t="str">
        <f>TRIM(input!A102)</f>
        <v/>
      </c>
    </row>
    <row r="104" spans="1:1">
      <c r="A104" t="str">
        <f>TRIM(input!A103)</f>
        <v/>
      </c>
    </row>
    <row r="105" spans="1:1">
      <c r="A105" t="str">
        <f>TRIM(input!A104)</f>
        <v/>
      </c>
    </row>
    <row r="106" spans="1:1">
      <c r="A106" t="str">
        <f>TRIM(input!A105)</f>
        <v/>
      </c>
    </row>
    <row r="107" spans="1:1">
      <c r="A107" t="str">
        <f>TRIM(input!A106)</f>
        <v/>
      </c>
    </row>
    <row r="108" spans="1:1">
      <c r="A108" t="str">
        <f>TRIM(input!A107)</f>
        <v/>
      </c>
    </row>
    <row r="109" spans="1:1">
      <c r="A109" t="str">
        <f>TRIM(input!A108)</f>
        <v/>
      </c>
    </row>
    <row r="110" spans="1:1">
      <c r="A110" t="str">
        <f>TRIM(input!A109)</f>
        <v/>
      </c>
    </row>
    <row r="111" spans="1:1">
      <c r="A111" t="str">
        <f>TRIM(input!A110)</f>
        <v/>
      </c>
    </row>
    <row r="112" spans="1:1">
      <c r="A112" t="str">
        <f>TRIM(input!A111)</f>
        <v/>
      </c>
    </row>
    <row r="113" spans="1:1">
      <c r="A113" t="str">
        <f>TRIM(input!A112)</f>
        <v/>
      </c>
    </row>
    <row r="114" spans="1:1">
      <c r="A114" t="str">
        <f>TRIM(input!A113)</f>
        <v/>
      </c>
    </row>
    <row r="115" spans="1:1">
      <c r="A115" t="str">
        <f>TRIM(input!A114)</f>
        <v/>
      </c>
    </row>
    <row r="116" spans="1:1">
      <c r="A116" t="str">
        <f>TRIM(input!A115)</f>
        <v/>
      </c>
    </row>
    <row r="117" spans="1:1">
      <c r="A117" t="str">
        <f>TRIM(input!A116)</f>
        <v/>
      </c>
    </row>
    <row r="118" spans="1:1">
      <c r="A118" t="str">
        <f>TRIM(input!A117)</f>
        <v/>
      </c>
    </row>
    <row r="119" spans="1:1">
      <c r="A119" t="str">
        <f>TRIM(input!A118)</f>
        <v/>
      </c>
    </row>
    <row r="120" spans="1:1">
      <c r="A120" t="str">
        <f>TRIM(input!A119)</f>
        <v/>
      </c>
    </row>
    <row r="121" spans="1:1">
      <c r="A121" t="str">
        <f>TRIM(input!A120)</f>
        <v/>
      </c>
    </row>
    <row r="122" spans="1:1">
      <c r="A122" t="str">
        <f>TRIM(input!A121)</f>
        <v/>
      </c>
    </row>
    <row r="123" spans="1:1">
      <c r="A123" t="str">
        <f>TRIM(input!A122)</f>
        <v/>
      </c>
    </row>
    <row r="124" spans="1:1">
      <c r="A124" t="str">
        <f>TRIM(input!A123)</f>
        <v/>
      </c>
    </row>
    <row r="125" spans="1:1">
      <c r="A125" t="str">
        <f>TRIM(input!A124)</f>
        <v/>
      </c>
    </row>
    <row r="126" spans="1:1">
      <c r="A126" t="str">
        <f>TRIM(input!A125)</f>
        <v/>
      </c>
    </row>
    <row r="127" spans="1:1">
      <c r="A127" t="str">
        <f>TRIM(input!A126)</f>
        <v/>
      </c>
    </row>
    <row r="128" spans="1:1">
      <c r="A128" t="str">
        <f>TRIM(input!A127)</f>
        <v/>
      </c>
    </row>
    <row r="129" spans="1:1">
      <c r="A129" t="str">
        <f>TRIM(input!A128)</f>
        <v/>
      </c>
    </row>
    <row r="130" spans="1:1">
      <c r="A130" t="str">
        <f>TRIM(input!A129)</f>
        <v/>
      </c>
    </row>
    <row r="131" spans="1:1">
      <c r="A131" t="str">
        <f>TRIM(input!A130)</f>
        <v/>
      </c>
    </row>
    <row r="132" spans="1:1">
      <c r="A132" t="str">
        <f>TRIM(input!A131)</f>
        <v/>
      </c>
    </row>
    <row r="133" spans="1:1">
      <c r="A133" t="str">
        <f>TRIM(input!A132)</f>
        <v/>
      </c>
    </row>
    <row r="134" spans="1:1">
      <c r="A134" t="str">
        <f>TRIM(input!A133)</f>
        <v/>
      </c>
    </row>
    <row r="135" spans="1:1">
      <c r="A135" t="str">
        <f>TRIM(input!A134)</f>
        <v/>
      </c>
    </row>
    <row r="136" spans="1:1">
      <c r="A136" t="str">
        <f>TRIM(input!A135)</f>
        <v/>
      </c>
    </row>
    <row r="137" spans="1:1">
      <c r="A137" t="str">
        <f>TRIM(input!A136)</f>
        <v/>
      </c>
    </row>
    <row r="138" spans="1:1">
      <c r="A138" t="str">
        <f>TRIM(input!A137)</f>
        <v/>
      </c>
    </row>
    <row r="139" spans="1:1">
      <c r="A139" t="str">
        <f>TRIM(input!A138)</f>
        <v/>
      </c>
    </row>
    <row r="140" spans="1:1">
      <c r="A140" t="str">
        <f>TRIM(input!A139)</f>
        <v/>
      </c>
    </row>
    <row r="141" spans="1:1">
      <c r="A141" t="str">
        <f>TRIM(input!A140)</f>
        <v/>
      </c>
    </row>
    <row r="142" spans="1:1">
      <c r="A142" t="str">
        <f>TRIM(input!A141)</f>
        <v/>
      </c>
    </row>
    <row r="143" spans="1:1">
      <c r="A143" t="str">
        <f>TRIM(input!A142)</f>
        <v/>
      </c>
    </row>
    <row r="144" spans="1:1">
      <c r="A144" t="str">
        <f>TRIM(input!A143)</f>
        <v/>
      </c>
    </row>
    <row r="145" spans="1:1">
      <c r="A145" t="str">
        <f>TRIM(input!A144)</f>
        <v/>
      </c>
    </row>
    <row r="146" spans="1:1">
      <c r="A146" t="str">
        <f>TRIM(input!A145)</f>
        <v/>
      </c>
    </row>
    <row r="147" spans="1:1">
      <c r="A147" t="str">
        <f>TRIM(input!A146)</f>
        <v/>
      </c>
    </row>
    <row r="148" spans="1:1">
      <c r="A148" t="str">
        <f>TRIM(input!A147)</f>
        <v/>
      </c>
    </row>
    <row r="149" spans="1:1">
      <c r="A149" t="str">
        <f>TRIM(input!A148)</f>
        <v/>
      </c>
    </row>
    <row r="150" spans="1:1">
      <c r="A150" t="str">
        <f>TRIM(input!A149)</f>
        <v/>
      </c>
    </row>
    <row r="151" spans="1:1">
      <c r="A151" t="str">
        <f>TRIM(input!A150)</f>
        <v/>
      </c>
    </row>
    <row r="152" spans="1:1">
      <c r="A152" t="str">
        <f>TRIM(input!A151)</f>
        <v/>
      </c>
    </row>
    <row r="153" spans="1:1">
      <c r="A153" t="str">
        <f>TRIM(input!A152)</f>
        <v/>
      </c>
    </row>
    <row r="154" spans="1:1">
      <c r="A154" t="str">
        <f>TRIM(input!A153)</f>
        <v/>
      </c>
    </row>
    <row r="155" spans="1:1">
      <c r="A155" t="str">
        <f>TRIM(input!A154)</f>
        <v/>
      </c>
    </row>
    <row r="156" spans="1:1">
      <c r="A156" t="str">
        <f>TRIM(input!A155)</f>
        <v/>
      </c>
    </row>
    <row r="157" spans="1:1">
      <c r="A157" t="str">
        <f>TRIM(input!A156)</f>
        <v/>
      </c>
    </row>
    <row r="158" spans="1:1">
      <c r="A158" t="str">
        <f>TRIM(input!A157)</f>
        <v/>
      </c>
    </row>
    <row r="159" spans="1:1">
      <c r="A159" t="str">
        <f>TRIM(input!A158)</f>
        <v/>
      </c>
    </row>
    <row r="160" spans="1:1">
      <c r="A160" t="str">
        <f>TRIM(input!A159)</f>
        <v/>
      </c>
    </row>
    <row r="161" spans="1:1">
      <c r="A161" t="str">
        <f>TRIM(input!A160)</f>
        <v/>
      </c>
    </row>
    <row r="162" spans="1:1">
      <c r="A162" t="str">
        <f>TRIM(input!A161)</f>
        <v/>
      </c>
    </row>
    <row r="163" spans="1:1">
      <c r="A163" t="str">
        <f>TRIM(input!A162)</f>
        <v/>
      </c>
    </row>
    <row r="164" spans="1:1">
      <c r="A164" t="str">
        <f>TRIM(input!A163)</f>
        <v/>
      </c>
    </row>
    <row r="165" spans="1:1">
      <c r="A165" t="str">
        <f>TRIM(input!A164)</f>
        <v/>
      </c>
    </row>
    <row r="166" spans="1:1">
      <c r="A166" t="str">
        <f>TRIM(input!A165)</f>
        <v/>
      </c>
    </row>
    <row r="167" spans="1:1">
      <c r="A167" t="str">
        <f>TRIM(input!A166)</f>
        <v/>
      </c>
    </row>
    <row r="168" spans="1:1">
      <c r="A168" t="str">
        <f>TRIM(input!A167)</f>
        <v/>
      </c>
    </row>
    <row r="169" spans="1:1">
      <c r="A169" t="str">
        <f>TRIM(input!A168)</f>
        <v/>
      </c>
    </row>
    <row r="170" spans="1:1">
      <c r="A170" t="str">
        <f>TRIM(input!A169)</f>
        <v/>
      </c>
    </row>
    <row r="171" spans="1:1">
      <c r="A171" t="str">
        <f>TRIM(input!A170)</f>
        <v/>
      </c>
    </row>
    <row r="172" spans="1:1">
      <c r="A172" t="str">
        <f>TRIM(input!A171)</f>
        <v/>
      </c>
    </row>
    <row r="173" spans="1:1">
      <c r="A173" t="str">
        <f>TRIM(input!A172)</f>
        <v/>
      </c>
    </row>
    <row r="174" spans="1:1">
      <c r="A174" t="str">
        <f>TRIM(input!A173)</f>
        <v/>
      </c>
    </row>
    <row r="175" spans="1:1">
      <c r="A175" t="str">
        <f>TRIM(input!A174)</f>
        <v/>
      </c>
    </row>
    <row r="176" spans="1:1">
      <c r="A176" t="str">
        <f>TRIM(input!A175)</f>
        <v/>
      </c>
    </row>
    <row r="177" spans="1:1">
      <c r="A177" t="str">
        <f>TRIM(input!A176)</f>
        <v/>
      </c>
    </row>
    <row r="178" spans="1:1">
      <c r="A178" t="str">
        <f>TRIM(input!A177)</f>
        <v/>
      </c>
    </row>
    <row r="179" spans="1:1">
      <c r="A179" t="str">
        <f>TRIM(input!A178)</f>
        <v/>
      </c>
    </row>
    <row r="180" spans="1:1">
      <c r="A180" t="str">
        <f>TRIM(input!A179)</f>
        <v/>
      </c>
    </row>
    <row r="181" spans="1:1">
      <c r="A181" t="str">
        <f>TRIM(input!A180)</f>
        <v/>
      </c>
    </row>
    <row r="182" spans="1:1">
      <c r="A182" t="str">
        <f>TRIM(input!A181)</f>
        <v/>
      </c>
    </row>
    <row r="183" spans="1:1">
      <c r="A183" t="str">
        <f>TRIM(input!A182)</f>
        <v/>
      </c>
    </row>
    <row r="184" spans="1:1">
      <c r="A184" t="str">
        <f>TRIM(input!A183)</f>
        <v/>
      </c>
    </row>
    <row r="185" spans="1:1">
      <c r="A185" t="str">
        <f>TRIM(input!A184)</f>
        <v/>
      </c>
    </row>
    <row r="186" spans="1:1">
      <c r="A186" t="str">
        <f>TRIM(input!A185)</f>
        <v/>
      </c>
    </row>
    <row r="187" spans="1:1">
      <c r="A187" t="str">
        <f>TRIM(input!A186)</f>
        <v/>
      </c>
    </row>
    <row r="188" spans="1:1">
      <c r="A188" t="str">
        <f>TRIM(input!A187)</f>
        <v/>
      </c>
    </row>
    <row r="189" spans="1:1">
      <c r="A189" t="str">
        <f>TRIM(input!A188)</f>
        <v/>
      </c>
    </row>
    <row r="190" spans="1:1">
      <c r="A190" t="str">
        <f>TRIM(input!A189)</f>
        <v/>
      </c>
    </row>
    <row r="191" spans="1:1">
      <c r="A191" t="str">
        <f>TRIM(input!A190)</f>
        <v/>
      </c>
    </row>
    <row r="192" spans="1:1">
      <c r="A192" t="str">
        <f>TRIM(input!A191)</f>
        <v/>
      </c>
    </row>
    <row r="193" spans="1:8">
      <c r="A193" t="str">
        <f>TRIM(input!A192)</f>
        <v/>
      </c>
    </row>
    <row r="194" spans="1:8">
      <c r="A194" t="str">
        <f>TRIM(input!A193)</f>
        <v/>
      </c>
    </row>
    <row r="195" spans="1:8">
      <c r="A195" t="str">
        <f>TRIM(input!A194)</f>
        <v/>
      </c>
    </row>
    <row r="196" spans="1:8">
      <c r="A196" t="str">
        <f>TRIM(input!A195)</f>
        <v/>
      </c>
    </row>
    <row r="197" spans="1:8">
      <c r="A197" t="str">
        <f>TRIM(input!A196)</f>
        <v/>
      </c>
    </row>
    <row r="198" spans="1:8">
      <c r="A198" t="str">
        <f>TRIM(input!A197)</f>
        <v/>
      </c>
    </row>
    <row r="199" spans="1:8">
      <c r="A199" t="str">
        <f>TRIM(input!A198)</f>
        <v/>
      </c>
    </row>
    <row r="200" spans="1:8">
      <c r="A200" t="str">
        <f>TRIM(input!A199)</f>
        <v/>
      </c>
    </row>
    <row r="201" spans="1:8">
      <c r="A201" t="str">
        <f>TRIM(input!A200)</f>
        <v/>
      </c>
    </row>
    <row r="204" spans="1:8">
      <c r="H204" s="9"/>
    </row>
    <row r="205" spans="1:8">
      <c r="H205" s="9"/>
    </row>
    <row r="206" spans="1:8">
      <c r="C206" s="9"/>
      <c r="H206" s="9"/>
    </row>
    <row r="207" spans="1:8">
      <c r="C207" s="9"/>
      <c r="H207" s="9"/>
    </row>
    <row r="208" spans="1:8">
      <c r="C208" s="9"/>
      <c r="H208" s="9"/>
    </row>
    <row r="209" spans="3:30">
      <c r="C209" s="9"/>
      <c r="H209" s="9"/>
    </row>
    <row r="210" spans="3:30">
      <c r="C210" s="9"/>
      <c r="H210" s="9"/>
    </row>
    <row r="211" spans="3:30">
      <c r="C211" s="9"/>
    </row>
    <row r="212" spans="3:30">
      <c r="C212" s="9"/>
    </row>
    <row r="213" spans="3:30">
      <c r="Y213" t="s">
        <v>210</v>
      </c>
    </row>
    <row r="214" spans="3:30">
      <c r="Y214">
        <v>2807</v>
      </c>
      <c r="Z214" s="8"/>
      <c r="AA214" s="8"/>
      <c r="AB214" s="8"/>
      <c r="AC214" s="8"/>
      <c r="AD214" s="8"/>
    </row>
  </sheetData>
  <autoFilter ref="A1:V201">
    <filterColumn colId="6"/>
    <filterColumn colId="21"/>
    <sortState ref="A2:V201">
      <sortCondition ref="T1:T201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2"/>
  <sheetViews>
    <sheetView topLeftCell="A21" workbookViewId="0">
      <selection activeCell="B37" sqref="B37"/>
    </sheetView>
  </sheetViews>
  <sheetFormatPr defaultRowHeight="16.5"/>
  <cols>
    <col min="1" max="1" width="23" customWidth="1"/>
  </cols>
  <sheetData>
    <row r="1" spans="1:2">
      <c r="A1" t="s">
        <v>0</v>
      </c>
      <c r="B1" t="s">
        <v>215</v>
      </c>
    </row>
    <row r="2" spans="1:2">
      <c r="A2" t="s">
        <v>105</v>
      </c>
      <c r="B2" t="s">
        <v>186</v>
      </c>
    </row>
    <row r="3" spans="1:2">
      <c r="A3" t="s">
        <v>92</v>
      </c>
      <c r="B3" t="s">
        <v>216</v>
      </c>
    </row>
    <row r="4" spans="1:2">
      <c r="A4" t="s">
        <v>27</v>
      </c>
      <c r="B4" t="s">
        <v>217</v>
      </c>
    </row>
    <row r="5" spans="1:2">
      <c r="A5" t="s">
        <v>83</v>
      </c>
      <c r="B5" t="s">
        <v>151</v>
      </c>
    </row>
    <row r="6" spans="1:2">
      <c r="A6" t="s">
        <v>10</v>
      </c>
      <c r="B6" t="s">
        <v>151</v>
      </c>
    </row>
    <row r="7" spans="1:2">
      <c r="A7" t="s">
        <v>65</v>
      </c>
      <c r="B7" t="s">
        <v>186</v>
      </c>
    </row>
    <row r="8" spans="1:2">
      <c r="A8" t="s">
        <v>70</v>
      </c>
      <c r="B8" t="s">
        <v>155</v>
      </c>
    </row>
    <row r="9" spans="1:2">
      <c r="A9" t="s">
        <v>115</v>
      </c>
      <c r="B9" t="s">
        <v>217</v>
      </c>
    </row>
    <row r="10" spans="1:2">
      <c r="A10" t="s">
        <v>90</v>
      </c>
      <c r="B10" t="s">
        <v>155</v>
      </c>
    </row>
    <row r="11" spans="1:2">
      <c r="A11" t="s">
        <v>73</v>
      </c>
      <c r="B11" t="s">
        <v>218</v>
      </c>
    </row>
    <row r="12" spans="1:2">
      <c r="A12" t="s">
        <v>95</v>
      </c>
      <c r="B12" t="s">
        <v>219</v>
      </c>
    </row>
    <row r="13" spans="1:2">
      <c r="A13" t="s">
        <v>36</v>
      </c>
      <c r="B13" t="s">
        <v>151</v>
      </c>
    </row>
    <row r="14" spans="1:2">
      <c r="A14" t="s">
        <v>48</v>
      </c>
      <c r="B14" t="s">
        <v>186</v>
      </c>
    </row>
    <row r="15" spans="1:2">
      <c r="A15" t="s">
        <v>140</v>
      </c>
      <c r="B15" t="s">
        <v>153</v>
      </c>
    </row>
    <row r="16" spans="1:2">
      <c r="A16" t="s">
        <v>79</v>
      </c>
      <c r="B16" t="s">
        <v>183</v>
      </c>
    </row>
    <row r="17" spans="1:2">
      <c r="A17" t="s">
        <v>23</v>
      </c>
      <c r="B17" t="s">
        <v>220</v>
      </c>
    </row>
    <row r="18" spans="1:2">
      <c r="A18" t="s">
        <v>13</v>
      </c>
      <c r="B18" t="s">
        <v>155</v>
      </c>
    </row>
    <row r="19" spans="1:2">
      <c r="A19" t="s">
        <v>112</v>
      </c>
      <c r="B19" t="s">
        <v>151</v>
      </c>
    </row>
    <row r="20" spans="1:2">
      <c r="A20" t="s">
        <v>119</v>
      </c>
      <c r="B20" t="s">
        <v>221</v>
      </c>
    </row>
    <row r="21" spans="1:2">
      <c r="A21" t="s">
        <v>75</v>
      </c>
      <c r="B21" t="s">
        <v>217</v>
      </c>
    </row>
    <row r="22" spans="1:2">
      <c r="A22" t="s">
        <v>35</v>
      </c>
      <c r="B22" t="s">
        <v>217</v>
      </c>
    </row>
    <row r="23" spans="1:2">
      <c r="A23" t="s">
        <v>58</v>
      </c>
      <c r="B23" t="s">
        <v>222</v>
      </c>
    </row>
    <row r="24" spans="1:2">
      <c r="A24" t="s">
        <v>33</v>
      </c>
      <c r="B24" t="s">
        <v>151</v>
      </c>
    </row>
    <row r="25" spans="1:2">
      <c r="A25" t="s">
        <v>89</v>
      </c>
      <c r="B25" t="s">
        <v>219</v>
      </c>
    </row>
    <row r="26" spans="1:2">
      <c r="A26" t="s">
        <v>62</v>
      </c>
      <c r="B26" t="s">
        <v>183</v>
      </c>
    </row>
    <row r="27" spans="1:2">
      <c r="A27" t="s">
        <v>38</v>
      </c>
      <c r="B27" t="s">
        <v>162</v>
      </c>
    </row>
    <row r="28" spans="1:2">
      <c r="A28" t="s">
        <v>24</v>
      </c>
      <c r="B28" t="s">
        <v>216</v>
      </c>
    </row>
    <row r="29" spans="1:2">
      <c r="A29" t="s">
        <v>16</v>
      </c>
      <c r="B29" t="s">
        <v>151</v>
      </c>
    </row>
    <row r="30" spans="1:2">
      <c r="A30" t="s">
        <v>59</v>
      </c>
      <c r="B30" t="s">
        <v>223</v>
      </c>
    </row>
    <row r="31" spans="1:2">
      <c r="A31" t="s">
        <v>39</v>
      </c>
      <c r="B31" t="s">
        <v>224</v>
      </c>
    </row>
    <row r="32" spans="1:2">
      <c r="A32" t="s">
        <v>111</v>
      </c>
      <c r="B32" t="s">
        <v>225</v>
      </c>
    </row>
    <row r="33" spans="1:2">
      <c r="A33" t="s">
        <v>110</v>
      </c>
      <c r="B33" t="s">
        <v>217</v>
      </c>
    </row>
    <row r="34" spans="1:2">
      <c r="A34" t="s">
        <v>64</v>
      </c>
      <c r="B34" t="s">
        <v>216</v>
      </c>
    </row>
    <row r="35" spans="1:2">
      <c r="A35" t="s">
        <v>78</v>
      </c>
      <c r="B35" t="s">
        <v>226</v>
      </c>
    </row>
    <row r="36" spans="1:2">
      <c r="A36" t="s">
        <v>211</v>
      </c>
      <c r="B36" t="s">
        <v>318</v>
      </c>
    </row>
    <row r="37" spans="1:2">
      <c r="A37" t="s">
        <v>11</v>
      </c>
      <c r="B37" t="s">
        <v>155</v>
      </c>
    </row>
    <row r="38" spans="1:2">
      <c r="A38" t="s">
        <v>20</v>
      </c>
      <c r="B38" t="s">
        <v>185</v>
      </c>
    </row>
    <row r="39" spans="1:2">
      <c r="A39" t="s">
        <v>104</v>
      </c>
      <c r="B39" t="s">
        <v>227</v>
      </c>
    </row>
    <row r="40" spans="1:2">
      <c r="A40" t="s">
        <v>88</v>
      </c>
      <c r="B40" t="s">
        <v>155</v>
      </c>
    </row>
    <row r="41" spans="1:2">
      <c r="A41" t="s">
        <v>52</v>
      </c>
      <c r="B41" t="s">
        <v>228</v>
      </c>
    </row>
    <row r="42" spans="1:2">
      <c r="A42" t="s">
        <v>212</v>
      </c>
      <c r="B42" t="s">
        <v>151</v>
      </c>
    </row>
    <row r="43" spans="1:2">
      <c r="A43" t="s">
        <v>113</v>
      </c>
      <c r="B43" t="s">
        <v>229</v>
      </c>
    </row>
    <row r="44" spans="1:2">
      <c r="A44" t="s">
        <v>77</v>
      </c>
      <c r="B44" t="s">
        <v>183</v>
      </c>
    </row>
    <row r="45" spans="1:2">
      <c r="A45" t="s">
        <v>103</v>
      </c>
      <c r="B45" t="s">
        <v>162</v>
      </c>
    </row>
    <row r="46" spans="1:2">
      <c r="A46" t="s">
        <v>132</v>
      </c>
      <c r="B46" t="s">
        <v>217</v>
      </c>
    </row>
    <row r="47" spans="1:2">
      <c r="A47" t="s">
        <v>31</v>
      </c>
      <c r="B47" t="s">
        <v>155</v>
      </c>
    </row>
    <row r="48" spans="1:2">
      <c r="A48" t="s">
        <v>100</v>
      </c>
      <c r="B48" t="s">
        <v>162</v>
      </c>
    </row>
    <row r="49" spans="1:2">
      <c r="A49" t="s">
        <v>9</v>
      </c>
      <c r="B49" t="s">
        <v>224</v>
      </c>
    </row>
    <row r="50" spans="1:2">
      <c r="A50" t="s">
        <v>82</v>
      </c>
      <c r="B50" t="s">
        <v>155</v>
      </c>
    </row>
    <row r="51" spans="1:2">
      <c r="A51" t="s">
        <v>136</v>
      </c>
      <c r="B51" t="s">
        <v>153</v>
      </c>
    </row>
    <row r="52" spans="1:2">
      <c r="A52" t="s">
        <v>72</v>
      </c>
      <c r="B52" t="s">
        <v>217</v>
      </c>
    </row>
    <row r="53" spans="1:2">
      <c r="A53" t="s">
        <v>40</v>
      </c>
      <c r="B53" t="s">
        <v>217</v>
      </c>
    </row>
    <row r="54" spans="1:2">
      <c r="A54" t="s">
        <v>102</v>
      </c>
      <c r="B54" t="s">
        <v>151</v>
      </c>
    </row>
    <row r="55" spans="1:2">
      <c r="A55" t="s">
        <v>93</v>
      </c>
      <c r="B55" t="s">
        <v>151</v>
      </c>
    </row>
    <row r="56" spans="1:2">
      <c r="A56" t="s">
        <v>230</v>
      </c>
      <c r="B56" t="s">
        <v>155</v>
      </c>
    </row>
    <row r="57" spans="1:2">
      <c r="A57" t="s">
        <v>28</v>
      </c>
      <c r="B57" t="s">
        <v>155</v>
      </c>
    </row>
    <row r="58" spans="1:2">
      <c r="A58" t="s">
        <v>63</v>
      </c>
      <c r="B58" t="s">
        <v>231</v>
      </c>
    </row>
    <row r="59" spans="1:2">
      <c r="A59" t="s">
        <v>129</v>
      </c>
      <c r="B59" t="s">
        <v>151</v>
      </c>
    </row>
    <row r="60" spans="1:2">
      <c r="A60" t="s">
        <v>56</v>
      </c>
      <c r="B60" t="s">
        <v>224</v>
      </c>
    </row>
    <row r="61" spans="1:2">
      <c r="A61" t="s">
        <v>84</v>
      </c>
      <c r="B61" t="s">
        <v>151</v>
      </c>
    </row>
    <row r="62" spans="1:2">
      <c r="A62" t="s">
        <v>66</v>
      </c>
      <c r="B62" t="s">
        <v>183</v>
      </c>
    </row>
    <row r="63" spans="1:2">
      <c r="A63" t="s">
        <v>14</v>
      </c>
      <c r="B63" t="s">
        <v>151</v>
      </c>
    </row>
    <row r="64" spans="1:2">
      <c r="A64" t="s">
        <v>99</v>
      </c>
      <c r="B64" t="s">
        <v>153</v>
      </c>
    </row>
    <row r="65" spans="1:2">
      <c r="A65" t="s">
        <v>30</v>
      </c>
      <c r="B65" t="s">
        <v>186</v>
      </c>
    </row>
    <row r="66" spans="1:2">
      <c r="A66" t="s">
        <v>29</v>
      </c>
      <c r="B66" t="s">
        <v>155</v>
      </c>
    </row>
    <row r="67" spans="1:2">
      <c r="A67" t="s">
        <v>117</v>
      </c>
      <c r="B67" t="s">
        <v>153</v>
      </c>
    </row>
    <row r="68" spans="1:2">
      <c r="A68" t="s">
        <v>213</v>
      </c>
      <c r="B68" t="s">
        <v>151</v>
      </c>
    </row>
    <row r="69" spans="1:2">
      <c r="A69" t="s">
        <v>50</v>
      </c>
      <c r="B69" t="s">
        <v>153</v>
      </c>
    </row>
    <row r="70" spans="1:2">
      <c r="A70" t="s">
        <v>106</v>
      </c>
      <c r="B70" t="s">
        <v>151</v>
      </c>
    </row>
    <row r="71" spans="1:2">
      <c r="A71" t="s">
        <v>120</v>
      </c>
      <c r="B71" t="s">
        <v>216</v>
      </c>
    </row>
    <row r="72" spans="1:2">
      <c r="A72" t="s">
        <v>134</v>
      </c>
      <c r="B72" t="s">
        <v>232</v>
      </c>
    </row>
    <row r="73" spans="1:2">
      <c r="A73" t="s">
        <v>61</v>
      </c>
      <c r="B73" t="s">
        <v>217</v>
      </c>
    </row>
    <row r="74" spans="1:2">
      <c r="A74" t="s">
        <v>6</v>
      </c>
      <c r="B74" t="s">
        <v>222</v>
      </c>
    </row>
    <row r="75" spans="1:2">
      <c r="A75" t="s">
        <v>126</v>
      </c>
      <c r="B75" t="s">
        <v>229</v>
      </c>
    </row>
    <row r="76" spans="1:2">
      <c r="A76" t="s">
        <v>114</v>
      </c>
      <c r="B76" t="s">
        <v>216</v>
      </c>
    </row>
    <row r="77" spans="1:2">
      <c r="A77" t="s">
        <v>68</v>
      </c>
      <c r="B77" t="s">
        <v>183</v>
      </c>
    </row>
    <row r="78" spans="1:2">
      <c r="A78" t="s">
        <v>32</v>
      </c>
      <c r="B78" t="s">
        <v>224</v>
      </c>
    </row>
    <row r="79" spans="1:2">
      <c r="A79" t="s">
        <v>49</v>
      </c>
      <c r="B79" t="s">
        <v>224</v>
      </c>
    </row>
    <row r="80" spans="1:2">
      <c r="A80" t="s">
        <v>94</v>
      </c>
      <c r="B80" t="s">
        <v>151</v>
      </c>
    </row>
    <row r="81" spans="1:2">
      <c r="A81" t="s">
        <v>139</v>
      </c>
      <c r="B81" t="s">
        <v>233</v>
      </c>
    </row>
    <row r="82" spans="1:2">
      <c r="A82" t="s">
        <v>42</v>
      </c>
      <c r="B82" t="s">
        <v>217</v>
      </c>
    </row>
    <row r="83" spans="1:2">
      <c r="A83" t="s">
        <v>118</v>
      </c>
      <c r="B83" t="s">
        <v>153</v>
      </c>
    </row>
    <row r="84" spans="1:2">
      <c r="A84" t="s">
        <v>41</v>
      </c>
      <c r="B84" t="s">
        <v>234</v>
      </c>
    </row>
    <row r="85" spans="1:2">
      <c r="A85" t="s">
        <v>131</v>
      </c>
      <c r="B85" t="s">
        <v>217</v>
      </c>
    </row>
    <row r="86" spans="1:2">
      <c r="A86" t="s">
        <v>121</v>
      </c>
      <c r="B86" t="s">
        <v>151</v>
      </c>
    </row>
    <row r="87" spans="1:2">
      <c r="A87" t="s">
        <v>98</v>
      </c>
      <c r="B87" t="s">
        <v>217</v>
      </c>
    </row>
    <row r="88" spans="1:2">
      <c r="A88" t="s">
        <v>133</v>
      </c>
      <c r="B88" t="s">
        <v>151</v>
      </c>
    </row>
    <row r="89" spans="1:2">
      <c r="A89" t="s">
        <v>8</v>
      </c>
      <c r="B89" t="s">
        <v>235</v>
      </c>
    </row>
    <row r="90" spans="1:2">
      <c r="A90" t="s">
        <v>51</v>
      </c>
      <c r="B90" t="s">
        <v>151</v>
      </c>
    </row>
    <row r="91" spans="1:2">
      <c r="A91" t="s">
        <v>4</v>
      </c>
      <c r="B91" t="s">
        <v>183</v>
      </c>
    </row>
    <row r="92" spans="1:2">
      <c r="A92" t="s">
        <v>91</v>
      </c>
      <c r="B92" t="s">
        <v>186</v>
      </c>
    </row>
    <row r="93" spans="1:2">
      <c r="A93" t="s">
        <v>96</v>
      </c>
      <c r="B93" t="s">
        <v>151</v>
      </c>
    </row>
    <row r="94" spans="1:2">
      <c r="A94" t="s">
        <v>15</v>
      </c>
      <c r="B94" t="s">
        <v>183</v>
      </c>
    </row>
    <row r="95" spans="1:2">
      <c r="A95" t="s">
        <v>97</v>
      </c>
      <c r="B95" t="s">
        <v>155</v>
      </c>
    </row>
    <row r="96" spans="1:2">
      <c r="A96" t="s">
        <v>67</v>
      </c>
      <c r="B96" t="s">
        <v>151</v>
      </c>
    </row>
    <row r="97" spans="1:2">
      <c r="A97" t="s">
        <v>34</v>
      </c>
      <c r="B97" t="s">
        <v>155</v>
      </c>
    </row>
    <row r="98" spans="1:2">
      <c r="A98" t="s">
        <v>19</v>
      </c>
      <c r="B98" t="s">
        <v>236</v>
      </c>
    </row>
    <row r="99" spans="1:2">
      <c r="A99" t="s">
        <v>86</v>
      </c>
      <c r="B99" t="s">
        <v>216</v>
      </c>
    </row>
    <row r="100" spans="1:2">
      <c r="A100" t="s">
        <v>128</v>
      </c>
      <c r="B100" t="s">
        <v>229</v>
      </c>
    </row>
    <row r="101" spans="1:2">
      <c r="A101" t="s">
        <v>54</v>
      </c>
      <c r="B101" t="s">
        <v>235</v>
      </c>
    </row>
    <row r="102" spans="1:2">
      <c r="A102" t="s">
        <v>18</v>
      </c>
      <c r="B102" t="s">
        <v>216</v>
      </c>
    </row>
    <row r="103" spans="1:2">
      <c r="A103" t="s">
        <v>138</v>
      </c>
      <c r="B103" t="s">
        <v>216</v>
      </c>
    </row>
    <row r="104" spans="1:2">
      <c r="A104" t="s">
        <v>17</v>
      </c>
      <c r="B104" t="s">
        <v>183</v>
      </c>
    </row>
    <row r="105" spans="1:2">
      <c r="A105" t="s">
        <v>85</v>
      </c>
      <c r="B105" t="s">
        <v>162</v>
      </c>
    </row>
    <row r="106" spans="1:2">
      <c r="A106" t="s">
        <v>107</v>
      </c>
      <c r="B106" t="s">
        <v>183</v>
      </c>
    </row>
    <row r="107" spans="1:2">
      <c r="A107" t="s">
        <v>81</v>
      </c>
      <c r="B107" t="s">
        <v>217</v>
      </c>
    </row>
    <row r="108" spans="1:2">
      <c r="A108" t="s">
        <v>12</v>
      </c>
      <c r="B108" t="s">
        <v>237</v>
      </c>
    </row>
    <row r="109" spans="1:2">
      <c r="A109" t="s">
        <v>5</v>
      </c>
      <c r="B109" t="s">
        <v>234</v>
      </c>
    </row>
    <row r="110" spans="1:2">
      <c r="A110" t="s">
        <v>55</v>
      </c>
      <c r="B110" t="s">
        <v>153</v>
      </c>
    </row>
    <row r="111" spans="1:2">
      <c r="A111" t="s">
        <v>69</v>
      </c>
      <c r="B111" t="s">
        <v>153</v>
      </c>
    </row>
    <row r="112" spans="1:2">
      <c r="A112" t="s">
        <v>57</v>
      </c>
      <c r="B112" t="s">
        <v>216</v>
      </c>
    </row>
    <row r="113" spans="1:2">
      <c r="A113" t="s">
        <v>7</v>
      </c>
      <c r="B113" t="s">
        <v>183</v>
      </c>
    </row>
    <row r="114" spans="1:2">
      <c r="A114" t="s">
        <v>21</v>
      </c>
      <c r="B114" t="s">
        <v>151</v>
      </c>
    </row>
    <row r="115" spans="1:2">
      <c r="A115" t="s">
        <v>71</v>
      </c>
      <c r="B115" t="s">
        <v>153</v>
      </c>
    </row>
    <row r="116" spans="1:2">
      <c r="A116" t="s">
        <v>101</v>
      </c>
      <c r="B116" t="s">
        <v>183</v>
      </c>
    </row>
    <row r="117" spans="1:2">
      <c r="A117" t="s">
        <v>60</v>
      </c>
      <c r="B117" t="s">
        <v>217</v>
      </c>
    </row>
    <row r="118" spans="1:2">
      <c r="A118" t="s">
        <v>22</v>
      </c>
      <c r="B118" t="s">
        <v>183</v>
      </c>
    </row>
    <row r="119" spans="1:2">
      <c r="A119" t="s">
        <v>76</v>
      </c>
      <c r="B119" t="s">
        <v>151</v>
      </c>
    </row>
    <row r="120" spans="1:2">
      <c r="A120" t="s">
        <v>135</v>
      </c>
      <c r="B120" t="s">
        <v>235</v>
      </c>
    </row>
    <row r="121" spans="1:2">
      <c r="A121" t="s">
        <v>45</v>
      </c>
      <c r="B121" t="s">
        <v>183</v>
      </c>
    </row>
    <row r="122" spans="1:2">
      <c r="A122" t="s">
        <v>109</v>
      </c>
      <c r="B122" t="s">
        <v>153</v>
      </c>
    </row>
    <row r="123" spans="1:2">
      <c r="A123" t="s">
        <v>127</v>
      </c>
      <c r="B123" t="s">
        <v>235</v>
      </c>
    </row>
    <row r="124" spans="1:2">
      <c r="A124" t="s">
        <v>87</v>
      </c>
      <c r="B124" t="s">
        <v>186</v>
      </c>
    </row>
    <row r="125" spans="1:2">
      <c r="A125" t="s">
        <v>108</v>
      </c>
      <c r="B125" t="s">
        <v>151</v>
      </c>
    </row>
    <row r="126" spans="1:2">
      <c r="A126" t="s">
        <v>122</v>
      </c>
      <c r="B126" t="s">
        <v>238</v>
      </c>
    </row>
    <row r="127" spans="1:2">
      <c r="A127" t="s">
        <v>44</v>
      </c>
      <c r="B127" t="s">
        <v>224</v>
      </c>
    </row>
    <row r="128" spans="1:2">
      <c r="A128" t="s">
        <v>46</v>
      </c>
      <c r="B128" t="s">
        <v>254</v>
      </c>
    </row>
    <row r="129" spans="1:2">
      <c r="A129" t="s">
        <v>25</v>
      </c>
      <c r="B129" t="s">
        <v>239</v>
      </c>
    </row>
    <row r="130" spans="1:2">
      <c r="A130" t="s">
        <v>26</v>
      </c>
      <c r="B130" t="s">
        <v>263</v>
      </c>
    </row>
    <row r="131" spans="1:2">
      <c r="A131" t="s">
        <v>255</v>
      </c>
      <c r="B131" t="s">
        <v>186</v>
      </c>
    </row>
    <row r="132" spans="1:2">
      <c r="A132" t="s">
        <v>262</v>
      </c>
      <c r="B132" t="s">
        <v>216</v>
      </c>
    </row>
    <row r="133" spans="1:2">
      <c r="A133" t="s">
        <v>259</v>
      </c>
      <c r="B133" t="s">
        <v>263</v>
      </c>
    </row>
    <row r="134" spans="1:2">
      <c r="A134" t="s">
        <v>123</v>
      </c>
      <c r="B134" t="s">
        <v>240</v>
      </c>
    </row>
    <row r="135" spans="1:2">
      <c r="A135" t="s">
        <v>125</v>
      </c>
      <c r="B135" t="s">
        <v>217</v>
      </c>
    </row>
    <row r="136" spans="1:2">
      <c r="A136" t="s">
        <v>214</v>
      </c>
      <c r="B136" t="s">
        <v>241</v>
      </c>
    </row>
    <row r="137" spans="1:2">
      <c r="A137" t="s">
        <v>116</v>
      </c>
      <c r="B137" t="s">
        <v>185</v>
      </c>
    </row>
    <row r="138" spans="1:2">
      <c r="A138" t="s">
        <v>80</v>
      </c>
      <c r="B138" t="s">
        <v>242</v>
      </c>
    </row>
    <row r="139" spans="1:2">
      <c r="A139" t="s">
        <v>37</v>
      </c>
      <c r="B139" t="s">
        <v>217</v>
      </c>
    </row>
    <row r="140" spans="1:2">
      <c r="A140" t="s">
        <v>43</v>
      </c>
      <c r="B140" t="s">
        <v>153</v>
      </c>
    </row>
    <row r="141" spans="1:2">
      <c r="A141" t="s">
        <v>260</v>
      </c>
      <c r="B141" t="s">
        <v>235</v>
      </c>
    </row>
    <row r="142" spans="1:2">
      <c r="A142" t="s">
        <v>261</v>
      </c>
      <c r="B142" t="s">
        <v>151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84"/>
  <sheetViews>
    <sheetView topLeftCell="A60" workbookViewId="0">
      <selection sqref="A1:I83"/>
    </sheetView>
  </sheetViews>
  <sheetFormatPr defaultRowHeight="16.5"/>
  <sheetData>
    <row r="1" spans="1:9">
      <c r="A1" t="s">
        <v>0</v>
      </c>
      <c r="B1" s="1" t="s">
        <v>1</v>
      </c>
      <c r="C1" s="1" t="s">
        <v>2</v>
      </c>
      <c r="D1" t="s">
        <v>202</v>
      </c>
      <c r="E1" t="s">
        <v>203</v>
      </c>
      <c r="F1" t="s">
        <v>204</v>
      </c>
      <c r="G1" s="1" t="s">
        <v>3</v>
      </c>
      <c r="H1" t="s">
        <v>205</v>
      </c>
      <c r="I1" t="s">
        <v>206</v>
      </c>
    </row>
    <row r="2" spans="1:9">
      <c r="A2" t="s">
        <v>5</v>
      </c>
      <c r="B2" s="1">
        <v>0.34100000000000003</v>
      </c>
      <c r="C2" s="1">
        <v>0.66159999999999997</v>
      </c>
      <c r="D2">
        <v>2.54</v>
      </c>
      <c r="E2">
        <v>75</v>
      </c>
      <c r="F2" t="s">
        <v>275</v>
      </c>
      <c r="G2" s="1">
        <v>0.5615</v>
      </c>
    </row>
    <row r="3" spans="1:9">
      <c r="A3" t="s">
        <v>32</v>
      </c>
      <c r="B3" s="1">
        <v>0.32900000000000001</v>
      </c>
      <c r="C3" s="1">
        <v>0.49380000000000002</v>
      </c>
      <c r="D3">
        <v>2.02</v>
      </c>
      <c r="E3">
        <v>174</v>
      </c>
      <c r="F3" t="s">
        <v>244</v>
      </c>
      <c r="G3" s="1">
        <v>0.51429999999999998</v>
      </c>
    </row>
    <row r="4" spans="1:9">
      <c r="A4" t="s">
        <v>56</v>
      </c>
      <c r="B4" s="1">
        <v>0.32600000000000001</v>
      </c>
      <c r="C4" s="1">
        <v>0.17510000000000001</v>
      </c>
      <c r="D4">
        <v>2.82</v>
      </c>
      <c r="E4">
        <v>155</v>
      </c>
      <c r="F4" t="s">
        <v>249</v>
      </c>
      <c r="G4" s="1">
        <v>0.50760000000000005</v>
      </c>
    </row>
    <row r="5" spans="1:9">
      <c r="A5" t="s">
        <v>62</v>
      </c>
      <c r="B5" s="1">
        <v>0.31</v>
      </c>
      <c r="C5" s="1">
        <v>0.21940000000000001</v>
      </c>
      <c r="D5">
        <v>2.35</v>
      </c>
      <c r="E5">
        <v>172</v>
      </c>
      <c r="F5" t="s">
        <v>276</v>
      </c>
      <c r="G5" s="1">
        <v>0.51039999999999996</v>
      </c>
    </row>
    <row r="6" spans="1:9">
      <c r="A6" t="s">
        <v>11</v>
      </c>
      <c r="B6" s="1">
        <v>0.28000000000000003</v>
      </c>
      <c r="C6" s="1">
        <v>0.49569999999999997</v>
      </c>
      <c r="D6">
        <v>2.95</v>
      </c>
      <c r="E6">
        <v>50</v>
      </c>
      <c r="F6" t="s">
        <v>277</v>
      </c>
      <c r="G6" s="1">
        <v>0.51239999999999997</v>
      </c>
    </row>
    <row r="7" spans="1:9">
      <c r="A7" t="s">
        <v>9</v>
      </c>
      <c r="B7" s="1">
        <v>0.27800000000000002</v>
      </c>
      <c r="C7" s="1">
        <v>0.29609999999999997</v>
      </c>
      <c r="D7">
        <v>2.23</v>
      </c>
      <c r="E7">
        <v>167</v>
      </c>
      <c r="F7" t="s">
        <v>266</v>
      </c>
      <c r="G7" s="1">
        <v>0.45119999999999999</v>
      </c>
    </row>
    <row r="8" spans="1:9">
      <c r="A8" t="s">
        <v>14</v>
      </c>
      <c r="B8" s="1">
        <v>0.26500000000000001</v>
      </c>
      <c r="C8" s="1">
        <v>0.3332</v>
      </c>
      <c r="D8">
        <v>2.48</v>
      </c>
      <c r="E8">
        <v>27</v>
      </c>
      <c r="F8" t="s">
        <v>272</v>
      </c>
      <c r="G8" s="1">
        <v>0.48039999999999999</v>
      </c>
    </row>
    <row r="9" spans="1:9">
      <c r="A9" t="s">
        <v>61</v>
      </c>
      <c r="B9" s="1">
        <v>0.26300000000000001</v>
      </c>
      <c r="C9" s="1">
        <v>0.2203</v>
      </c>
      <c r="D9">
        <v>2.1</v>
      </c>
      <c r="E9">
        <v>159</v>
      </c>
      <c r="F9" t="s">
        <v>278</v>
      </c>
      <c r="G9" s="1">
        <v>0.50560000000000005</v>
      </c>
    </row>
    <row r="10" spans="1:9">
      <c r="A10" t="s">
        <v>46</v>
      </c>
      <c r="B10" s="1">
        <v>0.26</v>
      </c>
      <c r="C10" s="1">
        <v>0.75939999999999996</v>
      </c>
      <c r="D10">
        <v>2.81</v>
      </c>
      <c r="E10">
        <v>52</v>
      </c>
      <c r="F10" t="s">
        <v>246</v>
      </c>
      <c r="G10" s="1">
        <v>0.5484</v>
      </c>
    </row>
    <row r="11" spans="1:9">
      <c r="A11" t="s">
        <v>23</v>
      </c>
      <c r="B11" s="1">
        <v>0.25600000000000001</v>
      </c>
      <c r="C11" s="1">
        <v>0.155</v>
      </c>
      <c r="D11">
        <v>2.2200000000000002</v>
      </c>
      <c r="E11">
        <v>170</v>
      </c>
      <c r="F11" t="s">
        <v>279</v>
      </c>
      <c r="G11" s="1">
        <v>0.50970000000000004</v>
      </c>
    </row>
    <row r="12" spans="1:9">
      <c r="A12" t="s">
        <v>6</v>
      </c>
      <c r="B12" s="1">
        <v>0.255</v>
      </c>
      <c r="C12" s="1">
        <v>8.3299999999999999E-2</v>
      </c>
      <c r="D12">
        <v>2.83</v>
      </c>
      <c r="E12">
        <v>40</v>
      </c>
      <c r="F12" t="s">
        <v>280</v>
      </c>
      <c r="G12" s="1">
        <v>0.51939999999999997</v>
      </c>
    </row>
    <row r="13" spans="1:9">
      <c r="A13" t="s">
        <v>8</v>
      </c>
      <c r="B13" s="1">
        <v>0.252</v>
      </c>
      <c r="C13" s="1">
        <v>0.43969999999999998</v>
      </c>
      <c r="D13">
        <v>2.16</v>
      </c>
      <c r="E13">
        <v>171</v>
      </c>
      <c r="F13" t="s">
        <v>281</v>
      </c>
      <c r="G13" s="1">
        <v>0.4647</v>
      </c>
    </row>
    <row r="14" spans="1:9">
      <c r="A14" t="s">
        <v>214</v>
      </c>
      <c r="B14" s="1">
        <v>0.251</v>
      </c>
      <c r="C14" s="1">
        <v>0.25740000000000002</v>
      </c>
      <c r="D14">
        <v>3.45</v>
      </c>
      <c r="E14">
        <v>45</v>
      </c>
      <c r="F14" t="s">
        <v>282</v>
      </c>
      <c r="G14" s="1">
        <v>0.51570000000000005</v>
      </c>
    </row>
    <row r="15" spans="1:9">
      <c r="A15" t="s">
        <v>48</v>
      </c>
      <c r="B15" s="1">
        <v>0.251</v>
      </c>
      <c r="C15" s="1">
        <v>0.15310000000000001</v>
      </c>
      <c r="D15">
        <v>1.84</v>
      </c>
      <c r="E15">
        <v>169</v>
      </c>
      <c r="F15" t="s">
        <v>283</v>
      </c>
      <c r="G15" s="1">
        <v>0.47939999999999999</v>
      </c>
    </row>
    <row r="16" spans="1:9">
      <c r="A16" t="s">
        <v>80</v>
      </c>
      <c r="B16" s="1">
        <v>0.24399999999999999</v>
      </c>
      <c r="C16" s="1">
        <v>0.50290000000000001</v>
      </c>
      <c r="D16">
        <v>2.4300000000000002</v>
      </c>
      <c r="E16">
        <v>23</v>
      </c>
      <c r="F16" t="s">
        <v>278</v>
      </c>
      <c r="G16" s="1">
        <v>0.52739999999999998</v>
      </c>
    </row>
    <row r="17" spans="1:7">
      <c r="A17" t="s">
        <v>4</v>
      </c>
      <c r="B17" s="1">
        <v>0.23899999999999999</v>
      </c>
      <c r="C17" s="1">
        <v>1.29E-2</v>
      </c>
      <c r="D17">
        <v>2.48</v>
      </c>
      <c r="E17">
        <v>174</v>
      </c>
      <c r="F17" t="s">
        <v>284</v>
      </c>
      <c r="G17" s="1">
        <v>0.5</v>
      </c>
    </row>
    <row r="18" spans="1:7">
      <c r="A18" t="s">
        <v>44</v>
      </c>
      <c r="B18" s="1">
        <v>0.23</v>
      </c>
      <c r="C18" s="1">
        <v>0.51639999999999997</v>
      </c>
      <c r="D18">
        <v>2.88</v>
      </c>
      <c r="E18">
        <v>173</v>
      </c>
      <c r="F18" t="s">
        <v>285</v>
      </c>
      <c r="G18" s="1">
        <v>0.60519999999999996</v>
      </c>
    </row>
    <row r="19" spans="1:7">
      <c r="A19" t="s">
        <v>13</v>
      </c>
      <c r="B19" s="1">
        <v>0.22500000000000001</v>
      </c>
      <c r="C19" s="1">
        <v>0.15620000000000001</v>
      </c>
      <c r="D19">
        <v>2.89</v>
      </c>
      <c r="E19">
        <v>15</v>
      </c>
      <c r="F19" t="s">
        <v>286</v>
      </c>
      <c r="G19" s="1">
        <v>0.48570000000000002</v>
      </c>
    </row>
    <row r="20" spans="1:7">
      <c r="A20" t="s">
        <v>73</v>
      </c>
      <c r="B20" s="1">
        <v>0.20499999999999999</v>
      </c>
      <c r="C20" s="1">
        <v>0.49249999999999999</v>
      </c>
      <c r="D20">
        <v>2.56</v>
      </c>
      <c r="E20">
        <v>39</v>
      </c>
      <c r="F20" t="s">
        <v>287</v>
      </c>
      <c r="G20" s="1">
        <v>0.51449999999999996</v>
      </c>
    </row>
    <row r="21" spans="1:7">
      <c r="A21" t="s">
        <v>36</v>
      </c>
      <c r="B21" s="1">
        <v>0.20399999999999999</v>
      </c>
      <c r="C21" s="1">
        <v>0.1056</v>
      </c>
      <c r="D21">
        <v>3.34</v>
      </c>
      <c r="E21">
        <v>30</v>
      </c>
      <c r="F21" t="s">
        <v>283</v>
      </c>
      <c r="G21" s="1">
        <v>0.55449999999999999</v>
      </c>
    </row>
    <row r="22" spans="1:7">
      <c r="A22" t="s">
        <v>54</v>
      </c>
      <c r="B22" s="1">
        <v>0.2</v>
      </c>
      <c r="C22" s="1">
        <v>3.3300000000000003E-2</v>
      </c>
      <c r="D22">
        <v>2.41</v>
      </c>
      <c r="E22">
        <v>158</v>
      </c>
      <c r="F22" t="s">
        <v>281</v>
      </c>
      <c r="G22" s="1">
        <v>0.5272</v>
      </c>
    </row>
    <row r="23" spans="1:7">
      <c r="A23" t="s">
        <v>18</v>
      </c>
      <c r="B23" s="1">
        <v>0.19800000000000001</v>
      </c>
      <c r="C23" s="1">
        <v>0.85680000000000001</v>
      </c>
      <c r="D23">
        <v>2.82</v>
      </c>
      <c r="E23">
        <v>159</v>
      </c>
      <c r="F23" t="s">
        <v>288</v>
      </c>
      <c r="G23" s="1">
        <v>0.49630000000000002</v>
      </c>
    </row>
    <row r="24" spans="1:7">
      <c r="A24" t="s">
        <v>7</v>
      </c>
      <c r="B24" s="1">
        <v>0.183</v>
      </c>
      <c r="C24" s="1">
        <v>5.5300000000000002E-2</v>
      </c>
      <c r="D24">
        <v>2.42</v>
      </c>
      <c r="E24">
        <v>170</v>
      </c>
      <c r="F24" t="s">
        <v>289</v>
      </c>
      <c r="G24" s="1">
        <v>0.49330000000000002</v>
      </c>
    </row>
    <row r="25" spans="1:7">
      <c r="A25" t="s">
        <v>10</v>
      </c>
      <c r="B25" s="1">
        <v>0.17399999999999999</v>
      </c>
      <c r="C25" s="1">
        <v>0.121</v>
      </c>
      <c r="D25">
        <v>2.68</v>
      </c>
      <c r="E25">
        <v>49</v>
      </c>
      <c r="F25" t="s">
        <v>253</v>
      </c>
      <c r="G25" s="1">
        <v>0.50280000000000002</v>
      </c>
    </row>
    <row r="26" spans="1:7">
      <c r="A26" t="s">
        <v>35</v>
      </c>
      <c r="B26" s="1">
        <v>0.155</v>
      </c>
      <c r="C26" s="1">
        <v>1.26E-2</v>
      </c>
      <c r="D26">
        <v>2.15</v>
      </c>
      <c r="E26">
        <v>174</v>
      </c>
      <c r="F26" t="s">
        <v>256</v>
      </c>
      <c r="G26" s="1">
        <v>0.50639999999999996</v>
      </c>
    </row>
    <row r="27" spans="1:7">
      <c r="A27" t="s">
        <v>19</v>
      </c>
      <c r="B27" s="1">
        <v>0.14699999999999999</v>
      </c>
      <c r="C27" s="1">
        <v>7.6999999999999999E-2</v>
      </c>
      <c r="D27">
        <v>1.81</v>
      </c>
      <c r="E27">
        <v>142</v>
      </c>
      <c r="F27" t="s">
        <v>251</v>
      </c>
      <c r="G27" s="1">
        <v>0.42620000000000002</v>
      </c>
    </row>
    <row r="28" spans="1:7">
      <c r="A28" t="s">
        <v>83</v>
      </c>
      <c r="B28" s="1">
        <v>0.14299999999999999</v>
      </c>
      <c r="C28" s="1">
        <v>1.32E-2</v>
      </c>
      <c r="D28">
        <v>2.42</v>
      </c>
      <c r="E28">
        <v>33</v>
      </c>
      <c r="F28" t="s">
        <v>268</v>
      </c>
      <c r="G28" s="1">
        <v>0.42909999999999998</v>
      </c>
    </row>
    <row r="29" spans="1:7">
      <c r="A29" t="s">
        <v>20</v>
      </c>
      <c r="B29" s="1">
        <v>0.13100000000000001</v>
      </c>
      <c r="C29" s="1">
        <v>1.4500000000000001E-2</v>
      </c>
      <c r="D29">
        <v>2.2999999999999998</v>
      </c>
      <c r="E29">
        <v>160</v>
      </c>
      <c r="F29" t="s">
        <v>250</v>
      </c>
      <c r="G29" s="1">
        <v>0.47920000000000001</v>
      </c>
    </row>
    <row r="30" spans="1:7">
      <c r="A30" t="s">
        <v>27</v>
      </c>
      <c r="B30" s="1">
        <v>0.124</v>
      </c>
      <c r="C30" s="1">
        <v>0.22439999999999999</v>
      </c>
      <c r="D30">
        <v>2.67</v>
      </c>
      <c r="E30">
        <v>182</v>
      </c>
      <c r="F30" t="s">
        <v>290</v>
      </c>
      <c r="G30" s="1">
        <v>0.54579999999999995</v>
      </c>
    </row>
    <row r="31" spans="1:7">
      <c r="A31" t="s">
        <v>24</v>
      </c>
      <c r="B31" s="1">
        <v>0.121</v>
      </c>
      <c r="C31" s="1">
        <v>0.22819999999999999</v>
      </c>
      <c r="D31">
        <v>3.05</v>
      </c>
      <c r="E31">
        <v>154</v>
      </c>
      <c r="F31" t="s">
        <v>291</v>
      </c>
      <c r="G31" s="1">
        <v>0.4713</v>
      </c>
    </row>
    <row r="32" spans="1:7">
      <c r="A32" t="s">
        <v>16</v>
      </c>
      <c r="B32" s="1">
        <v>0.113</v>
      </c>
      <c r="C32" s="1">
        <v>6.8999999999999999E-3</v>
      </c>
      <c r="D32">
        <v>3.27</v>
      </c>
      <c r="E32">
        <v>30</v>
      </c>
      <c r="F32" t="s">
        <v>252</v>
      </c>
      <c r="G32" s="1">
        <v>0.51090000000000002</v>
      </c>
    </row>
    <row r="33" spans="1:7">
      <c r="A33" t="s">
        <v>28</v>
      </c>
      <c r="B33" s="1">
        <v>0.11</v>
      </c>
      <c r="C33" s="1">
        <v>2.1700000000000001E-2</v>
      </c>
      <c r="D33">
        <v>2.73</v>
      </c>
      <c r="E33">
        <v>14</v>
      </c>
      <c r="F33" t="s">
        <v>250</v>
      </c>
      <c r="G33" s="1">
        <v>0.52700000000000002</v>
      </c>
    </row>
    <row r="34" spans="1:7">
      <c r="A34" t="s">
        <v>30</v>
      </c>
      <c r="B34" s="1">
        <v>0.109</v>
      </c>
      <c r="C34" s="1">
        <v>5.3400000000000003E-2</v>
      </c>
      <c r="D34">
        <v>2.15</v>
      </c>
      <c r="E34">
        <v>173</v>
      </c>
      <c r="F34" t="s">
        <v>257</v>
      </c>
      <c r="G34" s="1">
        <v>0.4955</v>
      </c>
    </row>
    <row r="35" spans="1:7">
      <c r="A35" t="s">
        <v>63</v>
      </c>
      <c r="B35" s="1">
        <v>0.10100000000000001</v>
      </c>
      <c r="C35" s="1">
        <v>6.3E-3</v>
      </c>
      <c r="D35">
        <v>3.14</v>
      </c>
      <c r="E35">
        <v>75</v>
      </c>
      <c r="F35" t="s">
        <v>277</v>
      </c>
      <c r="G35" s="1">
        <v>0.48530000000000001</v>
      </c>
    </row>
    <row r="36" spans="1:7">
      <c r="A36" t="s">
        <v>37</v>
      </c>
      <c r="B36" s="1">
        <v>9.8000000000000004E-2</v>
      </c>
      <c r="C36" s="1">
        <v>8.8999999999999996E-2</v>
      </c>
      <c r="D36">
        <v>1.99</v>
      </c>
      <c r="E36">
        <v>164</v>
      </c>
      <c r="F36" t="s">
        <v>292</v>
      </c>
      <c r="G36" s="1">
        <v>0.56279999999999997</v>
      </c>
    </row>
    <row r="37" spans="1:7">
      <c r="A37" t="s">
        <v>60</v>
      </c>
      <c r="B37" s="1">
        <v>9.6000000000000002E-2</v>
      </c>
      <c r="C37" s="1">
        <v>1.26E-2</v>
      </c>
      <c r="D37">
        <v>2.08</v>
      </c>
      <c r="E37">
        <v>170</v>
      </c>
      <c r="F37" t="s">
        <v>271</v>
      </c>
      <c r="G37" s="1">
        <v>0.4667</v>
      </c>
    </row>
    <row r="38" spans="1:7">
      <c r="A38" t="s">
        <v>108</v>
      </c>
      <c r="B38" s="1">
        <v>9.5000000000000001E-2</v>
      </c>
      <c r="C38" s="1">
        <v>2.7300000000000001E-2</v>
      </c>
      <c r="D38">
        <v>2.4700000000000002</v>
      </c>
      <c r="E38">
        <v>31</v>
      </c>
      <c r="F38" t="s">
        <v>293</v>
      </c>
      <c r="G38" s="1">
        <v>0.52329999999999999</v>
      </c>
    </row>
    <row r="39" spans="1:7">
      <c r="A39" t="s">
        <v>38</v>
      </c>
      <c r="B39" s="1">
        <v>8.8999999999999996E-2</v>
      </c>
      <c r="C39" s="1">
        <v>7.8299999999999995E-2</v>
      </c>
      <c r="D39">
        <v>3.05</v>
      </c>
      <c r="E39">
        <v>127</v>
      </c>
      <c r="F39" t="s">
        <v>245</v>
      </c>
      <c r="G39" s="1">
        <v>0.4254</v>
      </c>
    </row>
    <row r="40" spans="1:7">
      <c r="A40" t="s">
        <v>93</v>
      </c>
      <c r="B40" s="1">
        <v>8.1000000000000003E-2</v>
      </c>
      <c r="C40" s="1">
        <v>2.2000000000000001E-3</v>
      </c>
      <c r="D40">
        <v>3.02</v>
      </c>
      <c r="E40">
        <v>35</v>
      </c>
      <c r="F40" t="s">
        <v>294</v>
      </c>
      <c r="G40" s="1">
        <v>0.39629999999999999</v>
      </c>
    </row>
    <row r="41" spans="1:7">
      <c r="A41" t="s">
        <v>39</v>
      </c>
      <c r="B41" s="1">
        <v>0.08</v>
      </c>
      <c r="C41" s="1">
        <v>6.8999999999999999E-3</v>
      </c>
      <c r="D41">
        <v>2.2400000000000002</v>
      </c>
      <c r="E41">
        <v>172</v>
      </c>
      <c r="F41" t="s">
        <v>295</v>
      </c>
      <c r="G41" s="1">
        <v>0.4783</v>
      </c>
    </row>
    <row r="42" spans="1:7">
      <c r="A42" t="s">
        <v>75</v>
      </c>
      <c r="B42" s="1">
        <v>7.4999999999999997E-2</v>
      </c>
      <c r="C42" s="1">
        <v>5.0000000000000001E-3</v>
      </c>
      <c r="D42">
        <v>2.41</v>
      </c>
      <c r="E42">
        <v>165</v>
      </c>
      <c r="F42" t="s">
        <v>296</v>
      </c>
      <c r="G42" s="1">
        <v>0.44740000000000002</v>
      </c>
    </row>
    <row r="43" spans="1:7">
      <c r="A43" t="s">
        <v>31</v>
      </c>
      <c r="B43" s="1">
        <v>7.0000000000000007E-2</v>
      </c>
      <c r="C43" s="1">
        <v>1.0999999999999999E-2</v>
      </c>
      <c r="D43">
        <v>2.91</v>
      </c>
      <c r="E43">
        <v>46</v>
      </c>
      <c r="F43" t="s">
        <v>297</v>
      </c>
      <c r="G43" s="1">
        <v>0.43659999999999999</v>
      </c>
    </row>
    <row r="44" spans="1:7">
      <c r="A44" t="s">
        <v>72</v>
      </c>
      <c r="B44" s="1">
        <v>7.0000000000000007E-2</v>
      </c>
      <c r="C44" s="1">
        <v>2.8E-3</v>
      </c>
      <c r="D44">
        <v>2.58</v>
      </c>
      <c r="E44">
        <v>128</v>
      </c>
      <c r="F44" t="s">
        <v>250</v>
      </c>
      <c r="G44" s="1">
        <v>0.54610000000000003</v>
      </c>
    </row>
    <row r="45" spans="1:7">
      <c r="A45" t="s">
        <v>42</v>
      </c>
      <c r="B45" s="1">
        <v>6.5000000000000002E-2</v>
      </c>
      <c r="C45" s="1">
        <v>2.2000000000000001E-3</v>
      </c>
      <c r="D45">
        <v>2.4</v>
      </c>
      <c r="E45">
        <v>133</v>
      </c>
      <c r="F45" t="s">
        <v>248</v>
      </c>
      <c r="G45" s="1">
        <v>0.44700000000000001</v>
      </c>
    </row>
    <row r="46" spans="1:7">
      <c r="A46" t="s">
        <v>50</v>
      </c>
      <c r="B46" s="1">
        <v>6.2E-2</v>
      </c>
      <c r="C46" s="1">
        <v>9.7000000000000003E-3</v>
      </c>
      <c r="D46">
        <v>3.4</v>
      </c>
      <c r="E46">
        <v>172</v>
      </c>
      <c r="F46" t="s">
        <v>264</v>
      </c>
      <c r="G46" s="1">
        <v>0.53600000000000003</v>
      </c>
    </row>
    <row r="47" spans="1:7">
      <c r="A47" t="s">
        <v>87</v>
      </c>
      <c r="B47" s="1">
        <v>6.2E-2</v>
      </c>
      <c r="C47" s="1">
        <v>1.67E-2</v>
      </c>
      <c r="D47">
        <v>2.71</v>
      </c>
      <c r="E47">
        <v>157</v>
      </c>
      <c r="F47" t="s">
        <v>267</v>
      </c>
      <c r="G47" s="1">
        <v>0.57140000000000002</v>
      </c>
    </row>
    <row r="48" spans="1:7">
      <c r="A48" t="s">
        <v>43</v>
      </c>
      <c r="B48" s="1">
        <v>5.5E-2</v>
      </c>
      <c r="C48" s="1">
        <v>2.8899999999999999E-2</v>
      </c>
      <c r="D48">
        <v>2.7</v>
      </c>
      <c r="E48">
        <v>149</v>
      </c>
      <c r="F48" t="s">
        <v>275</v>
      </c>
      <c r="G48" s="1">
        <v>0.47749999999999998</v>
      </c>
    </row>
    <row r="49" spans="1:7">
      <c r="A49" t="s">
        <v>53</v>
      </c>
      <c r="B49" s="1">
        <v>5.2999999999999999E-2</v>
      </c>
      <c r="C49" s="1">
        <v>2.6700000000000002E-2</v>
      </c>
      <c r="D49">
        <v>3.01</v>
      </c>
      <c r="E49">
        <v>165</v>
      </c>
      <c r="F49" t="s">
        <v>277</v>
      </c>
      <c r="G49" s="1">
        <v>0.59260000000000002</v>
      </c>
    </row>
    <row r="50" spans="1:7">
      <c r="A50" t="s">
        <v>15</v>
      </c>
      <c r="B50" s="1">
        <v>5.2999999999999999E-2</v>
      </c>
      <c r="C50" s="1">
        <v>4.4000000000000003E-3</v>
      </c>
      <c r="D50">
        <v>2.65</v>
      </c>
      <c r="E50">
        <v>182</v>
      </c>
      <c r="F50" t="s">
        <v>271</v>
      </c>
      <c r="G50" s="1">
        <v>0.49070000000000003</v>
      </c>
    </row>
    <row r="51" spans="1:7">
      <c r="A51" t="s">
        <v>26</v>
      </c>
      <c r="B51" s="1">
        <v>5.0999999999999997E-2</v>
      </c>
      <c r="C51" s="1">
        <v>3.0999999999999999E-3</v>
      </c>
      <c r="D51">
        <v>2.85</v>
      </c>
      <c r="E51">
        <v>39</v>
      </c>
      <c r="F51" t="s">
        <v>298</v>
      </c>
      <c r="G51" s="1">
        <v>0.4466</v>
      </c>
    </row>
    <row r="52" spans="1:7">
      <c r="A52" t="s">
        <v>71</v>
      </c>
      <c r="B52" s="1">
        <v>0.05</v>
      </c>
      <c r="C52" s="1">
        <v>1.54E-2</v>
      </c>
      <c r="D52">
        <v>2.91</v>
      </c>
      <c r="E52">
        <v>167</v>
      </c>
      <c r="F52" t="s">
        <v>299</v>
      </c>
      <c r="G52" s="1">
        <v>0.53469999999999995</v>
      </c>
    </row>
    <row r="53" spans="1:7">
      <c r="A53" t="s">
        <v>29</v>
      </c>
      <c r="B53" s="1">
        <v>4.7E-2</v>
      </c>
      <c r="C53" s="1">
        <v>1.1299999999999999E-2</v>
      </c>
      <c r="D53">
        <v>2.95</v>
      </c>
      <c r="E53">
        <v>15</v>
      </c>
      <c r="F53" t="s">
        <v>300</v>
      </c>
      <c r="G53" s="1">
        <v>0.50529999999999997</v>
      </c>
    </row>
    <row r="54" spans="1:7">
      <c r="A54" t="s">
        <v>49</v>
      </c>
      <c r="B54" s="1">
        <v>4.5999999999999999E-2</v>
      </c>
      <c r="C54" s="1">
        <v>3.8E-3</v>
      </c>
      <c r="D54">
        <v>2.6</v>
      </c>
      <c r="E54">
        <v>178</v>
      </c>
      <c r="F54" t="s">
        <v>258</v>
      </c>
      <c r="G54" s="1">
        <v>0.54259999999999997</v>
      </c>
    </row>
    <row r="55" spans="1:7">
      <c r="A55" t="s">
        <v>98</v>
      </c>
      <c r="B55" s="1">
        <v>4.5999999999999999E-2</v>
      </c>
      <c r="C55" s="1">
        <v>8.2000000000000007E-3</v>
      </c>
      <c r="D55">
        <v>2.59</v>
      </c>
      <c r="E55">
        <v>157</v>
      </c>
      <c r="F55" t="s">
        <v>301</v>
      </c>
      <c r="G55" s="1">
        <v>0.59570000000000001</v>
      </c>
    </row>
    <row r="56" spans="1:7">
      <c r="A56" t="s">
        <v>51</v>
      </c>
      <c r="B56" s="1">
        <v>4.3999999999999997E-2</v>
      </c>
      <c r="C56" s="1">
        <v>5.9400000000000001E-2</v>
      </c>
      <c r="D56">
        <v>3.41</v>
      </c>
      <c r="E56">
        <v>15</v>
      </c>
      <c r="F56" t="s">
        <v>269</v>
      </c>
      <c r="G56" s="1">
        <v>0.57299999999999995</v>
      </c>
    </row>
    <row r="57" spans="1:7">
      <c r="A57" t="s">
        <v>41</v>
      </c>
      <c r="B57" s="1">
        <v>4.2000000000000003E-2</v>
      </c>
      <c r="C57" s="1">
        <v>5.0000000000000001E-3</v>
      </c>
      <c r="D57">
        <v>2.8</v>
      </c>
      <c r="E57">
        <v>113</v>
      </c>
      <c r="F57" t="s">
        <v>302</v>
      </c>
      <c r="G57" s="1">
        <v>0.51759999999999995</v>
      </c>
    </row>
    <row r="58" spans="1:7">
      <c r="A58" t="s">
        <v>33</v>
      </c>
      <c r="B58" s="1">
        <v>4.1000000000000002E-2</v>
      </c>
      <c r="C58" s="1">
        <v>7.1999999999999998E-3</v>
      </c>
      <c r="D58">
        <v>2.67</v>
      </c>
      <c r="E58">
        <v>31</v>
      </c>
      <c r="F58" t="s">
        <v>303</v>
      </c>
      <c r="G58" s="1">
        <v>0.45119999999999999</v>
      </c>
    </row>
    <row r="59" spans="1:7">
      <c r="A59" t="s">
        <v>69</v>
      </c>
      <c r="B59" s="1">
        <v>0.04</v>
      </c>
      <c r="C59" s="1">
        <v>4.3400000000000001E-2</v>
      </c>
      <c r="D59">
        <v>2.33</v>
      </c>
      <c r="E59">
        <v>149</v>
      </c>
      <c r="F59" t="s">
        <v>304</v>
      </c>
      <c r="G59" s="1">
        <v>0.53090000000000004</v>
      </c>
    </row>
    <row r="60" spans="1:7">
      <c r="A60" t="s">
        <v>89</v>
      </c>
      <c r="B60" s="1">
        <v>0.04</v>
      </c>
      <c r="C60" s="1">
        <v>7.1999999999999998E-3</v>
      </c>
      <c r="D60">
        <v>2.4900000000000002</v>
      </c>
      <c r="E60">
        <v>79</v>
      </c>
      <c r="F60" t="s">
        <v>305</v>
      </c>
      <c r="G60" s="1">
        <v>0.57499999999999996</v>
      </c>
    </row>
    <row r="61" spans="1:7">
      <c r="A61" t="s">
        <v>100</v>
      </c>
      <c r="B61" s="1">
        <v>0.04</v>
      </c>
      <c r="C61" s="1">
        <v>4.4000000000000003E-3</v>
      </c>
      <c r="D61">
        <v>2.42</v>
      </c>
      <c r="E61">
        <v>116</v>
      </c>
      <c r="F61" t="s">
        <v>306</v>
      </c>
      <c r="G61" s="1">
        <v>0.51249999999999996</v>
      </c>
    </row>
    <row r="62" spans="1:7">
      <c r="A62" t="s">
        <v>86</v>
      </c>
      <c r="B62" s="1">
        <v>3.6999999999999998E-2</v>
      </c>
      <c r="C62" s="1">
        <v>2.1399999999999999E-2</v>
      </c>
      <c r="D62">
        <v>2.84</v>
      </c>
      <c r="E62">
        <v>164</v>
      </c>
      <c r="F62" t="s">
        <v>257</v>
      </c>
      <c r="G62" s="1">
        <v>0.48649999999999999</v>
      </c>
    </row>
    <row r="63" spans="1:7">
      <c r="A63" t="s">
        <v>12</v>
      </c>
      <c r="B63" s="1">
        <v>3.6999999999999998E-2</v>
      </c>
      <c r="C63" s="1">
        <v>5.9999999999999995E-4</v>
      </c>
      <c r="D63">
        <v>2.0499999999999998</v>
      </c>
      <c r="E63">
        <v>77</v>
      </c>
      <c r="F63" t="s">
        <v>277</v>
      </c>
      <c r="G63" s="1">
        <v>0.3649</v>
      </c>
    </row>
    <row r="64" spans="1:7">
      <c r="A64" t="s">
        <v>211</v>
      </c>
      <c r="B64" s="1">
        <v>3.6999999999999998E-2</v>
      </c>
      <c r="C64" s="1">
        <v>2.64E-2</v>
      </c>
      <c r="D64">
        <v>2.69</v>
      </c>
      <c r="E64">
        <v>154</v>
      </c>
      <c r="F64" t="s">
        <v>307</v>
      </c>
      <c r="G64" s="1">
        <v>0.57330000000000003</v>
      </c>
    </row>
    <row r="65" spans="1:7">
      <c r="A65" t="s">
        <v>25</v>
      </c>
      <c r="B65" s="1">
        <v>3.6999999999999998E-2</v>
      </c>
      <c r="C65" s="1">
        <v>1.26E-2</v>
      </c>
      <c r="D65">
        <v>2.86</v>
      </c>
      <c r="E65">
        <v>44</v>
      </c>
      <c r="F65" t="s">
        <v>247</v>
      </c>
      <c r="G65" s="1">
        <v>0.52700000000000002</v>
      </c>
    </row>
    <row r="66" spans="1:7">
      <c r="A66" t="s">
        <v>92</v>
      </c>
      <c r="B66" s="1">
        <v>3.5999999999999997E-2</v>
      </c>
      <c r="C66" s="1">
        <v>3.8E-3</v>
      </c>
      <c r="D66">
        <v>2.72</v>
      </c>
      <c r="E66">
        <v>166</v>
      </c>
      <c r="F66" t="s">
        <v>284</v>
      </c>
      <c r="G66" s="1">
        <v>0.49320000000000003</v>
      </c>
    </row>
    <row r="67" spans="1:7">
      <c r="A67" t="s">
        <v>64</v>
      </c>
      <c r="B67" s="1">
        <v>3.4000000000000002E-2</v>
      </c>
      <c r="C67" s="1">
        <v>4.1000000000000003E-3</v>
      </c>
      <c r="D67">
        <v>2.02</v>
      </c>
      <c r="E67">
        <v>159</v>
      </c>
      <c r="F67" t="s">
        <v>273</v>
      </c>
      <c r="G67" s="1">
        <v>0.43480000000000002</v>
      </c>
    </row>
    <row r="68" spans="1:7">
      <c r="A68" t="s">
        <v>68</v>
      </c>
      <c r="B68" s="1">
        <v>3.4000000000000002E-2</v>
      </c>
      <c r="C68" s="1">
        <v>2.9999999999999997E-4</v>
      </c>
      <c r="D68">
        <v>2.48</v>
      </c>
      <c r="E68">
        <v>164</v>
      </c>
      <c r="F68" t="s">
        <v>265</v>
      </c>
      <c r="G68" s="1">
        <v>0.4783</v>
      </c>
    </row>
    <row r="69" spans="1:7">
      <c r="A69" t="s">
        <v>55</v>
      </c>
      <c r="B69" s="1">
        <v>3.4000000000000002E-2</v>
      </c>
      <c r="C69" s="1">
        <v>2.3599999999999999E-2</v>
      </c>
      <c r="D69">
        <v>2.92</v>
      </c>
      <c r="E69">
        <v>169</v>
      </c>
      <c r="F69" t="s">
        <v>308</v>
      </c>
      <c r="G69" s="1">
        <v>0.57350000000000001</v>
      </c>
    </row>
    <row r="70" spans="1:7">
      <c r="A70" t="s">
        <v>111</v>
      </c>
      <c r="B70" s="1">
        <v>3.2000000000000001E-2</v>
      </c>
      <c r="C70" s="1">
        <v>4.6199999999999998E-2</v>
      </c>
      <c r="D70">
        <v>2.5</v>
      </c>
      <c r="E70">
        <v>92</v>
      </c>
      <c r="F70" t="s">
        <v>309</v>
      </c>
      <c r="G70" s="1">
        <v>0.49230000000000002</v>
      </c>
    </row>
    <row r="71" spans="1:7">
      <c r="A71" t="s">
        <v>114</v>
      </c>
      <c r="B71" s="1">
        <v>3.2000000000000001E-2</v>
      </c>
      <c r="C71" s="1">
        <v>1.6000000000000001E-3</v>
      </c>
      <c r="D71">
        <v>2.8</v>
      </c>
      <c r="E71">
        <v>164</v>
      </c>
      <c r="F71" t="s">
        <v>279</v>
      </c>
      <c r="G71" s="1">
        <v>0.51559999999999995</v>
      </c>
    </row>
    <row r="72" spans="1:7">
      <c r="A72" t="s">
        <v>96</v>
      </c>
      <c r="B72" s="1">
        <v>3.1E-2</v>
      </c>
      <c r="C72" s="1">
        <v>1.9E-3</v>
      </c>
      <c r="D72">
        <v>3</v>
      </c>
      <c r="E72">
        <v>46</v>
      </c>
      <c r="F72" t="s">
        <v>284</v>
      </c>
      <c r="G72" s="1">
        <v>0.50790000000000002</v>
      </c>
    </row>
    <row r="73" spans="1:7">
      <c r="A73" t="s">
        <v>94</v>
      </c>
      <c r="B73" s="1">
        <v>2.7E-2</v>
      </c>
      <c r="C73" s="1">
        <v>2.2000000000000001E-3</v>
      </c>
      <c r="D73">
        <v>2.44</v>
      </c>
      <c r="E73">
        <v>21</v>
      </c>
      <c r="F73" t="s">
        <v>310</v>
      </c>
      <c r="G73" s="1">
        <v>0.44440000000000002</v>
      </c>
    </row>
    <row r="74" spans="1:7">
      <c r="A74" t="s">
        <v>57</v>
      </c>
      <c r="B74" s="1">
        <v>2.7E-2</v>
      </c>
      <c r="C74" s="1">
        <v>3.0999999999999999E-3</v>
      </c>
      <c r="D74">
        <v>2.04</v>
      </c>
      <c r="E74">
        <v>162</v>
      </c>
      <c r="F74" t="s">
        <v>272</v>
      </c>
      <c r="G74" s="1">
        <v>0.45450000000000002</v>
      </c>
    </row>
    <row r="75" spans="1:7">
      <c r="A75" t="s">
        <v>79</v>
      </c>
      <c r="B75" s="1">
        <v>2.5999999999999999E-2</v>
      </c>
      <c r="C75" s="1">
        <v>5.9400000000000001E-2</v>
      </c>
      <c r="D75">
        <v>2.12</v>
      </c>
      <c r="E75">
        <v>154</v>
      </c>
      <c r="F75" t="s">
        <v>311</v>
      </c>
      <c r="G75" s="1">
        <v>0.55769999999999997</v>
      </c>
    </row>
    <row r="76" spans="1:7">
      <c r="A76" t="s">
        <v>58</v>
      </c>
      <c r="B76" s="1">
        <v>2.5999999999999999E-2</v>
      </c>
      <c r="C76" s="1">
        <v>2.5000000000000001E-3</v>
      </c>
      <c r="D76">
        <v>2.48</v>
      </c>
      <c r="E76">
        <v>45</v>
      </c>
      <c r="F76" t="s">
        <v>268</v>
      </c>
      <c r="G76" s="1">
        <v>0.50939999999999996</v>
      </c>
    </row>
    <row r="77" spans="1:7">
      <c r="A77" t="s">
        <v>70</v>
      </c>
      <c r="B77" s="1">
        <v>2.5999999999999999E-2</v>
      </c>
      <c r="C77" s="1">
        <v>8.9999999999999998E-4</v>
      </c>
      <c r="D77">
        <v>3.73</v>
      </c>
      <c r="E77">
        <v>14</v>
      </c>
      <c r="F77" t="s">
        <v>270</v>
      </c>
      <c r="G77" s="1">
        <v>0.58489999999999998</v>
      </c>
    </row>
    <row r="78" spans="1:7">
      <c r="A78" t="s">
        <v>21</v>
      </c>
      <c r="B78" s="1">
        <v>2.4E-2</v>
      </c>
      <c r="C78" s="1">
        <v>3.0999999999999999E-3</v>
      </c>
      <c r="D78">
        <v>3.08</v>
      </c>
      <c r="E78">
        <v>27</v>
      </c>
      <c r="F78" t="s">
        <v>264</v>
      </c>
      <c r="G78" s="1">
        <v>0.45829999999999999</v>
      </c>
    </row>
    <row r="79" spans="1:7">
      <c r="A79" t="s">
        <v>137</v>
      </c>
      <c r="B79" s="1">
        <v>2.3E-2</v>
      </c>
      <c r="C79" s="1">
        <v>1.54E-2</v>
      </c>
      <c r="D79">
        <v>2.31</v>
      </c>
      <c r="E79">
        <v>166</v>
      </c>
      <c r="F79" t="s">
        <v>305</v>
      </c>
      <c r="G79" s="1">
        <v>0.55320000000000003</v>
      </c>
    </row>
    <row r="80" spans="1:7">
      <c r="A80" t="s">
        <v>118</v>
      </c>
      <c r="B80" s="1">
        <v>2.3E-2</v>
      </c>
      <c r="C80" s="1">
        <v>8.9999999999999998E-4</v>
      </c>
      <c r="D80">
        <v>3.31</v>
      </c>
      <c r="E80">
        <v>186</v>
      </c>
      <c r="F80" t="s">
        <v>312</v>
      </c>
      <c r="G80" s="1">
        <v>0.52170000000000005</v>
      </c>
    </row>
    <row r="81" spans="1:7">
      <c r="A81" t="s">
        <v>104</v>
      </c>
      <c r="B81" s="1">
        <v>2.1999999999999999E-2</v>
      </c>
      <c r="C81" s="1">
        <v>3.8E-3</v>
      </c>
      <c r="D81">
        <v>3.1</v>
      </c>
      <c r="E81">
        <v>161</v>
      </c>
      <c r="F81" t="s">
        <v>313</v>
      </c>
      <c r="G81" s="1">
        <v>0.62219999999999998</v>
      </c>
    </row>
    <row r="82" spans="1:7">
      <c r="A82" t="s">
        <v>97</v>
      </c>
      <c r="B82" s="1">
        <v>2.1999999999999999E-2</v>
      </c>
      <c r="C82" s="1">
        <v>5.9999999999999995E-4</v>
      </c>
      <c r="D82">
        <v>2.25</v>
      </c>
      <c r="E82">
        <v>42</v>
      </c>
      <c r="F82" t="s">
        <v>314</v>
      </c>
      <c r="G82" s="1">
        <v>0.6</v>
      </c>
    </row>
    <row r="83" spans="1:7">
      <c r="A83" t="s">
        <v>17</v>
      </c>
      <c r="B83" s="1">
        <v>2.1999999999999999E-2</v>
      </c>
      <c r="C83" s="1">
        <v>0</v>
      </c>
      <c r="D83">
        <v>2.83</v>
      </c>
      <c r="E83">
        <v>176</v>
      </c>
      <c r="F83" t="s">
        <v>315</v>
      </c>
      <c r="G83" s="1">
        <v>0.54549999999999998</v>
      </c>
    </row>
    <row r="84" spans="1:7">
      <c r="A84" t="s">
        <v>122</v>
      </c>
      <c r="B84" s="1">
        <v>2.1000000000000001E-2</v>
      </c>
      <c r="C84" s="1">
        <v>6.8999999999999999E-3</v>
      </c>
      <c r="D84">
        <v>2.81</v>
      </c>
      <c r="E84">
        <v>29</v>
      </c>
      <c r="F84" t="s">
        <v>316</v>
      </c>
      <c r="G84" s="1">
        <v>0.45240000000000002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Sheet3</vt:lpstr>
      <vt:lpstr>Sheet5</vt:lpstr>
      <vt:lpstr>input</vt:lpstr>
      <vt:lpstr>output</vt:lpstr>
      <vt:lpstr>포지션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2018-07-04T04:35:55Z</dcterms:modified>
</cp:coreProperties>
</file>