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wner\Documents\"/>
    </mc:Choice>
  </mc:AlternateContent>
  <bookViews>
    <workbookView xWindow="0" yWindow="0" windowWidth="28800" windowHeight="10605"/>
  </bookViews>
  <sheets>
    <sheet name="Alloys" sheetId="1" r:id="rId1"/>
  </sheets>
  <definedNames>
    <definedName name="_xlnm._FilterDatabase" localSheetId="0" hidden="1">Alloys!$A$1:$AD$51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2" i="1" l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B51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AT26" i="1"/>
  <c r="AB26" i="1"/>
  <c r="Z26" i="1"/>
  <c r="Z25" i="1"/>
  <c r="Z24" i="1"/>
  <c r="Z23" i="1"/>
  <c r="Z22" i="1"/>
  <c r="Z21" i="1"/>
  <c r="Z20" i="1"/>
  <c r="Z19" i="1"/>
  <c r="AU18" i="1"/>
  <c r="AT18" i="1"/>
  <c r="Z18" i="1"/>
  <c r="AU17" i="1"/>
  <c r="AT17" i="1"/>
  <c r="Z17" i="1"/>
  <c r="AU16" i="1"/>
  <c r="AT16" i="1"/>
  <c r="Z16" i="1"/>
  <c r="AU15" i="1"/>
  <c r="AT15" i="1"/>
  <c r="Z15" i="1"/>
  <c r="AU14" i="1"/>
  <c r="AT14" i="1"/>
  <c r="Z14" i="1"/>
  <c r="AU13" i="1"/>
  <c r="AT13" i="1"/>
  <c r="Z13" i="1"/>
  <c r="Z12" i="1"/>
  <c r="Z11" i="1"/>
  <c r="Z10" i="1"/>
  <c r="Z9" i="1"/>
  <c r="Z8" i="1"/>
  <c r="Z7" i="1"/>
  <c r="Z6" i="1"/>
  <c r="AB5" i="1"/>
  <c r="Z5" i="1"/>
  <c r="BQ4" i="1"/>
  <c r="BP4" i="1"/>
  <c r="BO4" i="1"/>
  <c r="BN4" i="1"/>
  <c r="BM4" i="1"/>
  <c r="BM5" i="1" s="1"/>
  <c r="BL4" i="1"/>
  <c r="BK4" i="1"/>
  <c r="BJ4" i="1"/>
  <c r="BI4" i="1"/>
  <c r="BH4" i="1"/>
  <c r="BH5" i="1" s="1"/>
  <c r="BG4" i="1"/>
  <c r="BG5" i="1" s="1"/>
  <c r="BF4" i="1"/>
  <c r="BE4" i="1"/>
  <c r="BD4" i="1"/>
  <c r="BC4" i="1"/>
  <c r="BC5" i="1" s="1"/>
  <c r="BB4" i="1"/>
  <c r="BB5" i="1" s="1"/>
  <c r="BA4" i="1"/>
  <c r="BA5" i="1" s="1"/>
  <c r="AZ4" i="1"/>
  <c r="AY4" i="1"/>
  <c r="AX4" i="1"/>
  <c r="AW4" i="1"/>
  <c r="AW5" i="1" s="1"/>
  <c r="AV4" i="1"/>
  <c r="AV5" i="1" s="1"/>
  <c r="AU4" i="1"/>
  <c r="AU5" i="1" s="1"/>
  <c r="Z4" i="1"/>
  <c r="AT3" i="1"/>
  <c r="AT4" i="1" s="1"/>
  <c r="AS3" i="1"/>
  <c r="Z3" i="1"/>
  <c r="Z2" i="1"/>
  <c r="BI5" i="1" l="1"/>
  <c r="BF5" i="1"/>
  <c r="BJ5" i="1"/>
  <c r="AX5" i="1"/>
  <c r="BK5" i="1"/>
  <c r="BP5" i="1"/>
  <c r="BD5" i="1"/>
  <c r="AY5" i="1"/>
  <c r="BL5" i="1"/>
  <c r="AZ5" i="1"/>
  <c r="AT5" i="1"/>
  <c r="BQ5" i="1"/>
  <c r="BE5" i="1"/>
  <c r="BO5" i="1"/>
  <c r="BN5" i="1"/>
  <c r="AS5" i="1" l="1"/>
</calcChain>
</file>

<file path=xl/sharedStrings.xml><?xml version="1.0" encoding="utf-8"?>
<sst xmlns="http://schemas.openxmlformats.org/spreadsheetml/2006/main" count="247" uniqueCount="156">
  <si>
    <t>Fe</t>
  </si>
  <si>
    <t>Ni</t>
  </si>
  <si>
    <t>Cr</t>
  </si>
  <si>
    <t>Mo</t>
  </si>
  <si>
    <t>Ta</t>
  </si>
  <si>
    <t>Nb</t>
  </si>
  <si>
    <t>Ti</t>
  </si>
  <si>
    <t>Al</t>
  </si>
  <si>
    <t>V</t>
  </si>
  <si>
    <t>Si</t>
  </si>
  <si>
    <t>Mg</t>
  </si>
  <si>
    <t>Y</t>
  </si>
  <si>
    <t>Nd</t>
  </si>
  <si>
    <t>Zr</t>
  </si>
  <si>
    <t>C</t>
  </si>
  <si>
    <t>Co</t>
  </si>
  <si>
    <t>Cu</t>
  </si>
  <si>
    <t>Zn</t>
  </si>
  <si>
    <t>Mn</t>
  </si>
  <si>
    <t>Li</t>
  </si>
  <si>
    <t>Ag</t>
  </si>
  <si>
    <t>W</t>
  </si>
  <si>
    <t>Sn</t>
  </si>
  <si>
    <t>Ga</t>
  </si>
  <si>
    <t>reflectivity for 1 micrometer laser (%)</t>
  </si>
  <si>
    <t>thermal conductivity (W/mK)</t>
  </si>
  <si>
    <t>specific heat capacity (J/gK)</t>
  </si>
  <si>
    <t>density(g/cm3)</t>
  </si>
  <si>
    <t>melting point (C)</t>
  </si>
  <si>
    <t>heat capacity(J/molK)</t>
  </si>
  <si>
    <t>molar mass(g/mol)</t>
  </si>
  <si>
    <t>element</t>
  </si>
  <si>
    <t>reflectivity for 1 micrometer (%)</t>
  </si>
  <si>
    <t>ref</t>
  </si>
  <si>
    <t>https://www.sciencedirect.com/science/article/pii/S2214860414000062</t>
  </si>
  <si>
    <t>STS 316L,TI64,AlSi10Mg:thermal conductivity, reflectivity</t>
  </si>
  <si>
    <t>reflectivity (%)</t>
  </si>
  <si>
    <t>STS 316L</t>
  </si>
  <si>
    <t>https://www.hightempmetals.com/techdata/hitempInconel625data.php</t>
  </si>
  <si>
    <t>IN625: thermal conductivity</t>
  </si>
  <si>
    <t>IN625</t>
  </si>
  <si>
    <t>https://d1wqtxts1xzle7.cloudfront.net/54341416/IRJET-V3I12145-with-cover-page-v2.pdf?Expires=1661064732&amp;Signature=YjzDgaqX3QKX2MQLehlzFSBhnoR3OLT8tyY3p2ro3PaXjNel-doOXiZm3af0ivp9L7I4lk7gdrV2qRTg89kn48m8bwXDgWILqoLJMGVT-axVs5yTU-~3pEMS3KGGPEKXtHFztRoqmdDwIBxsDc8StmqLZV4RLkKiRHZjl7CHB5fAckowSDovs2mMQKBs-9bwS9BSQB0SMRozgGMmPUTUXcUjjCQkb6b1ZG5YjIph3-YcsVaEx-~0s0y69t6BZAp9Bpc1JmF4LuZmm-GAAdZcH4x1tWSO7fezPx2dE6bh76E0DtS2ffhKhrQ~fKLJGxpT1~KsEM-NbyHxxeUaCyQN3w__&amp;Key-Pair-Id=APKAJLOHF5GGSLRBV4ZA</t>
  </si>
  <si>
    <t>IN625: reflectivity</t>
  </si>
  <si>
    <t>Ti6Al4V</t>
  </si>
  <si>
    <t>https://www.matweb.com/search/datasheet.aspx?matguid=4b8a8c13cf354fc5893a40cf8eca022c&amp;n=1&amp;ckck=1</t>
  </si>
  <si>
    <t>WE43</t>
  </si>
  <si>
    <t>AlSi10Mg</t>
  </si>
  <si>
    <t>https://smartech.gatech.edu/bitstream/handle/1853/30933/wall_william_e_197808_phd_135741.pdf</t>
  </si>
  <si>
    <t>Ti: reflectivity</t>
  </si>
  <si>
    <t>Mg WE43</t>
  </si>
  <si>
    <t>https://nvlpubs.nist.gov/nistpubs/jres/2/jresv2n2p343_A2b.pdf</t>
  </si>
  <si>
    <t>Cr: reflectivity</t>
  </si>
  <si>
    <t>Mg ZK60</t>
  </si>
  <si>
    <t>http://www.knowledgedoor.com/2/elements_handbook/reflectivity.html</t>
  </si>
  <si>
    <t>reflectivity</t>
  </si>
  <si>
    <t>Mg AZ91</t>
  </si>
  <si>
    <t>https://scholarworks.wm.edu/cgi/viewcontent.cgi?article=6831&amp;context=etd</t>
  </si>
  <si>
    <t>Nb:reflectivity</t>
  </si>
  <si>
    <t>Mg AZ61</t>
  </si>
  <si>
    <t>https://etd.auburn.edu/bitstream/handle/10415/1395/TEODORESCU_GEORGE_46.pdf?sequence=1</t>
  </si>
  <si>
    <t>Zr:reflectivity</t>
  </si>
  <si>
    <t>*</t>
  </si>
  <si>
    <t>Mg AZ31</t>
  </si>
  <si>
    <t>http://www.czlazio.com/tecnica/Tabella%20delle%20Emissivit%C3%A0.pdf</t>
  </si>
  <si>
    <t>Y:reflectivity</t>
  </si>
  <si>
    <t>Nd:reflectivity</t>
  </si>
  <si>
    <t>thermal (W/mK)</t>
  </si>
  <si>
    <t>AA6061</t>
  </si>
  <si>
    <t>https://www.azom.com/article.aspx?ArticleID=6710</t>
  </si>
  <si>
    <t>Zk60</t>
  </si>
  <si>
    <t>Al-0.5Si</t>
  </si>
  <si>
    <t>https://www.matweb.com/search/datasheet.aspx?MatGUID=07baafbb9c364fb18fd413bceced867f</t>
  </si>
  <si>
    <t>AZ91</t>
  </si>
  <si>
    <t>Al-Si</t>
  </si>
  <si>
    <t>https://www.matweb.com/search/DataSheet.aspx?MatGUID=e81653f006ba4e2b916d2a7ca4a4b101&amp;ckck=1</t>
  </si>
  <si>
    <t>AZ61</t>
  </si>
  <si>
    <t>fe</t>
  </si>
  <si>
    <t>Al-2Si</t>
  </si>
  <si>
    <t>https://www.matweb.com/search/DataSheet.aspx?MatGUID=5a005487e02e4e18b894b7867c3772f4</t>
  </si>
  <si>
    <t>AZ31</t>
  </si>
  <si>
    <t>Al-4Si</t>
  </si>
  <si>
    <t>https://www.nuclear-power.com/magnesium-specific-heat-latent-heat-vaporization-fusion/</t>
  </si>
  <si>
    <t>Al-12.6Si</t>
  </si>
  <si>
    <t>https://asm.matweb.com/search/SpecificMaterial.asp?bassnum=ma6061t6</t>
  </si>
  <si>
    <t>Al-16Si</t>
  </si>
  <si>
    <t>https://www.sciencedirect.com/science/article/pii/S1359645421000781</t>
  </si>
  <si>
    <t>Al-xSi</t>
  </si>
  <si>
    <t>AA7075</t>
  </si>
  <si>
    <t>https://www.matweb.com/search/DataSheet.aspx?MatGUID=ecf8530875cb4ded9675b827f77bfac5&amp;ckck=1</t>
  </si>
  <si>
    <t>AA2024</t>
  </si>
  <si>
    <t>https://nvlpubs.nist.gov/nistpubs/bulletin/11/nbsbulletinv11n4p591_A2b.pdf</t>
  </si>
  <si>
    <t>Mn:reflectivity</t>
  </si>
  <si>
    <t>AA2195</t>
  </si>
  <si>
    <t>https://www.ncbi.nlm.nih.gov/pmc/articles/PMC5832767/</t>
  </si>
  <si>
    <t>Li:reflectivity</t>
  </si>
  <si>
    <t>AlSi12</t>
  </si>
  <si>
    <t>https://www.sciencedirect.com/science/article/pii/S2214860420307181</t>
  </si>
  <si>
    <t>https://www.matweb.com/search/datasheet_print.aspx?matguid=6b59b683d2c748dcaf764398d740c8cf</t>
  </si>
  <si>
    <t>IN718</t>
  </si>
  <si>
    <t>https://www.engineeringtoolbox.com/thermal-conductivity-metals-d_858.html</t>
  </si>
  <si>
    <t>AA5083</t>
  </si>
  <si>
    <t>https://www.sciencedirect.com/science/article/pii/S0921509320316543</t>
  </si>
  <si>
    <t>Al-2.5Fe</t>
  </si>
  <si>
    <t>https://asm.matweb.com/search/SpecificMaterial.asp?bassnum=mq316q</t>
  </si>
  <si>
    <t>https://asm.matweb.com/search/SpecificMaterial.asp?bassnum=NINC33</t>
  </si>
  <si>
    <t>NiNb5</t>
  </si>
  <si>
    <t>https://asm.matweb.com/search/SpecificMaterial.asp?bassnum=mtp642</t>
  </si>
  <si>
    <t>Ti64</t>
  </si>
  <si>
    <t>AF9628</t>
  </si>
  <si>
    <t>https://www.sciencedirect.com/science/article/pii/S2213956721000955</t>
  </si>
  <si>
    <t>ZK60:heat capacity, density</t>
  </si>
  <si>
    <t>NiTi</t>
  </si>
  <si>
    <t>https://en.wikipedia.org/wiki/7075_aluminium_alloy</t>
  </si>
  <si>
    <t>Ti-Zr-Nb</t>
  </si>
  <si>
    <t>https://www.matweb.com/search/datasheet_print.aspx?matguid=94950a2d209040a09b89952d45086134</t>
  </si>
  <si>
    <t>Ti–6Al–2Sn–4Zr–2Mo</t>
  </si>
  <si>
    <t>https://asm.matweb.com/search/SpecificMaterial.asp?bassnum=MA5083O</t>
  </si>
  <si>
    <t>Ti–6Al–2Sn–4Zr–6Mo</t>
  </si>
  <si>
    <t>https://www.sciencedirect.com/science/article/pii/S2214860421001834</t>
  </si>
  <si>
    <t>NiNb5, AF9628, NiTi</t>
  </si>
  <si>
    <t>Ti-5Al-5V-5Mo-3Cr</t>
  </si>
  <si>
    <t>https://www.matweb.com/search/datasheet_print.aspx?matguid=66f20965748441d8916768ed80be0cba</t>
  </si>
  <si>
    <t>Cu-10Sn</t>
  </si>
  <si>
    <t>https://www.matweb.com/search/datasheet.aspx?matguid=47cc69e4926f4177a13288cfc693bc99</t>
  </si>
  <si>
    <t>https://www.sciencedirect.com/science/article/pii/S2214914718303337</t>
  </si>
  <si>
    <t>CuCrZr</t>
  </si>
  <si>
    <t>https://www.akamparsco.com/wp-content/uploads/2019/10/CuSn10.pdf</t>
  </si>
  <si>
    <t>Co-28Cr-6Mo</t>
  </si>
  <si>
    <t>http://www.conductivity-app.org/alloy-sheet/19</t>
  </si>
  <si>
    <t>perm 80</t>
  </si>
  <si>
    <t>https://www.makeitfrom.com/material-properties/Low-Carbon-Co-28Cr-6Mo-Alloy-ASTM-F1537-Alloy-1-ISO-5832-12-Alloy-1-R31537</t>
  </si>
  <si>
    <t>HX</t>
  </si>
  <si>
    <t>https://www.sciencedirect.com/science/article/pii/0038109876916963</t>
  </si>
  <si>
    <t>Ga:reflectivity</t>
  </si>
  <si>
    <t>alloy 22</t>
  </si>
  <si>
    <t>https://www.sciencedirect.com/science/article/pii/S1359646221002360</t>
  </si>
  <si>
    <t>Ni-Mn-Ga: thermal conductivity</t>
  </si>
  <si>
    <t>https://www.espimetals.com/index.php/technical-data/175-Permalloy%2080</t>
  </si>
  <si>
    <t>AISI 1008</t>
  </si>
  <si>
    <t>https://www.matweb.com/search/datasheet.aspx?matguid=8bc5a8a0737a4f2aacf40efc3cb5a0c5</t>
  </si>
  <si>
    <t>ToolSteel 1.2709</t>
  </si>
  <si>
    <t>https://www.matweb.com/search/DataSheet.aspx?MatGUID=e3df7e90a7d6404f8b5366fd1e6f9941</t>
  </si>
  <si>
    <t>STS 304L</t>
  </si>
  <si>
    <t>https://xometry.eu/wp-content/uploads/2021/03/Tool-Steel-MS1-1.pdf</t>
  </si>
  <si>
    <t>STS 21-6-9</t>
  </si>
  <si>
    <t>https://www.matweb.com/search/datasheet_print.aspx?matguid=e2147b8f727343b0b0d51efe02a6127e</t>
  </si>
  <si>
    <t>STS 17-4PH</t>
  </si>
  <si>
    <t>https://www.matweb.com/search/datasheet.aspx?matguid=9b92f84944fe47ca870e6794c335705f&amp;ckck=1</t>
  </si>
  <si>
    <t>16MnCr5 </t>
  </si>
  <si>
    <t>https://www.matweb.com/search/DataSheet.aspx?MatGUID=ef0844b850954281a438dc76c1e0b49e&amp;ckck=1</t>
  </si>
  <si>
    <t xml:space="preserve">42CrMo4 </t>
  </si>
  <si>
    <t>https://www.matweb.com/search/datasheettext.aspx?matguid=2ab813ffa05d40329dffe0ee7f58b5de</t>
  </si>
  <si>
    <t>STS 420</t>
  </si>
  <si>
    <t>https://www.matweb.com/search/datasheet.aspx?matguid=6dc42d4c5aa647e28ebac62f1bc34336</t>
  </si>
  <si>
    <t>Fe60Co15Ni15Cr10</t>
  </si>
  <si>
    <t>https://www.matweb.com/search/datasheet.aspx?matguid=641544e4c9f1425390d05ae37d55440a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</si>
</sst>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1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52"/>
  <sheetViews>
    <sheetView tabSelected="1" zoomScaleNormal="100" workbookViewId="0">
      <pane ySplit="1" topLeftCell="A2" activePane="bottomLeft" state="frozen"/>
      <selection pane="bottomLeft" activeCell="P52" sqref="P52"/>
    </sheetView>
  </sheetViews>
  <sheetFormatPr defaultRowHeight="15"/>
  <sheetData>
    <row r="1" spans="1:6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F1" t="s">
        <v>29</v>
      </c>
      <c r="AG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Q1" t="s">
        <v>36</v>
      </c>
      <c r="AT1" t="s">
        <v>0</v>
      </c>
      <c r="AU1" t="s">
        <v>1</v>
      </c>
      <c r="AV1" t="s">
        <v>2</v>
      </c>
      <c r="AW1" t="s">
        <v>3</v>
      </c>
      <c r="AX1" t="s">
        <v>4</v>
      </c>
      <c r="AY1" t="s">
        <v>5</v>
      </c>
      <c r="AZ1" t="s">
        <v>6</v>
      </c>
      <c r="BA1" t="s">
        <v>7</v>
      </c>
      <c r="BB1" t="s">
        <v>8</v>
      </c>
      <c r="BC1" t="s">
        <v>9</v>
      </c>
      <c r="BD1" t="s">
        <v>10</v>
      </c>
      <c r="BE1" t="s">
        <v>11</v>
      </c>
      <c r="BF1" t="s">
        <v>12</v>
      </c>
      <c r="BG1" t="s">
        <v>13</v>
      </c>
      <c r="BH1" t="s">
        <v>14</v>
      </c>
      <c r="BI1" t="s">
        <v>15</v>
      </c>
      <c r="BJ1" t="s">
        <v>16</v>
      </c>
      <c r="BK1" t="s">
        <v>17</v>
      </c>
      <c r="BL1" t="s">
        <v>18</v>
      </c>
      <c r="BM1" t="s">
        <v>19</v>
      </c>
      <c r="BN1" t="s">
        <v>20</v>
      </c>
      <c r="BO1" t="s">
        <v>21</v>
      </c>
      <c r="BP1" t="s">
        <v>22</v>
      </c>
      <c r="BQ1" t="s">
        <v>23</v>
      </c>
    </row>
    <row r="2" spans="1:69">
      <c r="A2" t="s">
        <v>37</v>
      </c>
      <c r="B2">
        <v>68.75</v>
      </c>
      <c r="C2">
        <v>11.46</v>
      </c>
      <c r="D2">
        <v>18.329999999999998</v>
      </c>
      <c r="E2">
        <v>1.46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 s="1">
        <f t="shared" ref="Z2:Z33" si="0">(B2*AJ$2+C2*AJ$3+D2*AJ$4+E2*AJ$5+F2*AJ$6+G2*AJ$7+H2*AJ$8+I2*AJ$9+J2*AJ$10+K2*AJ$11+L2*AJ$12+M2*AJ$13+N2*AJ$14+O2*AJ$15+P2*AJ$16+Q2*AJ$17+R2*AJ$18+S2*AJ$19+T2*AJ$20+U2*AJ$21+V2*AJ$22+W2*AJ$23+X2*AJ$24+Y2*AJ$25)/SUM(B2:Y2)</f>
        <v>65.333399999999997</v>
      </c>
      <c r="AA2">
        <v>21.4</v>
      </c>
      <c r="AB2" s="1">
        <v>0.5</v>
      </c>
      <c r="AC2" s="1">
        <v>8</v>
      </c>
      <c r="AD2">
        <v>1375</v>
      </c>
      <c r="AI2" t="s">
        <v>0</v>
      </c>
      <c r="AJ2">
        <v>65</v>
      </c>
      <c r="AL2" t="s">
        <v>38</v>
      </c>
      <c r="AM2" t="s">
        <v>39</v>
      </c>
      <c r="AP2" t="s">
        <v>37</v>
      </c>
      <c r="AQ2">
        <v>60</v>
      </c>
      <c r="AT2">
        <v>55.844999999999999</v>
      </c>
      <c r="AU2">
        <v>58.693399999999997</v>
      </c>
      <c r="AV2">
        <v>51.996099999999998</v>
      </c>
      <c r="AW2">
        <v>95.95</v>
      </c>
      <c r="AX2">
        <v>180.94788</v>
      </c>
      <c r="AY2">
        <v>92.906379999999999</v>
      </c>
      <c r="AZ2">
        <v>47.866999999999997</v>
      </c>
      <c r="BA2">
        <v>26.981539000000001</v>
      </c>
      <c r="BB2">
        <v>50.941499999999998</v>
      </c>
      <c r="BC2">
        <v>28.0855</v>
      </c>
      <c r="BD2">
        <v>24.305</v>
      </c>
      <c r="BE2">
        <v>88.905850000000001</v>
      </c>
      <c r="BF2">
        <v>144.24199999999999</v>
      </c>
      <c r="BG2">
        <v>91.224000000000004</v>
      </c>
      <c r="BH2">
        <v>12.010999999999999</v>
      </c>
      <c r="BI2">
        <v>58.933194999999998</v>
      </c>
      <c r="BJ2">
        <v>63.545999999999999</v>
      </c>
      <c r="BK2">
        <v>65.38</v>
      </c>
      <c r="BL2">
        <v>54.938043999999998</v>
      </c>
      <c r="BM2">
        <v>6.9409999999999998</v>
      </c>
      <c r="BN2">
        <v>107.8682</v>
      </c>
      <c r="BO2">
        <v>183.84</v>
      </c>
      <c r="BP2">
        <v>118.71</v>
      </c>
      <c r="BQ2">
        <v>69.722999999999999</v>
      </c>
    </row>
    <row r="3" spans="1:69">
      <c r="A3" t="s">
        <v>40</v>
      </c>
      <c r="B3">
        <v>0</v>
      </c>
      <c r="C3">
        <v>67.400000000000006</v>
      </c>
      <c r="D3">
        <v>24.97</v>
      </c>
      <c r="E3">
        <v>5.66</v>
      </c>
      <c r="F3">
        <v>0.67</v>
      </c>
      <c r="G3">
        <v>1.3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 s="1">
        <f t="shared" si="0"/>
        <v>69.117500000000007</v>
      </c>
      <c r="AA3">
        <v>9.8000000000000007</v>
      </c>
      <c r="AB3" s="1">
        <v>0.41</v>
      </c>
      <c r="AC3" s="1">
        <v>8.44</v>
      </c>
      <c r="AD3">
        <v>1339</v>
      </c>
      <c r="AI3" t="s">
        <v>1</v>
      </c>
      <c r="AJ3">
        <v>72</v>
      </c>
      <c r="AL3" t="s">
        <v>41</v>
      </c>
      <c r="AM3" t="s">
        <v>42</v>
      </c>
      <c r="AP3" t="s">
        <v>40</v>
      </c>
      <c r="AQ3">
        <v>98</v>
      </c>
      <c r="AS3">
        <f>SUM(AT3:BQ3)</f>
        <v>100</v>
      </c>
      <c r="AT3">
        <f>100-AU3-AV3-BL3-AX3-AY3-BJ3-BC3-BH3-AW3</f>
        <v>86.8</v>
      </c>
      <c r="AV3">
        <v>13</v>
      </c>
      <c r="BH3">
        <v>0.2</v>
      </c>
    </row>
    <row r="4" spans="1:69">
      <c r="A4" t="s">
        <v>43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86.2</v>
      </c>
      <c r="I4">
        <v>10.199999999999999</v>
      </c>
      <c r="J4">
        <v>3.6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 s="1">
        <f t="shared" si="0"/>
        <v>56.847999999999999</v>
      </c>
      <c r="AA4">
        <v>6.7</v>
      </c>
      <c r="AB4" s="1">
        <v>0.52629999999999999</v>
      </c>
      <c r="AC4" s="1">
        <v>4.43</v>
      </c>
      <c r="AD4">
        <v>1684</v>
      </c>
      <c r="AI4" t="s">
        <v>2</v>
      </c>
      <c r="AJ4">
        <v>63</v>
      </c>
      <c r="AL4" t="s">
        <v>44</v>
      </c>
      <c r="AM4" t="s">
        <v>45</v>
      </c>
      <c r="AP4" t="s">
        <v>43</v>
      </c>
      <c r="AQ4">
        <v>56</v>
      </c>
      <c r="AT4">
        <f>AT3/AT2</f>
        <v>1.5543020861312562</v>
      </c>
      <c r="AU4">
        <f>AU3/AU2</f>
        <v>0</v>
      </c>
      <c r="AV4">
        <f t="shared" ref="AV4:BQ4" si="1">AV3/AV2</f>
        <v>0.25001875140635549</v>
      </c>
      <c r="AW4">
        <f t="shared" si="1"/>
        <v>0</v>
      </c>
      <c r="AX4">
        <f t="shared" si="1"/>
        <v>0</v>
      </c>
      <c r="AY4">
        <f t="shared" si="1"/>
        <v>0</v>
      </c>
      <c r="AZ4">
        <f>AZ3/AZ2</f>
        <v>0</v>
      </c>
      <c r="BA4">
        <f t="shared" si="1"/>
        <v>0</v>
      </c>
      <c r="BB4">
        <f t="shared" si="1"/>
        <v>0</v>
      </c>
      <c r="BC4">
        <f t="shared" si="1"/>
        <v>0</v>
      </c>
      <c r="BD4">
        <f t="shared" si="1"/>
        <v>0</v>
      </c>
      <c r="BE4">
        <f t="shared" si="1"/>
        <v>0</v>
      </c>
      <c r="BF4">
        <f t="shared" si="1"/>
        <v>0</v>
      </c>
      <c r="BG4">
        <f t="shared" si="1"/>
        <v>0</v>
      </c>
      <c r="BH4">
        <f t="shared" si="1"/>
        <v>1.6651402880692702E-2</v>
      </c>
      <c r="BI4">
        <f t="shared" si="1"/>
        <v>0</v>
      </c>
      <c r="BJ4">
        <f t="shared" si="1"/>
        <v>0</v>
      </c>
      <c r="BK4">
        <f t="shared" si="1"/>
        <v>0</v>
      </c>
      <c r="BL4">
        <f t="shared" si="1"/>
        <v>0</v>
      </c>
      <c r="BM4">
        <f t="shared" si="1"/>
        <v>0</v>
      </c>
      <c r="BN4">
        <f t="shared" si="1"/>
        <v>0</v>
      </c>
      <c r="BO4">
        <f t="shared" si="1"/>
        <v>0</v>
      </c>
      <c r="BP4">
        <f t="shared" si="1"/>
        <v>0</v>
      </c>
      <c r="BQ4">
        <f t="shared" si="1"/>
        <v>0</v>
      </c>
    </row>
    <row r="5" spans="1:69">
      <c r="A5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90.45</v>
      </c>
      <c r="J5">
        <v>0</v>
      </c>
      <c r="K5">
        <v>9.16</v>
      </c>
      <c r="L5">
        <v>0.39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s="1">
        <f t="shared" si="0"/>
        <v>67.072900000000004</v>
      </c>
      <c r="AA5">
        <v>146</v>
      </c>
      <c r="AB5" s="1">
        <f>AF5/AG5</f>
        <v>0.88414744985779181</v>
      </c>
      <c r="AC5" s="1">
        <v>2.67</v>
      </c>
      <c r="AD5">
        <v>570</v>
      </c>
      <c r="AF5" s="2">
        <v>23.936523909999998</v>
      </c>
      <c r="AG5" s="2">
        <v>27.073</v>
      </c>
      <c r="AI5" t="s">
        <v>3</v>
      </c>
      <c r="AJ5">
        <v>58</v>
      </c>
      <c r="AL5" t="s">
        <v>47</v>
      </c>
      <c r="AM5" t="s">
        <v>48</v>
      </c>
      <c r="AP5" t="s">
        <v>46</v>
      </c>
      <c r="AQ5">
        <v>91</v>
      </c>
      <c r="AS5">
        <f>SUM(AT5:BQ5)</f>
        <v>100</v>
      </c>
      <c r="AT5">
        <f>ROUND(AT4/SUM($AT$4:$BQ$4)*100,2)</f>
        <v>85.36</v>
      </c>
      <c r="AU5">
        <f t="shared" ref="AU5:BQ5" si="2">ROUND(AU4/SUM($AT$4:$BQ$4)*100,2)</f>
        <v>0</v>
      </c>
      <c r="AV5">
        <f t="shared" si="2"/>
        <v>13.73</v>
      </c>
      <c r="AW5">
        <f t="shared" si="2"/>
        <v>0</v>
      </c>
      <c r="AX5">
        <f t="shared" si="2"/>
        <v>0</v>
      </c>
      <c r="AY5">
        <f t="shared" si="2"/>
        <v>0</v>
      </c>
      <c r="AZ5">
        <f t="shared" si="2"/>
        <v>0</v>
      </c>
      <c r="BA5">
        <f t="shared" si="2"/>
        <v>0</v>
      </c>
      <c r="BB5">
        <f t="shared" si="2"/>
        <v>0</v>
      </c>
      <c r="BC5">
        <f t="shared" si="2"/>
        <v>0</v>
      </c>
      <c r="BD5">
        <f t="shared" si="2"/>
        <v>0</v>
      </c>
      <c r="BE5">
        <f t="shared" si="2"/>
        <v>0</v>
      </c>
      <c r="BF5">
        <f t="shared" si="2"/>
        <v>0</v>
      </c>
      <c r="BG5">
        <f t="shared" si="2"/>
        <v>0</v>
      </c>
      <c r="BH5">
        <f t="shared" si="2"/>
        <v>0.91</v>
      </c>
      <c r="BI5">
        <f t="shared" si="2"/>
        <v>0</v>
      </c>
      <c r="BJ5">
        <f t="shared" si="2"/>
        <v>0</v>
      </c>
      <c r="BK5">
        <f t="shared" si="2"/>
        <v>0</v>
      </c>
      <c r="BL5">
        <f t="shared" si="2"/>
        <v>0</v>
      </c>
      <c r="BM5">
        <f t="shared" si="2"/>
        <v>0</v>
      </c>
      <c r="BN5">
        <f t="shared" si="2"/>
        <v>0</v>
      </c>
      <c r="BO5">
        <f t="shared" si="2"/>
        <v>0</v>
      </c>
      <c r="BP5">
        <f t="shared" si="2"/>
        <v>0</v>
      </c>
      <c r="BQ5">
        <f t="shared" si="2"/>
        <v>0</v>
      </c>
    </row>
    <row r="6" spans="1:69">
      <c r="A6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98.44</v>
      </c>
      <c r="M6">
        <v>1.01</v>
      </c>
      <c r="N6">
        <v>0.41</v>
      </c>
      <c r="O6">
        <v>0.14000000000000001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s="1">
        <f t="shared" si="0"/>
        <v>73.812099999999987</v>
      </c>
      <c r="AA6">
        <v>51.3</v>
      </c>
      <c r="AB6" s="1">
        <v>1</v>
      </c>
      <c r="AC6" s="1">
        <v>1.84</v>
      </c>
      <c r="AD6">
        <v>640</v>
      </c>
      <c r="AI6" t="s">
        <v>4</v>
      </c>
      <c r="AJ6">
        <v>78</v>
      </c>
      <c r="AL6" t="s">
        <v>50</v>
      </c>
      <c r="AM6" t="s">
        <v>51</v>
      </c>
    </row>
    <row r="7" spans="1:69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97.73</v>
      </c>
      <c r="M7">
        <v>0</v>
      </c>
      <c r="N7">
        <v>0</v>
      </c>
      <c r="O7">
        <v>0.14000000000000001</v>
      </c>
      <c r="P7">
        <v>0</v>
      </c>
      <c r="Q7">
        <v>0</v>
      </c>
      <c r="R7">
        <v>0</v>
      </c>
      <c r="S7">
        <v>2.13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s="1">
        <f t="shared" si="0"/>
        <v>74.116600000000005</v>
      </c>
      <c r="AA7">
        <v>120</v>
      </c>
      <c r="AB7" s="1">
        <v>1.06</v>
      </c>
      <c r="AC7" s="1">
        <v>1.8029999999999999</v>
      </c>
      <c r="AD7">
        <v>441</v>
      </c>
      <c r="AI7" t="s">
        <v>5</v>
      </c>
      <c r="AJ7">
        <v>81</v>
      </c>
      <c r="AL7" t="s">
        <v>53</v>
      </c>
      <c r="AM7" t="s">
        <v>54</v>
      </c>
    </row>
    <row r="8" spans="1:69">
      <c r="A8" t="s">
        <v>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8.23</v>
      </c>
      <c r="J8">
        <v>0</v>
      </c>
      <c r="K8">
        <v>0</v>
      </c>
      <c r="L8">
        <v>91.39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0.38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1">
        <f t="shared" si="0"/>
        <v>73.775899999999993</v>
      </c>
      <c r="AA8">
        <v>72.7</v>
      </c>
      <c r="AB8" s="1">
        <v>1.0469999999999999</v>
      </c>
      <c r="AC8" s="1">
        <v>1.81</v>
      </c>
      <c r="AD8">
        <v>455</v>
      </c>
      <c r="AI8" t="s">
        <v>6</v>
      </c>
      <c r="AJ8">
        <v>55</v>
      </c>
      <c r="AL8" t="s">
        <v>56</v>
      </c>
      <c r="AM8" t="s">
        <v>57</v>
      </c>
    </row>
    <row r="9" spans="1:69">
      <c r="A9" t="s">
        <v>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5.47</v>
      </c>
      <c r="J9">
        <v>0</v>
      </c>
      <c r="K9">
        <v>0</v>
      </c>
      <c r="L9">
        <v>94.15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0.38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s="1">
        <f t="shared" si="0"/>
        <v>73.858699999999999</v>
      </c>
      <c r="AA9">
        <v>70</v>
      </c>
      <c r="AB9" s="1">
        <v>1.05</v>
      </c>
      <c r="AC9" s="1">
        <v>1.8</v>
      </c>
      <c r="AD9">
        <v>504</v>
      </c>
      <c r="AI9" t="s">
        <v>7</v>
      </c>
      <c r="AJ9">
        <v>71</v>
      </c>
      <c r="AL9" t="s">
        <v>59</v>
      </c>
      <c r="AM9" t="s">
        <v>60</v>
      </c>
      <c r="AN9" t="s">
        <v>61</v>
      </c>
    </row>
    <row r="10" spans="1:69">
      <c r="A10" t="s">
        <v>62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2.73</v>
      </c>
      <c r="J10">
        <v>0</v>
      </c>
      <c r="K10">
        <v>0</v>
      </c>
      <c r="L10">
        <v>96.9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0.38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1">
        <f t="shared" si="0"/>
        <v>73.940905909409054</v>
      </c>
      <c r="AA10">
        <v>96</v>
      </c>
      <c r="AB10" s="1">
        <v>1</v>
      </c>
      <c r="AC10" s="1">
        <v>1.77</v>
      </c>
      <c r="AD10">
        <v>558</v>
      </c>
      <c r="AI10" t="s">
        <v>8</v>
      </c>
      <c r="AJ10">
        <v>61</v>
      </c>
      <c r="AL10" t="s">
        <v>63</v>
      </c>
      <c r="AM10" t="s">
        <v>64</v>
      </c>
      <c r="AN10" t="s">
        <v>61</v>
      </c>
    </row>
    <row r="11" spans="1:69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100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s="1">
        <f t="shared" si="0"/>
        <v>74</v>
      </c>
      <c r="AA11">
        <v>160</v>
      </c>
      <c r="AB11" s="1">
        <v>1.02</v>
      </c>
      <c r="AC11" s="1">
        <v>1.738</v>
      </c>
      <c r="AD11">
        <v>650</v>
      </c>
      <c r="AI11" t="s">
        <v>9</v>
      </c>
      <c r="AJ11">
        <v>28</v>
      </c>
      <c r="AL11" t="s">
        <v>63</v>
      </c>
      <c r="AM11" t="s">
        <v>65</v>
      </c>
      <c r="AN11" t="s">
        <v>61</v>
      </c>
      <c r="AQ11" t="s">
        <v>66</v>
      </c>
      <c r="AR11" t="s">
        <v>27</v>
      </c>
    </row>
    <row r="12" spans="1:69">
      <c r="A12" t="s">
        <v>67</v>
      </c>
      <c r="B12">
        <v>0</v>
      </c>
      <c r="C12">
        <v>0</v>
      </c>
      <c r="D12">
        <v>0.1</v>
      </c>
      <c r="E12">
        <v>0</v>
      </c>
      <c r="F12">
        <v>0</v>
      </c>
      <c r="G12">
        <v>0</v>
      </c>
      <c r="H12">
        <v>0</v>
      </c>
      <c r="I12">
        <v>98.08</v>
      </c>
      <c r="J12">
        <v>0</v>
      </c>
      <c r="K12">
        <v>0.57999999999999996</v>
      </c>
      <c r="L12">
        <v>1.1100000000000001</v>
      </c>
      <c r="M12">
        <v>0</v>
      </c>
      <c r="N12">
        <v>0</v>
      </c>
      <c r="O12">
        <v>0</v>
      </c>
      <c r="P12">
        <v>0</v>
      </c>
      <c r="Q12">
        <v>0</v>
      </c>
      <c r="R12">
        <v>0.13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 s="1">
        <f t="shared" si="0"/>
        <v>70.800600000000017</v>
      </c>
      <c r="AA12">
        <v>167</v>
      </c>
      <c r="AB12" s="1">
        <v>0.89600000000000002</v>
      </c>
      <c r="AC12" s="1">
        <v>2.7</v>
      </c>
      <c r="AD12">
        <v>582</v>
      </c>
      <c r="AI12" t="s">
        <v>10</v>
      </c>
      <c r="AJ12">
        <v>74</v>
      </c>
      <c r="AL12" t="s">
        <v>68</v>
      </c>
      <c r="AM12" t="s">
        <v>69</v>
      </c>
      <c r="AP12" t="s">
        <v>7</v>
      </c>
      <c r="AQ12">
        <v>221.75</v>
      </c>
      <c r="AR12">
        <v>2.7</v>
      </c>
    </row>
    <row r="13" spans="1:69">
      <c r="A13" t="s">
        <v>70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99.52</v>
      </c>
      <c r="J13">
        <v>0</v>
      </c>
      <c r="K13">
        <v>0.48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s="1">
        <f t="shared" si="0"/>
        <v>70.793599999999998</v>
      </c>
      <c r="AA13" s="3">
        <v>221.08726399999995</v>
      </c>
      <c r="AB13" s="1">
        <v>0.90248704663212442</v>
      </c>
      <c r="AC13" s="1">
        <v>2.6982240000000002</v>
      </c>
      <c r="AD13">
        <v>632</v>
      </c>
      <c r="AF13" s="2">
        <v>24.304948644</v>
      </c>
      <c r="AG13" s="2">
        <v>26.986999999999998</v>
      </c>
      <c r="AI13" t="s">
        <v>11</v>
      </c>
      <c r="AJ13">
        <v>63</v>
      </c>
      <c r="AL13" t="s">
        <v>71</v>
      </c>
      <c r="AM13" t="s">
        <v>72</v>
      </c>
      <c r="AP13" t="s">
        <v>9</v>
      </c>
      <c r="AQ13">
        <v>83.68</v>
      </c>
      <c r="AR13">
        <v>2.33</v>
      </c>
      <c r="AT13">
        <f t="shared" ref="AT13:AT18" si="3">(I13*2.7+K13*2.33)/100</f>
        <v>2.6982240000000002</v>
      </c>
      <c r="AU13">
        <f t="shared" ref="AU13:AU18" si="4">(I13*0.9+K13*0.7)/100</f>
        <v>0.89903999999999995</v>
      </c>
    </row>
    <row r="14" spans="1:69">
      <c r="A14" t="s">
        <v>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99.04</v>
      </c>
      <c r="J14">
        <v>0</v>
      </c>
      <c r="K14">
        <v>0.96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s="1">
        <f t="shared" si="0"/>
        <v>70.587199999999996</v>
      </c>
      <c r="AA14" s="3">
        <v>220.42452800000004</v>
      </c>
      <c r="AB14" s="1">
        <v>0.90497409326424871</v>
      </c>
      <c r="AC14" s="1">
        <v>2.6964480000000002</v>
      </c>
      <c r="AD14">
        <v>605</v>
      </c>
      <c r="AF14" s="2">
        <v>24.304948644</v>
      </c>
      <c r="AG14" s="2">
        <v>26.986999999999998</v>
      </c>
      <c r="AI14" t="s">
        <v>12</v>
      </c>
      <c r="AJ14">
        <v>58</v>
      </c>
      <c r="AL14" t="s">
        <v>74</v>
      </c>
      <c r="AM14" t="s">
        <v>75</v>
      </c>
      <c r="AP14" t="s">
        <v>76</v>
      </c>
      <c r="AR14">
        <v>7.8739999999999997</v>
      </c>
      <c r="AT14">
        <f t="shared" si="3"/>
        <v>2.6964480000000002</v>
      </c>
      <c r="AU14">
        <f t="shared" si="4"/>
        <v>0.8980800000000001</v>
      </c>
    </row>
    <row r="15" spans="1:69">
      <c r="A15" t="s">
        <v>77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98.08</v>
      </c>
      <c r="J15">
        <v>0</v>
      </c>
      <c r="K15">
        <v>1.92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s="1">
        <f t="shared" si="0"/>
        <v>70.174400000000006</v>
      </c>
      <c r="AA15" s="3">
        <v>219.09905599999999</v>
      </c>
      <c r="AB15" s="1">
        <v>0.9099481865284974</v>
      </c>
      <c r="AC15" s="1">
        <v>2.6928960000000002</v>
      </c>
      <c r="AD15">
        <v>577</v>
      </c>
      <c r="AI15" t="s">
        <v>13</v>
      </c>
      <c r="AJ15">
        <v>66</v>
      </c>
      <c r="AL15" t="s">
        <v>78</v>
      </c>
      <c r="AM15" t="s">
        <v>79</v>
      </c>
      <c r="AT15">
        <f t="shared" si="3"/>
        <v>2.6928960000000002</v>
      </c>
      <c r="AU15">
        <f t="shared" si="4"/>
        <v>0.89615999999999996</v>
      </c>
    </row>
    <row r="16" spans="1:69">
      <c r="A16" t="s">
        <v>80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96.15</v>
      </c>
      <c r="J16">
        <v>0</v>
      </c>
      <c r="K16">
        <v>3.85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 s="1">
        <f t="shared" si="0"/>
        <v>69.344500000000011</v>
      </c>
      <c r="AA16" s="3">
        <v>216.43430500000002</v>
      </c>
      <c r="AB16" s="1">
        <v>0.91994818652849741</v>
      </c>
      <c r="AC16" s="1">
        <v>2.6857550000000003</v>
      </c>
      <c r="AD16">
        <v>577</v>
      </c>
      <c r="AI16" t="s">
        <v>14</v>
      </c>
      <c r="AJ16">
        <v>27</v>
      </c>
      <c r="AL16" t="s">
        <v>81</v>
      </c>
      <c r="AM16" t="s">
        <v>10</v>
      </c>
      <c r="AT16">
        <f t="shared" si="3"/>
        <v>2.6857550000000003</v>
      </c>
      <c r="AU16">
        <f t="shared" si="4"/>
        <v>0.89230000000000009</v>
      </c>
    </row>
    <row r="17" spans="1:47">
      <c r="A17" t="s">
        <v>82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87.84</v>
      </c>
      <c r="J17">
        <v>0</v>
      </c>
      <c r="K17">
        <v>12.16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 s="1">
        <f t="shared" si="0"/>
        <v>65.771200000000007</v>
      </c>
      <c r="AA17" s="3">
        <v>204.960688</v>
      </c>
      <c r="AB17" s="1">
        <v>0.9630051813471503</v>
      </c>
      <c r="AC17" s="1">
        <v>2.6550080000000005</v>
      </c>
      <c r="AD17">
        <v>577</v>
      </c>
      <c r="AI17" t="s">
        <v>15</v>
      </c>
      <c r="AJ17">
        <v>67</v>
      </c>
      <c r="AL17" t="s">
        <v>83</v>
      </c>
      <c r="AM17" t="s">
        <v>67</v>
      </c>
      <c r="AT17">
        <f t="shared" si="3"/>
        <v>2.6550080000000005</v>
      </c>
      <c r="AU17">
        <f t="shared" si="4"/>
        <v>0.87568000000000012</v>
      </c>
    </row>
    <row r="18" spans="1:47">
      <c r="A18" t="s">
        <v>84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84.53</v>
      </c>
      <c r="J18">
        <v>0</v>
      </c>
      <c r="K18">
        <v>15.47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 s="1">
        <f t="shared" si="0"/>
        <v>64.347899999999996</v>
      </c>
      <c r="AA18" s="3">
        <v>200.39057100000002</v>
      </c>
      <c r="AB18" s="1">
        <v>0.98015544041450786</v>
      </c>
      <c r="AC18" s="1">
        <v>2.6427610000000006</v>
      </c>
      <c r="AD18">
        <v>577</v>
      </c>
      <c r="AI18" t="s">
        <v>16</v>
      </c>
      <c r="AJ18">
        <v>90</v>
      </c>
      <c r="AL18" t="s">
        <v>85</v>
      </c>
      <c r="AM18" t="s">
        <v>86</v>
      </c>
      <c r="AT18">
        <f t="shared" si="3"/>
        <v>2.6427610000000006</v>
      </c>
      <c r="AU18">
        <f t="shared" si="4"/>
        <v>0.86906000000000005</v>
      </c>
    </row>
    <row r="19" spans="1:47">
      <c r="A19" t="s">
        <v>87</v>
      </c>
      <c r="B19">
        <v>0</v>
      </c>
      <c r="C19">
        <v>0</v>
      </c>
      <c r="D19">
        <v>0.12</v>
      </c>
      <c r="E19">
        <v>0</v>
      </c>
      <c r="F19">
        <v>0</v>
      </c>
      <c r="G19">
        <v>0</v>
      </c>
      <c r="H19">
        <v>0</v>
      </c>
      <c r="I19">
        <v>93.87</v>
      </c>
      <c r="J19">
        <v>0</v>
      </c>
      <c r="K19">
        <v>0</v>
      </c>
      <c r="L19">
        <v>2.89</v>
      </c>
      <c r="M19">
        <v>0</v>
      </c>
      <c r="N19">
        <v>0</v>
      </c>
      <c r="O19">
        <v>0</v>
      </c>
      <c r="P19">
        <v>0</v>
      </c>
      <c r="Q19">
        <v>0</v>
      </c>
      <c r="R19">
        <v>0.71</v>
      </c>
      <c r="S19">
        <v>2.41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 s="1">
        <f t="shared" si="0"/>
        <v>71.428899999999999</v>
      </c>
      <c r="AA19" s="3">
        <v>130</v>
      </c>
      <c r="AB19" s="1">
        <v>0.71479999999999999</v>
      </c>
      <c r="AC19" s="1">
        <v>2.81</v>
      </c>
      <c r="AD19">
        <v>477</v>
      </c>
      <c r="AI19" t="s">
        <v>17</v>
      </c>
      <c r="AJ19">
        <v>80</v>
      </c>
      <c r="AL19" t="s">
        <v>88</v>
      </c>
      <c r="AM19" t="s">
        <v>89</v>
      </c>
    </row>
    <row r="20" spans="1:47">
      <c r="A20" t="s">
        <v>89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96.07</v>
      </c>
      <c r="J20">
        <v>0</v>
      </c>
      <c r="K20">
        <v>0</v>
      </c>
      <c r="L20">
        <v>1.71</v>
      </c>
      <c r="M20">
        <v>0</v>
      </c>
      <c r="N20">
        <v>0</v>
      </c>
      <c r="O20">
        <v>0</v>
      </c>
      <c r="P20">
        <v>0</v>
      </c>
      <c r="Q20">
        <v>0</v>
      </c>
      <c r="R20">
        <v>1.92</v>
      </c>
      <c r="S20">
        <v>0</v>
      </c>
      <c r="T20">
        <v>0.3</v>
      </c>
      <c r="U20">
        <v>0</v>
      </c>
      <c r="V20">
        <v>0</v>
      </c>
      <c r="W20">
        <v>0</v>
      </c>
      <c r="X20">
        <v>0</v>
      </c>
      <c r="Y20">
        <v>0</v>
      </c>
      <c r="Z20" s="1">
        <f t="shared" si="0"/>
        <v>71.335099999999997</v>
      </c>
      <c r="AA20" s="3">
        <v>151</v>
      </c>
      <c r="AB20" s="1">
        <v>0.875</v>
      </c>
      <c r="AC20" s="1">
        <v>2.78</v>
      </c>
      <c r="AD20">
        <v>502</v>
      </c>
      <c r="AI20" t="s">
        <v>18</v>
      </c>
      <c r="AJ20">
        <v>44</v>
      </c>
      <c r="AL20" t="s">
        <v>90</v>
      </c>
      <c r="AM20" t="s">
        <v>91</v>
      </c>
    </row>
    <row r="21" spans="1:47">
      <c r="A21" t="s">
        <v>92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93.63</v>
      </c>
      <c r="J21">
        <v>0</v>
      </c>
      <c r="K21">
        <v>0</v>
      </c>
      <c r="L21">
        <v>0.66</v>
      </c>
      <c r="M21">
        <v>0</v>
      </c>
      <c r="N21">
        <v>0</v>
      </c>
      <c r="O21">
        <v>0.04</v>
      </c>
      <c r="P21">
        <v>0</v>
      </c>
      <c r="Q21">
        <v>0</v>
      </c>
      <c r="R21">
        <v>1.69</v>
      </c>
      <c r="S21">
        <v>0</v>
      </c>
      <c r="T21">
        <v>0</v>
      </c>
      <c r="U21">
        <v>3.88</v>
      </c>
      <c r="V21">
        <v>0.1</v>
      </c>
      <c r="W21">
        <v>0</v>
      </c>
      <c r="X21">
        <v>0</v>
      </c>
      <c r="Y21">
        <v>0</v>
      </c>
      <c r="Z21" s="1">
        <f t="shared" si="0"/>
        <v>72.257300000000015</v>
      </c>
      <c r="AA21" s="3">
        <v>125</v>
      </c>
      <c r="AB21" s="1">
        <v>0.9</v>
      </c>
      <c r="AC21" s="1">
        <v>2.6779999999999999</v>
      </c>
      <c r="AD21">
        <v>503</v>
      </c>
      <c r="AI21" t="s">
        <v>19</v>
      </c>
      <c r="AJ21">
        <v>94</v>
      </c>
      <c r="AL21" t="s">
        <v>93</v>
      </c>
      <c r="AM21" t="s">
        <v>94</v>
      </c>
    </row>
    <row r="22" spans="1:47">
      <c r="A22" t="s">
        <v>95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88.42</v>
      </c>
      <c r="J22">
        <v>0</v>
      </c>
      <c r="K22">
        <v>11.58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 s="1">
        <f t="shared" si="0"/>
        <v>66.020600000000002</v>
      </c>
      <c r="AA22" s="3">
        <v>121</v>
      </c>
      <c r="AB22" s="1">
        <v>0.96299999999999997</v>
      </c>
      <c r="AC22" s="1">
        <v>2.66</v>
      </c>
      <c r="AD22">
        <v>649</v>
      </c>
      <c r="AI22" t="s">
        <v>20</v>
      </c>
      <c r="AJ22">
        <v>97</v>
      </c>
      <c r="AL22" t="s">
        <v>96</v>
      </c>
      <c r="AM22" t="s">
        <v>92</v>
      </c>
    </row>
    <row r="23" spans="1:47">
      <c r="A23" t="s">
        <v>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100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 s="1">
        <f t="shared" si="0"/>
        <v>71</v>
      </c>
      <c r="AA23" s="3">
        <v>236</v>
      </c>
      <c r="AB23" s="1">
        <v>0.89</v>
      </c>
      <c r="AC23" s="1">
        <v>2.7</v>
      </c>
      <c r="AD23">
        <v>660</v>
      </c>
      <c r="AI23" t="s">
        <v>21</v>
      </c>
      <c r="AJ23">
        <v>62</v>
      </c>
      <c r="AL23" t="s">
        <v>97</v>
      </c>
      <c r="AM23" t="s">
        <v>95</v>
      </c>
    </row>
    <row r="24" spans="1:47">
      <c r="A24" t="s">
        <v>98</v>
      </c>
      <c r="B24">
        <v>17.68</v>
      </c>
      <c r="C24">
        <v>53.89</v>
      </c>
      <c r="D24">
        <v>21.23</v>
      </c>
      <c r="E24">
        <v>1.85</v>
      </c>
      <c r="F24">
        <v>0</v>
      </c>
      <c r="G24">
        <v>3.19</v>
      </c>
      <c r="H24">
        <v>1.0900000000000001</v>
      </c>
      <c r="I24">
        <v>1.08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 s="1">
        <f t="shared" si="0"/>
        <v>68.684031596840327</v>
      </c>
      <c r="AA24" s="3">
        <v>11.4</v>
      </c>
      <c r="AB24" s="1">
        <v>0.435</v>
      </c>
      <c r="AC24" s="1">
        <v>8.19</v>
      </c>
      <c r="AD24">
        <v>1260</v>
      </c>
      <c r="AI24" t="s">
        <v>22</v>
      </c>
      <c r="AJ24">
        <v>54</v>
      </c>
      <c r="AL24" t="s">
        <v>99</v>
      </c>
      <c r="AM24" t="s">
        <v>7</v>
      </c>
    </row>
    <row r="25" spans="1:47">
      <c r="A25" t="s">
        <v>100</v>
      </c>
      <c r="B25">
        <v>0</v>
      </c>
      <c r="C25">
        <v>0</v>
      </c>
      <c r="D25">
        <v>0.08</v>
      </c>
      <c r="E25">
        <v>0</v>
      </c>
      <c r="F25">
        <v>0</v>
      </c>
      <c r="G25">
        <v>0</v>
      </c>
      <c r="H25">
        <v>0</v>
      </c>
      <c r="I25">
        <v>94.64</v>
      </c>
      <c r="J25">
        <v>0</v>
      </c>
      <c r="K25">
        <v>0</v>
      </c>
      <c r="L25">
        <v>4.9400000000000004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0.34</v>
      </c>
      <c r="U25">
        <v>0</v>
      </c>
      <c r="V25">
        <v>0</v>
      </c>
      <c r="W25">
        <v>0</v>
      </c>
      <c r="X25">
        <v>0</v>
      </c>
      <c r="Y25">
        <v>0</v>
      </c>
      <c r="Z25" s="1">
        <f t="shared" si="0"/>
        <v>71.05</v>
      </c>
      <c r="AA25" s="3">
        <v>117</v>
      </c>
      <c r="AB25" s="1">
        <v>0.9</v>
      </c>
      <c r="AC25" s="1">
        <v>2.66</v>
      </c>
      <c r="AD25">
        <v>591</v>
      </c>
      <c r="AI25" t="s">
        <v>23</v>
      </c>
      <c r="AJ25">
        <v>70</v>
      </c>
      <c r="AL25" t="s">
        <v>101</v>
      </c>
      <c r="AM25" t="s">
        <v>102</v>
      </c>
    </row>
    <row r="26" spans="1:47">
      <c r="A26" t="s">
        <v>102</v>
      </c>
      <c r="B26">
        <v>1.22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98.78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s="1">
        <f t="shared" si="0"/>
        <v>70.9268</v>
      </c>
      <c r="AA26" s="3">
        <v>150</v>
      </c>
      <c r="AB26" s="1">
        <f>AF26/AG26</f>
        <v>0.8970832101323698</v>
      </c>
      <c r="AC26" s="1">
        <v>2.76</v>
      </c>
      <c r="AD26">
        <v>653</v>
      </c>
      <c r="AF26" s="2">
        <v>24.329793742</v>
      </c>
      <c r="AG26" s="2">
        <v>27.120999999999999</v>
      </c>
      <c r="AL26" t="s">
        <v>103</v>
      </c>
      <c r="AM26" t="s">
        <v>37</v>
      </c>
      <c r="AT26">
        <f>(I26*2.7+B26*7.874)/100</f>
        <v>2.7631228000000005</v>
      </c>
    </row>
    <row r="27" spans="1:47">
      <c r="A27" t="s">
        <v>21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100</v>
      </c>
      <c r="X27">
        <v>0</v>
      </c>
      <c r="Y27">
        <v>0</v>
      </c>
      <c r="Z27" s="1">
        <f t="shared" si="0"/>
        <v>62</v>
      </c>
      <c r="AA27" s="3">
        <v>170</v>
      </c>
      <c r="AB27" s="1">
        <v>0.13400000000000001</v>
      </c>
      <c r="AC27" s="1">
        <v>19.3</v>
      </c>
      <c r="AD27">
        <v>3410</v>
      </c>
      <c r="AG27" s="2"/>
      <c r="AL27" t="s">
        <v>104</v>
      </c>
      <c r="AM27" t="s">
        <v>40</v>
      </c>
    </row>
    <row r="28" spans="1:47">
      <c r="A28" t="s">
        <v>105</v>
      </c>
      <c r="B28">
        <v>0</v>
      </c>
      <c r="C28">
        <v>96.78</v>
      </c>
      <c r="D28">
        <v>0</v>
      </c>
      <c r="E28">
        <v>0</v>
      </c>
      <c r="F28">
        <v>0</v>
      </c>
      <c r="G28">
        <v>3.22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 s="1">
        <f t="shared" si="0"/>
        <v>72.2898</v>
      </c>
      <c r="AA28" s="3">
        <v>70.400000000000006</v>
      </c>
      <c r="AB28" s="1">
        <v>0.63619000000000003</v>
      </c>
      <c r="AC28" s="1">
        <v>8.9090000000000007</v>
      </c>
      <c r="AD28" s="1">
        <v>1435</v>
      </c>
      <c r="AF28" s="4"/>
      <c r="AL28" t="s">
        <v>106</v>
      </c>
      <c r="AM28" t="s">
        <v>107</v>
      </c>
    </row>
    <row r="29" spans="1:47">
      <c r="A29" t="s">
        <v>108</v>
      </c>
      <c r="B29">
        <v>95.25</v>
      </c>
      <c r="C29">
        <v>0</v>
      </c>
      <c r="D29">
        <v>2.66</v>
      </c>
      <c r="E29">
        <v>0.57999999999999996</v>
      </c>
      <c r="F29">
        <v>0</v>
      </c>
      <c r="G29">
        <v>0</v>
      </c>
      <c r="H29">
        <v>0</v>
      </c>
      <c r="I29">
        <v>0</v>
      </c>
      <c r="J29">
        <v>0.22</v>
      </c>
      <c r="K29">
        <v>0</v>
      </c>
      <c r="L29">
        <v>0</v>
      </c>
      <c r="M29">
        <v>0</v>
      </c>
      <c r="N29">
        <v>0</v>
      </c>
      <c r="O29">
        <v>0</v>
      </c>
      <c r="P29">
        <v>1.29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 s="1">
        <f t="shared" si="0"/>
        <v>64.407200000000003</v>
      </c>
      <c r="AA29" s="3">
        <v>35.729999999999997</v>
      </c>
      <c r="AB29" s="1">
        <v>0.70499999999999996</v>
      </c>
      <c r="AC29" s="1">
        <v>7.8</v>
      </c>
      <c r="AD29">
        <v>1500</v>
      </c>
      <c r="AL29" t="s">
        <v>109</v>
      </c>
      <c r="AM29" t="s">
        <v>110</v>
      </c>
    </row>
    <row r="30" spans="1:47">
      <c r="A30" t="s">
        <v>111</v>
      </c>
      <c r="B30">
        <v>0</v>
      </c>
      <c r="C30">
        <v>50</v>
      </c>
      <c r="D30">
        <v>0</v>
      </c>
      <c r="E30">
        <v>0</v>
      </c>
      <c r="F30">
        <v>0</v>
      </c>
      <c r="G30">
        <v>0</v>
      </c>
      <c r="H30">
        <v>50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 s="1">
        <f t="shared" si="0"/>
        <v>63.5</v>
      </c>
      <c r="AA30" s="3">
        <v>29.62</v>
      </c>
      <c r="AB30" s="1">
        <v>0.57179999999999997</v>
      </c>
      <c r="AC30" s="1">
        <v>6.4710000000000001</v>
      </c>
      <c r="AD30">
        <v>1410</v>
      </c>
      <c r="AL30" t="s">
        <v>112</v>
      </c>
      <c r="AM30" t="s">
        <v>87</v>
      </c>
    </row>
    <row r="31" spans="1:47">
      <c r="A31" t="s">
        <v>113</v>
      </c>
      <c r="B31">
        <v>0</v>
      </c>
      <c r="C31">
        <v>0</v>
      </c>
      <c r="D31">
        <v>0</v>
      </c>
      <c r="E31">
        <v>0</v>
      </c>
      <c r="F31">
        <v>0</v>
      </c>
      <c r="G31">
        <v>14</v>
      </c>
      <c r="H31">
        <v>68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18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s="1">
        <f t="shared" si="0"/>
        <v>60.62</v>
      </c>
      <c r="AA31" s="3">
        <v>7.2</v>
      </c>
      <c r="AB31" s="1">
        <v>0.56000000000000005</v>
      </c>
      <c r="AC31" s="1">
        <v>5.66</v>
      </c>
      <c r="AD31">
        <v>1650</v>
      </c>
      <c r="AL31" t="s">
        <v>114</v>
      </c>
      <c r="AM31" t="s">
        <v>98</v>
      </c>
    </row>
    <row r="32" spans="1:47">
      <c r="A32" t="s">
        <v>115</v>
      </c>
      <c r="B32">
        <v>0</v>
      </c>
      <c r="C32">
        <v>0</v>
      </c>
      <c r="D32">
        <v>0</v>
      </c>
      <c r="E32">
        <v>0.99</v>
      </c>
      <c r="F32">
        <v>0</v>
      </c>
      <c r="G32">
        <v>0</v>
      </c>
      <c r="H32">
        <v>85.53</v>
      </c>
      <c r="I32">
        <v>10.59</v>
      </c>
      <c r="J32">
        <v>0</v>
      </c>
      <c r="K32">
        <v>0</v>
      </c>
      <c r="L32">
        <v>0</v>
      </c>
      <c r="M32">
        <v>0</v>
      </c>
      <c r="N32">
        <v>0</v>
      </c>
      <c r="O32">
        <v>2.09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0.8</v>
      </c>
      <c r="Y32">
        <v>0</v>
      </c>
      <c r="Z32" s="1">
        <f t="shared" si="0"/>
        <v>56.945999999999998</v>
      </c>
      <c r="AA32" s="3">
        <v>7.1</v>
      </c>
      <c r="AB32" s="1">
        <v>0.46</v>
      </c>
      <c r="AC32" s="1">
        <v>4.54</v>
      </c>
      <c r="AD32" s="1">
        <v>1700</v>
      </c>
      <c r="AL32" t="s">
        <v>116</v>
      </c>
      <c r="AM32" t="s">
        <v>100</v>
      </c>
    </row>
    <row r="33" spans="1:39">
      <c r="A33" t="s">
        <v>117</v>
      </c>
      <c r="B33">
        <v>0</v>
      </c>
      <c r="C33">
        <v>0</v>
      </c>
      <c r="D33">
        <v>0</v>
      </c>
      <c r="E33">
        <v>3.04</v>
      </c>
      <c r="F33">
        <v>0</v>
      </c>
      <c r="G33">
        <v>0</v>
      </c>
      <c r="H33">
        <v>83.21</v>
      </c>
      <c r="I33">
        <v>10.8</v>
      </c>
      <c r="J33">
        <v>0</v>
      </c>
      <c r="K33">
        <v>0</v>
      </c>
      <c r="L33">
        <v>0</v>
      </c>
      <c r="M33">
        <v>0</v>
      </c>
      <c r="N33">
        <v>0</v>
      </c>
      <c r="O33">
        <v>2.13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0.82</v>
      </c>
      <c r="Y33">
        <v>0</v>
      </c>
      <c r="Z33" s="1">
        <f t="shared" si="0"/>
        <v>57.045299999999997</v>
      </c>
      <c r="AA33" s="3">
        <v>7.7</v>
      </c>
      <c r="AB33" s="1">
        <v>0.5</v>
      </c>
      <c r="AC33" s="1">
        <v>4.6500000000000004</v>
      </c>
      <c r="AD33" s="1">
        <v>1595</v>
      </c>
      <c r="AL33" t="s">
        <v>118</v>
      </c>
      <c r="AM33" t="s">
        <v>119</v>
      </c>
    </row>
    <row r="34" spans="1:39">
      <c r="A34" t="s">
        <v>120</v>
      </c>
      <c r="B34">
        <v>0</v>
      </c>
      <c r="C34">
        <v>0</v>
      </c>
      <c r="D34">
        <v>2.74</v>
      </c>
      <c r="E34">
        <v>2.4700000000000002</v>
      </c>
      <c r="F34">
        <v>0</v>
      </c>
      <c r="G34">
        <v>0</v>
      </c>
      <c r="H34">
        <v>81.33</v>
      </c>
      <c r="I34">
        <v>8.8000000000000007</v>
      </c>
      <c r="J34">
        <v>4.66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 s="1">
        <f t="shared" ref="Z34:Z52" si="5">(B34*AJ$2+C34*AJ$3+D34*AJ$4+E34*AJ$5+F34*AJ$6+G34*AJ$7+H34*AJ$8+I34*AJ$9+J34*AJ$10+K34*AJ$11+L34*AJ$12+M34*AJ$13+N34*AJ$14+O34*AJ$15+P34*AJ$16+Q34*AJ$17+R34*AJ$18+S34*AJ$19+T34*AJ$20+U34*AJ$21+V34*AJ$22+W34*AJ$23+X34*AJ$24+Y34*AJ$25)/SUM(B34:Y34)</f>
        <v>56.980900000000013</v>
      </c>
      <c r="AA34" s="3">
        <v>5.3</v>
      </c>
      <c r="AB34" s="1">
        <v>0.5</v>
      </c>
      <c r="AC34" s="1">
        <v>4.6500000000000004</v>
      </c>
      <c r="AD34" s="1">
        <v>1660</v>
      </c>
      <c r="AL34" t="s">
        <v>121</v>
      </c>
      <c r="AM34" t="s">
        <v>115</v>
      </c>
    </row>
    <row r="35" spans="1:39">
      <c r="A35" t="s">
        <v>122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94.39</v>
      </c>
      <c r="S35">
        <v>0</v>
      </c>
      <c r="T35">
        <v>0</v>
      </c>
      <c r="U35">
        <v>0</v>
      </c>
      <c r="V35">
        <v>0</v>
      </c>
      <c r="W35">
        <v>0</v>
      </c>
      <c r="X35">
        <v>5.61</v>
      </c>
      <c r="Y35">
        <v>0</v>
      </c>
      <c r="Z35" s="1">
        <f t="shared" si="5"/>
        <v>87.980400000000003</v>
      </c>
      <c r="AA35" s="3">
        <v>50</v>
      </c>
      <c r="AB35" s="1">
        <v>0.377</v>
      </c>
      <c r="AC35" s="1">
        <v>8.7799999999999994</v>
      </c>
      <c r="AD35" s="1">
        <v>999</v>
      </c>
      <c r="AL35" t="s">
        <v>123</v>
      </c>
      <c r="AM35" t="s">
        <v>117</v>
      </c>
    </row>
    <row r="36" spans="1:39">
      <c r="A36" t="s">
        <v>16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100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 s="1">
        <f t="shared" si="5"/>
        <v>90</v>
      </c>
      <c r="AA36" s="3">
        <v>385</v>
      </c>
      <c r="AB36" s="1">
        <v>0.38500000000000001</v>
      </c>
      <c r="AC36">
        <v>8.93</v>
      </c>
      <c r="AD36" s="1">
        <v>1083.2</v>
      </c>
      <c r="AL36" t="s">
        <v>124</v>
      </c>
      <c r="AM36" t="s">
        <v>120</v>
      </c>
    </row>
    <row r="37" spans="1:39">
      <c r="A37" t="s">
        <v>125</v>
      </c>
      <c r="B37">
        <v>0</v>
      </c>
      <c r="C37">
        <v>0</v>
      </c>
      <c r="D37">
        <v>1.1000000000000001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0.14000000000000001</v>
      </c>
      <c r="P37">
        <v>0</v>
      </c>
      <c r="Q37">
        <v>0</v>
      </c>
      <c r="R37">
        <v>98.76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 s="1">
        <f t="shared" si="5"/>
        <v>89.66940000000001</v>
      </c>
      <c r="AA37" s="3">
        <v>320</v>
      </c>
      <c r="AB37" s="1">
        <v>0.38</v>
      </c>
      <c r="AC37" s="1">
        <v>8.9</v>
      </c>
      <c r="AD37" s="1">
        <v>1071</v>
      </c>
      <c r="AL37" t="s">
        <v>126</v>
      </c>
      <c r="AM37" t="s">
        <v>122</v>
      </c>
    </row>
    <row r="38" spans="1:39">
      <c r="A38" t="s">
        <v>127</v>
      </c>
      <c r="B38">
        <v>0</v>
      </c>
      <c r="C38">
        <v>0</v>
      </c>
      <c r="D38">
        <v>31.29</v>
      </c>
      <c r="E38">
        <v>3.63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65.08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 s="1">
        <f t="shared" si="5"/>
        <v>65.421700000000001</v>
      </c>
      <c r="AA38" s="3">
        <v>13</v>
      </c>
      <c r="AB38" s="1">
        <v>0.45</v>
      </c>
      <c r="AC38" s="1">
        <v>8.4</v>
      </c>
      <c r="AD38" s="1">
        <v>1290</v>
      </c>
      <c r="AL38" t="s">
        <v>128</v>
      </c>
      <c r="AM38" t="s">
        <v>125</v>
      </c>
    </row>
    <row r="39" spans="1:39">
      <c r="A39" t="s">
        <v>129</v>
      </c>
      <c r="B39">
        <v>15.65</v>
      </c>
      <c r="C39">
        <v>80.48</v>
      </c>
      <c r="D39">
        <v>0</v>
      </c>
      <c r="E39">
        <v>2.71</v>
      </c>
      <c r="F39">
        <v>0</v>
      </c>
      <c r="G39">
        <v>0</v>
      </c>
      <c r="H39">
        <v>0</v>
      </c>
      <c r="I39">
        <v>0</v>
      </c>
      <c r="J39">
        <v>0</v>
      </c>
      <c r="K39">
        <v>0.63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0.54</v>
      </c>
      <c r="U39">
        <v>0</v>
      </c>
      <c r="V39">
        <v>0</v>
      </c>
      <c r="W39">
        <v>0</v>
      </c>
      <c r="X39">
        <v>0</v>
      </c>
      <c r="Y39">
        <v>0</v>
      </c>
      <c r="Z39" s="1">
        <f t="shared" si="5"/>
        <v>70.096890310968917</v>
      </c>
      <c r="AA39" s="3">
        <v>19.6648</v>
      </c>
      <c r="AB39" s="1">
        <v>0.5</v>
      </c>
      <c r="AC39" s="1">
        <v>8.74</v>
      </c>
      <c r="AD39" s="1">
        <v>1423</v>
      </c>
      <c r="AL39" t="s">
        <v>130</v>
      </c>
      <c r="AM39" t="s">
        <v>127</v>
      </c>
    </row>
    <row r="40" spans="1:39">
      <c r="A40" t="s">
        <v>131</v>
      </c>
      <c r="B40">
        <v>19.23</v>
      </c>
      <c r="C40">
        <v>45.26</v>
      </c>
      <c r="D40">
        <v>23.91</v>
      </c>
      <c r="E40">
        <v>5.3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4.71</v>
      </c>
      <c r="Q40">
        <v>1.44</v>
      </c>
      <c r="R40">
        <v>0</v>
      </c>
      <c r="S40">
        <v>0</v>
      </c>
      <c r="T40">
        <v>0</v>
      </c>
      <c r="U40">
        <v>0</v>
      </c>
      <c r="V40">
        <v>0</v>
      </c>
      <c r="W40">
        <v>0.15</v>
      </c>
      <c r="X40">
        <v>0</v>
      </c>
      <c r="Y40">
        <v>0</v>
      </c>
      <c r="Z40" s="1">
        <f t="shared" si="5"/>
        <v>65.5535</v>
      </c>
      <c r="AA40" s="3">
        <v>11.6</v>
      </c>
      <c r="AB40" s="1">
        <v>0.46100000000000002</v>
      </c>
      <c r="AC40" s="1">
        <v>8.23</v>
      </c>
      <c r="AD40" s="1">
        <v>1260</v>
      </c>
      <c r="AL40" t="s">
        <v>132</v>
      </c>
      <c r="AM40" t="s">
        <v>133</v>
      </c>
    </row>
    <row r="41" spans="1:39">
      <c r="A41" t="s">
        <v>134</v>
      </c>
      <c r="B41">
        <v>2.75</v>
      </c>
      <c r="C41">
        <v>63.14</v>
      </c>
      <c r="D41">
        <v>24.33</v>
      </c>
      <c r="E41">
        <v>8.9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0.89</v>
      </c>
      <c r="X41">
        <v>0</v>
      </c>
      <c r="Y41">
        <v>0</v>
      </c>
      <c r="Z41" s="1">
        <f t="shared" si="5"/>
        <v>68.283171682831707</v>
      </c>
      <c r="AA41" s="3">
        <v>9.4</v>
      </c>
      <c r="AB41" s="1">
        <v>0.42199999999999999</v>
      </c>
      <c r="AC41" s="1">
        <v>8.6199999999999992</v>
      </c>
      <c r="AD41" s="1">
        <v>1354</v>
      </c>
      <c r="AL41" s="3" t="s">
        <v>135</v>
      </c>
      <c r="AM41" t="s">
        <v>136</v>
      </c>
    </row>
    <row r="42" spans="1:39">
      <c r="A42" t="s">
        <v>0</v>
      </c>
      <c r="B42">
        <v>100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 s="1">
        <f t="shared" si="5"/>
        <v>65</v>
      </c>
      <c r="AA42" s="3">
        <v>76.2</v>
      </c>
      <c r="AB42" s="1">
        <v>0.44</v>
      </c>
      <c r="AC42" s="1">
        <v>7.87</v>
      </c>
      <c r="AD42" s="1">
        <v>1535</v>
      </c>
      <c r="AL42" t="s">
        <v>137</v>
      </c>
      <c r="AM42" t="s">
        <v>129</v>
      </c>
    </row>
    <row r="43" spans="1:39">
      <c r="A43" t="s">
        <v>138</v>
      </c>
      <c r="B43">
        <v>99.49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0.51</v>
      </c>
      <c r="U43">
        <v>0</v>
      </c>
      <c r="V43">
        <v>0</v>
      </c>
      <c r="W43">
        <v>0</v>
      </c>
      <c r="X43">
        <v>0</v>
      </c>
      <c r="Y43">
        <v>0</v>
      </c>
      <c r="Z43" s="1">
        <f t="shared" si="5"/>
        <v>64.892899999999997</v>
      </c>
      <c r="AA43" s="3">
        <v>65.2</v>
      </c>
      <c r="AB43" s="1">
        <v>0.48099999999999998</v>
      </c>
      <c r="AC43" s="1">
        <v>7.8719999999999999</v>
      </c>
      <c r="AD43" s="1">
        <v>1426</v>
      </c>
      <c r="AL43" t="s">
        <v>139</v>
      </c>
      <c r="AM43" t="s">
        <v>131</v>
      </c>
    </row>
    <row r="44" spans="1:39">
      <c r="A44" t="s">
        <v>140</v>
      </c>
      <c r="B44">
        <v>68.349999999999994</v>
      </c>
      <c r="C44">
        <v>17.66</v>
      </c>
      <c r="D44">
        <v>0.55000000000000004</v>
      </c>
      <c r="E44">
        <v>3</v>
      </c>
      <c r="F44">
        <v>0</v>
      </c>
      <c r="G44">
        <v>0</v>
      </c>
      <c r="H44">
        <v>1.2</v>
      </c>
      <c r="I44">
        <v>0.21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0.14000000000000001</v>
      </c>
      <c r="Q44">
        <v>8.7899999999999991</v>
      </c>
      <c r="R44">
        <v>0</v>
      </c>
      <c r="S44">
        <v>0</v>
      </c>
      <c r="T44">
        <v>0.1</v>
      </c>
      <c r="U44">
        <v>0</v>
      </c>
      <c r="V44">
        <v>0</v>
      </c>
      <c r="W44">
        <v>0</v>
      </c>
      <c r="X44">
        <v>0</v>
      </c>
      <c r="Y44">
        <v>0</v>
      </c>
      <c r="Z44" s="1">
        <f t="shared" si="5"/>
        <v>66.009400000000014</v>
      </c>
      <c r="AA44" s="3">
        <v>15.8</v>
      </c>
      <c r="AB44" s="1">
        <v>0.43</v>
      </c>
      <c r="AC44" s="1">
        <v>8.0500000000000007</v>
      </c>
      <c r="AD44" s="1">
        <v>1364</v>
      </c>
      <c r="AL44" t="s">
        <v>141</v>
      </c>
      <c r="AM44" t="s">
        <v>138</v>
      </c>
    </row>
    <row r="45" spans="1:39">
      <c r="A45" t="s">
        <v>142</v>
      </c>
      <c r="B45">
        <v>70.349999999999994</v>
      </c>
      <c r="C45">
        <v>9.43</v>
      </c>
      <c r="D45">
        <v>20.22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 s="1">
        <f t="shared" si="5"/>
        <v>65.25569999999999</v>
      </c>
      <c r="AA45" s="3">
        <v>15.2</v>
      </c>
      <c r="AB45" s="1">
        <v>0.5</v>
      </c>
      <c r="AC45" s="1">
        <v>8</v>
      </c>
      <c r="AD45" s="1">
        <v>1400</v>
      </c>
      <c r="AL45" t="s">
        <v>143</v>
      </c>
      <c r="AM45" t="s">
        <v>140</v>
      </c>
    </row>
    <row r="46" spans="1:39">
      <c r="A46" t="s">
        <v>144</v>
      </c>
      <c r="B46">
        <v>64.14</v>
      </c>
      <c r="C46">
        <v>5.63</v>
      </c>
      <c r="D46">
        <v>21.2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9.0299999999999994</v>
      </c>
      <c r="U46">
        <v>0</v>
      </c>
      <c r="V46">
        <v>0</v>
      </c>
      <c r="W46">
        <v>0</v>
      </c>
      <c r="X46">
        <v>0</v>
      </c>
      <c r="Y46">
        <v>0</v>
      </c>
      <c r="Z46" s="1">
        <f t="shared" si="5"/>
        <v>63.073799999999991</v>
      </c>
      <c r="AA46" s="3">
        <v>13.8</v>
      </c>
      <c r="AB46" s="1">
        <v>0.48</v>
      </c>
      <c r="AC46" s="1">
        <v>7.83</v>
      </c>
      <c r="AD46" s="1">
        <v>1417.44</v>
      </c>
      <c r="AL46" t="s">
        <v>145</v>
      </c>
      <c r="AM46" t="s">
        <v>142</v>
      </c>
    </row>
    <row r="47" spans="1:39">
      <c r="A47" t="s">
        <v>146</v>
      </c>
      <c r="B47">
        <v>75.38</v>
      </c>
      <c r="C47">
        <v>3.79</v>
      </c>
      <c r="D47">
        <v>17.14</v>
      </c>
      <c r="E47">
        <v>0</v>
      </c>
      <c r="F47">
        <v>0.06</v>
      </c>
      <c r="G47">
        <v>0.12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3.51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 s="1">
        <f t="shared" si="5"/>
        <v>65.826999999999984</v>
      </c>
      <c r="AA47" s="3">
        <v>17.899999999999999</v>
      </c>
      <c r="AB47" s="1">
        <v>0.46</v>
      </c>
      <c r="AC47" s="1">
        <v>7.8</v>
      </c>
      <c r="AD47" s="1">
        <v>1404</v>
      </c>
      <c r="AL47" t="s">
        <v>147</v>
      </c>
      <c r="AM47" t="s">
        <v>144</v>
      </c>
    </row>
    <row r="48" spans="1:39">
      <c r="A48" t="s">
        <v>148</v>
      </c>
      <c r="B48">
        <v>96.4</v>
      </c>
      <c r="C48">
        <v>0</v>
      </c>
      <c r="D48">
        <v>1.06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0.59</v>
      </c>
      <c r="L48">
        <v>0</v>
      </c>
      <c r="M48">
        <v>0</v>
      </c>
      <c r="N48">
        <v>0</v>
      </c>
      <c r="O48">
        <v>0</v>
      </c>
      <c r="P48">
        <v>0.74</v>
      </c>
      <c r="Q48">
        <v>0</v>
      </c>
      <c r="R48">
        <v>0</v>
      </c>
      <c r="S48">
        <v>0</v>
      </c>
      <c r="T48">
        <v>1.21</v>
      </c>
      <c r="U48">
        <v>0</v>
      </c>
      <c r="V48">
        <v>0</v>
      </c>
      <c r="W48">
        <v>0</v>
      </c>
      <c r="X48">
        <v>0</v>
      </c>
      <c r="Y48">
        <v>0</v>
      </c>
      <c r="Z48" s="1">
        <f t="shared" si="5"/>
        <v>64.225200000000001</v>
      </c>
      <c r="AA48" s="3">
        <v>52</v>
      </c>
      <c r="AB48" s="1">
        <v>0.47</v>
      </c>
      <c r="AC48" s="1">
        <v>7.85</v>
      </c>
      <c r="AD48" s="1">
        <v>1480.57</v>
      </c>
      <c r="AL48" t="s">
        <v>149</v>
      </c>
      <c r="AM48" t="s">
        <v>146</v>
      </c>
    </row>
    <row r="49" spans="1:39">
      <c r="A49" t="s">
        <v>150</v>
      </c>
      <c r="B49">
        <v>95.61</v>
      </c>
      <c r="C49">
        <v>0</v>
      </c>
      <c r="D49">
        <v>1.1100000000000001</v>
      </c>
      <c r="E49">
        <v>0.11</v>
      </c>
      <c r="F49">
        <v>0</v>
      </c>
      <c r="G49">
        <v>0</v>
      </c>
      <c r="H49">
        <v>0</v>
      </c>
      <c r="I49">
        <v>0</v>
      </c>
      <c r="J49">
        <v>0</v>
      </c>
      <c r="K49">
        <v>0.59</v>
      </c>
      <c r="L49">
        <v>0</v>
      </c>
      <c r="M49">
        <v>0</v>
      </c>
      <c r="N49">
        <v>0</v>
      </c>
      <c r="O49">
        <v>0</v>
      </c>
      <c r="P49">
        <v>1.83</v>
      </c>
      <c r="Q49">
        <v>0</v>
      </c>
      <c r="R49">
        <v>0</v>
      </c>
      <c r="S49">
        <v>0</v>
      </c>
      <c r="T49">
        <v>0.75</v>
      </c>
      <c r="U49">
        <v>0</v>
      </c>
      <c r="V49">
        <v>0</v>
      </c>
      <c r="W49">
        <v>0</v>
      </c>
      <c r="X49">
        <v>0</v>
      </c>
      <c r="Y49">
        <v>0</v>
      </c>
      <c r="Z49" s="1">
        <f t="shared" si="5"/>
        <v>63.898900000000005</v>
      </c>
      <c r="AA49" s="3">
        <v>42.5</v>
      </c>
      <c r="AB49" s="1">
        <v>0.47</v>
      </c>
      <c r="AC49" s="1">
        <v>7.8</v>
      </c>
      <c r="AD49" s="1">
        <v>1435.97</v>
      </c>
      <c r="AL49" t="s">
        <v>151</v>
      </c>
      <c r="AM49" t="s">
        <v>148</v>
      </c>
    </row>
    <row r="50" spans="1:39">
      <c r="A50" t="s">
        <v>152</v>
      </c>
      <c r="B50">
        <v>85.36</v>
      </c>
      <c r="C50">
        <v>0</v>
      </c>
      <c r="D50">
        <v>13.73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0.91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 s="1">
        <f t="shared" si="5"/>
        <v>64.379599999999996</v>
      </c>
      <c r="AA50" s="3">
        <v>24.9</v>
      </c>
      <c r="AB50" s="1">
        <v>0.46</v>
      </c>
      <c r="AC50" s="1">
        <v>7.8</v>
      </c>
      <c r="AD50" s="1">
        <v>1455</v>
      </c>
      <c r="AL50" t="s">
        <v>153</v>
      </c>
      <c r="AM50" t="s">
        <v>150</v>
      </c>
    </row>
    <row r="51" spans="1:39">
      <c r="A51" t="s">
        <v>154</v>
      </c>
      <c r="B51">
        <v>60</v>
      </c>
      <c r="C51">
        <v>15</v>
      </c>
      <c r="D51">
        <v>10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15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 s="1">
        <f t="shared" si="5"/>
        <v>66.150000000000006</v>
      </c>
      <c r="AA51" s="1">
        <v>13.66</v>
      </c>
      <c r="AB51" s="1">
        <f>AF51/AG51</f>
        <v>0.45789268019137125</v>
      </c>
      <c r="AC51" s="1">
        <v>7.91</v>
      </c>
      <c r="AD51" s="1">
        <v>1461.75</v>
      </c>
      <c r="AF51">
        <v>25.802802</v>
      </c>
      <c r="AG51" s="2">
        <v>56.351199999999999</v>
      </c>
      <c r="AL51" t="s">
        <v>155</v>
      </c>
      <c r="AM51" t="s">
        <v>152</v>
      </c>
    </row>
    <row r="52" spans="1:39">
      <c r="B52">
        <f>COUNTIF(B2:B51,"&lt;&gt;0")</f>
        <v>17</v>
      </c>
      <c r="C52">
        <f t="shared" ref="C52:Y52" si="6">COUNTIF(C2:C51,"&lt;&gt;0")</f>
        <v>13</v>
      </c>
      <c r="D52">
        <f t="shared" si="6"/>
        <v>20</v>
      </c>
      <c r="E52">
        <f t="shared" si="6"/>
        <v>13</v>
      </c>
      <c r="F52">
        <f t="shared" si="6"/>
        <v>2</v>
      </c>
      <c r="G52">
        <f t="shared" si="6"/>
        <v>5</v>
      </c>
      <c r="H52">
        <f t="shared" si="6"/>
        <v>8</v>
      </c>
      <c r="I52">
        <f t="shared" si="6"/>
        <v>24</v>
      </c>
      <c r="J52">
        <f t="shared" si="6"/>
        <v>3</v>
      </c>
      <c r="K52">
        <f t="shared" si="6"/>
        <v>12</v>
      </c>
      <c r="L52">
        <f t="shared" si="6"/>
        <v>12</v>
      </c>
      <c r="M52">
        <f t="shared" si="6"/>
        <v>1</v>
      </c>
      <c r="N52">
        <f t="shared" si="6"/>
        <v>1</v>
      </c>
      <c r="O52">
        <f t="shared" si="6"/>
        <v>7</v>
      </c>
      <c r="P52">
        <f t="shared" si="6"/>
        <v>6</v>
      </c>
      <c r="Q52">
        <f t="shared" si="6"/>
        <v>4</v>
      </c>
      <c r="R52">
        <f t="shared" si="6"/>
        <v>8</v>
      </c>
      <c r="S52">
        <f t="shared" si="6"/>
        <v>5</v>
      </c>
      <c r="T52">
        <f t="shared" si="6"/>
        <v>8</v>
      </c>
      <c r="U52">
        <f t="shared" si="6"/>
        <v>1</v>
      </c>
      <c r="V52">
        <f t="shared" si="6"/>
        <v>1</v>
      </c>
      <c r="W52">
        <f t="shared" si="6"/>
        <v>3</v>
      </c>
      <c r="X52">
        <f t="shared" si="6"/>
        <v>3</v>
      </c>
      <c r="Y52">
        <f t="shared" si="6"/>
        <v>0</v>
      </c>
      <c r="Z52" s="1"/>
      <c r="AB52" s="1"/>
      <c r="AG52" s="2"/>
    </row>
  </sheetData>
  <autoFilter ref="A1:AD5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Alloys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2023-06-20T02:18:42Z</dcterms:created>
  <dcterms:modified xsi:type="dcterms:W3CDTF">2023-06-20T02:19:16Z</dcterms:modified>
</cp:coreProperties>
</file>