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2018
	-Jafar Maash</t>
      </text>
    </comment>
    <comment authorId="0" ref="G2">
      <text>
        <t xml:space="preserve">2015
	-Jafar Maash</t>
      </text>
    </comment>
    <comment authorId="0" ref="F2">
      <text>
        <t xml:space="preserve">2013
	-Jafar Maash</t>
      </text>
    </comment>
    <comment authorId="0" ref="E2">
      <text>
        <t xml:space="preserve">2010
	-Jafar Maash</t>
      </text>
    </comment>
    <comment authorId="0" ref="D2">
      <text>
        <t xml:space="preserve">2008
	-Jafar Maash</t>
      </text>
    </comment>
    <comment authorId="0" ref="C2">
      <text>
        <t xml:space="preserve">2005
	-Jafar Maash</t>
      </text>
    </comment>
    <comment authorId="0" ref="J2">
      <text>
        <t xml:space="preserve">2021
	-Jafar Maash</t>
      </text>
    </comment>
    <comment authorId="0" ref="H2">
      <text>
        <t xml:space="preserve">2021
	-Jafar Maash</t>
      </text>
    </comment>
    <comment authorId="0" ref="B2">
      <text>
        <t xml:space="preserve">2003
	-Jafar Maash</t>
      </text>
    </comment>
    <comment authorId="0" ref="A80">
      <text>
        <t xml:space="preserve">Strictly speaking the rule is boolean methods that test a condition 
Some methods do an action and return true upon success, but they get counted as a vio here
	-Jafar Maash</t>
      </text>
    </comment>
    <comment authorId="0" ref="K55">
      <text>
        <t xml:space="preserve">Android game with 5 million downloads on google play store
	-Jafar Maash</t>
      </text>
    </comment>
    <comment authorId="0" ref="J62">
      <text>
        <t xml:space="preserve">202 cases of outside underscores like this_
	-Jafar Maash</t>
      </text>
    </comment>
  </commentList>
</comments>
</file>

<file path=xl/sharedStrings.xml><?xml version="1.0" encoding="utf-8"?>
<sst xmlns="http://schemas.openxmlformats.org/spreadsheetml/2006/main" count="305" uniqueCount="126">
  <si>
    <t>LIBRARIES / TOOLS</t>
  </si>
  <si>
    <t>Medians</t>
  </si>
  <si>
    <t>ApacheAnt 1.5.3-1</t>
  </si>
  <si>
    <t>ApacheAnt 1.6.5</t>
  </si>
  <si>
    <t>ApacheAnt 1.7.1</t>
  </si>
  <si>
    <t>ApacheAnt 1.8.0</t>
  </si>
  <si>
    <t>ApacheAnt 1.9.0</t>
  </si>
  <si>
    <t>ApacheAnt 1.9.6</t>
  </si>
  <si>
    <t>ApacheAnt 1.9.16</t>
  </si>
  <si>
    <t>ApacheAnt 1.10.4</t>
  </si>
  <si>
    <t>ApacheAnt 1.10.12</t>
  </si>
  <si>
    <t>Java Design Patterns</t>
  </si>
  <si>
    <t xml:space="preserve">JUnit </t>
  </si>
  <si>
    <t>Arduino</t>
  </si>
  <si>
    <t>Mindustry</t>
  </si>
  <si>
    <t>Signal Android</t>
  </si>
  <si>
    <t>sndcpy</t>
  </si>
  <si>
    <t>termux</t>
  </si>
  <si>
    <t>Tsunami</t>
  </si>
  <si>
    <t>Algorithms</t>
  </si>
  <si>
    <t>baritone</t>
  </si>
  <si>
    <t>dropwizard jobs</t>
  </si>
  <si>
    <t>guava</t>
  </si>
  <si>
    <t>exercism</t>
  </si>
  <si>
    <t>mockito</t>
  </si>
  <si>
    <t>OpenRefine</t>
  </si>
  <si>
    <t>realm</t>
  </si>
  <si>
    <t>spring boot</t>
  </si>
  <si>
    <t>zerocode</t>
  </si>
  <si>
    <t>Total methods</t>
  </si>
  <si>
    <t>Method violations (length)</t>
  </si>
  <si>
    <t>Method violations (case)</t>
  </si>
  <si>
    <t>Total fields</t>
  </si>
  <si>
    <t>Field violations (length)</t>
  </si>
  <si>
    <t>Field violations (case)</t>
  </si>
  <si>
    <t>Field violations (underscore)</t>
  </si>
  <si>
    <t>primary case type</t>
  </si>
  <si>
    <t>camel</t>
  </si>
  <si>
    <t>Combined Total</t>
  </si>
  <si>
    <t>Method Violation %</t>
  </si>
  <si>
    <t>v1.5.3-1</t>
  </si>
  <si>
    <t>v1.6.5</t>
  </si>
  <si>
    <t>v1.7.1</t>
  </si>
  <si>
    <t>v1.8.0</t>
  </si>
  <si>
    <t>v1.9.0</t>
  </si>
  <si>
    <t>v1.9.6</t>
  </si>
  <si>
    <t>v1.9.16</t>
  </si>
  <si>
    <t>v1.10.4</t>
  </si>
  <si>
    <t>v1.10.12</t>
  </si>
  <si>
    <t>Termux</t>
  </si>
  <si>
    <t>Baritone</t>
  </si>
  <si>
    <t>Dropwizard Jobs</t>
  </si>
  <si>
    <t>Guava</t>
  </si>
  <si>
    <t>Exercism</t>
  </si>
  <si>
    <t>Mockito</t>
  </si>
  <si>
    <t>Realm</t>
  </si>
  <si>
    <t>Sprint Boot</t>
  </si>
  <si>
    <t>Zerocode</t>
  </si>
  <si>
    <t>length%</t>
  </si>
  <si>
    <t>Length</t>
  </si>
  <si>
    <t>case%</t>
  </si>
  <si>
    <t>Case</t>
  </si>
  <si>
    <t>Field Violation %</t>
  </si>
  <si>
    <t>POS</t>
  </si>
  <si>
    <t>Java Spec Violations:</t>
  </si>
  <si>
    <t>Binkley Violations:</t>
  </si>
  <si>
    <t>Relf Violations</t>
  </si>
  <si>
    <t>Violations</t>
  </si>
  <si>
    <t>Violation</t>
  </si>
  <si>
    <t>Spring Boot</t>
  </si>
  <si>
    <t>GAMES</t>
  </si>
  <si>
    <t>FreeCol</t>
  </si>
  <si>
    <t xml:space="preserve">Kroniax </t>
  </si>
  <si>
    <t>Stendhal</t>
  </si>
  <si>
    <t>Terasology</t>
  </si>
  <si>
    <t>Cengball</t>
  </si>
  <si>
    <t>Tic tac toe</t>
  </si>
  <si>
    <t>EbbeFlut</t>
  </si>
  <si>
    <t>wbta - "wannabe tempest</t>
  </si>
  <si>
    <t>PuzzleGame - Cocos2d</t>
  </si>
  <si>
    <t>Pixel dungeon</t>
  </si>
  <si>
    <t>Memory game</t>
  </si>
  <si>
    <t>greenwall</t>
  </si>
  <si>
    <t>Camel (98%)</t>
  </si>
  <si>
    <t>Camel (100%)</t>
  </si>
  <si>
    <t>Camel</t>
  </si>
  <si>
    <t>Tempest</t>
  </si>
  <si>
    <t xml:space="preserve">PuzzleGame </t>
  </si>
  <si>
    <t>Greenwall</t>
  </si>
  <si>
    <t>APPLICATIONS</t>
  </si>
  <si>
    <t>Glide</t>
  </si>
  <si>
    <t>AntennaPod</t>
  </si>
  <si>
    <t>appsmith</t>
  </si>
  <si>
    <t>book project</t>
  </si>
  <si>
    <t>glide</t>
  </si>
  <si>
    <t>LanguageTool</t>
  </si>
  <si>
    <t>News Android</t>
  </si>
  <si>
    <t>Open LaTeX Studio</t>
  </si>
  <si>
    <t>SeriesGuide</t>
  </si>
  <si>
    <t>Teammates</t>
  </si>
  <si>
    <t>Appsmith</t>
  </si>
  <si>
    <t>Book Project</t>
  </si>
  <si>
    <t>Rule</t>
  </si>
  <si>
    <t>Games median % violations</t>
  </si>
  <si>
    <t>Libraries/tools median % violations</t>
  </si>
  <si>
    <t>Applications median % violations</t>
  </si>
  <si>
    <t>Long methods</t>
  </si>
  <si>
    <t>Method case violations</t>
  </si>
  <si>
    <t>Long fields</t>
  </si>
  <si>
    <t>Field case violations</t>
  </si>
  <si>
    <t>median rule 4 =</t>
  </si>
  <si>
    <t>Total fields evaluated:</t>
  </si>
  <si>
    <t>median rule 5 =</t>
  </si>
  <si>
    <t>median rule 6 =</t>
  </si>
  <si>
    <t>median rule 7 =</t>
  </si>
  <si>
    <t>violation desc</t>
  </si>
  <si>
    <t>number</t>
  </si>
  <si>
    <t>Fields that aren't nouns, noun phrases, or abbreviations for nouns</t>
  </si>
  <si>
    <t>Method names that aren't verbs or verb phrases</t>
  </si>
  <si>
    <t>Methods that test boolean conditions V not named "isV"</t>
  </si>
  <si>
    <t xml:space="preserve">Non-boolean fields that contain a present tense verb </t>
  </si>
  <si>
    <t>Boolean field names without "is"/"was"/"are"/"should" etc.</t>
  </si>
  <si>
    <t>Field names that are only a verb</t>
  </si>
  <si>
    <t>Field names that are only an adjective</t>
  </si>
  <si>
    <t>Numeric identifier names</t>
  </si>
  <si>
    <t>Identifiers not made up of 2-4 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</si>
</sst>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sz val="11.0"/>
      <color rgb="FF000000"/>
      <name val="Inconsolata"/>
    </font>
    <font>
      <b/>
      <sz val="11.0"/>
      <color theme="1"/>
      <name val="Calibri"/>
      <scheme val="minor"/>
    </font>
    <font>
      <sz val="12.0"/>
      <color rgb="FF000000"/>
      <name val="&quot;Times New Roman&quot;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Font="1"/>
    <xf borderId="0" fillId="2" fontId="4" numFmtId="0" xfId="0" applyAlignment="1" applyFont="1">
      <alignment horizontal="right" vertical="bottom"/>
    </xf>
    <xf borderId="0" fillId="2" fontId="5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2" fontId="6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2" fontId="10" numFmtId="0" xfId="0" applyAlignment="1" applyFont="1">
      <alignment horizontal="right"/>
    </xf>
    <xf borderId="0" fillId="0" fontId="11" numFmtId="0" xfId="0" applyAlignment="1" applyFont="1">
      <alignment horizontal="right" readingOrder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1" fillId="0" fontId="12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horizontal="left"/>
    </xf>
    <xf borderId="0" fillId="2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ApacheAnt POS Violations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Sheet1!$B$39:$J$39</c:f>
              <c:numCache/>
            </c:numRef>
          </c:val>
          <c:smooth val="0"/>
        </c:ser>
        <c:ser>
          <c:idx val="1"/>
          <c:order val="1"/>
          <c:tx>
            <c:strRef>
              <c:f>Sheet1!$A$40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Sheet1!$B$40:$J$40</c:f>
              <c:numCache/>
            </c:numRef>
          </c:val>
          <c:smooth val="0"/>
        </c:ser>
        <c:ser>
          <c:idx val="2"/>
          <c:order val="2"/>
          <c:tx>
            <c:strRef>
              <c:f>Sheet1!$A$41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Sheet1!$B$41:$J$41</c:f>
              <c:numCache/>
            </c:numRef>
          </c:val>
          <c:smooth val="0"/>
        </c:ser>
        <c:ser>
          <c:idx val="3"/>
          <c:order val="3"/>
          <c:tx>
            <c:strRef>
              <c:f>Sheet1!$A$42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Sheet1!$B$42:$J$42</c:f>
              <c:numCache/>
            </c:numRef>
          </c:val>
          <c:smooth val="0"/>
        </c:ser>
        <c:ser>
          <c:idx val="4"/>
          <c:order val="4"/>
          <c:tx>
            <c:strRef>
              <c:f>Sheet1!$A$43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Sheet1!$B$43:$J$43</c:f>
              <c:numCache/>
            </c:numRef>
          </c:val>
          <c:smooth val="0"/>
        </c:ser>
        <c:ser>
          <c:idx val="5"/>
          <c:order val="5"/>
          <c:tx>
            <c:strRef>
              <c:f>Sheet1!$A$44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Sheet1!$B$44:$J$44</c:f>
              <c:numCache/>
            </c:numRef>
          </c:val>
          <c:smooth val="0"/>
        </c:ser>
        <c:ser>
          <c:idx val="6"/>
          <c:order val="6"/>
          <c:tx>
            <c:strRef>
              <c:f>Sheet1!$A$45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Sheet1!$B$45:$J$45</c:f>
              <c:numCache/>
            </c:numRef>
          </c:val>
          <c:smooth val="0"/>
        </c:ser>
        <c:ser>
          <c:idx val="7"/>
          <c:order val="7"/>
          <c:tx>
            <c:strRef>
              <c:f>Sheet1!$A$46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Sheet1!$B$46:$J$46</c:f>
              <c:numCache/>
            </c:numRef>
          </c:val>
          <c:smooth val="0"/>
        </c:ser>
        <c:ser>
          <c:idx val="8"/>
          <c:order val="8"/>
          <c:tx>
            <c:strRef>
              <c:f>Sheet1!$A$47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Sheet1!$B$38:$J$38</c:f>
            </c:strRef>
          </c:cat>
          <c:val>
            <c:numRef>
              <c:f>Sheet1!$B$47:$J$47</c:f>
              <c:numCache/>
            </c:numRef>
          </c:val>
          <c:smooth val="0"/>
        </c:ser>
        <c:axId val="1126408923"/>
        <c:axId val="1567706958"/>
      </c:lineChart>
      <c:catAx>
        <c:axId val="1126408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706958"/>
      </c:catAx>
      <c:valAx>
        <c:axId val="156770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Violations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408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ApacheAnt Methods Percentage Violations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length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Sheet1!$B$14:$J$14</c:f>
            </c:strRef>
          </c:cat>
          <c:val>
            <c:numRef>
              <c:f>Sheet1!$B$15:$J$15</c:f>
              <c:numCache/>
            </c:numRef>
          </c:val>
          <c:smooth val="0"/>
        </c:ser>
        <c:ser>
          <c:idx val="1"/>
          <c:order val="1"/>
          <c:tx>
            <c:v>case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Sheet1!$B$14:$J$14</c:f>
            </c:strRef>
          </c:cat>
          <c:val>
            <c:numRef>
              <c:f>Sheet1!$B$16:$J$16</c:f>
              <c:numCache/>
            </c:numRef>
          </c:val>
          <c:smooth val="0"/>
        </c:ser>
        <c:axId val="711410940"/>
        <c:axId val="255716745"/>
      </c:lineChart>
      <c:catAx>
        <c:axId val="711410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55716745"/>
      </c:catAx>
      <c:valAx>
        <c:axId val="255716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Percentage of Violations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711410940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ApacheAnt Fields Percentage Violations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length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Sheet1!$B$18:$J$18</c:f>
            </c:strRef>
          </c:cat>
          <c:val>
            <c:numRef>
              <c:f>Sheet1!$B$19:$J$19</c:f>
              <c:numCache/>
            </c:numRef>
          </c:val>
          <c:smooth val="0"/>
        </c:ser>
        <c:ser>
          <c:idx val="1"/>
          <c:order val="1"/>
          <c:tx>
            <c:v>case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Sheet1!$B$18:$J$18</c:f>
            </c:strRef>
          </c:cat>
          <c:val>
            <c:numRef>
              <c:f>Sheet1!$B$20:$J$20</c:f>
              <c:numCache/>
            </c:numRef>
          </c:val>
          <c:smooth val="0"/>
        </c:ser>
        <c:axId val="616913876"/>
        <c:axId val="437261134"/>
      </c:lineChart>
      <c:catAx>
        <c:axId val="616913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37261134"/>
      </c:catAx>
      <c:valAx>
        <c:axId val="437261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Percentage of Violations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616913876"/>
      </c:valAx>
    </c:plotArea>
    <c:legend>
      <c:legendPos val="r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</xdr:colOff>
      <xdr:row>55</xdr:row>
      <xdr:rowOff>133350</xdr:rowOff>
    </xdr:from>
    <xdr:ext cx="70866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95250</xdr:colOff>
      <xdr:row>75</xdr:row>
      <xdr:rowOff>19050</xdr:rowOff>
    </xdr:from>
    <xdr:ext cx="5038725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1019175</xdr:colOff>
      <xdr:row>75</xdr:row>
      <xdr:rowOff>19050</xdr:rowOff>
    </xdr:from>
    <xdr:ext cx="60007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0"/>
    <col customWidth="1" min="2" max="2" width="22.29"/>
    <col customWidth="1" min="3" max="3" width="26.86"/>
    <col customWidth="1" min="4" max="4" width="24.29"/>
    <col customWidth="1" min="5" max="5" width="22.57"/>
    <col customWidth="1" min="6" max="6" width="15.57"/>
    <col customWidth="1" min="7" max="7" width="23.43"/>
    <col customWidth="1" min="8" max="8" width="17.43"/>
    <col customWidth="1" min="9" max="9" width="23.71"/>
    <col customWidth="1" min="10" max="10" width="20.57"/>
    <col customWidth="1" min="11" max="11" width="13.43"/>
    <col customWidth="1" min="12" max="12" width="28.86"/>
    <col customWidth="1" min="13" max="13" width="18.86"/>
    <col customWidth="1" min="14" max="14" width="8.71"/>
    <col customWidth="1" min="15" max="15" width="8.14"/>
    <col customWidth="1" min="16" max="16" width="10.14"/>
    <col customWidth="1" min="17" max="17" width="13.71"/>
    <col customWidth="1" min="18" max="18" width="7.14"/>
    <col customWidth="1" min="19" max="19" width="7.57"/>
    <col customWidth="1" min="20" max="20" width="8.43"/>
    <col customWidth="1" min="21" max="21" width="10.71"/>
    <col customWidth="1" min="22" max="22" width="8.57"/>
    <col customWidth="1" min="23" max="23" width="15.43"/>
    <col customWidth="1" min="24" max="24" width="6.57"/>
    <col customWidth="1" min="25" max="25" width="8.71"/>
    <col customWidth="1" min="26" max="26" width="8.29"/>
    <col customWidth="1" min="27" max="27" width="11.43"/>
    <col customWidth="1" min="28" max="28" width="6.57"/>
    <col customWidth="1" min="29" max="29" width="11.29"/>
    <col customWidth="1" min="30" max="30" width="9.14"/>
    <col customWidth="1" min="31" max="31" width="8.71"/>
    <col customWidth="1" min="32" max="33" width="28.86"/>
  </cols>
  <sheetData>
    <row r="1">
      <c r="A1" s="1" t="s">
        <v>0</v>
      </c>
      <c r="B1" s="2"/>
      <c r="D1" s="2"/>
      <c r="E1" s="2"/>
      <c r="F1" s="2"/>
      <c r="G1" s="2"/>
      <c r="H1" s="2"/>
      <c r="I1" s="2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 t="s">
        <v>1</v>
      </c>
      <c r="AF1" s="2"/>
      <c r="AG1" s="2"/>
    </row>
    <row r="2">
      <c r="A2" s="4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M2" s="3" t="s">
        <v>11</v>
      </c>
      <c r="N2" s="5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6"/>
      <c r="AF2" s="6"/>
      <c r="AG2" s="6"/>
    </row>
    <row r="3">
      <c r="A3" s="4" t="s">
        <v>29</v>
      </c>
      <c r="B3" s="7">
        <v>3237.0</v>
      </c>
      <c r="C3" s="7">
        <v>4778.0</v>
      </c>
      <c r="D3" s="7">
        <v>5618.0</v>
      </c>
      <c r="E3" s="7">
        <v>5847.0</v>
      </c>
      <c r="F3" s="7">
        <v>6036.0</v>
      </c>
      <c r="G3" s="7">
        <v>6153.0</v>
      </c>
      <c r="H3" s="7">
        <v>6319.0</v>
      </c>
      <c r="I3" s="7">
        <v>6636.0</v>
      </c>
      <c r="J3" s="7">
        <v>7067.0</v>
      </c>
      <c r="L3" s="4" t="s">
        <v>29</v>
      </c>
      <c r="M3" s="7">
        <v>1852.0</v>
      </c>
      <c r="N3" s="8">
        <v>2083.0</v>
      </c>
      <c r="O3" s="7">
        <v>1259.0</v>
      </c>
      <c r="P3" s="7">
        <v>2864.0</v>
      </c>
      <c r="Q3" s="7">
        <v>12002.0</v>
      </c>
      <c r="R3" s="7">
        <v>18.0</v>
      </c>
      <c r="S3" s="7">
        <v>1487.0</v>
      </c>
      <c r="T3" s="7">
        <v>797.0</v>
      </c>
      <c r="U3" s="9">
        <v>1073.0</v>
      </c>
      <c r="V3" s="9">
        <v>760.0</v>
      </c>
      <c r="W3" s="9">
        <v>55.0</v>
      </c>
      <c r="X3" s="9">
        <v>11708.0</v>
      </c>
      <c r="Y3" s="9">
        <v>2496.0</v>
      </c>
      <c r="Z3" s="9">
        <v>3761.0</v>
      </c>
      <c r="AA3" s="9">
        <v>2655.0</v>
      </c>
      <c r="AB3" s="9">
        <v>4744.0</v>
      </c>
      <c r="AC3" s="9">
        <v>21576.0</v>
      </c>
      <c r="AD3" s="9">
        <v>999.0</v>
      </c>
      <c r="AE3" s="2"/>
      <c r="AF3" s="2"/>
      <c r="AG3" s="2"/>
    </row>
    <row r="4">
      <c r="A4" s="1" t="s">
        <v>30</v>
      </c>
      <c r="B4" s="7">
        <v>334.0</v>
      </c>
      <c r="C4" s="7">
        <v>612.0</v>
      </c>
      <c r="D4" s="7">
        <v>875.0</v>
      </c>
      <c r="E4" s="7">
        <v>951.0</v>
      </c>
      <c r="F4" s="7">
        <v>1019.0</v>
      </c>
      <c r="G4" s="7">
        <v>1047.0</v>
      </c>
      <c r="H4" s="7">
        <v>1154.0</v>
      </c>
      <c r="I4" s="7">
        <v>1327.0</v>
      </c>
      <c r="J4" s="7">
        <v>1507.0</v>
      </c>
      <c r="L4" s="1" t="s">
        <v>30</v>
      </c>
      <c r="M4" s="7">
        <v>381.0</v>
      </c>
      <c r="N4" s="8">
        <v>893.0</v>
      </c>
      <c r="O4" s="7">
        <v>193.0</v>
      </c>
      <c r="P4" s="7">
        <v>55.0</v>
      </c>
      <c r="Q4" s="7">
        <v>4225.0</v>
      </c>
      <c r="R4" s="7">
        <v>2.0</v>
      </c>
      <c r="S4" s="7">
        <v>605.0</v>
      </c>
      <c r="T4" s="7">
        <v>503.0</v>
      </c>
      <c r="U4" s="9">
        <v>247.0</v>
      </c>
      <c r="V4" s="9">
        <v>64.0</v>
      </c>
      <c r="W4" s="9">
        <v>21.0</v>
      </c>
      <c r="X4" s="9">
        <v>5940.0</v>
      </c>
      <c r="Y4" s="9">
        <v>1438.0</v>
      </c>
      <c r="Z4" s="9">
        <v>2232.0</v>
      </c>
      <c r="AA4" s="9">
        <v>713.0</v>
      </c>
      <c r="AB4" s="9">
        <v>2283.0</v>
      </c>
      <c r="AC4" s="9">
        <v>12271.0</v>
      </c>
      <c r="AD4" s="9">
        <v>443.0</v>
      </c>
      <c r="AE4" s="2"/>
      <c r="AF4" s="2"/>
      <c r="AG4" s="2"/>
    </row>
    <row r="5">
      <c r="A5" s="1" t="s">
        <v>31</v>
      </c>
      <c r="B5" s="7">
        <v>42.0</v>
      </c>
      <c r="C5" s="7">
        <v>67.0</v>
      </c>
      <c r="D5" s="7">
        <v>110.0</v>
      </c>
      <c r="E5" s="7">
        <v>92.0</v>
      </c>
      <c r="F5" s="7">
        <v>97.0</v>
      </c>
      <c r="G5" s="7">
        <v>87.0</v>
      </c>
      <c r="H5" s="7">
        <v>100.0</v>
      </c>
      <c r="I5" s="7">
        <v>92.0</v>
      </c>
      <c r="J5" s="7">
        <v>103.0</v>
      </c>
      <c r="L5" s="1" t="s">
        <v>31</v>
      </c>
      <c r="M5" s="7">
        <v>8.0</v>
      </c>
      <c r="N5" s="8">
        <v>37.0</v>
      </c>
      <c r="O5" s="7">
        <v>7.0</v>
      </c>
      <c r="P5" s="7">
        <v>50.0</v>
      </c>
      <c r="Q5" s="7">
        <v>367.0</v>
      </c>
      <c r="R5" s="7">
        <v>0.0</v>
      </c>
      <c r="S5" s="7">
        <v>13.0</v>
      </c>
      <c r="T5" s="7">
        <v>129.0</v>
      </c>
      <c r="U5" s="9">
        <v>29.0</v>
      </c>
      <c r="V5" s="9">
        <v>15.0</v>
      </c>
      <c r="W5" s="9">
        <v>0.0</v>
      </c>
      <c r="X5" s="9">
        <v>123.0</v>
      </c>
      <c r="Y5" s="9">
        <v>33.0</v>
      </c>
      <c r="Z5" s="9">
        <v>156.0</v>
      </c>
      <c r="AA5" s="9">
        <v>377.0</v>
      </c>
      <c r="AB5" s="9">
        <v>311.0</v>
      </c>
      <c r="AC5" s="9">
        <v>322.0</v>
      </c>
      <c r="AD5" s="9">
        <v>62.0</v>
      </c>
      <c r="AE5" s="2"/>
      <c r="AF5" s="2"/>
      <c r="AG5" s="2"/>
    </row>
    <row r="6">
      <c r="A6" s="10" t="s">
        <v>32</v>
      </c>
      <c r="B6" s="7">
        <v>3969.0</v>
      </c>
      <c r="C6" s="7">
        <v>5231.0</v>
      </c>
      <c r="D6" s="7">
        <v>5890.0</v>
      </c>
      <c r="E6" s="7">
        <v>6196.0</v>
      </c>
      <c r="F6" s="7">
        <v>6430.0</v>
      </c>
      <c r="G6" s="7">
        <v>6558.0</v>
      </c>
      <c r="H6" s="7">
        <v>6674.0</v>
      </c>
      <c r="I6" s="7">
        <v>6651.0</v>
      </c>
      <c r="J6" s="7">
        <v>6930.0</v>
      </c>
      <c r="L6" s="10" t="s">
        <v>32</v>
      </c>
      <c r="M6" s="7">
        <v>2130.0</v>
      </c>
      <c r="N6" s="8">
        <v>1018.0</v>
      </c>
      <c r="O6" s="7">
        <v>1957.0</v>
      </c>
      <c r="P6" s="7">
        <v>4895.0</v>
      </c>
      <c r="Q6" s="7">
        <v>11695.0</v>
      </c>
      <c r="R6" s="7">
        <v>38.0</v>
      </c>
      <c r="S6" s="7">
        <v>2221.0</v>
      </c>
      <c r="T6" s="7">
        <v>520.0</v>
      </c>
      <c r="U6" s="9">
        <v>1234.0</v>
      </c>
      <c r="V6" s="9">
        <v>1366.0</v>
      </c>
      <c r="W6" s="9">
        <v>105.0</v>
      </c>
      <c r="X6" s="9">
        <v>6321.0</v>
      </c>
      <c r="Y6" s="9">
        <v>937.0</v>
      </c>
      <c r="Z6" s="9">
        <v>1683.0</v>
      </c>
      <c r="AA6" s="9">
        <v>3436.0</v>
      </c>
      <c r="AB6" s="9">
        <v>3764.0</v>
      </c>
      <c r="AC6" s="9">
        <v>8015.0</v>
      </c>
      <c r="AD6" s="9">
        <v>960.0</v>
      </c>
      <c r="AE6" s="2"/>
      <c r="AF6" s="2"/>
      <c r="AG6" s="2"/>
    </row>
    <row r="7">
      <c r="A7" s="1" t="s">
        <v>33</v>
      </c>
      <c r="B7" s="7">
        <v>131.0</v>
      </c>
      <c r="C7" s="7">
        <v>180.0</v>
      </c>
      <c r="D7" s="7">
        <v>249.0</v>
      </c>
      <c r="E7" s="7">
        <v>281.0</v>
      </c>
      <c r="F7" s="7">
        <v>321.0</v>
      </c>
      <c r="G7" s="7">
        <v>344.0</v>
      </c>
      <c r="H7" s="7">
        <v>354.0</v>
      </c>
      <c r="I7" s="7">
        <v>358.0</v>
      </c>
      <c r="J7" s="7">
        <v>419.0</v>
      </c>
      <c r="L7" s="1" t="s">
        <v>33</v>
      </c>
      <c r="M7" s="7">
        <v>108.0</v>
      </c>
      <c r="N7" s="8">
        <v>77.0</v>
      </c>
      <c r="O7" s="7">
        <v>129.0</v>
      </c>
      <c r="P7" s="7">
        <v>45.0</v>
      </c>
      <c r="Q7" s="7">
        <v>1590.0</v>
      </c>
      <c r="R7" s="7">
        <v>5.0</v>
      </c>
      <c r="S7" s="7">
        <v>738.0</v>
      </c>
      <c r="T7" s="7">
        <v>72.0</v>
      </c>
      <c r="U7" s="9">
        <v>14.0</v>
      </c>
      <c r="V7" s="9">
        <v>109.0</v>
      </c>
      <c r="W7" s="9">
        <v>13.0</v>
      </c>
      <c r="X7" s="9">
        <v>539.0</v>
      </c>
      <c r="Y7" s="9">
        <v>43.0</v>
      </c>
      <c r="Z7" s="9">
        <v>159.0</v>
      </c>
      <c r="AA7" s="9">
        <v>222.0</v>
      </c>
      <c r="AB7" s="9">
        <v>865.0</v>
      </c>
      <c r="AC7" s="9">
        <v>972.0</v>
      </c>
      <c r="AD7" s="9">
        <v>110.0</v>
      </c>
      <c r="AE7" s="2"/>
      <c r="AF7" s="2"/>
      <c r="AG7" s="2"/>
    </row>
    <row r="8">
      <c r="A8" s="11" t="s">
        <v>34</v>
      </c>
      <c r="B8" s="12">
        <v>560.0</v>
      </c>
      <c r="C8" s="12">
        <v>671.0</v>
      </c>
      <c r="D8" s="12">
        <v>678.0</v>
      </c>
      <c r="E8" s="12">
        <v>711.0</v>
      </c>
      <c r="F8" s="12">
        <v>731.0</v>
      </c>
      <c r="G8" s="12">
        <v>726.0</v>
      </c>
      <c r="H8" s="12">
        <v>753.0</v>
      </c>
      <c r="I8" s="12">
        <v>701.0</v>
      </c>
      <c r="J8" s="12">
        <v>734.0</v>
      </c>
      <c r="K8" s="13"/>
      <c r="L8" s="11" t="s">
        <v>34</v>
      </c>
      <c r="M8" s="12">
        <v>358.0</v>
      </c>
      <c r="N8" s="14">
        <v>63.0</v>
      </c>
      <c r="O8" s="12">
        <v>93.0</v>
      </c>
      <c r="P8" s="12">
        <v>437.0</v>
      </c>
      <c r="Q8" s="12">
        <v>739.0</v>
      </c>
      <c r="R8" s="12">
        <v>1.0</v>
      </c>
      <c r="S8" s="12">
        <v>79.0</v>
      </c>
      <c r="T8" s="12">
        <v>6.0</v>
      </c>
      <c r="U8" s="15">
        <v>217.0</v>
      </c>
      <c r="V8" s="15">
        <v>112.0</v>
      </c>
      <c r="W8" s="15">
        <v>2.0</v>
      </c>
      <c r="X8" s="15">
        <v>410.0</v>
      </c>
      <c r="Y8" s="15">
        <v>40.0</v>
      </c>
      <c r="Z8" s="15">
        <v>101.0</v>
      </c>
      <c r="AA8" s="15">
        <v>210.0</v>
      </c>
      <c r="AB8" s="15">
        <v>573.0</v>
      </c>
      <c r="AC8" s="15">
        <v>110.0</v>
      </c>
      <c r="AD8" s="15">
        <v>55.0</v>
      </c>
      <c r="AE8" s="16"/>
      <c r="AF8" s="16"/>
      <c r="AG8" s="16"/>
    </row>
    <row r="9">
      <c r="A9" s="1" t="s">
        <v>35</v>
      </c>
      <c r="B9" s="7">
        <v>0.0</v>
      </c>
      <c r="C9" s="7">
        <v>4.0</v>
      </c>
      <c r="D9" s="7">
        <v>0.0</v>
      </c>
      <c r="E9" s="7">
        <v>0.0</v>
      </c>
      <c r="F9" s="7">
        <v>3.0</v>
      </c>
      <c r="G9" s="7">
        <v>3.0</v>
      </c>
      <c r="H9" s="7">
        <v>3.0</v>
      </c>
      <c r="I9" s="7">
        <v>1.0</v>
      </c>
      <c r="J9" s="7">
        <v>1.0</v>
      </c>
      <c r="L9" s="1" t="s">
        <v>35</v>
      </c>
      <c r="M9" s="7">
        <v>0.0</v>
      </c>
      <c r="N9" s="8">
        <v>0.0</v>
      </c>
      <c r="O9" s="7">
        <v>0.0</v>
      </c>
      <c r="P9" s="7">
        <v>0.0</v>
      </c>
      <c r="Q9" s="7">
        <v>12.0</v>
      </c>
      <c r="R9" s="7">
        <v>0.0</v>
      </c>
      <c r="S9" s="7">
        <v>59.0</v>
      </c>
      <c r="T9" s="7">
        <v>0.0</v>
      </c>
      <c r="U9" s="1">
        <v>0.0</v>
      </c>
      <c r="V9" s="7">
        <v>6.0</v>
      </c>
      <c r="W9" s="7">
        <v>0.0</v>
      </c>
      <c r="X9" s="7">
        <v>1.0</v>
      </c>
      <c r="Y9" s="7">
        <v>0.0</v>
      </c>
      <c r="Z9" s="7">
        <v>0.0</v>
      </c>
      <c r="AA9" s="7">
        <v>291.0</v>
      </c>
      <c r="AB9" s="7">
        <v>1.0</v>
      </c>
      <c r="AC9" s="7">
        <v>0.0</v>
      </c>
      <c r="AD9" s="7">
        <v>1.0</v>
      </c>
      <c r="AE9" s="2"/>
      <c r="AF9" s="2"/>
      <c r="AG9" s="2"/>
    </row>
    <row r="10">
      <c r="A10" s="1" t="s">
        <v>36</v>
      </c>
      <c r="B10" s="7"/>
      <c r="C10" s="7"/>
      <c r="D10" s="7" t="s">
        <v>37</v>
      </c>
      <c r="E10" s="7" t="s">
        <v>37</v>
      </c>
      <c r="F10" s="7"/>
      <c r="G10" s="7"/>
      <c r="H10" s="7" t="s">
        <v>37</v>
      </c>
      <c r="I10" s="7"/>
      <c r="J10" s="7" t="s">
        <v>37</v>
      </c>
      <c r="L10" s="1" t="s">
        <v>36</v>
      </c>
      <c r="M10" s="7" t="s">
        <v>37</v>
      </c>
      <c r="N10" s="8"/>
      <c r="O10" s="7" t="s">
        <v>37</v>
      </c>
      <c r="P10" s="7" t="s">
        <v>37</v>
      </c>
      <c r="Q10" s="7" t="s">
        <v>37</v>
      </c>
      <c r="R10" s="7" t="s">
        <v>37</v>
      </c>
      <c r="S10" s="7" t="s">
        <v>37</v>
      </c>
      <c r="T10" s="7" t="s">
        <v>37</v>
      </c>
      <c r="U10" s="9" t="s">
        <v>37</v>
      </c>
      <c r="V10" s="7" t="s">
        <v>37</v>
      </c>
      <c r="W10" s="7" t="s">
        <v>37</v>
      </c>
      <c r="X10" s="7" t="s">
        <v>37</v>
      </c>
      <c r="Y10" s="7" t="s">
        <v>37</v>
      </c>
      <c r="Z10" s="7" t="s">
        <v>37</v>
      </c>
      <c r="AA10" s="7" t="s">
        <v>37</v>
      </c>
      <c r="AB10" s="2"/>
      <c r="AC10" s="7" t="s">
        <v>37</v>
      </c>
      <c r="AD10" s="7" t="s">
        <v>37</v>
      </c>
      <c r="AE10" s="2"/>
      <c r="AF10" s="2"/>
      <c r="AG10" s="2"/>
    </row>
    <row r="11">
      <c r="B11" s="2"/>
      <c r="C11" s="2"/>
      <c r="D11" s="2"/>
      <c r="E11" s="2"/>
      <c r="F11" s="2"/>
      <c r="G11" s="2"/>
      <c r="H11" s="2"/>
      <c r="I11" s="2"/>
      <c r="J11" s="2"/>
      <c r="M11" s="2"/>
      <c r="N11" s="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10" t="s">
        <v>38</v>
      </c>
      <c r="B12" s="7">
        <f t="shared" ref="B12:J12" si="1">B3+B6</f>
        <v>7206</v>
      </c>
      <c r="C12" s="7">
        <f t="shared" si="1"/>
        <v>10009</v>
      </c>
      <c r="D12" s="7">
        <f t="shared" si="1"/>
        <v>11508</v>
      </c>
      <c r="E12" s="7">
        <f t="shared" si="1"/>
        <v>12043</v>
      </c>
      <c r="F12" s="7">
        <f t="shared" si="1"/>
        <v>12466</v>
      </c>
      <c r="G12" s="7">
        <f t="shared" si="1"/>
        <v>12711</v>
      </c>
      <c r="H12" s="7">
        <f t="shared" si="1"/>
        <v>12993</v>
      </c>
      <c r="I12" s="7">
        <f t="shared" si="1"/>
        <v>13287</v>
      </c>
      <c r="J12" s="7">
        <f t="shared" si="1"/>
        <v>13997</v>
      </c>
      <c r="L12" s="10" t="s">
        <v>38</v>
      </c>
      <c r="M12" s="7">
        <f t="shared" ref="M12:AD12" si="2">M3+M6</f>
        <v>3982</v>
      </c>
      <c r="N12" s="8">
        <f t="shared" si="2"/>
        <v>3101</v>
      </c>
      <c r="O12" s="7">
        <f t="shared" si="2"/>
        <v>3216</v>
      </c>
      <c r="P12" s="7">
        <f t="shared" si="2"/>
        <v>7759</v>
      </c>
      <c r="Q12" s="7">
        <f t="shared" si="2"/>
        <v>23697</v>
      </c>
      <c r="R12" s="7">
        <f t="shared" si="2"/>
        <v>56</v>
      </c>
      <c r="S12" s="7">
        <f t="shared" si="2"/>
        <v>3708</v>
      </c>
      <c r="T12" s="7">
        <f t="shared" si="2"/>
        <v>1317</v>
      </c>
      <c r="U12" s="7">
        <f t="shared" si="2"/>
        <v>2307</v>
      </c>
      <c r="V12" s="7">
        <f t="shared" si="2"/>
        <v>2126</v>
      </c>
      <c r="W12" s="7">
        <f t="shared" si="2"/>
        <v>160</v>
      </c>
      <c r="X12" s="7">
        <f t="shared" si="2"/>
        <v>18029</v>
      </c>
      <c r="Y12" s="7">
        <f t="shared" si="2"/>
        <v>3433</v>
      </c>
      <c r="Z12" s="7">
        <f t="shared" si="2"/>
        <v>5444</v>
      </c>
      <c r="AA12" s="7">
        <f t="shared" si="2"/>
        <v>6091</v>
      </c>
      <c r="AB12" s="7">
        <f t="shared" si="2"/>
        <v>8508</v>
      </c>
      <c r="AC12" s="7">
        <f t="shared" si="2"/>
        <v>29591</v>
      </c>
      <c r="AD12" s="7">
        <f t="shared" si="2"/>
        <v>1959</v>
      </c>
      <c r="AE12" s="2"/>
      <c r="AF12" s="2"/>
      <c r="AG12" s="2"/>
    </row>
    <row r="13">
      <c r="A13" s="17"/>
      <c r="B13" s="7"/>
      <c r="C13" s="7"/>
      <c r="D13" s="7"/>
      <c r="E13" s="7"/>
      <c r="F13" s="7"/>
      <c r="G13" s="7"/>
      <c r="H13" s="7"/>
      <c r="I13" s="7"/>
      <c r="J13" s="2"/>
      <c r="L13" s="17"/>
      <c r="M13" s="7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2"/>
      <c r="AF13" s="2"/>
      <c r="AG13" s="2"/>
    </row>
    <row r="14">
      <c r="A14" s="1" t="s">
        <v>39</v>
      </c>
      <c r="B14" s="3" t="s">
        <v>40</v>
      </c>
      <c r="C14" s="3" t="s">
        <v>41</v>
      </c>
      <c r="D14" s="3" t="s">
        <v>42</v>
      </c>
      <c r="E14" s="3" t="s">
        <v>43</v>
      </c>
      <c r="F14" s="3" t="s">
        <v>44</v>
      </c>
      <c r="G14" s="3" t="s">
        <v>45</v>
      </c>
      <c r="H14" s="3" t="s">
        <v>46</v>
      </c>
      <c r="I14" s="3" t="s">
        <v>47</v>
      </c>
      <c r="J14" s="3" t="s">
        <v>48</v>
      </c>
      <c r="L14" s="1" t="s">
        <v>39</v>
      </c>
      <c r="M14" s="3" t="s">
        <v>11</v>
      </c>
      <c r="N14" s="5" t="s">
        <v>12</v>
      </c>
      <c r="O14" s="3" t="s">
        <v>13</v>
      </c>
      <c r="P14" s="3" t="s">
        <v>14</v>
      </c>
      <c r="Q14" s="3" t="s">
        <v>15</v>
      </c>
      <c r="R14" s="3" t="s">
        <v>16</v>
      </c>
      <c r="S14" s="3" t="s">
        <v>49</v>
      </c>
      <c r="T14" s="3" t="s">
        <v>18</v>
      </c>
      <c r="U14" s="3" t="s">
        <v>19</v>
      </c>
      <c r="V14" s="3" t="s">
        <v>50</v>
      </c>
      <c r="W14" s="3" t="s">
        <v>51</v>
      </c>
      <c r="X14" s="3" t="s">
        <v>52</v>
      </c>
      <c r="Y14" s="3" t="s">
        <v>53</v>
      </c>
      <c r="Z14" s="3" t="s">
        <v>54</v>
      </c>
      <c r="AA14" s="3" t="s">
        <v>25</v>
      </c>
      <c r="AB14" s="3" t="s">
        <v>55</v>
      </c>
      <c r="AC14" s="3" t="s">
        <v>56</v>
      </c>
      <c r="AD14" s="3" t="s">
        <v>57</v>
      </c>
      <c r="AE14" s="2"/>
      <c r="AF14" s="2"/>
      <c r="AG14" s="2"/>
    </row>
    <row r="15">
      <c r="A15" s="1" t="s">
        <v>58</v>
      </c>
      <c r="B15" s="2">
        <f t="shared" ref="B15:J15" si="3">ROUND((B4/B3)*100, 1)</f>
        <v>10.3</v>
      </c>
      <c r="C15" s="2">
        <f t="shared" si="3"/>
        <v>12.8</v>
      </c>
      <c r="D15" s="2">
        <f t="shared" si="3"/>
        <v>15.6</v>
      </c>
      <c r="E15" s="2">
        <f t="shared" si="3"/>
        <v>16.3</v>
      </c>
      <c r="F15" s="2">
        <f t="shared" si="3"/>
        <v>16.9</v>
      </c>
      <c r="G15" s="2">
        <f t="shared" si="3"/>
        <v>17</v>
      </c>
      <c r="H15" s="2">
        <f t="shared" si="3"/>
        <v>18.3</v>
      </c>
      <c r="I15" s="2">
        <f t="shared" si="3"/>
        <v>20</v>
      </c>
      <c r="J15" s="2">
        <f t="shared" si="3"/>
        <v>21.3</v>
      </c>
      <c r="K15" s="18">
        <f t="shared" ref="K15:K16" si="6">MEDIAN(B15:J15)</f>
        <v>16.9</v>
      </c>
      <c r="L15" s="1" t="s">
        <v>59</v>
      </c>
      <c r="M15" s="2">
        <f t="shared" ref="M15:AD15" si="4">ROUND((M4/M3)*100, 1)</f>
        <v>20.6</v>
      </c>
      <c r="N15" s="2">
        <f t="shared" si="4"/>
        <v>42.9</v>
      </c>
      <c r="O15" s="2">
        <f t="shared" si="4"/>
        <v>15.3</v>
      </c>
      <c r="P15" s="2">
        <f t="shared" si="4"/>
        <v>1.9</v>
      </c>
      <c r="Q15" s="2">
        <f t="shared" si="4"/>
        <v>35.2</v>
      </c>
      <c r="R15" s="2">
        <f t="shared" si="4"/>
        <v>11.1</v>
      </c>
      <c r="S15" s="2">
        <f t="shared" si="4"/>
        <v>40.7</v>
      </c>
      <c r="T15" s="2">
        <f t="shared" si="4"/>
        <v>63.1</v>
      </c>
      <c r="U15" s="2">
        <f t="shared" si="4"/>
        <v>23</v>
      </c>
      <c r="V15" s="2">
        <f t="shared" si="4"/>
        <v>8.4</v>
      </c>
      <c r="W15" s="2">
        <f t="shared" si="4"/>
        <v>38.2</v>
      </c>
      <c r="X15" s="2">
        <f t="shared" si="4"/>
        <v>50.7</v>
      </c>
      <c r="Y15" s="2">
        <f t="shared" si="4"/>
        <v>57.6</v>
      </c>
      <c r="Z15" s="2">
        <f t="shared" si="4"/>
        <v>59.3</v>
      </c>
      <c r="AA15" s="2">
        <f t="shared" si="4"/>
        <v>26.9</v>
      </c>
      <c r="AB15" s="2">
        <f t="shared" si="4"/>
        <v>48.1</v>
      </c>
      <c r="AC15" s="2">
        <f t="shared" si="4"/>
        <v>56.9</v>
      </c>
      <c r="AD15" s="2">
        <f t="shared" si="4"/>
        <v>44.3</v>
      </c>
      <c r="AE15" s="2">
        <f t="shared" ref="AE15:AE16" si="8">MEDIAN(M15:AD15)</f>
        <v>39.45</v>
      </c>
      <c r="AF15" s="2"/>
      <c r="AG15" s="2"/>
    </row>
    <row r="16">
      <c r="A16" s="1" t="s">
        <v>60</v>
      </c>
      <c r="B16" s="2">
        <f t="shared" ref="B16:J16" si="5">ROUND((B5/B3)*100, 1)</f>
        <v>1.3</v>
      </c>
      <c r="C16" s="2">
        <f t="shared" si="5"/>
        <v>1.4</v>
      </c>
      <c r="D16" s="2">
        <f t="shared" si="5"/>
        <v>2</v>
      </c>
      <c r="E16" s="2">
        <f t="shared" si="5"/>
        <v>1.6</v>
      </c>
      <c r="F16" s="2">
        <f t="shared" si="5"/>
        <v>1.6</v>
      </c>
      <c r="G16" s="2">
        <f t="shared" si="5"/>
        <v>1.4</v>
      </c>
      <c r="H16" s="2">
        <f t="shared" si="5"/>
        <v>1.6</v>
      </c>
      <c r="I16" s="2">
        <f t="shared" si="5"/>
        <v>1.4</v>
      </c>
      <c r="J16" s="2">
        <f t="shared" si="5"/>
        <v>1.5</v>
      </c>
      <c r="K16" s="18">
        <f t="shared" si="6"/>
        <v>1.5</v>
      </c>
      <c r="L16" s="1" t="s">
        <v>61</v>
      </c>
      <c r="M16" s="2">
        <f t="shared" ref="M16:AD16" si="7">ROUND((M5/M3)*100, 1)</f>
        <v>0.4</v>
      </c>
      <c r="N16" s="2">
        <f t="shared" si="7"/>
        <v>1.8</v>
      </c>
      <c r="O16" s="2">
        <f t="shared" si="7"/>
        <v>0.6</v>
      </c>
      <c r="P16" s="2">
        <f t="shared" si="7"/>
        <v>1.7</v>
      </c>
      <c r="Q16" s="2">
        <f t="shared" si="7"/>
        <v>3.1</v>
      </c>
      <c r="R16" s="2">
        <f t="shared" si="7"/>
        <v>0</v>
      </c>
      <c r="S16" s="2">
        <f t="shared" si="7"/>
        <v>0.9</v>
      </c>
      <c r="T16" s="2">
        <f t="shared" si="7"/>
        <v>16.2</v>
      </c>
      <c r="U16" s="2">
        <f t="shared" si="7"/>
        <v>2.7</v>
      </c>
      <c r="V16" s="2">
        <f t="shared" si="7"/>
        <v>2</v>
      </c>
      <c r="W16" s="2">
        <f t="shared" si="7"/>
        <v>0</v>
      </c>
      <c r="X16" s="2">
        <f t="shared" si="7"/>
        <v>1.1</v>
      </c>
      <c r="Y16" s="2">
        <f t="shared" si="7"/>
        <v>1.3</v>
      </c>
      <c r="Z16" s="2">
        <f t="shared" si="7"/>
        <v>4.1</v>
      </c>
      <c r="AA16" s="2">
        <f t="shared" si="7"/>
        <v>14.2</v>
      </c>
      <c r="AB16" s="2">
        <f t="shared" si="7"/>
        <v>6.6</v>
      </c>
      <c r="AC16" s="2">
        <f t="shared" si="7"/>
        <v>1.5</v>
      </c>
      <c r="AD16" s="2">
        <f t="shared" si="7"/>
        <v>6.2</v>
      </c>
      <c r="AE16" s="2">
        <f t="shared" si="8"/>
        <v>1.75</v>
      </c>
      <c r="AF16" s="2"/>
      <c r="AG16" s="2"/>
    </row>
    <row r="17">
      <c r="B17" s="2"/>
      <c r="C17" s="2"/>
      <c r="D17" s="2"/>
      <c r="E17" s="2"/>
      <c r="F17" s="2"/>
      <c r="G17" s="2"/>
      <c r="H17" s="2"/>
      <c r="I17" s="2"/>
      <c r="J17" s="2"/>
      <c r="M17" s="2"/>
      <c r="N17" s="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1" t="s">
        <v>62</v>
      </c>
      <c r="B18" s="3" t="s">
        <v>40</v>
      </c>
      <c r="C18" s="3" t="s">
        <v>41</v>
      </c>
      <c r="D18" s="3" t="s">
        <v>42</v>
      </c>
      <c r="E18" s="3" t="s">
        <v>43</v>
      </c>
      <c r="F18" s="3" t="s">
        <v>44</v>
      </c>
      <c r="G18" s="3" t="s">
        <v>45</v>
      </c>
      <c r="H18" s="3" t="s">
        <v>46</v>
      </c>
      <c r="I18" s="3" t="s">
        <v>47</v>
      </c>
      <c r="J18" s="3" t="s">
        <v>48</v>
      </c>
      <c r="L18" s="1" t="s">
        <v>62</v>
      </c>
      <c r="M18" s="2"/>
      <c r="N18" s="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1" t="s">
        <v>58</v>
      </c>
      <c r="B19" s="19">
        <f t="shared" ref="B19:J19" si="9">ROUND((B7/B6)*100, 1)</f>
        <v>3.3</v>
      </c>
      <c r="C19" s="19">
        <f t="shared" si="9"/>
        <v>3.4</v>
      </c>
      <c r="D19" s="19">
        <f t="shared" si="9"/>
        <v>4.2</v>
      </c>
      <c r="E19" s="19">
        <f t="shared" si="9"/>
        <v>4.5</v>
      </c>
      <c r="F19" s="19">
        <f t="shared" si="9"/>
        <v>5</v>
      </c>
      <c r="G19" s="19">
        <f t="shared" si="9"/>
        <v>5.2</v>
      </c>
      <c r="H19" s="19">
        <f t="shared" si="9"/>
        <v>5.3</v>
      </c>
      <c r="I19" s="19">
        <f t="shared" si="9"/>
        <v>5.4</v>
      </c>
      <c r="J19" s="19">
        <f t="shared" si="9"/>
        <v>6</v>
      </c>
      <c r="K19" s="18">
        <f t="shared" ref="K19:K20" si="12">MEDIAN(B19:J19)</f>
        <v>5</v>
      </c>
      <c r="L19" s="1" t="s">
        <v>59</v>
      </c>
      <c r="M19" s="19">
        <f t="shared" ref="M19:AD19" si="10">ROUND((M7/M6)*100, 1)</f>
        <v>5.1</v>
      </c>
      <c r="N19" s="19">
        <f t="shared" si="10"/>
        <v>7.6</v>
      </c>
      <c r="O19" s="19">
        <f t="shared" si="10"/>
        <v>6.6</v>
      </c>
      <c r="P19" s="19">
        <f t="shared" si="10"/>
        <v>0.9</v>
      </c>
      <c r="Q19" s="19">
        <f t="shared" si="10"/>
        <v>13.6</v>
      </c>
      <c r="R19" s="19">
        <f t="shared" si="10"/>
        <v>13.2</v>
      </c>
      <c r="S19" s="19">
        <f t="shared" si="10"/>
        <v>33.2</v>
      </c>
      <c r="T19" s="19">
        <f t="shared" si="10"/>
        <v>13.8</v>
      </c>
      <c r="U19" s="19">
        <f t="shared" si="10"/>
        <v>1.1</v>
      </c>
      <c r="V19" s="19">
        <f t="shared" si="10"/>
        <v>8</v>
      </c>
      <c r="W19" s="19">
        <f t="shared" si="10"/>
        <v>12.4</v>
      </c>
      <c r="X19" s="19">
        <f t="shared" si="10"/>
        <v>8.5</v>
      </c>
      <c r="Y19" s="19">
        <f t="shared" si="10"/>
        <v>4.6</v>
      </c>
      <c r="Z19" s="19">
        <f t="shared" si="10"/>
        <v>9.4</v>
      </c>
      <c r="AA19" s="19">
        <f t="shared" si="10"/>
        <v>6.5</v>
      </c>
      <c r="AB19" s="19">
        <f t="shared" si="10"/>
        <v>23</v>
      </c>
      <c r="AC19" s="19">
        <f t="shared" si="10"/>
        <v>12.1</v>
      </c>
      <c r="AD19" s="19">
        <f t="shared" si="10"/>
        <v>11.5</v>
      </c>
      <c r="AE19" s="2">
        <f t="shared" ref="AE19:AE20" si="14">MEDIAN(M19:AD19)</f>
        <v>8.95</v>
      </c>
      <c r="AF19" s="2"/>
      <c r="AG19" s="2"/>
    </row>
    <row r="20">
      <c r="A20" s="1" t="s">
        <v>60</v>
      </c>
      <c r="B20" s="2">
        <f t="shared" ref="B20:J20" si="11">ROUND((B8/B6)*100, 1)</f>
        <v>14.1</v>
      </c>
      <c r="C20" s="2">
        <f t="shared" si="11"/>
        <v>12.8</v>
      </c>
      <c r="D20" s="2">
        <f t="shared" si="11"/>
        <v>11.5</v>
      </c>
      <c r="E20" s="2">
        <f t="shared" si="11"/>
        <v>11.5</v>
      </c>
      <c r="F20" s="2">
        <f t="shared" si="11"/>
        <v>11.4</v>
      </c>
      <c r="G20" s="2">
        <f t="shared" si="11"/>
        <v>11.1</v>
      </c>
      <c r="H20" s="2">
        <f t="shared" si="11"/>
        <v>11.3</v>
      </c>
      <c r="I20" s="2">
        <f t="shared" si="11"/>
        <v>10.5</v>
      </c>
      <c r="J20" s="2">
        <f t="shared" si="11"/>
        <v>10.6</v>
      </c>
      <c r="K20" s="18">
        <f t="shared" si="12"/>
        <v>11.4</v>
      </c>
      <c r="L20" s="1" t="s">
        <v>61</v>
      </c>
      <c r="M20" s="2">
        <f t="shared" ref="M20:AD20" si="13">ROUND((M8/M6)*100, 1)</f>
        <v>16.8</v>
      </c>
      <c r="N20" s="2">
        <f t="shared" si="13"/>
        <v>6.2</v>
      </c>
      <c r="O20" s="2">
        <f t="shared" si="13"/>
        <v>4.8</v>
      </c>
      <c r="P20" s="2">
        <f t="shared" si="13"/>
        <v>8.9</v>
      </c>
      <c r="Q20" s="2">
        <f t="shared" si="13"/>
        <v>6.3</v>
      </c>
      <c r="R20" s="2">
        <f t="shared" si="13"/>
        <v>2.6</v>
      </c>
      <c r="S20" s="2">
        <f t="shared" si="13"/>
        <v>3.6</v>
      </c>
      <c r="T20" s="2">
        <f t="shared" si="13"/>
        <v>1.2</v>
      </c>
      <c r="U20" s="2">
        <f t="shared" si="13"/>
        <v>17.6</v>
      </c>
      <c r="V20" s="2">
        <f t="shared" si="13"/>
        <v>8.2</v>
      </c>
      <c r="W20" s="2">
        <f t="shared" si="13"/>
        <v>1.9</v>
      </c>
      <c r="X20" s="2">
        <f t="shared" si="13"/>
        <v>6.5</v>
      </c>
      <c r="Y20" s="2">
        <f t="shared" si="13"/>
        <v>4.3</v>
      </c>
      <c r="Z20" s="2">
        <f t="shared" si="13"/>
        <v>6</v>
      </c>
      <c r="AA20" s="2">
        <f t="shared" si="13"/>
        <v>6.1</v>
      </c>
      <c r="AB20" s="2">
        <f t="shared" si="13"/>
        <v>15.2</v>
      </c>
      <c r="AC20" s="2">
        <f t="shared" si="13"/>
        <v>1.4</v>
      </c>
      <c r="AD20" s="2">
        <f t="shared" si="13"/>
        <v>5.7</v>
      </c>
      <c r="AE20" s="2">
        <f t="shared" si="14"/>
        <v>6.05</v>
      </c>
      <c r="AF20" s="2"/>
      <c r="AG20" s="2"/>
    </row>
    <row r="21" ht="15.75" customHeight="1">
      <c r="B21" s="2"/>
      <c r="C21" s="2"/>
      <c r="D21" s="2"/>
      <c r="E21" s="2"/>
      <c r="F21" s="2"/>
      <c r="G21" s="2"/>
      <c r="H21" s="2"/>
      <c r="I21" s="2"/>
      <c r="J21" s="2"/>
      <c r="M21" s="2"/>
      <c r="N21" s="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15.75" customHeight="1">
      <c r="A22" s="10" t="s">
        <v>63</v>
      </c>
      <c r="B22" s="2"/>
      <c r="C22" s="2"/>
      <c r="D22" s="2"/>
      <c r="E22" s="2"/>
      <c r="F22" s="2"/>
      <c r="G22" s="2"/>
      <c r="H22" s="2"/>
      <c r="I22" s="2"/>
      <c r="J22" s="2"/>
      <c r="L22" s="10" t="s">
        <v>63</v>
      </c>
      <c r="M22" s="2"/>
      <c r="N22" s="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5.75" customHeight="1">
      <c r="A23" s="10" t="s">
        <v>64</v>
      </c>
      <c r="B23" s="2"/>
      <c r="C23" s="2"/>
      <c r="D23" s="2"/>
      <c r="E23" s="2"/>
      <c r="F23" s="2"/>
      <c r="G23" s="2"/>
      <c r="H23" s="2"/>
      <c r="I23" s="2"/>
      <c r="J23" s="2"/>
      <c r="L23" s="10" t="s">
        <v>64</v>
      </c>
      <c r="M23" s="2"/>
      <c r="N23" s="2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15.75" customHeight="1">
      <c r="A24" s="1">
        <v>1.0</v>
      </c>
      <c r="B24" s="9">
        <v>466.0</v>
      </c>
      <c r="C24" s="9">
        <v>617.0</v>
      </c>
      <c r="D24" s="9">
        <v>674.0</v>
      </c>
      <c r="E24" s="9">
        <v>729.0</v>
      </c>
      <c r="F24" s="9">
        <v>747.0</v>
      </c>
      <c r="G24" s="9">
        <v>749.0</v>
      </c>
      <c r="H24" s="9">
        <v>760.0</v>
      </c>
      <c r="I24" s="9">
        <v>746.0</v>
      </c>
      <c r="J24" s="9">
        <v>755.0</v>
      </c>
      <c r="L24" s="1">
        <v>1.0</v>
      </c>
      <c r="M24" s="9">
        <v>239.0</v>
      </c>
      <c r="N24" s="8">
        <v>154.0</v>
      </c>
      <c r="O24" s="9">
        <v>462.0</v>
      </c>
      <c r="P24" s="9">
        <v>869.0</v>
      </c>
      <c r="Q24" s="7">
        <v>1688.0</v>
      </c>
      <c r="R24" s="9">
        <v>3.0</v>
      </c>
      <c r="S24" s="9">
        <v>131.0</v>
      </c>
      <c r="T24" s="9">
        <v>29.0</v>
      </c>
      <c r="U24" s="9">
        <v>201.0</v>
      </c>
      <c r="V24" s="9">
        <v>234.0</v>
      </c>
      <c r="W24" s="9">
        <v>15.0</v>
      </c>
      <c r="X24" s="9">
        <v>893.0</v>
      </c>
      <c r="Y24" s="9">
        <v>127.0</v>
      </c>
      <c r="Z24" s="9">
        <v>249.0</v>
      </c>
      <c r="AA24" s="9">
        <v>327.0</v>
      </c>
      <c r="AB24" s="9">
        <v>241.0</v>
      </c>
      <c r="AC24" s="9">
        <v>659.0</v>
      </c>
      <c r="AD24" s="9">
        <v>53.0</v>
      </c>
      <c r="AE24" s="2"/>
      <c r="AF24" s="2"/>
      <c r="AG24" s="2"/>
    </row>
    <row r="25" ht="15.75" customHeight="1">
      <c r="A25" s="1">
        <v>2.0</v>
      </c>
      <c r="B25" s="9">
        <v>599.0</v>
      </c>
      <c r="C25" s="9">
        <v>1098.0</v>
      </c>
      <c r="D25" s="9">
        <v>1502.0</v>
      </c>
      <c r="E25" s="9">
        <v>1591.0</v>
      </c>
      <c r="F25" s="9">
        <v>1640.0</v>
      </c>
      <c r="G25" s="9">
        <v>1663.0</v>
      </c>
      <c r="H25" s="9">
        <v>1710.0</v>
      </c>
      <c r="I25" s="9">
        <v>1873.0</v>
      </c>
      <c r="J25" s="9">
        <v>2021.0</v>
      </c>
      <c r="L25" s="1">
        <v>2.0</v>
      </c>
      <c r="M25" s="9">
        <v>631.0</v>
      </c>
      <c r="N25" s="8">
        <v>636.0</v>
      </c>
      <c r="O25" s="9">
        <v>496.0</v>
      </c>
      <c r="P25" s="9">
        <v>826.0</v>
      </c>
      <c r="Q25" s="7">
        <v>2968.0</v>
      </c>
      <c r="R25" s="9">
        <v>5.0</v>
      </c>
      <c r="S25" s="9">
        <v>296.0</v>
      </c>
      <c r="T25" s="9">
        <v>126.0</v>
      </c>
      <c r="U25" s="9">
        <v>625.0</v>
      </c>
      <c r="V25" s="9">
        <v>217.0</v>
      </c>
      <c r="W25" s="9">
        <v>12.0</v>
      </c>
      <c r="X25" s="9">
        <v>5311.0</v>
      </c>
      <c r="Y25" s="9">
        <v>1099.0</v>
      </c>
      <c r="Z25" s="9">
        <v>722.0</v>
      </c>
      <c r="AA25" s="9">
        <v>932.0</v>
      </c>
      <c r="AB25" s="9">
        <v>1237.0</v>
      </c>
      <c r="AC25" s="9">
        <v>5167.0</v>
      </c>
      <c r="AD25" s="9">
        <v>335.0</v>
      </c>
      <c r="AE25" s="2"/>
      <c r="AF25" s="2"/>
      <c r="AG25" s="2"/>
    </row>
    <row r="26" ht="15.75" customHeight="1">
      <c r="A26" s="1">
        <v>3.0</v>
      </c>
      <c r="B26" s="9">
        <v>119.0</v>
      </c>
      <c r="C26" s="9">
        <v>196.0</v>
      </c>
      <c r="D26" s="9">
        <v>243.0</v>
      </c>
      <c r="E26" s="9">
        <v>273.0</v>
      </c>
      <c r="F26" s="9">
        <v>299.0</v>
      </c>
      <c r="G26" s="9">
        <v>305.0</v>
      </c>
      <c r="H26" s="9">
        <v>321.0</v>
      </c>
      <c r="I26" s="9">
        <v>325.0</v>
      </c>
      <c r="J26" s="9">
        <v>354.0</v>
      </c>
      <c r="L26" s="1">
        <v>3.0</v>
      </c>
      <c r="M26" s="9">
        <v>41.0</v>
      </c>
      <c r="N26" s="8">
        <v>38.0</v>
      </c>
      <c r="O26" s="9">
        <v>170.0</v>
      </c>
      <c r="P26" s="9">
        <v>343.0</v>
      </c>
      <c r="Q26" s="7">
        <v>1007.0</v>
      </c>
      <c r="R26" s="9">
        <v>0.0</v>
      </c>
      <c r="S26" s="9">
        <v>109.0</v>
      </c>
      <c r="T26" s="9">
        <v>16.0</v>
      </c>
      <c r="U26" s="9">
        <v>44.0</v>
      </c>
      <c r="V26" s="9">
        <v>90.0</v>
      </c>
      <c r="W26" s="9">
        <v>1.0</v>
      </c>
      <c r="X26" s="9">
        <v>267.0</v>
      </c>
      <c r="Y26" s="9">
        <v>38.0</v>
      </c>
      <c r="Z26" s="9">
        <v>86.0</v>
      </c>
      <c r="AA26" s="9">
        <v>251.0</v>
      </c>
      <c r="AB26" s="9">
        <v>139.0</v>
      </c>
      <c r="AC26" s="9">
        <v>270.0</v>
      </c>
      <c r="AD26" s="9">
        <v>13.0</v>
      </c>
      <c r="AE26" s="2"/>
      <c r="AF26" s="2"/>
      <c r="AG26" s="2"/>
    </row>
    <row r="27" ht="15.75" customHeight="1">
      <c r="B27" s="21"/>
      <c r="C27" s="21"/>
      <c r="D27" s="21"/>
      <c r="E27" s="21"/>
      <c r="F27" s="21"/>
      <c r="G27" s="21"/>
      <c r="H27" s="21"/>
      <c r="I27" s="21"/>
      <c r="J27" s="21"/>
      <c r="M27" s="2"/>
      <c r="N27" s="20"/>
      <c r="O27" s="21"/>
      <c r="P27" s="21"/>
      <c r="Q27" s="2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"/>
      <c r="AF27" s="2"/>
      <c r="AG27" s="2"/>
    </row>
    <row r="28" ht="15.75" customHeight="1">
      <c r="A28" s="10" t="s">
        <v>65</v>
      </c>
      <c r="B28" s="21"/>
      <c r="C28" s="21"/>
      <c r="D28" s="21"/>
      <c r="E28" s="21"/>
      <c r="F28" s="21"/>
      <c r="G28" s="21"/>
      <c r="H28" s="21"/>
      <c r="I28" s="21"/>
      <c r="J28" s="21"/>
      <c r="L28" s="10" t="s">
        <v>65</v>
      </c>
      <c r="M28" s="2"/>
      <c r="N28" s="20"/>
      <c r="O28" s="21"/>
      <c r="P28" s="21"/>
      <c r="Q28" s="2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"/>
      <c r="AF28" s="2"/>
      <c r="AG28" s="2"/>
    </row>
    <row r="29" ht="15.75" customHeight="1">
      <c r="A29" s="10">
        <v>4.0</v>
      </c>
      <c r="B29" s="9">
        <v>572.0</v>
      </c>
      <c r="C29" s="9">
        <v>671.0</v>
      </c>
      <c r="D29" s="9">
        <v>679.0</v>
      </c>
      <c r="E29" s="9">
        <v>737.0</v>
      </c>
      <c r="F29" s="9">
        <v>742.0</v>
      </c>
      <c r="G29" s="9">
        <v>759.0</v>
      </c>
      <c r="H29" s="9">
        <v>780.0</v>
      </c>
      <c r="I29" s="9">
        <v>780.0</v>
      </c>
      <c r="J29" s="9">
        <v>825.0</v>
      </c>
      <c r="L29" s="10">
        <v>4.0</v>
      </c>
      <c r="M29" s="9">
        <v>287.0</v>
      </c>
      <c r="N29" s="8">
        <v>113.0</v>
      </c>
      <c r="O29" s="9">
        <v>588.0</v>
      </c>
      <c r="P29" s="9">
        <v>845.0</v>
      </c>
      <c r="Q29" s="7">
        <v>2721.0</v>
      </c>
      <c r="R29" s="9">
        <v>8.0</v>
      </c>
      <c r="S29" s="9">
        <v>529.0</v>
      </c>
      <c r="T29" s="9">
        <v>66.0</v>
      </c>
      <c r="U29" s="9">
        <v>104.0</v>
      </c>
      <c r="V29" s="9">
        <v>293.0</v>
      </c>
      <c r="W29" s="9">
        <v>16.0</v>
      </c>
      <c r="X29" s="9">
        <v>946.0</v>
      </c>
      <c r="Y29" s="9">
        <v>85.0</v>
      </c>
      <c r="Z29" s="9">
        <v>291.0</v>
      </c>
      <c r="AA29" s="9">
        <v>420.0</v>
      </c>
      <c r="AB29" s="9">
        <v>419.0</v>
      </c>
      <c r="AC29" s="9">
        <v>1027.0</v>
      </c>
      <c r="AD29" s="9">
        <v>132.0</v>
      </c>
      <c r="AE29" s="2"/>
      <c r="AF29" s="2"/>
      <c r="AG29" s="2"/>
    </row>
    <row r="30" ht="15.75" customHeight="1">
      <c r="A30" s="10">
        <v>5.0</v>
      </c>
      <c r="B30" s="9">
        <v>375.0</v>
      </c>
      <c r="C30" s="9">
        <v>577.0</v>
      </c>
      <c r="D30" s="9">
        <v>628.0</v>
      </c>
      <c r="E30" s="9">
        <v>658.0</v>
      </c>
      <c r="F30" s="9">
        <v>690.0</v>
      </c>
      <c r="G30" s="9">
        <v>693.0</v>
      </c>
      <c r="H30" s="9">
        <v>709.0</v>
      </c>
      <c r="I30" s="9">
        <v>711.0</v>
      </c>
      <c r="J30" s="9">
        <v>723.0</v>
      </c>
      <c r="L30" s="10">
        <v>5.0</v>
      </c>
      <c r="M30" s="9">
        <v>33.0</v>
      </c>
      <c r="N30" s="8">
        <v>43.0</v>
      </c>
      <c r="O30" s="9">
        <v>186.0</v>
      </c>
      <c r="P30" s="9">
        <v>637.0</v>
      </c>
      <c r="Q30" s="7">
        <v>1262.0</v>
      </c>
      <c r="R30" s="9">
        <v>0.0</v>
      </c>
      <c r="S30" s="9">
        <v>146.0</v>
      </c>
      <c r="T30" s="9">
        <v>10.0</v>
      </c>
      <c r="U30" s="9">
        <v>46.0</v>
      </c>
      <c r="V30" s="9">
        <v>89.0</v>
      </c>
      <c r="W30" s="9">
        <v>2.0</v>
      </c>
      <c r="X30" s="9">
        <v>244.0</v>
      </c>
      <c r="Y30" s="9">
        <v>15.0</v>
      </c>
      <c r="Z30" s="9">
        <v>54.0</v>
      </c>
      <c r="AA30" s="9">
        <v>158.0</v>
      </c>
      <c r="AB30" s="9">
        <v>103.0</v>
      </c>
      <c r="AC30" s="9">
        <v>386.0</v>
      </c>
      <c r="AD30" s="9">
        <v>18.0</v>
      </c>
      <c r="AE30" s="2"/>
      <c r="AF30" s="2"/>
      <c r="AG30" s="2"/>
    </row>
    <row r="31" ht="15.75" customHeight="1">
      <c r="A31" s="10">
        <v>6.0</v>
      </c>
      <c r="B31" s="9">
        <v>155.0</v>
      </c>
      <c r="C31" s="9">
        <v>196.0</v>
      </c>
      <c r="D31" s="9">
        <v>213.0</v>
      </c>
      <c r="E31" s="9">
        <v>226.0</v>
      </c>
      <c r="F31" s="9">
        <v>234.0</v>
      </c>
      <c r="G31" s="9">
        <v>236.0</v>
      </c>
      <c r="H31" s="9">
        <v>241.0</v>
      </c>
      <c r="I31" s="9">
        <v>237.0</v>
      </c>
      <c r="J31" s="9">
        <v>239.0</v>
      </c>
      <c r="L31" s="10">
        <v>6.0</v>
      </c>
      <c r="M31" s="9">
        <v>71.0</v>
      </c>
      <c r="N31" s="8">
        <v>55.0</v>
      </c>
      <c r="O31" s="9">
        <v>172.0</v>
      </c>
      <c r="P31" s="9">
        <v>403.0</v>
      </c>
      <c r="Q31" s="7">
        <v>719.0</v>
      </c>
      <c r="R31" s="9">
        <v>0.0</v>
      </c>
      <c r="S31" s="9">
        <v>37.0</v>
      </c>
      <c r="T31" s="9">
        <v>10.0</v>
      </c>
      <c r="U31" s="9">
        <v>59.0</v>
      </c>
      <c r="V31" s="9">
        <v>76.0</v>
      </c>
      <c r="W31" s="9">
        <v>6.0</v>
      </c>
      <c r="X31" s="9">
        <v>275.0</v>
      </c>
      <c r="Y31" s="9">
        <v>41.0</v>
      </c>
      <c r="Z31" s="9">
        <v>78.0</v>
      </c>
      <c r="AA31" s="9">
        <v>126.0</v>
      </c>
      <c r="AB31" s="9">
        <v>64.0</v>
      </c>
      <c r="AC31" s="9">
        <v>304.0</v>
      </c>
      <c r="AD31" s="9">
        <v>26.0</v>
      </c>
      <c r="AE31" s="2"/>
      <c r="AF31" s="2"/>
      <c r="AG31" s="2"/>
    </row>
    <row r="32" ht="15.75" customHeight="1">
      <c r="A32" s="10">
        <v>7.0</v>
      </c>
      <c r="B32" s="9">
        <v>39.0</v>
      </c>
      <c r="C32" s="9">
        <v>48.0</v>
      </c>
      <c r="D32" s="9">
        <v>54.0</v>
      </c>
      <c r="E32" s="9">
        <v>58.0</v>
      </c>
      <c r="F32" s="9">
        <v>59.0</v>
      </c>
      <c r="G32" s="9">
        <v>60.0</v>
      </c>
      <c r="H32" s="9">
        <v>61.0</v>
      </c>
      <c r="I32" s="9">
        <v>59.0</v>
      </c>
      <c r="J32" s="9">
        <v>61.0</v>
      </c>
      <c r="L32" s="10">
        <v>7.0</v>
      </c>
      <c r="M32" s="9">
        <v>30.0</v>
      </c>
      <c r="N32" s="8">
        <v>17.0</v>
      </c>
      <c r="O32" s="9">
        <v>54.0</v>
      </c>
      <c r="P32" s="9">
        <v>98.0</v>
      </c>
      <c r="Q32" s="7">
        <v>201.0</v>
      </c>
      <c r="R32" s="9">
        <v>0.0</v>
      </c>
      <c r="S32" s="9">
        <v>14.0</v>
      </c>
      <c r="T32" s="9">
        <v>6.0</v>
      </c>
      <c r="U32" s="9">
        <v>13.0</v>
      </c>
      <c r="V32" s="9">
        <v>27.0</v>
      </c>
      <c r="W32" s="9">
        <v>0.0</v>
      </c>
      <c r="X32" s="9">
        <v>93.0</v>
      </c>
      <c r="Y32" s="9">
        <v>23.0</v>
      </c>
      <c r="Z32" s="9">
        <v>25.0</v>
      </c>
      <c r="AA32" s="9">
        <v>25.0</v>
      </c>
      <c r="AB32" s="9">
        <v>24.0</v>
      </c>
      <c r="AC32" s="9">
        <v>79.0</v>
      </c>
      <c r="AD32" s="9">
        <v>1.0</v>
      </c>
      <c r="AE32" s="2"/>
      <c r="AF32" s="2"/>
      <c r="AG32" s="2"/>
    </row>
    <row r="33" ht="15.75" customHeight="1">
      <c r="B33" s="21"/>
      <c r="C33" s="21"/>
      <c r="D33" s="21"/>
      <c r="E33" s="21"/>
      <c r="F33" s="21"/>
      <c r="G33" s="21"/>
      <c r="H33" s="21"/>
      <c r="I33" s="21"/>
      <c r="J33" s="21"/>
      <c r="M33" s="2"/>
      <c r="N33" s="20"/>
      <c r="O33" s="21"/>
      <c r="P33" s="21"/>
      <c r="Q33" s="2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"/>
      <c r="AF33" s="2"/>
      <c r="AG33" s="2"/>
    </row>
    <row r="34" ht="15.75" customHeight="1">
      <c r="A34" s="10" t="s">
        <v>66</v>
      </c>
      <c r="B34" s="21"/>
      <c r="C34" s="21"/>
      <c r="D34" s="21"/>
      <c r="E34" s="21"/>
      <c r="F34" s="21"/>
      <c r="G34" s="21"/>
      <c r="H34" s="21"/>
      <c r="I34" s="21"/>
      <c r="J34" s="21"/>
      <c r="L34" s="10" t="s">
        <v>66</v>
      </c>
      <c r="N34" s="20"/>
      <c r="O34" s="21"/>
      <c r="P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"/>
      <c r="AF34" s="2"/>
      <c r="AG34" s="2"/>
    </row>
    <row r="35" ht="15.75" customHeight="1">
      <c r="A35" s="22">
        <v>8.0</v>
      </c>
      <c r="B35" s="9">
        <v>0.0</v>
      </c>
      <c r="C35" s="9">
        <v>0.0</v>
      </c>
      <c r="D35" s="9">
        <v>2.0</v>
      </c>
      <c r="E35" s="9">
        <v>2.0</v>
      </c>
      <c r="F35" s="9">
        <v>3.0</v>
      </c>
      <c r="G35" s="9">
        <v>3.0</v>
      </c>
      <c r="H35" s="9">
        <v>3.0</v>
      </c>
      <c r="I35" s="9">
        <v>3.0</v>
      </c>
      <c r="J35" s="9">
        <v>3.0</v>
      </c>
      <c r="L35" s="22">
        <v>8.0</v>
      </c>
      <c r="M35" s="9">
        <v>0.0</v>
      </c>
      <c r="N35" s="8">
        <v>8.0</v>
      </c>
      <c r="O35" s="9">
        <v>0.0</v>
      </c>
      <c r="P35" s="9">
        <v>2.0</v>
      </c>
      <c r="Q35" s="1">
        <v>2.0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15.0</v>
      </c>
      <c r="Y35" s="9">
        <v>0.0</v>
      </c>
      <c r="Z35" s="9">
        <v>3.0</v>
      </c>
      <c r="AA35" s="9">
        <v>0.0</v>
      </c>
      <c r="AB35" s="9">
        <v>6.0</v>
      </c>
      <c r="AC35" s="9">
        <v>10.0</v>
      </c>
      <c r="AD35" s="9">
        <v>0.0</v>
      </c>
      <c r="AE35" s="2"/>
      <c r="AF35" s="2"/>
      <c r="AG35" s="2"/>
    </row>
    <row r="36" ht="15.75" customHeight="1">
      <c r="A36" s="22">
        <v>9.0</v>
      </c>
      <c r="B36" s="9">
        <v>1043.0</v>
      </c>
      <c r="C36" s="9">
        <v>1258.0</v>
      </c>
      <c r="D36" s="9">
        <v>1415.0</v>
      </c>
      <c r="E36" s="9">
        <v>1476.0</v>
      </c>
      <c r="F36" s="9">
        <v>1524.0</v>
      </c>
      <c r="G36" s="9">
        <v>1538.0</v>
      </c>
      <c r="H36" s="9">
        <v>1561.0</v>
      </c>
      <c r="I36" s="9">
        <v>1551.0</v>
      </c>
      <c r="J36" s="9">
        <v>1599.0</v>
      </c>
      <c r="L36" s="22">
        <v>9.0</v>
      </c>
      <c r="M36" s="9">
        <v>717.0</v>
      </c>
      <c r="N36" s="8">
        <v>352.0</v>
      </c>
      <c r="O36" s="9">
        <v>1242.0</v>
      </c>
      <c r="P36" s="9">
        <v>1696.0</v>
      </c>
      <c r="Q36" s="1">
        <v>3784.0</v>
      </c>
      <c r="R36" s="9">
        <v>15.0</v>
      </c>
      <c r="S36" s="9">
        <v>810.0</v>
      </c>
      <c r="T36" s="9">
        <v>107.0</v>
      </c>
      <c r="U36" s="9">
        <v>483.0</v>
      </c>
      <c r="V36" s="9">
        <v>475.0</v>
      </c>
      <c r="W36" s="9">
        <v>51.0</v>
      </c>
      <c r="X36" s="9">
        <v>1572.0</v>
      </c>
      <c r="Y36" s="9">
        <v>389.0</v>
      </c>
      <c r="Z36" s="9">
        <v>564.0</v>
      </c>
      <c r="AA36" s="9">
        <v>914.0</v>
      </c>
      <c r="AB36" s="9">
        <v>1085.0</v>
      </c>
      <c r="AC36" s="9">
        <v>1689.0</v>
      </c>
      <c r="AD36" s="9">
        <v>216.0</v>
      </c>
      <c r="AE36" s="2"/>
      <c r="AF36" s="2"/>
      <c r="AG36" s="2"/>
    </row>
    <row r="37" ht="15.75" customHeight="1">
      <c r="N37" s="8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3" t="s">
        <v>67</v>
      </c>
      <c r="B38" s="3" t="s">
        <v>40</v>
      </c>
      <c r="C38" s="3" t="s">
        <v>41</v>
      </c>
      <c r="D38" s="3" t="s">
        <v>42</v>
      </c>
      <c r="E38" s="3" t="s">
        <v>43</v>
      </c>
      <c r="F38" s="3" t="s">
        <v>44</v>
      </c>
      <c r="G38" s="3" t="s">
        <v>45</v>
      </c>
      <c r="H38" s="3" t="s">
        <v>46</v>
      </c>
      <c r="I38" s="3" t="s">
        <v>47</v>
      </c>
      <c r="J38" s="3" t="s">
        <v>48</v>
      </c>
      <c r="L38" s="3" t="s">
        <v>68</v>
      </c>
      <c r="M38" s="3" t="s">
        <v>11</v>
      </c>
      <c r="N38" s="5" t="s">
        <v>12</v>
      </c>
      <c r="O38" s="3" t="s">
        <v>13</v>
      </c>
      <c r="P38" s="3" t="s">
        <v>14</v>
      </c>
      <c r="Q38" s="3" t="s">
        <v>15</v>
      </c>
      <c r="R38" s="3" t="s">
        <v>16</v>
      </c>
      <c r="S38" s="3" t="s">
        <v>49</v>
      </c>
      <c r="T38" s="3" t="s">
        <v>18</v>
      </c>
      <c r="U38" s="3" t="s">
        <v>19</v>
      </c>
      <c r="V38" s="3" t="s">
        <v>50</v>
      </c>
      <c r="W38" s="3" t="s">
        <v>51</v>
      </c>
      <c r="X38" s="3" t="s">
        <v>52</v>
      </c>
      <c r="Y38" s="3" t="s">
        <v>53</v>
      </c>
      <c r="Z38" s="3" t="s">
        <v>54</v>
      </c>
      <c r="AA38" s="3" t="s">
        <v>25</v>
      </c>
      <c r="AB38" s="3" t="s">
        <v>55</v>
      </c>
      <c r="AC38" s="3" t="s">
        <v>69</v>
      </c>
      <c r="AD38" s="3" t="s">
        <v>57</v>
      </c>
      <c r="AE38" s="6"/>
      <c r="AF38" s="6"/>
      <c r="AG38" s="6"/>
    </row>
    <row r="39" ht="15.75" customHeight="1">
      <c r="A39" s="1">
        <v>1.0</v>
      </c>
      <c r="B39" s="7">
        <f t="shared" ref="B39:J39" si="15">ROUND((B24/B6)*100, 1)</f>
        <v>11.7</v>
      </c>
      <c r="C39" s="7">
        <f t="shared" si="15"/>
        <v>11.8</v>
      </c>
      <c r="D39" s="7">
        <f t="shared" si="15"/>
        <v>11.4</v>
      </c>
      <c r="E39" s="7">
        <f t="shared" si="15"/>
        <v>11.8</v>
      </c>
      <c r="F39" s="7">
        <f t="shared" si="15"/>
        <v>11.6</v>
      </c>
      <c r="G39" s="7">
        <f t="shared" si="15"/>
        <v>11.4</v>
      </c>
      <c r="H39" s="7">
        <f t="shared" si="15"/>
        <v>11.4</v>
      </c>
      <c r="I39" s="7">
        <f t="shared" si="15"/>
        <v>11.2</v>
      </c>
      <c r="J39" s="7">
        <f t="shared" si="15"/>
        <v>10.9</v>
      </c>
      <c r="K39" s="18">
        <f t="shared" ref="K39:K47" si="18">MEDIAN(B39:J39)</f>
        <v>11.4</v>
      </c>
      <c r="L39" s="1">
        <v>1.0</v>
      </c>
      <c r="M39" s="7">
        <f t="shared" ref="M39:AD39" si="16">ROUND((M24/M6)*100, 1)</f>
        <v>11.2</v>
      </c>
      <c r="N39" s="8">
        <f t="shared" si="16"/>
        <v>15.1</v>
      </c>
      <c r="O39" s="7">
        <f t="shared" si="16"/>
        <v>23.6</v>
      </c>
      <c r="P39" s="7">
        <f t="shared" si="16"/>
        <v>17.8</v>
      </c>
      <c r="Q39" s="7">
        <f t="shared" si="16"/>
        <v>14.4</v>
      </c>
      <c r="R39" s="7">
        <f t="shared" si="16"/>
        <v>7.9</v>
      </c>
      <c r="S39" s="7">
        <f t="shared" si="16"/>
        <v>5.9</v>
      </c>
      <c r="T39" s="7">
        <f t="shared" si="16"/>
        <v>5.6</v>
      </c>
      <c r="U39" s="7">
        <f t="shared" si="16"/>
        <v>16.3</v>
      </c>
      <c r="V39" s="7">
        <f t="shared" si="16"/>
        <v>17.1</v>
      </c>
      <c r="W39" s="7">
        <f t="shared" si="16"/>
        <v>14.3</v>
      </c>
      <c r="X39" s="7">
        <f t="shared" si="16"/>
        <v>14.1</v>
      </c>
      <c r="Y39" s="7">
        <f t="shared" si="16"/>
        <v>13.6</v>
      </c>
      <c r="Z39" s="7">
        <f t="shared" si="16"/>
        <v>14.8</v>
      </c>
      <c r="AA39" s="7">
        <f t="shared" si="16"/>
        <v>9.5</v>
      </c>
      <c r="AB39" s="7">
        <f t="shared" si="16"/>
        <v>6.4</v>
      </c>
      <c r="AC39" s="7">
        <f t="shared" si="16"/>
        <v>8.2</v>
      </c>
      <c r="AD39" s="7">
        <f t="shared" si="16"/>
        <v>5.5</v>
      </c>
      <c r="AE39" s="2">
        <f t="shared" ref="AE39:AE47" si="20">MEDIAN(M39:AD39)</f>
        <v>13.85</v>
      </c>
      <c r="AF39" s="2"/>
      <c r="AG39" s="2"/>
    </row>
    <row r="40" ht="15.75" customHeight="1">
      <c r="A40" s="1">
        <v>2.0</v>
      </c>
      <c r="B40" s="7">
        <f t="shared" ref="B40:J40" si="17">ROUND((B25/B3)*100, 1)</f>
        <v>18.5</v>
      </c>
      <c r="C40" s="7">
        <f t="shared" si="17"/>
        <v>23</v>
      </c>
      <c r="D40" s="7">
        <f t="shared" si="17"/>
        <v>26.7</v>
      </c>
      <c r="E40" s="7">
        <f t="shared" si="17"/>
        <v>27.2</v>
      </c>
      <c r="F40" s="7">
        <f t="shared" si="17"/>
        <v>27.2</v>
      </c>
      <c r="G40" s="7">
        <f t="shared" si="17"/>
        <v>27</v>
      </c>
      <c r="H40" s="7">
        <f t="shared" si="17"/>
        <v>27.1</v>
      </c>
      <c r="I40" s="7">
        <f t="shared" si="17"/>
        <v>28.2</v>
      </c>
      <c r="J40" s="7">
        <f t="shared" si="17"/>
        <v>28.6</v>
      </c>
      <c r="K40" s="18">
        <f t="shared" si="18"/>
        <v>27.1</v>
      </c>
      <c r="L40" s="1">
        <v>2.0</v>
      </c>
      <c r="M40" s="7">
        <f t="shared" ref="M40:AD40" si="19">ROUND((M25/M3)*100, 1)</f>
        <v>34.1</v>
      </c>
      <c r="N40" s="7">
        <f t="shared" si="19"/>
        <v>30.5</v>
      </c>
      <c r="O40" s="7">
        <f t="shared" si="19"/>
        <v>39.4</v>
      </c>
      <c r="P40" s="7">
        <f t="shared" si="19"/>
        <v>28.8</v>
      </c>
      <c r="Q40" s="7">
        <f t="shared" si="19"/>
        <v>24.7</v>
      </c>
      <c r="R40" s="7">
        <f t="shared" si="19"/>
        <v>27.8</v>
      </c>
      <c r="S40" s="7">
        <f t="shared" si="19"/>
        <v>19.9</v>
      </c>
      <c r="T40" s="7">
        <f t="shared" si="19"/>
        <v>15.8</v>
      </c>
      <c r="U40" s="7">
        <f t="shared" si="19"/>
        <v>58.2</v>
      </c>
      <c r="V40" s="7">
        <f t="shared" si="19"/>
        <v>28.6</v>
      </c>
      <c r="W40" s="7">
        <f t="shared" si="19"/>
        <v>21.8</v>
      </c>
      <c r="X40" s="7">
        <f t="shared" si="19"/>
        <v>45.4</v>
      </c>
      <c r="Y40" s="7">
        <f t="shared" si="19"/>
        <v>44</v>
      </c>
      <c r="Z40" s="7">
        <f t="shared" si="19"/>
        <v>19.2</v>
      </c>
      <c r="AA40" s="7">
        <f t="shared" si="19"/>
        <v>35.1</v>
      </c>
      <c r="AB40" s="7">
        <f t="shared" si="19"/>
        <v>26.1</v>
      </c>
      <c r="AC40" s="7">
        <f t="shared" si="19"/>
        <v>23.9</v>
      </c>
      <c r="AD40" s="7">
        <f t="shared" si="19"/>
        <v>33.5</v>
      </c>
      <c r="AE40" s="2">
        <f t="shared" si="20"/>
        <v>28.7</v>
      </c>
      <c r="AF40" s="2"/>
      <c r="AG40" s="2"/>
    </row>
    <row r="41" ht="15.75" customHeight="1">
      <c r="A41" s="1">
        <v>3.0</v>
      </c>
      <c r="B41" s="7">
        <f t="shared" ref="B41:J41" si="21">ROUND((B26/B3)*100, 1)</f>
        <v>3.7</v>
      </c>
      <c r="C41" s="7">
        <f t="shared" si="21"/>
        <v>4.1</v>
      </c>
      <c r="D41" s="7">
        <f t="shared" si="21"/>
        <v>4.3</v>
      </c>
      <c r="E41" s="7">
        <f t="shared" si="21"/>
        <v>4.7</v>
      </c>
      <c r="F41" s="7">
        <f t="shared" si="21"/>
        <v>5</v>
      </c>
      <c r="G41" s="7">
        <f t="shared" si="21"/>
        <v>5</v>
      </c>
      <c r="H41" s="7">
        <f t="shared" si="21"/>
        <v>5.1</v>
      </c>
      <c r="I41" s="7">
        <f t="shared" si="21"/>
        <v>4.9</v>
      </c>
      <c r="J41" s="7">
        <f t="shared" si="21"/>
        <v>5</v>
      </c>
      <c r="K41" s="18">
        <f t="shared" si="18"/>
        <v>4.9</v>
      </c>
      <c r="L41" s="1">
        <v>3.0</v>
      </c>
      <c r="M41" s="7">
        <f t="shared" ref="M41:AD41" si="22">ROUND((M26/M3)*100, 1)</f>
        <v>2.2</v>
      </c>
      <c r="N41" s="7">
        <f t="shared" si="22"/>
        <v>1.8</v>
      </c>
      <c r="O41" s="7">
        <f t="shared" si="22"/>
        <v>13.5</v>
      </c>
      <c r="P41" s="7">
        <f t="shared" si="22"/>
        <v>12</v>
      </c>
      <c r="Q41" s="7">
        <f t="shared" si="22"/>
        <v>8.4</v>
      </c>
      <c r="R41" s="7">
        <f t="shared" si="22"/>
        <v>0</v>
      </c>
      <c r="S41" s="7">
        <f t="shared" si="22"/>
        <v>7.3</v>
      </c>
      <c r="T41" s="7">
        <f t="shared" si="22"/>
        <v>2</v>
      </c>
      <c r="U41" s="7">
        <f t="shared" si="22"/>
        <v>4.1</v>
      </c>
      <c r="V41" s="7">
        <f t="shared" si="22"/>
        <v>11.8</v>
      </c>
      <c r="W41" s="7">
        <f t="shared" si="22"/>
        <v>1.8</v>
      </c>
      <c r="X41" s="7">
        <f t="shared" si="22"/>
        <v>2.3</v>
      </c>
      <c r="Y41" s="7">
        <f t="shared" si="22"/>
        <v>1.5</v>
      </c>
      <c r="Z41" s="7">
        <f t="shared" si="22"/>
        <v>2.3</v>
      </c>
      <c r="AA41" s="7">
        <f t="shared" si="22"/>
        <v>9.5</v>
      </c>
      <c r="AB41" s="7">
        <f t="shared" si="22"/>
        <v>2.9</v>
      </c>
      <c r="AC41" s="7">
        <f t="shared" si="22"/>
        <v>1.3</v>
      </c>
      <c r="AD41" s="7">
        <f t="shared" si="22"/>
        <v>1.3</v>
      </c>
      <c r="AE41" s="2">
        <f t="shared" si="20"/>
        <v>2.3</v>
      </c>
      <c r="AF41" s="2"/>
      <c r="AG41" s="2"/>
    </row>
    <row r="42" ht="15.75" customHeight="1">
      <c r="A42" s="1">
        <v>4.0</v>
      </c>
      <c r="B42" s="3">
        <f t="shared" ref="B42:J42" si="23">ROUND((B29/B6)*100, 1)</f>
        <v>14.4</v>
      </c>
      <c r="C42" s="3">
        <f t="shared" si="23"/>
        <v>12.8</v>
      </c>
      <c r="D42" s="3">
        <f t="shared" si="23"/>
        <v>11.5</v>
      </c>
      <c r="E42" s="3">
        <f t="shared" si="23"/>
        <v>11.9</v>
      </c>
      <c r="F42" s="3">
        <f t="shared" si="23"/>
        <v>11.5</v>
      </c>
      <c r="G42" s="3">
        <f t="shared" si="23"/>
        <v>11.6</v>
      </c>
      <c r="H42" s="3">
        <f t="shared" si="23"/>
        <v>11.7</v>
      </c>
      <c r="I42" s="3">
        <f t="shared" si="23"/>
        <v>11.7</v>
      </c>
      <c r="J42" s="3">
        <f t="shared" si="23"/>
        <v>11.9</v>
      </c>
      <c r="K42" s="18">
        <f t="shared" si="18"/>
        <v>11.7</v>
      </c>
      <c r="L42" s="1">
        <v>4.0</v>
      </c>
      <c r="M42" s="3">
        <f t="shared" ref="M42:AD42" si="24">ROUND((M29/M6)*100, 1)</f>
        <v>13.5</v>
      </c>
      <c r="N42" s="5">
        <f t="shared" si="24"/>
        <v>11.1</v>
      </c>
      <c r="O42" s="3">
        <f t="shared" si="24"/>
        <v>30</v>
      </c>
      <c r="P42" s="3">
        <f t="shared" si="24"/>
        <v>17.3</v>
      </c>
      <c r="Q42" s="3">
        <f t="shared" si="24"/>
        <v>23.3</v>
      </c>
      <c r="R42" s="3">
        <f t="shared" si="24"/>
        <v>21.1</v>
      </c>
      <c r="S42" s="3">
        <f t="shared" si="24"/>
        <v>23.8</v>
      </c>
      <c r="T42" s="3">
        <f t="shared" si="24"/>
        <v>12.7</v>
      </c>
      <c r="U42" s="3">
        <f t="shared" si="24"/>
        <v>8.4</v>
      </c>
      <c r="V42" s="3">
        <f t="shared" si="24"/>
        <v>21.4</v>
      </c>
      <c r="W42" s="3">
        <f t="shared" si="24"/>
        <v>15.2</v>
      </c>
      <c r="X42" s="3">
        <f t="shared" si="24"/>
        <v>15</v>
      </c>
      <c r="Y42" s="3">
        <f t="shared" si="24"/>
        <v>9.1</v>
      </c>
      <c r="Z42" s="3">
        <f t="shared" si="24"/>
        <v>17.3</v>
      </c>
      <c r="AA42" s="3">
        <f t="shared" si="24"/>
        <v>12.2</v>
      </c>
      <c r="AB42" s="3">
        <f t="shared" si="24"/>
        <v>11.1</v>
      </c>
      <c r="AC42" s="3">
        <f t="shared" si="24"/>
        <v>12.8</v>
      </c>
      <c r="AD42" s="3">
        <f t="shared" si="24"/>
        <v>13.8</v>
      </c>
      <c r="AE42" s="2">
        <f t="shared" si="20"/>
        <v>14.4</v>
      </c>
      <c r="AF42" s="4"/>
      <c r="AG42" s="4"/>
    </row>
    <row r="43" ht="15.75" customHeight="1">
      <c r="A43" s="1">
        <v>5.0</v>
      </c>
      <c r="B43" s="3">
        <f t="shared" ref="B43:J43" si="25">ROUND((B30/B6)*100, 1)</f>
        <v>9.4</v>
      </c>
      <c r="C43" s="3">
        <f t="shared" si="25"/>
        <v>11</v>
      </c>
      <c r="D43" s="3">
        <f t="shared" si="25"/>
        <v>10.7</v>
      </c>
      <c r="E43" s="3">
        <f t="shared" si="25"/>
        <v>10.6</v>
      </c>
      <c r="F43" s="3">
        <f t="shared" si="25"/>
        <v>10.7</v>
      </c>
      <c r="G43" s="3">
        <f t="shared" si="25"/>
        <v>10.6</v>
      </c>
      <c r="H43" s="3">
        <f t="shared" si="25"/>
        <v>10.6</v>
      </c>
      <c r="I43" s="3">
        <f t="shared" si="25"/>
        <v>10.7</v>
      </c>
      <c r="J43" s="3">
        <f t="shared" si="25"/>
        <v>10.4</v>
      </c>
      <c r="K43" s="18">
        <f t="shared" si="18"/>
        <v>10.6</v>
      </c>
      <c r="L43" s="1">
        <v>5.0</v>
      </c>
      <c r="M43" s="3">
        <f t="shared" ref="M43:AD43" si="26">ROUND((M30/M6)*100, 1)</f>
        <v>1.5</v>
      </c>
      <c r="N43" s="5">
        <f t="shared" si="26"/>
        <v>4.2</v>
      </c>
      <c r="O43" s="3">
        <f t="shared" si="26"/>
        <v>9.5</v>
      </c>
      <c r="P43" s="3">
        <f t="shared" si="26"/>
        <v>13</v>
      </c>
      <c r="Q43" s="3">
        <f t="shared" si="26"/>
        <v>10.8</v>
      </c>
      <c r="R43" s="3">
        <f t="shared" si="26"/>
        <v>0</v>
      </c>
      <c r="S43" s="3">
        <f t="shared" si="26"/>
        <v>6.6</v>
      </c>
      <c r="T43" s="3">
        <f t="shared" si="26"/>
        <v>1.9</v>
      </c>
      <c r="U43" s="3">
        <f t="shared" si="26"/>
        <v>3.7</v>
      </c>
      <c r="V43" s="3">
        <f t="shared" si="26"/>
        <v>6.5</v>
      </c>
      <c r="W43" s="3">
        <f t="shared" si="26"/>
        <v>1.9</v>
      </c>
      <c r="X43" s="3">
        <f t="shared" si="26"/>
        <v>3.9</v>
      </c>
      <c r="Y43" s="3">
        <f t="shared" si="26"/>
        <v>1.6</v>
      </c>
      <c r="Z43" s="3">
        <f t="shared" si="26"/>
        <v>3.2</v>
      </c>
      <c r="AA43" s="3">
        <f t="shared" si="26"/>
        <v>4.6</v>
      </c>
      <c r="AB43" s="3">
        <f t="shared" si="26"/>
        <v>2.7</v>
      </c>
      <c r="AC43" s="3">
        <f t="shared" si="26"/>
        <v>4.8</v>
      </c>
      <c r="AD43" s="3">
        <f t="shared" si="26"/>
        <v>1.9</v>
      </c>
      <c r="AE43" s="2">
        <f t="shared" si="20"/>
        <v>3.8</v>
      </c>
      <c r="AF43" s="4"/>
      <c r="AG43" s="4"/>
    </row>
    <row r="44" ht="15.75" customHeight="1">
      <c r="A44" s="1">
        <v>6.0</v>
      </c>
      <c r="B44" s="3">
        <f t="shared" ref="B44:J44" si="27">ROUND((B31/B6)*100, 1)</f>
        <v>3.9</v>
      </c>
      <c r="C44" s="3">
        <f t="shared" si="27"/>
        <v>3.7</v>
      </c>
      <c r="D44" s="3">
        <f t="shared" si="27"/>
        <v>3.6</v>
      </c>
      <c r="E44" s="3">
        <f t="shared" si="27"/>
        <v>3.6</v>
      </c>
      <c r="F44" s="3">
        <f t="shared" si="27"/>
        <v>3.6</v>
      </c>
      <c r="G44" s="3">
        <f t="shared" si="27"/>
        <v>3.6</v>
      </c>
      <c r="H44" s="3">
        <f t="shared" si="27"/>
        <v>3.6</v>
      </c>
      <c r="I44" s="3">
        <f t="shared" si="27"/>
        <v>3.6</v>
      </c>
      <c r="J44" s="3">
        <f t="shared" si="27"/>
        <v>3.4</v>
      </c>
      <c r="K44" s="18">
        <f t="shared" si="18"/>
        <v>3.6</v>
      </c>
      <c r="L44" s="1">
        <v>6.0</v>
      </c>
      <c r="M44" s="3">
        <f t="shared" ref="M44:AD44" si="28">ROUND((M31/M6)*100, 1)</f>
        <v>3.3</v>
      </c>
      <c r="N44" s="5">
        <f t="shared" si="28"/>
        <v>5.4</v>
      </c>
      <c r="O44" s="3">
        <f t="shared" si="28"/>
        <v>8.8</v>
      </c>
      <c r="P44" s="3">
        <f t="shared" si="28"/>
        <v>8.2</v>
      </c>
      <c r="Q44" s="3">
        <f t="shared" si="28"/>
        <v>6.1</v>
      </c>
      <c r="R44" s="3">
        <f t="shared" si="28"/>
        <v>0</v>
      </c>
      <c r="S44" s="3">
        <f t="shared" si="28"/>
        <v>1.7</v>
      </c>
      <c r="T44" s="3">
        <f t="shared" si="28"/>
        <v>1.9</v>
      </c>
      <c r="U44" s="3">
        <f t="shared" si="28"/>
        <v>4.8</v>
      </c>
      <c r="V44" s="3">
        <f t="shared" si="28"/>
        <v>5.6</v>
      </c>
      <c r="W44" s="3">
        <f t="shared" si="28"/>
        <v>5.7</v>
      </c>
      <c r="X44" s="3">
        <f t="shared" si="28"/>
        <v>4.4</v>
      </c>
      <c r="Y44" s="3">
        <f t="shared" si="28"/>
        <v>4.4</v>
      </c>
      <c r="Z44" s="3">
        <f t="shared" si="28"/>
        <v>4.6</v>
      </c>
      <c r="AA44" s="3">
        <f t="shared" si="28"/>
        <v>3.7</v>
      </c>
      <c r="AB44" s="3">
        <f t="shared" si="28"/>
        <v>1.7</v>
      </c>
      <c r="AC44" s="3">
        <f t="shared" si="28"/>
        <v>3.8</v>
      </c>
      <c r="AD44" s="3">
        <f t="shared" si="28"/>
        <v>2.7</v>
      </c>
      <c r="AE44" s="2">
        <f t="shared" si="20"/>
        <v>4.4</v>
      </c>
      <c r="AF44" s="6"/>
      <c r="AG44" s="6"/>
    </row>
    <row r="45" ht="15.75" customHeight="1">
      <c r="A45" s="1">
        <v>7.0</v>
      </c>
      <c r="B45" s="3">
        <f t="shared" ref="B45:J45" si="29">ROUND((B32/B6)*100, 1)</f>
        <v>1</v>
      </c>
      <c r="C45" s="3">
        <f t="shared" si="29"/>
        <v>0.9</v>
      </c>
      <c r="D45" s="3">
        <f t="shared" si="29"/>
        <v>0.9</v>
      </c>
      <c r="E45" s="3">
        <f t="shared" si="29"/>
        <v>0.9</v>
      </c>
      <c r="F45" s="3">
        <f t="shared" si="29"/>
        <v>0.9</v>
      </c>
      <c r="G45" s="3">
        <f t="shared" si="29"/>
        <v>0.9</v>
      </c>
      <c r="H45" s="3">
        <f t="shared" si="29"/>
        <v>0.9</v>
      </c>
      <c r="I45" s="3">
        <f t="shared" si="29"/>
        <v>0.9</v>
      </c>
      <c r="J45" s="3">
        <f t="shared" si="29"/>
        <v>0.9</v>
      </c>
      <c r="K45" s="18">
        <f t="shared" si="18"/>
        <v>0.9</v>
      </c>
      <c r="L45" s="1">
        <v>7.0</v>
      </c>
      <c r="M45" s="3">
        <f t="shared" ref="M45:AD45" si="30">ROUND((M32/M6)*100, 1)</f>
        <v>1.4</v>
      </c>
      <c r="N45" s="5">
        <f t="shared" si="30"/>
        <v>1.7</v>
      </c>
      <c r="O45" s="3">
        <f t="shared" si="30"/>
        <v>2.8</v>
      </c>
      <c r="P45" s="3">
        <f t="shared" si="30"/>
        <v>2</v>
      </c>
      <c r="Q45" s="3">
        <f t="shared" si="30"/>
        <v>1.7</v>
      </c>
      <c r="R45" s="3">
        <f t="shared" si="30"/>
        <v>0</v>
      </c>
      <c r="S45" s="3">
        <f t="shared" si="30"/>
        <v>0.6</v>
      </c>
      <c r="T45" s="3">
        <f t="shared" si="30"/>
        <v>1.2</v>
      </c>
      <c r="U45" s="3">
        <f t="shared" si="30"/>
        <v>1.1</v>
      </c>
      <c r="V45" s="3">
        <f t="shared" si="30"/>
        <v>2</v>
      </c>
      <c r="W45" s="3">
        <f t="shared" si="30"/>
        <v>0</v>
      </c>
      <c r="X45" s="3">
        <f t="shared" si="30"/>
        <v>1.5</v>
      </c>
      <c r="Y45" s="3">
        <f t="shared" si="30"/>
        <v>2.5</v>
      </c>
      <c r="Z45" s="3">
        <f t="shared" si="30"/>
        <v>1.5</v>
      </c>
      <c r="AA45" s="3">
        <f t="shared" si="30"/>
        <v>0.7</v>
      </c>
      <c r="AB45" s="3">
        <f t="shared" si="30"/>
        <v>0.6</v>
      </c>
      <c r="AC45" s="3">
        <f t="shared" si="30"/>
        <v>1</v>
      </c>
      <c r="AD45" s="3">
        <f t="shared" si="30"/>
        <v>0.1</v>
      </c>
      <c r="AE45" s="2">
        <f t="shared" si="20"/>
        <v>1.3</v>
      </c>
      <c r="AF45" s="6"/>
      <c r="AG45" s="6"/>
    </row>
    <row r="46" ht="15.75" customHeight="1">
      <c r="A46" s="1">
        <v>8.0</v>
      </c>
      <c r="B46" s="7">
        <f t="shared" ref="B46:J46" si="31">ROUND((B35/B6)*100, 1)</f>
        <v>0</v>
      </c>
      <c r="C46" s="7">
        <f t="shared" si="31"/>
        <v>0</v>
      </c>
      <c r="D46" s="7">
        <f t="shared" si="31"/>
        <v>0</v>
      </c>
      <c r="E46" s="7">
        <f t="shared" si="31"/>
        <v>0</v>
      </c>
      <c r="F46" s="7">
        <f t="shared" si="31"/>
        <v>0</v>
      </c>
      <c r="G46" s="7">
        <f t="shared" si="31"/>
        <v>0</v>
      </c>
      <c r="H46" s="7">
        <f t="shared" si="31"/>
        <v>0</v>
      </c>
      <c r="I46" s="7">
        <f t="shared" si="31"/>
        <v>0</v>
      </c>
      <c r="J46" s="7">
        <f t="shared" si="31"/>
        <v>0</v>
      </c>
      <c r="K46" s="18">
        <f t="shared" si="18"/>
        <v>0</v>
      </c>
      <c r="L46" s="1">
        <v>8.0</v>
      </c>
      <c r="M46" s="7">
        <f t="shared" ref="M46:AD46" si="32">ROUND((M35/M6)*100, 1)</f>
        <v>0</v>
      </c>
      <c r="N46" s="8">
        <f t="shared" si="32"/>
        <v>0.8</v>
      </c>
      <c r="O46" s="7">
        <f t="shared" si="32"/>
        <v>0</v>
      </c>
      <c r="P46" s="7">
        <f t="shared" si="32"/>
        <v>0</v>
      </c>
      <c r="Q46" s="7">
        <f t="shared" si="32"/>
        <v>0</v>
      </c>
      <c r="R46" s="7">
        <f t="shared" si="32"/>
        <v>0</v>
      </c>
      <c r="S46" s="7">
        <f t="shared" si="32"/>
        <v>0</v>
      </c>
      <c r="T46" s="7">
        <f t="shared" si="32"/>
        <v>0</v>
      </c>
      <c r="U46" s="7">
        <f t="shared" si="32"/>
        <v>0</v>
      </c>
      <c r="V46" s="7">
        <f t="shared" si="32"/>
        <v>0</v>
      </c>
      <c r="W46" s="7">
        <f t="shared" si="32"/>
        <v>0</v>
      </c>
      <c r="X46" s="7">
        <f t="shared" si="32"/>
        <v>0.2</v>
      </c>
      <c r="Y46" s="7">
        <f t="shared" si="32"/>
        <v>0</v>
      </c>
      <c r="Z46" s="7">
        <f t="shared" si="32"/>
        <v>0.2</v>
      </c>
      <c r="AA46" s="7">
        <f t="shared" si="32"/>
        <v>0</v>
      </c>
      <c r="AB46" s="7">
        <f t="shared" si="32"/>
        <v>0.2</v>
      </c>
      <c r="AC46" s="7">
        <f t="shared" si="32"/>
        <v>0.1</v>
      </c>
      <c r="AD46" s="7">
        <f t="shared" si="32"/>
        <v>0</v>
      </c>
      <c r="AE46" s="2">
        <f t="shared" si="20"/>
        <v>0</v>
      </c>
      <c r="AF46" s="2"/>
      <c r="AG46" s="2"/>
    </row>
    <row r="47" ht="15.75" customHeight="1">
      <c r="A47" s="1">
        <v>9.0</v>
      </c>
      <c r="B47" s="7">
        <f t="shared" ref="B47:J47" si="33">ROUND((B36/B6)*100, 1)</f>
        <v>26.3</v>
      </c>
      <c r="C47" s="7">
        <f t="shared" si="33"/>
        <v>24</v>
      </c>
      <c r="D47" s="7">
        <f t="shared" si="33"/>
        <v>24</v>
      </c>
      <c r="E47" s="7">
        <f t="shared" si="33"/>
        <v>23.8</v>
      </c>
      <c r="F47" s="7">
        <f t="shared" si="33"/>
        <v>23.7</v>
      </c>
      <c r="G47" s="7">
        <f t="shared" si="33"/>
        <v>23.5</v>
      </c>
      <c r="H47" s="7">
        <f t="shared" si="33"/>
        <v>23.4</v>
      </c>
      <c r="I47" s="7">
        <f t="shared" si="33"/>
        <v>23.3</v>
      </c>
      <c r="J47" s="7">
        <f t="shared" si="33"/>
        <v>23.1</v>
      </c>
      <c r="K47" s="18">
        <f t="shared" si="18"/>
        <v>23.7</v>
      </c>
      <c r="L47" s="1">
        <v>9.0</v>
      </c>
      <c r="M47" s="7">
        <f t="shared" ref="M47:AD47" si="34">ROUND((M36/M6)*100, 1)</f>
        <v>33.7</v>
      </c>
      <c r="N47" s="8">
        <f t="shared" si="34"/>
        <v>34.6</v>
      </c>
      <c r="O47" s="7">
        <f t="shared" si="34"/>
        <v>63.5</v>
      </c>
      <c r="P47" s="7">
        <f t="shared" si="34"/>
        <v>34.6</v>
      </c>
      <c r="Q47" s="7">
        <f t="shared" si="34"/>
        <v>32.4</v>
      </c>
      <c r="R47" s="7">
        <f t="shared" si="34"/>
        <v>39.5</v>
      </c>
      <c r="S47" s="7">
        <f t="shared" si="34"/>
        <v>36.5</v>
      </c>
      <c r="T47" s="7">
        <f t="shared" si="34"/>
        <v>20.6</v>
      </c>
      <c r="U47" s="7">
        <f t="shared" si="34"/>
        <v>39.1</v>
      </c>
      <c r="V47" s="7">
        <f t="shared" si="34"/>
        <v>34.8</v>
      </c>
      <c r="W47" s="7">
        <f t="shared" si="34"/>
        <v>48.6</v>
      </c>
      <c r="X47" s="7">
        <f t="shared" si="34"/>
        <v>24.9</v>
      </c>
      <c r="Y47" s="7">
        <f t="shared" si="34"/>
        <v>41.5</v>
      </c>
      <c r="Z47" s="7">
        <f t="shared" si="34"/>
        <v>33.5</v>
      </c>
      <c r="AA47" s="7">
        <f t="shared" si="34"/>
        <v>26.6</v>
      </c>
      <c r="AB47" s="7">
        <f t="shared" si="34"/>
        <v>28.8</v>
      </c>
      <c r="AC47" s="7">
        <f t="shared" si="34"/>
        <v>21.1</v>
      </c>
      <c r="AD47" s="7">
        <f t="shared" si="34"/>
        <v>22.5</v>
      </c>
      <c r="AE47" s="2">
        <f t="shared" si="20"/>
        <v>34.15</v>
      </c>
      <c r="AF47" s="2"/>
      <c r="AG47" s="2"/>
    </row>
    <row r="54" ht="15.75" customHeight="1">
      <c r="A54" s="23" t="s">
        <v>70</v>
      </c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0" t="s">
        <v>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5.75" customHeight="1"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24" t="s">
        <v>81</v>
      </c>
      <c r="M55" s="24" t="s">
        <v>82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15.75" customHeight="1">
      <c r="A56" s="4" t="s">
        <v>29</v>
      </c>
      <c r="B56" s="7">
        <v>1110.0</v>
      </c>
      <c r="C56" s="7">
        <v>118.0</v>
      </c>
      <c r="D56" s="7">
        <v>6498.0</v>
      </c>
      <c r="E56" s="7">
        <v>5729.0</v>
      </c>
      <c r="F56" s="7">
        <v>340.0</v>
      </c>
      <c r="G56" s="7">
        <v>25.0</v>
      </c>
      <c r="H56" s="7">
        <v>141.0</v>
      </c>
      <c r="I56" s="7">
        <v>79.0</v>
      </c>
      <c r="J56" s="7">
        <v>1229.0</v>
      </c>
      <c r="K56" s="7">
        <v>700.0</v>
      </c>
      <c r="L56" s="25">
        <v>107.0</v>
      </c>
      <c r="M56" s="25">
        <v>35.0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1" t="s">
        <v>30</v>
      </c>
      <c r="B57" s="7">
        <v>119.0</v>
      </c>
      <c r="C57" s="7">
        <v>1.0</v>
      </c>
      <c r="D57" s="7">
        <v>1101.0</v>
      </c>
      <c r="E57" s="7">
        <v>1294.0</v>
      </c>
      <c r="F57" s="7">
        <v>14.0</v>
      </c>
      <c r="G57" s="7">
        <v>0.0</v>
      </c>
      <c r="H57" s="7">
        <v>6.0</v>
      </c>
      <c r="I57" s="7">
        <v>0.0</v>
      </c>
      <c r="J57" s="7">
        <v>100.0</v>
      </c>
      <c r="K57" s="25">
        <v>19.0</v>
      </c>
      <c r="L57" s="25">
        <v>3.0</v>
      </c>
      <c r="M57" s="25">
        <v>1.0</v>
      </c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1" t="s">
        <v>31</v>
      </c>
      <c r="B58" s="7">
        <v>18.0</v>
      </c>
      <c r="C58" s="7">
        <v>0.0</v>
      </c>
      <c r="D58" s="7">
        <v>98.0</v>
      </c>
      <c r="E58" s="7">
        <v>24.0</v>
      </c>
      <c r="F58" s="7">
        <v>7.0</v>
      </c>
      <c r="G58" s="7">
        <v>0.0</v>
      </c>
      <c r="H58" s="7">
        <v>3.0</v>
      </c>
      <c r="I58" s="7">
        <v>2.0</v>
      </c>
      <c r="J58" s="7">
        <v>59.0</v>
      </c>
      <c r="K58" s="25">
        <v>8.0</v>
      </c>
      <c r="L58" s="25">
        <v>1.0</v>
      </c>
      <c r="M58" s="25">
        <v>0.0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ht="15.75" customHeight="1">
      <c r="A59" s="10" t="s">
        <v>32</v>
      </c>
      <c r="B59" s="7">
        <v>826.0</v>
      </c>
      <c r="C59" s="7">
        <v>168.0</v>
      </c>
      <c r="D59" s="7">
        <v>7762.0</v>
      </c>
      <c r="E59" s="7">
        <v>7234.0</v>
      </c>
      <c r="F59" s="7">
        <v>577.0</v>
      </c>
      <c r="G59" s="7">
        <v>45.0</v>
      </c>
      <c r="H59" s="7">
        <v>189.0</v>
      </c>
      <c r="I59" s="7">
        <v>299.0</v>
      </c>
      <c r="J59" s="7">
        <v>1647.0</v>
      </c>
      <c r="K59" s="25">
        <v>2002.0</v>
      </c>
      <c r="L59" s="25">
        <v>240.0</v>
      </c>
      <c r="M59" s="25">
        <v>165.0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ht="15.75" customHeight="1">
      <c r="A60" s="1" t="s">
        <v>33</v>
      </c>
      <c r="B60" s="7">
        <v>32.0</v>
      </c>
      <c r="C60" s="7">
        <v>0.0</v>
      </c>
      <c r="D60" s="7">
        <v>350.0</v>
      </c>
      <c r="E60" s="7">
        <v>810.0</v>
      </c>
      <c r="F60" s="7">
        <v>29.0</v>
      </c>
      <c r="G60" s="7">
        <v>0.0</v>
      </c>
      <c r="H60" s="7">
        <v>1.0</v>
      </c>
      <c r="I60" s="7">
        <v>3.0</v>
      </c>
      <c r="J60" s="7">
        <v>91.0</v>
      </c>
      <c r="K60" s="25">
        <v>8.0</v>
      </c>
      <c r="L60" s="25">
        <v>2.0</v>
      </c>
      <c r="M60" s="25">
        <v>6.0</v>
      </c>
      <c r="U60" s="2"/>
      <c r="V60" s="26"/>
      <c r="W60" s="26"/>
      <c r="X60" s="26"/>
      <c r="Y60" s="26"/>
      <c r="Z60" s="26"/>
      <c r="AA60" s="26"/>
      <c r="AB60" s="26"/>
      <c r="AC60" s="26"/>
      <c r="AD60" s="26"/>
      <c r="AE60" s="2"/>
      <c r="AF60" s="2"/>
      <c r="AG60" s="2"/>
    </row>
    <row r="61" ht="15.75" customHeight="1">
      <c r="A61" s="1" t="s">
        <v>34</v>
      </c>
      <c r="B61" s="7">
        <v>30.0</v>
      </c>
      <c r="C61" s="7">
        <v>5.0</v>
      </c>
      <c r="D61" s="7">
        <v>745.0</v>
      </c>
      <c r="E61" s="7">
        <v>352.0</v>
      </c>
      <c r="F61" s="7">
        <v>62.0</v>
      </c>
      <c r="G61" s="7">
        <v>0.0</v>
      </c>
      <c r="H61" s="7">
        <v>29.0</v>
      </c>
      <c r="I61" s="7">
        <v>72.0</v>
      </c>
      <c r="J61" s="7">
        <v>196.0</v>
      </c>
      <c r="K61" s="25">
        <v>80.0</v>
      </c>
      <c r="L61" s="25">
        <v>19.0</v>
      </c>
      <c r="M61" s="25">
        <v>30.0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15.75" customHeight="1">
      <c r="A62" s="1" t="s">
        <v>35</v>
      </c>
      <c r="B62" s="7">
        <v>0.0</v>
      </c>
      <c r="C62" s="7">
        <v>0.0</v>
      </c>
      <c r="D62" s="7">
        <v>0.0</v>
      </c>
      <c r="E62" s="7">
        <v>0.0</v>
      </c>
      <c r="F62" s="7">
        <v>0.0</v>
      </c>
      <c r="G62" s="7">
        <v>0.0</v>
      </c>
      <c r="H62" s="7">
        <v>0.0</v>
      </c>
      <c r="I62" s="7">
        <v>0.0</v>
      </c>
      <c r="J62" s="7">
        <v>202.0</v>
      </c>
      <c r="K62" s="25">
        <v>0.0</v>
      </c>
      <c r="L62" s="25">
        <v>6.0</v>
      </c>
      <c r="M62" s="2"/>
      <c r="U62" s="26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ht="15.75" customHeight="1">
      <c r="A63" s="1" t="s">
        <v>36</v>
      </c>
      <c r="B63" s="2"/>
      <c r="C63" s="7" t="s">
        <v>83</v>
      </c>
      <c r="D63" s="7" t="s">
        <v>83</v>
      </c>
      <c r="E63" s="7" t="s">
        <v>84</v>
      </c>
      <c r="F63" s="7" t="s">
        <v>84</v>
      </c>
      <c r="G63" s="7" t="s">
        <v>84</v>
      </c>
      <c r="H63" s="7" t="s">
        <v>84</v>
      </c>
      <c r="I63" s="7" t="s">
        <v>85</v>
      </c>
      <c r="J63" s="7" t="s">
        <v>85</v>
      </c>
      <c r="K63" s="25" t="s">
        <v>85</v>
      </c>
      <c r="L63" s="25" t="s">
        <v>85</v>
      </c>
      <c r="M63" s="25" t="s">
        <v>85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ht="15.75" customHeight="1">
      <c r="B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ht="15.75" customHeight="1">
      <c r="A65" s="10" t="s">
        <v>38</v>
      </c>
      <c r="B65" s="7">
        <f>B56+B59</f>
        <v>1936</v>
      </c>
      <c r="C65" s="7">
        <v>286.0</v>
      </c>
      <c r="D65" s="7">
        <v>14260.0</v>
      </c>
      <c r="E65" s="2">
        <f t="shared" ref="E65:M65" si="35">SUM(E59,E56)</f>
        <v>12963</v>
      </c>
      <c r="F65" s="2">
        <f t="shared" si="35"/>
        <v>917</v>
      </c>
      <c r="G65" s="2">
        <f t="shared" si="35"/>
        <v>70</v>
      </c>
      <c r="H65" s="2">
        <f t="shared" si="35"/>
        <v>330</v>
      </c>
      <c r="I65" s="2">
        <f t="shared" si="35"/>
        <v>378</v>
      </c>
      <c r="J65" s="2">
        <f t="shared" si="35"/>
        <v>2876</v>
      </c>
      <c r="K65" s="2">
        <f t="shared" si="35"/>
        <v>2702</v>
      </c>
      <c r="L65" s="2">
        <f t="shared" si="35"/>
        <v>347</v>
      </c>
      <c r="M65" s="2">
        <f t="shared" si="35"/>
        <v>200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ht="15.75" customHeight="1">
      <c r="B66" s="2"/>
      <c r="C66" s="7"/>
      <c r="D66" s="7"/>
      <c r="E66" s="7"/>
      <c r="F66" s="7"/>
      <c r="G66" s="7"/>
      <c r="H66" s="7"/>
      <c r="I66" s="7"/>
      <c r="J66" s="7"/>
      <c r="K66" s="25"/>
      <c r="L66" s="25"/>
      <c r="M66" s="2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ht="15.75" customHeight="1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ht="15.75" customHeight="1">
      <c r="A68" s="1" t="s">
        <v>39</v>
      </c>
      <c r="B68" s="3" t="s">
        <v>71</v>
      </c>
      <c r="C68" s="3" t="s">
        <v>72</v>
      </c>
      <c r="D68" s="3" t="s">
        <v>73</v>
      </c>
      <c r="E68" s="3" t="s">
        <v>74</v>
      </c>
      <c r="F68" s="3" t="s">
        <v>75</v>
      </c>
      <c r="G68" s="3" t="s">
        <v>76</v>
      </c>
      <c r="H68" s="3" t="s">
        <v>77</v>
      </c>
      <c r="I68" s="3" t="s">
        <v>86</v>
      </c>
      <c r="J68" s="3" t="s">
        <v>87</v>
      </c>
      <c r="K68" s="3" t="s">
        <v>80</v>
      </c>
      <c r="L68" s="27" t="s">
        <v>81</v>
      </c>
      <c r="M68" s="27" t="s">
        <v>88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6"/>
      <c r="AF68" s="2"/>
      <c r="AG68" s="2"/>
    </row>
    <row r="69" ht="15.75" customHeight="1">
      <c r="A69" s="1" t="s">
        <v>59</v>
      </c>
      <c r="B69" s="2">
        <f t="shared" ref="B69:M69" si="36">ROUND((B57/B56)*100, 1)</f>
        <v>10.7</v>
      </c>
      <c r="C69" s="2">
        <f t="shared" si="36"/>
        <v>0.8</v>
      </c>
      <c r="D69" s="2">
        <f t="shared" si="36"/>
        <v>16.9</v>
      </c>
      <c r="E69" s="2">
        <f t="shared" si="36"/>
        <v>22.6</v>
      </c>
      <c r="F69" s="2">
        <f t="shared" si="36"/>
        <v>4.1</v>
      </c>
      <c r="G69" s="2">
        <f t="shared" si="36"/>
        <v>0</v>
      </c>
      <c r="H69" s="2">
        <f t="shared" si="36"/>
        <v>4.3</v>
      </c>
      <c r="I69" s="2">
        <f t="shared" si="36"/>
        <v>0</v>
      </c>
      <c r="J69" s="2">
        <f t="shared" si="36"/>
        <v>8.1</v>
      </c>
      <c r="K69" s="2">
        <f t="shared" si="36"/>
        <v>2.7</v>
      </c>
      <c r="L69" s="2">
        <f t="shared" si="36"/>
        <v>2.8</v>
      </c>
      <c r="M69" s="2">
        <f t="shared" si="36"/>
        <v>2.9</v>
      </c>
      <c r="N69" s="18">
        <f t="shared" ref="N69:N70" si="38">MEDIAN(B69:M69)</f>
        <v>3.5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ht="15.75" customHeight="1">
      <c r="A70" s="1" t="s">
        <v>61</v>
      </c>
      <c r="B70" s="2">
        <f t="shared" ref="B70:M70" si="37">ROUND((B58/B56)*100, 1)</f>
        <v>1.6</v>
      </c>
      <c r="C70" s="2">
        <f t="shared" si="37"/>
        <v>0</v>
      </c>
      <c r="D70" s="2">
        <f t="shared" si="37"/>
        <v>1.5</v>
      </c>
      <c r="E70" s="2">
        <f t="shared" si="37"/>
        <v>0.4</v>
      </c>
      <c r="F70" s="2">
        <f t="shared" si="37"/>
        <v>2.1</v>
      </c>
      <c r="G70" s="2">
        <f t="shared" si="37"/>
        <v>0</v>
      </c>
      <c r="H70" s="2">
        <f t="shared" si="37"/>
        <v>2.1</v>
      </c>
      <c r="I70" s="2">
        <f t="shared" si="37"/>
        <v>2.5</v>
      </c>
      <c r="J70" s="2">
        <f t="shared" si="37"/>
        <v>4.8</v>
      </c>
      <c r="K70" s="2">
        <f t="shared" si="37"/>
        <v>1.1</v>
      </c>
      <c r="L70" s="2">
        <f t="shared" si="37"/>
        <v>0.9</v>
      </c>
      <c r="M70" s="2">
        <f t="shared" si="37"/>
        <v>0</v>
      </c>
      <c r="N70" s="18">
        <f t="shared" si="38"/>
        <v>1.3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ht="15.75" customHeight="1">
      <c r="A72" s="1" t="s">
        <v>62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ht="15.75" customHeight="1">
      <c r="A73" s="1" t="s">
        <v>59</v>
      </c>
      <c r="B73" s="19">
        <f t="shared" ref="B73:M73" si="39">ROUND((B60/B59)*100, 1)</f>
        <v>3.9</v>
      </c>
      <c r="C73" s="19">
        <f t="shared" si="39"/>
        <v>0</v>
      </c>
      <c r="D73" s="19">
        <f t="shared" si="39"/>
        <v>4.5</v>
      </c>
      <c r="E73" s="19">
        <f t="shared" si="39"/>
        <v>11.2</v>
      </c>
      <c r="F73" s="19">
        <f t="shared" si="39"/>
        <v>5</v>
      </c>
      <c r="G73" s="19">
        <f t="shared" si="39"/>
        <v>0</v>
      </c>
      <c r="H73" s="19">
        <f t="shared" si="39"/>
        <v>0.5</v>
      </c>
      <c r="I73" s="19">
        <f t="shared" si="39"/>
        <v>1</v>
      </c>
      <c r="J73" s="19">
        <f t="shared" si="39"/>
        <v>5.5</v>
      </c>
      <c r="K73" s="19">
        <f t="shared" si="39"/>
        <v>0.4</v>
      </c>
      <c r="L73" s="19">
        <f t="shared" si="39"/>
        <v>0.8</v>
      </c>
      <c r="M73" s="19">
        <f t="shared" si="39"/>
        <v>3.6</v>
      </c>
      <c r="N73" s="18">
        <f t="shared" ref="N73:N74" si="41">MEDIAN(B73:M73)</f>
        <v>2.3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ht="15.75" customHeight="1">
      <c r="A74" s="1" t="s">
        <v>61</v>
      </c>
      <c r="B74" s="2">
        <f t="shared" ref="B74:M74" si="40">ROUND((B61/B59)*100, 1)</f>
        <v>3.6</v>
      </c>
      <c r="C74" s="2">
        <f t="shared" si="40"/>
        <v>3</v>
      </c>
      <c r="D74" s="2">
        <f t="shared" si="40"/>
        <v>9.6</v>
      </c>
      <c r="E74" s="2">
        <f t="shared" si="40"/>
        <v>4.9</v>
      </c>
      <c r="F74" s="2">
        <f t="shared" si="40"/>
        <v>10.7</v>
      </c>
      <c r="G74" s="2">
        <f t="shared" si="40"/>
        <v>0</v>
      </c>
      <c r="H74" s="2">
        <f t="shared" si="40"/>
        <v>15.3</v>
      </c>
      <c r="I74" s="2">
        <f t="shared" si="40"/>
        <v>24.1</v>
      </c>
      <c r="J74" s="2">
        <f t="shared" si="40"/>
        <v>11.9</v>
      </c>
      <c r="K74" s="2">
        <f t="shared" si="40"/>
        <v>4</v>
      </c>
      <c r="L74" s="2">
        <f t="shared" si="40"/>
        <v>7.9</v>
      </c>
      <c r="M74" s="2">
        <f t="shared" si="40"/>
        <v>18.2</v>
      </c>
      <c r="N74" s="18">
        <f t="shared" si="41"/>
        <v>8.75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ht="15.75" customHeight="1">
      <c r="A76" s="10" t="s">
        <v>63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ht="15.75" customHeight="1">
      <c r="A77" s="10" t="s">
        <v>64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ht="15.75" customHeight="1">
      <c r="A78" s="1">
        <v>1.0</v>
      </c>
      <c r="B78" s="9">
        <v>151.0</v>
      </c>
      <c r="C78" s="9">
        <v>20.0</v>
      </c>
      <c r="D78" s="9">
        <v>880.0</v>
      </c>
      <c r="E78" s="9">
        <v>596.0</v>
      </c>
      <c r="F78" s="9">
        <v>59.0</v>
      </c>
      <c r="G78" s="9">
        <v>14.0</v>
      </c>
      <c r="H78" s="9">
        <v>48.0</v>
      </c>
      <c r="I78" s="9">
        <v>44.0</v>
      </c>
      <c r="J78" s="9">
        <v>245.0</v>
      </c>
      <c r="K78" s="9">
        <v>264.0</v>
      </c>
      <c r="L78" s="9">
        <v>25.0</v>
      </c>
      <c r="M78" s="9">
        <v>23.0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ht="15.75" customHeight="1">
      <c r="A79" s="1">
        <v>2.0</v>
      </c>
      <c r="B79" s="9">
        <v>169.0</v>
      </c>
      <c r="C79" s="9">
        <v>13.0</v>
      </c>
      <c r="D79" s="9">
        <v>1516.0</v>
      </c>
      <c r="E79" s="9">
        <v>1204.0</v>
      </c>
      <c r="F79" s="9">
        <v>35.0</v>
      </c>
      <c r="G79" s="9">
        <v>7.0</v>
      </c>
      <c r="H79" s="9">
        <v>32.0</v>
      </c>
      <c r="I79" s="9">
        <v>16.0</v>
      </c>
      <c r="J79" s="9">
        <v>433.0</v>
      </c>
      <c r="K79" s="9">
        <v>277.0</v>
      </c>
      <c r="L79" s="9">
        <v>32.0</v>
      </c>
      <c r="M79" s="9">
        <v>10.0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ht="15.75" customHeight="1">
      <c r="A80" s="1">
        <v>3.0</v>
      </c>
      <c r="B80" s="9">
        <v>267.0</v>
      </c>
      <c r="C80" s="9">
        <v>8.0</v>
      </c>
      <c r="D80" s="9">
        <v>401.0</v>
      </c>
      <c r="E80" s="9">
        <v>204.0</v>
      </c>
      <c r="F80" s="9">
        <v>10.0</v>
      </c>
      <c r="G80" s="9">
        <v>6.0</v>
      </c>
      <c r="H80" s="9">
        <v>13.0</v>
      </c>
      <c r="I80" s="9">
        <v>3.0</v>
      </c>
      <c r="J80" s="9">
        <v>58.0</v>
      </c>
      <c r="K80" s="9">
        <v>69.0</v>
      </c>
      <c r="L80" s="9">
        <v>2.0</v>
      </c>
      <c r="M80" s="9">
        <v>5.0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ht="15.75" customHeight="1">
      <c r="B81" s="28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ht="15.75" customHeight="1">
      <c r="A82" s="10" t="s">
        <v>65</v>
      </c>
      <c r="B82" s="28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ht="15.75" customHeight="1">
      <c r="A83" s="10">
        <v>4.0</v>
      </c>
      <c r="B83" s="9">
        <v>107.0</v>
      </c>
      <c r="C83" s="9">
        <v>84.0</v>
      </c>
      <c r="D83" s="9">
        <v>1147.0</v>
      </c>
      <c r="E83" s="9">
        <v>1001.0</v>
      </c>
      <c r="F83" s="9">
        <v>89.0</v>
      </c>
      <c r="G83" s="9">
        <v>5.0</v>
      </c>
      <c r="H83" s="9">
        <v>30.0</v>
      </c>
      <c r="I83" s="9">
        <v>31.0</v>
      </c>
      <c r="J83" s="9">
        <v>253.0</v>
      </c>
      <c r="K83" s="9">
        <v>148.0</v>
      </c>
      <c r="L83" s="9">
        <v>63.0</v>
      </c>
      <c r="M83" s="9">
        <v>16.0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ht="15.75" customHeight="1">
      <c r="A84" s="10">
        <v>5.0</v>
      </c>
      <c r="B84" s="9">
        <v>42.0</v>
      </c>
      <c r="C84" s="9">
        <v>8.0</v>
      </c>
      <c r="D84" s="9">
        <v>383.0</v>
      </c>
      <c r="E84" s="9">
        <v>386.0</v>
      </c>
      <c r="F84" s="9">
        <v>2.0</v>
      </c>
      <c r="G84" s="9">
        <v>2.0</v>
      </c>
      <c r="H84" s="9">
        <v>21.0</v>
      </c>
      <c r="I84" s="9">
        <v>17.0</v>
      </c>
      <c r="J84" s="9">
        <v>110.0</v>
      </c>
      <c r="K84" s="9">
        <v>120.0</v>
      </c>
      <c r="L84" s="9">
        <v>6.0</v>
      </c>
      <c r="M84" s="9">
        <v>0.0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ht="15.75" customHeight="1">
      <c r="A85" s="10">
        <v>6.0</v>
      </c>
      <c r="B85" s="9">
        <v>60.0</v>
      </c>
      <c r="C85" s="9">
        <v>3.0</v>
      </c>
      <c r="D85" s="9">
        <v>328.0</v>
      </c>
      <c r="E85" s="9">
        <v>227.0</v>
      </c>
      <c r="F85" s="9">
        <v>15.0</v>
      </c>
      <c r="G85" s="9">
        <v>4.0</v>
      </c>
      <c r="H85" s="9">
        <v>9.0</v>
      </c>
      <c r="I85" s="9">
        <v>12.0</v>
      </c>
      <c r="J85" s="9">
        <v>76.0</v>
      </c>
      <c r="K85" s="9">
        <v>122.0</v>
      </c>
      <c r="L85" s="9">
        <v>5.0</v>
      </c>
      <c r="M85" s="9">
        <v>6.0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15.75" customHeight="1">
      <c r="A86" s="10">
        <v>7.0</v>
      </c>
      <c r="B86" s="9">
        <v>25.0</v>
      </c>
      <c r="C86" s="9">
        <v>1.0</v>
      </c>
      <c r="D86" s="9">
        <v>84.0</v>
      </c>
      <c r="E86" s="9">
        <v>60.0</v>
      </c>
      <c r="F86" s="9">
        <v>7.0</v>
      </c>
      <c r="G86" s="9">
        <v>0.0</v>
      </c>
      <c r="H86" s="9">
        <v>6.0</v>
      </c>
      <c r="I86" s="9">
        <v>4.0</v>
      </c>
      <c r="J86" s="9">
        <v>23.0</v>
      </c>
      <c r="K86" s="9">
        <v>30.0</v>
      </c>
      <c r="L86" s="9">
        <v>2.0</v>
      </c>
      <c r="M86" s="9">
        <v>1.0</v>
      </c>
      <c r="N86" s="2"/>
      <c r="O86" s="2"/>
      <c r="P86" s="2"/>
      <c r="Q86" s="2"/>
      <c r="R86" s="2"/>
      <c r="S86" s="2"/>
      <c r="T86" s="2"/>
      <c r="U86" s="2"/>
      <c r="V86" s="6"/>
      <c r="W86" s="6"/>
      <c r="X86" s="6"/>
      <c r="Y86" s="6"/>
      <c r="Z86" s="6"/>
      <c r="AA86" s="6"/>
      <c r="AB86" s="6"/>
      <c r="AC86" s="6"/>
      <c r="AD86" s="6"/>
      <c r="AE86" s="2"/>
      <c r="AF86" s="2"/>
      <c r="AG86" s="2"/>
    </row>
    <row r="87" ht="15.75" customHeight="1">
      <c r="B87" s="28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R87" s="6"/>
      <c r="S87" s="6"/>
      <c r="T87" s="6"/>
      <c r="U87" s="6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ht="15.75" customHeight="1">
      <c r="A88" s="10" t="s">
        <v>66</v>
      </c>
      <c r="B88" s="28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ht="15.75" customHeight="1">
      <c r="A89" s="22">
        <v>8.0</v>
      </c>
      <c r="B89" s="9">
        <v>0.0</v>
      </c>
      <c r="C89" s="9">
        <v>0.0</v>
      </c>
      <c r="D89" s="9">
        <v>7.0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3.0</v>
      </c>
      <c r="K89" s="9">
        <v>0.0</v>
      </c>
      <c r="L89" s="9">
        <v>6.0</v>
      </c>
      <c r="M89" s="9">
        <v>0.0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ht="15.75" customHeight="1">
      <c r="A90" s="22">
        <v>9.0</v>
      </c>
      <c r="B90" s="9">
        <v>351.0</v>
      </c>
      <c r="C90" s="9">
        <v>46.0</v>
      </c>
      <c r="D90" s="9">
        <v>2230.0</v>
      </c>
      <c r="E90" s="9">
        <v>1547.0</v>
      </c>
      <c r="F90" s="9">
        <v>148.0</v>
      </c>
      <c r="G90" s="9">
        <v>35.0</v>
      </c>
      <c r="H90" s="9">
        <v>83.0</v>
      </c>
      <c r="I90" s="9">
        <v>103.0</v>
      </c>
      <c r="J90" s="9">
        <v>584.0</v>
      </c>
      <c r="K90" s="9">
        <v>921.0</v>
      </c>
      <c r="L90" s="9">
        <v>86.0</v>
      </c>
      <c r="M90" s="9">
        <v>68.0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ht="15.75" customHeight="1">
      <c r="A92" s="3" t="s">
        <v>68</v>
      </c>
      <c r="B92" s="3" t="s">
        <v>71</v>
      </c>
      <c r="C92" s="3" t="s">
        <v>72</v>
      </c>
      <c r="D92" s="3" t="s">
        <v>73</v>
      </c>
      <c r="E92" s="3" t="s">
        <v>74</v>
      </c>
      <c r="F92" s="3" t="s">
        <v>75</v>
      </c>
      <c r="G92" s="3" t="s">
        <v>76</v>
      </c>
      <c r="H92" s="3" t="s">
        <v>77</v>
      </c>
      <c r="I92" s="3" t="s">
        <v>86</v>
      </c>
      <c r="J92" s="3" t="s">
        <v>87</v>
      </c>
      <c r="K92" s="3" t="s">
        <v>80</v>
      </c>
      <c r="L92" s="27" t="s">
        <v>81</v>
      </c>
      <c r="M92" s="27" t="s">
        <v>82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ht="15.75" customHeight="1">
      <c r="A93" s="1">
        <v>1.0</v>
      </c>
      <c r="B93" s="7">
        <f t="shared" ref="B93:M93" si="42">ROUND((B78/B59)*100, 1)</f>
        <v>18.3</v>
      </c>
      <c r="C93" s="7">
        <f t="shared" si="42"/>
        <v>11.9</v>
      </c>
      <c r="D93" s="7">
        <f t="shared" si="42"/>
        <v>11.3</v>
      </c>
      <c r="E93" s="7">
        <f t="shared" si="42"/>
        <v>8.2</v>
      </c>
      <c r="F93" s="7">
        <f t="shared" si="42"/>
        <v>10.2</v>
      </c>
      <c r="G93" s="7">
        <f t="shared" si="42"/>
        <v>31.1</v>
      </c>
      <c r="H93" s="7">
        <f t="shared" si="42"/>
        <v>25.4</v>
      </c>
      <c r="I93" s="7">
        <f t="shared" si="42"/>
        <v>14.7</v>
      </c>
      <c r="J93" s="7">
        <f t="shared" si="42"/>
        <v>14.9</v>
      </c>
      <c r="K93" s="7">
        <f t="shared" si="42"/>
        <v>13.2</v>
      </c>
      <c r="L93" s="7">
        <f t="shared" si="42"/>
        <v>10.4</v>
      </c>
      <c r="M93" s="7">
        <f t="shared" si="42"/>
        <v>13.9</v>
      </c>
      <c r="N93" s="1">
        <f t="shared" ref="N93:N101" si="44">MEDIAN(B93:M93)</f>
        <v>13.55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ht="15.75" customHeight="1">
      <c r="A94" s="1">
        <v>2.0</v>
      </c>
      <c r="B94" s="7">
        <f t="shared" ref="B94:M94" si="43">ROUND((B79/B56)*100, 1)</f>
        <v>15.2</v>
      </c>
      <c r="C94" s="7">
        <f t="shared" si="43"/>
        <v>11</v>
      </c>
      <c r="D94" s="7">
        <f t="shared" si="43"/>
        <v>23.3</v>
      </c>
      <c r="E94" s="7">
        <f t="shared" si="43"/>
        <v>21</v>
      </c>
      <c r="F94" s="7">
        <f t="shared" si="43"/>
        <v>10.3</v>
      </c>
      <c r="G94" s="7">
        <f t="shared" si="43"/>
        <v>28</v>
      </c>
      <c r="H94" s="7">
        <f t="shared" si="43"/>
        <v>22.7</v>
      </c>
      <c r="I94" s="7">
        <f t="shared" si="43"/>
        <v>20.3</v>
      </c>
      <c r="J94" s="7">
        <f t="shared" si="43"/>
        <v>35.2</v>
      </c>
      <c r="K94" s="7">
        <f t="shared" si="43"/>
        <v>39.6</v>
      </c>
      <c r="L94" s="7">
        <f t="shared" si="43"/>
        <v>29.9</v>
      </c>
      <c r="M94" s="7">
        <f t="shared" si="43"/>
        <v>28.6</v>
      </c>
      <c r="N94" s="1">
        <f t="shared" si="44"/>
        <v>23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6"/>
      <c r="AF94" s="6"/>
      <c r="AG94" s="6"/>
    </row>
    <row r="95" ht="15.75" customHeight="1">
      <c r="A95" s="1">
        <v>3.0</v>
      </c>
      <c r="B95" s="7">
        <f t="shared" ref="B95:M95" si="45">ROUND((B80/B56)*100, 1)</f>
        <v>24.1</v>
      </c>
      <c r="C95" s="7">
        <f t="shared" si="45"/>
        <v>6.8</v>
      </c>
      <c r="D95" s="7">
        <f t="shared" si="45"/>
        <v>6.2</v>
      </c>
      <c r="E95" s="7">
        <f t="shared" si="45"/>
        <v>3.6</v>
      </c>
      <c r="F95" s="7">
        <f t="shared" si="45"/>
        <v>2.9</v>
      </c>
      <c r="G95" s="7">
        <f t="shared" si="45"/>
        <v>24</v>
      </c>
      <c r="H95" s="7">
        <f t="shared" si="45"/>
        <v>9.2</v>
      </c>
      <c r="I95" s="7">
        <f t="shared" si="45"/>
        <v>3.8</v>
      </c>
      <c r="J95" s="7">
        <f t="shared" si="45"/>
        <v>4.7</v>
      </c>
      <c r="K95" s="7">
        <f t="shared" si="45"/>
        <v>9.9</v>
      </c>
      <c r="L95" s="7">
        <f t="shared" si="45"/>
        <v>1.9</v>
      </c>
      <c r="M95" s="7">
        <f t="shared" si="45"/>
        <v>14.3</v>
      </c>
      <c r="N95" s="1">
        <f t="shared" si="44"/>
        <v>6.5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ht="15.75" customHeight="1">
      <c r="A96" s="1">
        <v>4.0</v>
      </c>
      <c r="B96" s="3">
        <f t="shared" ref="B96:M96" si="46">ROUND((B83/B59)*100, 1)</f>
        <v>13</v>
      </c>
      <c r="C96" s="3">
        <f t="shared" si="46"/>
        <v>50</v>
      </c>
      <c r="D96" s="3">
        <f t="shared" si="46"/>
        <v>14.8</v>
      </c>
      <c r="E96" s="3">
        <f t="shared" si="46"/>
        <v>13.8</v>
      </c>
      <c r="F96" s="3">
        <f t="shared" si="46"/>
        <v>15.4</v>
      </c>
      <c r="G96" s="3">
        <f t="shared" si="46"/>
        <v>11.1</v>
      </c>
      <c r="H96" s="3">
        <f t="shared" si="46"/>
        <v>15.9</v>
      </c>
      <c r="I96" s="3">
        <f t="shared" si="46"/>
        <v>10.4</v>
      </c>
      <c r="J96" s="3">
        <f t="shared" si="46"/>
        <v>15.4</v>
      </c>
      <c r="K96" s="3">
        <f t="shared" si="46"/>
        <v>7.4</v>
      </c>
      <c r="L96" s="3">
        <f t="shared" si="46"/>
        <v>26.3</v>
      </c>
      <c r="M96" s="3">
        <f t="shared" si="46"/>
        <v>9.7</v>
      </c>
      <c r="N96" s="1">
        <f t="shared" si="44"/>
        <v>14.3</v>
      </c>
      <c r="O96" s="4"/>
      <c r="P96" s="4"/>
      <c r="Q96" s="4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5.75" customHeight="1">
      <c r="A97" s="1">
        <v>5.0</v>
      </c>
      <c r="B97" s="3">
        <f t="shared" ref="B97:M97" si="47">ROUND((B84/B59)*100, 1)</f>
        <v>5.1</v>
      </c>
      <c r="C97" s="3">
        <f t="shared" si="47"/>
        <v>4.8</v>
      </c>
      <c r="D97" s="3">
        <f t="shared" si="47"/>
        <v>4.9</v>
      </c>
      <c r="E97" s="3">
        <f t="shared" si="47"/>
        <v>5.3</v>
      </c>
      <c r="F97" s="3">
        <f t="shared" si="47"/>
        <v>0.3</v>
      </c>
      <c r="G97" s="3">
        <f t="shared" si="47"/>
        <v>4.4</v>
      </c>
      <c r="H97" s="3">
        <f t="shared" si="47"/>
        <v>11.1</v>
      </c>
      <c r="I97" s="3">
        <f t="shared" si="47"/>
        <v>5.7</v>
      </c>
      <c r="J97" s="3">
        <f t="shared" si="47"/>
        <v>6.7</v>
      </c>
      <c r="K97" s="3">
        <f t="shared" si="47"/>
        <v>6</v>
      </c>
      <c r="L97" s="3">
        <f t="shared" si="47"/>
        <v>2.5</v>
      </c>
      <c r="M97" s="3">
        <f t="shared" si="47"/>
        <v>0</v>
      </c>
      <c r="N97" s="1">
        <f t="shared" si="44"/>
        <v>5</v>
      </c>
      <c r="O97" s="4"/>
      <c r="P97" s="4"/>
      <c r="Q97" s="4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5.75" customHeight="1">
      <c r="A98" s="1">
        <v>6.0</v>
      </c>
      <c r="B98" s="3">
        <f t="shared" ref="B98:M98" si="48">ROUND((B85/B59)*100, 1)</f>
        <v>7.3</v>
      </c>
      <c r="C98" s="3">
        <f t="shared" si="48"/>
        <v>1.8</v>
      </c>
      <c r="D98" s="3">
        <f t="shared" si="48"/>
        <v>4.2</v>
      </c>
      <c r="E98" s="3">
        <f t="shared" si="48"/>
        <v>3.1</v>
      </c>
      <c r="F98" s="3">
        <f t="shared" si="48"/>
        <v>2.6</v>
      </c>
      <c r="G98" s="3">
        <f t="shared" si="48"/>
        <v>8.9</v>
      </c>
      <c r="H98" s="3">
        <f t="shared" si="48"/>
        <v>4.8</v>
      </c>
      <c r="I98" s="3">
        <f t="shared" si="48"/>
        <v>4</v>
      </c>
      <c r="J98" s="3">
        <f t="shared" si="48"/>
        <v>4.6</v>
      </c>
      <c r="K98" s="3">
        <f t="shared" si="48"/>
        <v>6.1</v>
      </c>
      <c r="L98" s="3">
        <f t="shared" si="48"/>
        <v>2.1</v>
      </c>
      <c r="M98" s="3">
        <f t="shared" si="48"/>
        <v>3.6</v>
      </c>
      <c r="N98" s="1">
        <f t="shared" si="44"/>
        <v>4.1</v>
      </c>
      <c r="O98" s="4"/>
      <c r="P98" s="4"/>
      <c r="Q98" s="4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5.75" customHeight="1">
      <c r="A99" s="1">
        <v>7.0</v>
      </c>
      <c r="B99" s="3">
        <f t="shared" ref="B99:M99" si="49">ROUND((B86/B59)*100, 1)</f>
        <v>3</v>
      </c>
      <c r="C99" s="3">
        <f t="shared" si="49"/>
        <v>0.6</v>
      </c>
      <c r="D99" s="3">
        <f t="shared" si="49"/>
        <v>1.1</v>
      </c>
      <c r="E99" s="3">
        <f t="shared" si="49"/>
        <v>0.8</v>
      </c>
      <c r="F99" s="3">
        <f t="shared" si="49"/>
        <v>1.2</v>
      </c>
      <c r="G99" s="3">
        <f t="shared" si="49"/>
        <v>0</v>
      </c>
      <c r="H99" s="3">
        <f t="shared" si="49"/>
        <v>3.2</v>
      </c>
      <c r="I99" s="3">
        <f t="shared" si="49"/>
        <v>1.3</v>
      </c>
      <c r="J99" s="3">
        <f t="shared" si="49"/>
        <v>1.4</v>
      </c>
      <c r="K99" s="3">
        <f t="shared" si="49"/>
        <v>1.5</v>
      </c>
      <c r="L99" s="3">
        <f t="shared" si="49"/>
        <v>0.8</v>
      </c>
      <c r="M99" s="3">
        <f t="shared" si="49"/>
        <v>0.6</v>
      </c>
      <c r="N99" s="1">
        <f t="shared" si="44"/>
        <v>1.15</v>
      </c>
      <c r="O99" s="4"/>
      <c r="P99" s="4"/>
      <c r="Q99" s="4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5.75" customHeight="1">
      <c r="A100" s="1">
        <v>8.0</v>
      </c>
      <c r="B100" s="7">
        <f t="shared" ref="B100:M100" si="50">ROUND((B89/B59)*100, 1)</f>
        <v>0</v>
      </c>
      <c r="C100" s="7">
        <f t="shared" si="50"/>
        <v>0</v>
      </c>
      <c r="D100" s="7">
        <f t="shared" si="50"/>
        <v>0.1</v>
      </c>
      <c r="E100" s="7">
        <f t="shared" si="50"/>
        <v>0</v>
      </c>
      <c r="F100" s="7">
        <f t="shared" si="50"/>
        <v>0</v>
      </c>
      <c r="G100" s="7">
        <f t="shared" si="50"/>
        <v>0</v>
      </c>
      <c r="H100" s="7">
        <f t="shared" si="50"/>
        <v>0</v>
      </c>
      <c r="I100" s="7">
        <f t="shared" si="50"/>
        <v>0</v>
      </c>
      <c r="J100" s="7">
        <f t="shared" si="50"/>
        <v>0.2</v>
      </c>
      <c r="K100" s="7">
        <f t="shared" si="50"/>
        <v>0</v>
      </c>
      <c r="L100" s="7">
        <f t="shared" si="50"/>
        <v>2.5</v>
      </c>
      <c r="M100" s="7">
        <f t="shared" si="50"/>
        <v>0</v>
      </c>
      <c r="N100" s="1">
        <f t="shared" si="44"/>
        <v>0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ht="15.75" customHeight="1">
      <c r="A101" s="1">
        <v>9.0</v>
      </c>
      <c r="B101" s="7">
        <f t="shared" ref="B101:M101" si="51">ROUND((B90/B59)*100, 1)</f>
        <v>42.5</v>
      </c>
      <c r="C101" s="7">
        <f t="shared" si="51"/>
        <v>27.4</v>
      </c>
      <c r="D101" s="7">
        <f t="shared" si="51"/>
        <v>28.7</v>
      </c>
      <c r="E101" s="7">
        <f t="shared" si="51"/>
        <v>21.4</v>
      </c>
      <c r="F101" s="7">
        <f t="shared" si="51"/>
        <v>25.6</v>
      </c>
      <c r="G101" s="7">
        <f t="shared" si="51"/>
        <v>77.8</v>
      </c>
      <c r="H101" s="7">
        <f t="shared" si="51"/>
        <v>43.9</v>
      </c>
      <c r="I101" s="7">
        <f t="shared" si="51"/>
        <v>34.4</v>
      </c>
      <c r="J101" s="7">
        <f t="shared" si="51"/>
        <v>35.5</v>
      </c>
      <c r="K101" s="7">
        <f t="shared" si="51"/>
        <v>46</v>
      </c>
      <c r="L101" s="7">
        <f t="shared" si="51"/>
        <v>35.8</v>
      </c>
      <c r="M101" s="7">
        <f t="shared" si="51"/>
        <v>41.2</v>
      </c>
      <c r="N101" s="1">
        <f t="shared" si="44"/>
        <v>35.65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ht="15.75" customHeight="1"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ht="15.75" customHeight="1"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15.75" customHeight="1"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ht="15.75" customHeight="1"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ht="15.75" customHeight="1">
      <c r="A106" s="10" t="s">
        <v>89</v>
      </c>
      <c r="B106" s="2"/>
      <c r="C106" s="2"/>
      <c r="D106" s="2"/>
      <c r="E106" s="2"/>
      <c r="F106" s="2"/>
      <c r="G106" s="2"/>
      <c r="H106" s="7" t="s">
        <v>90</v>
      </c>
      <c r="I106" s="2"/>
      <c r="J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ht="15.75" customHeight="1">
      <c r="A107" s="4"/>
      <c r="B107" s="3" t="s">
        <v>91</v>
      </c>
      <c r="C107" s="3" t="s">
        <v>92</v>
      </c>
      <c r="D107" s="3" t="s">
        <v>93</v>
      </c>
      <c r="E107" s="3" t="s">
        <v>94</v>
      </c>
      <c r="F107" s="3" t="s">
        <v>95</v>
      </c>
      <c r="G107" s="3" t="s">
        <v>96</v>
      </c>
      <c r="H107" s="3" t="s">
        <v>97</v>
      </c>
      <c r="I107" s="3" t="s">
        <v>98</v>
      </c>
      <c r="J107" s="3" t="s">
        <v>99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ht="15.75" customHeight="1">
      <c r="A108" s="4" t="s">
        <v>29</v>
      </c>
      <c r="B108" s="7">
        <v>2406.0</v>
      </c>
      <c r="C108" s="9">
        <v>2839.0</v>
      </c>
      <c r="D108" s="9">
        <v>497.0</v>
      </c>
      <c r="E108" s="9">
        <v>3593.0</v>
      </c>
      <c r="F108" s="9">
        <v>5274.0</v>
      </c>
      <c r="G108" s="9">
        <v>978.0</v>
      </c>
      <c r="H108" s="9">
        <v>208.0</v>
      </c>
      <c r="I108" s="9">
        <v>1004.0</v>
      </c>
      <c r="J108" s="9">
        <v>3879.0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ht="15.75" customHeight="1">
      <c r="A109" s="1" t="s">
        <v>30</v>
      </c>
      <c r="B109" s="7">
        <v>770.0</v>
      </c>
      <c r="C109" s="9">
        <v>1744.0</v>
      </c>
      <c r="D109" s="9">
        <v>290.0</v>
      </c>
      <c r="E109" s="9">
        <v>2173.0</v>
      </c>
      <c r="F109" s="9">
        <v>1293.0</v>
      </c>
      <c r="G109" s="9">
        <v>216.0</v>
      </c>
      <c r="H109" s="9">
        <v>32.0</v>
      </c>
      <c r="I109" s="9">
        <v>193.0</v>
      </c>
      <c r="J109" s="9">
        <v>2139.0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15.75" customHeight="1">
      <c r="A110" s="1" t="s">
        <v>31</v>
      </c>
      <c r="B110" s="7">
        <v>143.0</v>
      </c>
      <c r="C110" s="9">
        <v>278.0</v>
      </c>
      <c r="D110" s="9">
        <v>10.0</v>
      </c>
      <c r="E110" s="9">
        <v>75.0</v>
      </c>
      <c r="F110" s="9">
        <v>462.0</v>
      </c>
      <c r="G110" s="9">
        <v>34.0</v>
      </c>
      <c r="H110" s="9">
        <v>2.0</v>
      </c>
      <c r="I110" s="9">
        <v>174.0</v>
      </c>
      <c r="J110" s="9">
        <v>258.0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ht="15.75" customHeight="1">
      <c r="A111" s="10" t="s">
        <v>32</v>
      </c>
      <c r="B111" s="7">
        <v>3043.0</v>
      </c>
      <c r="C111" s="9">
        <v>5057.0</v>
      </c>
      <c r="D111" s="9">
        <v>427.0</v>
      </c>
      <c r="E111" s="9">
        <v>2675.0</v>
      </c>
      <c r="F111" s="9">
        <v>8947.0</v>
      </c>
      <c r="G111" s="9">
        <v>1265.0</v>
      </c>
      <c r="H111" s="9">
        <v>294.0</v>
      </c>
      <c r="I111" s="9">
        <v>1791.0</v>
      </c>
      <c r="J111" s="9">
        <v>4519.0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ht="15.75" customHeight="1">
      <c r="A112" s="1" t="s">
        <v>33</v>
      </c>
      <c r="B112" s="7">
        <v>356.0</v>
      </c>
      <c r="C112" s="9">
        <v>902.0</v>
      </c>
      <c r="D112" s="9">
        <v>67.0</v>
      </c>
      <c r="E112" s="9">
        <v>375.0</v>
      </c>
      <c r="F112" s="9">
        <v>801.0</v>
      </c>
      <c r="G112" s="9">
        <v>117.0</v>
      </c>
      <c r="H112" s="9">
        <v>7.0</v>
      </c>
      <c r="I112" s="9">
        <v>212.0</v>
      </c>
      <c r="J112" s="9">
        <v>1162.0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ht="15.75" customHeight="1">
      <c r="A113" s="1" t="s">
        <v>34</v>
      </c>
      <c r="B113" s="7">
        <v>62.0</v>
      </c>
      <c r="C113" s="9">
        <v>39.0</v>
      </c>
      <c r="D113" s="9">
        <v>38.0</v>
      </c>
      <c r="E113" s="9">
        <v>317.0</v>
      </c>
      <c r="F113" s="9">
        <v>24.0</v>
      </c>
      <c r="G113" s="9">
        <v>5.0</v>
      </c>
      <c r="H113" s="9">
        <v>0.0</v>
      </c>
      <c r="I113" s="9">
        <v>14.0</v>
      </c>
      <c r="J113" s="9">
        <v>9.0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ht="15.75" customHeight="1">
      <c r="A114" s="1" t="s">
        <v>35</v>
      </c>
      <c r="B114" s="7">
        <v>0.0</v>
      </c>
      <c r="C114" s="7">
        <v>0.0</v>
      </c>
      <c r="D114" s="7">
        <v>0.0</v>
      </c>
      <c r="E114" s="7">
        <v>0.0</v>
      </c>
      <c r="F114" s="7">
        <v>91.0</v>
      </c>
      <c r="G114" s="7">
        <v>3.0</v>
      </c>
      <c r="H114" s="7">
        <v>0.0</v>
      </c>
      <c r="I114" s="7">
        <v>3.0</v>
      </c>
      <c r="J114" s="7">
        <v>0.0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ht="15.75" customHeight="1">
      <c r="A115" s="1" t="s">
        <v>36</v>
      </c>
      <c r="B115" s="7" t="s">
        <v>37</v>
      </c>
      <c r="C115" s="7" t="s">
        <v>37</v>
      </c>
      <c r="D115" s="7" t="s">
        <v>37</v>
      </c>
      <c r="E115" s="7" t="s">
        <v>37</v>
      </c>
      <c r="F115" s="7" t="s">
        <v>37</v>
      </c>
      <c r="G115" s="7" t="s">
        <v>37</v>
      </c>
      <c r="H115" s="7" t="s">
        <v>37</v>
      </c>
      <c r="I115" s="7" t="s">
        <v>37</v>
      </c>
      <c r="J115" s="7" t="s">
        <v>37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ht="15.75" customHeight="1">
      <c r="B116" s="7"/>
      <c r="C116" s="2"/>
      <c r="D116" s="2"/>
      <c r="E116" s="2"/>
      <c r="F116" s="2"/>
      <c r="G116" s="2"/>
      <c r="H116" s="2"/>
      <c r="I116" s="2"/>
      <c r="J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15.75" customHeight="1">
      <c r="A117" s="10" t="s">
        <v>38</v>
      </c>
      <c r="B117" s="7">
        <f t="shared" ref="B117:J117" si="52">B108+B111</f>
        <v>5449</v>
      </c>
      <c r="C117" s="7">
        <f t="shared" si="52"/>
        <v>7896</v>
      </c>
      <c r="D117" s="7">
        <f t="shared" si="52"/>
        <v>924</v>
      </c>
      <c r="E117" s="7">
        <f t="shared" si="52"/>
        <v>6268</v>
      </c>
      <c r="F117" s="7">
        <f t="shared" si="52"/>
        <v>14221</v>
      </c>
      <c r="G117" s="7">
        <f t="shared" si="52"/>
        <v>2243</v>
      </c>
      <c r="H117" s="7">
        <f t="shared" si="52"/>
        <v>502</v>
      </c>
      <c r="I117" s="7">
        <f t="shared" si="52"/>
        <v>2795</v>
      </c>
      <c r="J117" s="7">
        <f t="shared" si="52"/>
        <v>8398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ht="15.75" customHeight="1">
      <c r="K118" s="10" t="s">
        <v>1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ht="15.75" customHeight="1">
      <c r="A119" s="1" t="s">
        <v>39</v>
      </c>
      <c r="B119" s="3" t="s">
        <v>91</v>
      </c>
      <c r="C119" s="3" t="s">
        <v>100</v>
      </c>
      <c r="D119" s="3" t="s">
        <v>101</v>
      </c>
      <c r="E119" s="3" t="s">
        <v>90</v>
      </c>
      <c r="F119" s="3" t="s">
        <v>95</v>
      </c>
      <c r="G119" s="3" t="s">
        <v>96</v>
      </c>
      <c r="H119" s="3" t="s">
        <v>97</v>
      </c>
      <c r="I119" s="3" t="s">
        <v>98</v>
      </c>
      <c r="J119" s="3" t="s">
        <v>99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ht="15.75" customHeight="1">
      <c r="A120" s="1" t="s">
        <v>59</v>
      </c>
      <c r="B120" s="7">
        <f t="shared" ref="B120:J120" si="53">ROUND((B109/B108)*100, 1)</f>
        <v>32</v>
      </c>
      <c r="C120" s="7">
        <f t="shared" si="53"/>
        <v>61.4</v>
      </c>
      <c r="D120" s="7">
        <f t="shared" si="53"/>
        <v>58.4</v>
      </c>
      <c r="E120" s="7">
        <f t="shared" si="53"/>
        <v>60.5</v>
      </c>
      <c r="F120" s="7">
        <f t="shared" si="53"/>
        <v>24.5</v>
      </c>
      <c r="G120" s="7">
        <f t="shared" si="53"/>
        <v>22.1</v>
      </c>
      <c r="H120" s="7">
        <f t="shared" si="53"/>
        <v>15.4</v>
      </c>
      <c r="I120" s="7">
        <f t="shared" si="53"/>
        <v>19.2</v>
      </c>
      <c r="J120" s="7">
        <f t="shared" si="53"/>
        <v>55.1</v>
      </c>
      <c r="K120" s="7">
        <f t="shared" ref="K120:K121" si="55">MEDIAN(B120:J120)</f>
        <v>32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ht="15.75" customHeight="1">
      <c r="A121" s="1" t="s">
        <v>61</v>
      </c>
      <c r="B121" s="7">
        <f t="shared" ref="B121:J121" si="54">ROUND((B110/B108)*100, 1)</f>
        <v>5.9</v>
      </c>
      <c r="C121" s="7">
        <f t="shared" si="54"/>
        <v>9.8</v>
      </c>
      <c r="D121" s="7">
        <f t="shared" si="54"/>
        <v>2</v>
      </c>
      <c r="E121" s="7">
        <f t="shared" si="54"/>
        <v>2.1</v>
      </c>
      <c r="F121" s="7">
        <f t="shared" si="54"/>
        <v>8.8</v>
      </c>
      <c r="G121" s="7">
        <f t="shared" si="54"/>
        <v>3.5</v>
      </c>
      <c r="H121" s="7">
        <f t="shared" si="54"/>
        <v>1</v>
      </c>
      <c r="I121" s="7">
        <f t="shared" si="54"/>
        <v>17.3</v>
      </c>
      <c r="J121" s="7">
        <f t="shared" si="54"/>
        <v>6.7</v>
      </c>
      <c r="K121" s="7">
        <f t="shared" si="55"/>
        <v>5.9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ht="15.75" customHeight="1">
      <c r="B122" s="7"/>
      <c r="C122" s="7"/>
      <c r="D122" s="7"/>
      <c r="E122" s="7"/>
      <c r="F122" s="7"/>
      <c r="G122" s="7"/>
      <c r="H122" s="7"/>
      <c r="I122" s="7"/>
      <c r="J122" s="7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ht="15.75" customHeight="1">
      <c r="A123" s="1" t="s">
        <v>62</v>
      </c>
      <c r="B123" s="7"/>
      <c r="C123" s="7"/>
      <c r="D123" s="7"/>
      <c r="E123" s="7"/>
      <c r="F123" s="7"/>
      <c r="G123" s="7"/>
      <c r="H123" s="7"/>
      <c r="I123" s="7"/>
      <c r="J123" s="7"/>
      <c r="K123" s="2"/>
      <c r="L123" s="2"/>
      <c r="M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15.75" customHeight="1">
      <c r="A124" s="1" t="s">
        <v>59</v>
      </c>
      <c r="B124" s="7">
        <f t="shared" ref="B124:J124" si="56">ROUND((B112/B111)*100, 1)</f>
        <v>11.7</v>
      </c>
      <c r="C124" s="7">
        <f t="shared" si="56"/>
        <v>17.8</v>
      </c>
      <c r="D124" s="7">
        <f t="shared" si="56"/>
        <v>15.7</v>
      </c>
      <c r="E124" s="7">
        <f t="shared" si="56"/>
        <v>14</v>
      </c>
      <c r="F124" s="7">
        <f t="shared" si="56"/>
        <v>9</v>
      </c>
      <c r="G124" s="7">
        <f t="shared" si="56"/>
        <v>9.2</v>
      </c>
      <c r="H124" s="7">
        <f t="shared" si="56"/>
        <v>2.4</v>
      </c>
      <c r="I124" s="7">
        <f t="shared" si="56"/>
        <v>11.8</v>
      </c>
      <c r="J124" s="7">
        <f t="shared" si="56"/>
        <v>25.7</v>
      </c>
      <c r="K124" s="18">
        <f t="shared" ref="K124:K125" si="58">MEDIAN(B124:J124)</f>
        <v>11.8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ht="15.75" customHeight="1">
      <c r="A125" s="1" t="s">
        <v>61</v>
      </c>
      <c r="B125" s="7">
        <f t="shared" ref="B125:J125" si="57">ROUND((B113/B111)*100, 1)</f>
        <v>2</v>
      </c>
      <c r="C125" s="7">
        <f t="shared" si="57"/>
        <v>0.8</v>
      </c>
      <c r="D125" s="7">
        <f t="shared" si="57"/>
        <v>8.9</v>
      </c>
      <c r="E125" s="7">
        <f t="shared" si="57"/>
        <v>11.9</v>
      </c>
      <c r="F125" s="7">
        <f t="shared" si="57"/>
        <v>0.3</v>
      </c>
      <c r="G125" s="7">
        <f t="shared" si="57"/>
        <v>0.4</v>
      </c>
      <c r="H125" s="7">
        <f t="shared" si="57"/>
        <v>0</v>
      </c>
      <c r="I125" s="7">
        <f t="shared" si="57"/>
        <v>0.8</v>
      </c>
      <c r="J125" s="7">
        <f t="shared" si="57"/>
        <v>0.2</v>
      </c>
      <c r="K125" s="18">
        <f t="shared" si="58"/>
        <v>0.8</v>
      </c>
      <c r="L125" s="2"/>
      <c r="M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ht="15.75" customHeight="1"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ht="15.75" customHeight="1">
      <c r="A127" s="10" t="s">
        <v>63</v>
      </c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ht="15.75" customHeight="1">
      <c r="A128" s="10" t="s">
        <v>64</v>
      </c>
      <c r="B128" s="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15.75" customHeight="1">
      <c r="A129" s="1">
        <v>1.0</v>
      </c>
      <c r="B129" s="9">
        <v>321.0</v>
      </c>
      <c r="C129" s="9">
        <v>214.0</v>
      </c>
      <c r="D129" s="9">
        <v>32.0</v>
      </c>
      <c r="E129" s="9">
        <v>261.0</v>
      </c>
      <c r="F129" s="9">
        <v>783.0</v>
      </c>
      <c r="G129" s="9">
        <v>118.0</v>
      </c>
      <c r="H129" s="9">
        <v>26.0</v>
      </c>
      <c r="I129" s="9">
        <v>144.0</v>
      </c>
      <c r="J129" s="9">
        <v>204.0</v>
      </c>
      <c r="K129" s="2"/>
      <c r="L129" s="2"/>
      <c r="M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ht="15.75" customHeight="1">
      <c r="A130" s="1">
        <v>2.0</v>
      </c>
      <c r="B130" s="9">
        <v>952.0</v>
      </c>
      <c r="C130" s="9">
        <v>610.0</v>
      </c>
      <c r="D130" s="9">
        <v>56.0</v>
      </c>
      <c r="E130" s="9">
        <v>619.0</v>
      </c>
      <c r="F130" s="9">
        <v>1280.0</v>
      </c>
      <c r="G130" s="9">
        <v>225.0</v>
      </c>
      <c r="H130" s="9">
        <v>25.0</v>
      </c>
      <c r="I130" s="9">
        <v>230.0</v>
      </c>
      <c r="J130" s="9">
        <v>493.0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ht="15.75" customHeight="1">
      <c r="A131" s="1">
        <v>3.0</v>
      </c>
      <c r="B131" s="9">
        <v>156.0</v>
      </c>
      <c r="C131" s="9">
        <v>29.0</v>
      </c>
      <c r="D131" s="9">
        <v>10.0</v>
      </c>
      <c r="E131" s="9">
        <v>77.0</v>
      </c>
      <c r="F131" s="9">
        <v>313.0</v>
      </c>
      <c r="G131" s="9">
        <v>42.0</v>
      </c>
      <c r="H131" s="9">
        <v>3.0</v>
      </c>
      <c r="I131" s="9">
        <v>82.0</v>
      </c>
      <c r="J131" s="9">
        <v>65.0</v>
      </c>
      <c r="K131" s="2"/>
      <c r="L131" s="2"/>
      <c r="M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ht="15.75" customHeight="1">
      <c r="B132" s="29"/>
      <c r="C132" s="21"/>
      <c r="D132" s="21"/>
      <c r="E132" s="21"/>
      <c r="F132" s="21"/>
      <c r="G132" s="21"/>
      <c r="H132" s="21"/>
      <c r="I132" s="21"/>
      <c r="J132" s="2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ht="15.75" customHeight="1">
      <c r="A133" s="10" t="s">
        <v>65</v>
      </c>
      <c r="B133" s="29"/>
      <c r="C133" s="21"/>
      <c r="D133" s="21"/>
      <c r="E133" s="21"/>
      <c r="F133" s="21"/>
      <c r="G133" s="21"/>
      <c r="H133" s="21"/>
      <c r="I133" s="21"/>
      <c r="J133" s="2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15.75" customHeight="1">
      <c r="A134" s="10">
        <v>4.0</v>
      </c>
      <c r="B134" s="9">
        <v>623.0</v>
      </c>
      <c r="C134" s="9">
        <v>792.0</v>
      </c>
      <c r="D134" s="9">
        <v>59.0</v>
      </c>
      <c r="E134" s="9">
        <v>330.0</v>
      </c>
      <c r="F134" s="9">
        <v>1271.0</v>
      </c>
      <c r="G134" s="9">
        <v>272.0</v>
      </c>
      <c r="H134" s="9">
        <v>39.0</v>
      </c>
      <c r="I134" s="9">
        <v>415.0</v>
      </c>
      <c r="J134" s="9">
        <v>781.0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ht="15.75" customHeight="1">
      <c r="A135" s="10">
        <v>5.0</v>
      </c>
      <c r="B135" s="9">
        <v>181.0</v>
      </c>
      <c r="C135" s="9">
        <v>45.0</v>
      </c>
      <c r="D135" s="9">
        <v>5.0</v>
      </c>
      <c r="E135" s="9">
        <v>68.0</v>
      </c>
      <c r="F135" s="9">
        <v>634.0</v>
      </c>
      <c r="G135" s="9">
        <v>49.0</v>
      </c>
      <c r="H135" s="9">
        <v>9.0</v>
      </c>
      <c r="I135" s="9">
        <v>87.0</v>
      </c>
      <c r="J135" s="9">
        <v>68.0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ht="15.75" customHeight="1">
      <c r="A136" s="10">
        <v>6.0</v>
      </c>
      <c r="B136" s="9">
        <v>109.0</v>
      </c>
      <c r="C136" s="9">
        <v>68.0</v>
      </c>
      <c r="D136" s="9">
        <v>6.0</v>
      </c>
      <c r="E136" s="9">
        <v>85.0</v>
      </c>
      <c r="F136" s="9">
        <v>228.0</v>
      </c>
      <c r="G136" s="9">
        <v>44.0</v>
      </c>
      <c r="H136" s="9">
        <v>9.0</v>
      </c>
      <c r="I136" s="9">
        <v>49.0</v>
      </c>
      <c r="J136" s="9">
        <v>52.0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ht="15.75" customHeight="1">
      <c r="A137" s="10">
        <v>7.0</v>
      </c>
      <c r="B137" s="9">
        <v>19.0</v>
      </c>
      <c r="C137" s="9">
        <v>15.0</v>
      </c>
      <c r="D137" s="9">
        <v>5.0</v>
      </c>
      <c r="E137" s="9">
        <v>34.0</v>
      </c>
      <c r="F137" s="9">
        <v>65.0</v>
      </c>
      <c r="G137" s="9">
        <v>7.0</v>
      </c>
      <c r="H137" s="9">
        <v>3.0</v>
      </c>
      <c r="I137" s="9">
        <v>10.0</v>
      </c>
      <c r="J137" s="9">
        <v>11.0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ht="15.75" customHeight="1">
      <c r="B138" s="29"/>
      <c r="C138" s="21"/>
      <c r="D138" s="21"/>
      <c r="E138" s="21"/>
      <c r="F138" s="21"/>
      <c r="G138" s="21"/>
      <c r="H138" s="21"/>
      <c r="I138" s="21"/>
      <c r="J138" s="2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ht="15.75" customHeight="1">
      <c r="A139" s="10" t="s">
        <v>66</v>
      </c>
      <c r="B139" s="29"/>
      <c r="C139" s="21"/>
      <c r="D139" s="21"/>
      <c r="E139" s="21"/>
      <c r="F139" s="21"/>
      <c r="G139" s="21"/>
      <c r="H139" s="21"/>
      <c r="I139" s="21"/>
      <c r="J139" s="2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15.75" customHeight="1">
      <c r="A140" s="22">
        <v>8.0</v>
      </c>
      <c r="B140" s="9">
        <v>0.0</v>
      </c>
      <c r="C140" s="9">
        <v>2.0</v>
      </c>
      <c r="D140" s="9">
        <v>0.0</v>
      </c>
      <c r="E140" s="9">
        <v>2.0</v>
      </c>
      <c r="F140" s="9">
        <v>4.0</v>
      </c>
      <c r="G140" s="9">
        <v>0.0</v>
      </c>
      <c r="H140" s="9">
        <v>0.0</v>
      </c>
      <c r="I140" s="9">
        <v>0.0</v>
      </c>
      <c r="J140" s="9">
        <v>0.0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ht="15.75" customHeight="1">
      <c r="A141" s="22">
        <v>9.0</v>
      </c>
      <c r="B141" s="9">
        <v>905.0</v>
      </c>
      <c r="C141" s="9">
        <v>897.0</v>
      </c>
      <c r="D141" s="9">
        <v>121.0</v>
      </c>
      <c r="E141" s="9">
        <v>669.0</v>
      </c>
      <c r="F141" s="9">
        <v>1696.0</v>
      </c>
      <c r="G141" s="9">
        <v>381.0</v>
      </c>
      <c r="H141" s="9">
        <v>103.0</v>
      </c>
      <c r="I141" s="9">
        <v>456.0</v>
      </c>
      <c r="J141" s="9">
        <v>987.0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ht="15.75" customHeight="1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ht="15.75" customHeight="1">
      <c r="A143" s="3" t="s">
        <v>68</v>
      </c>
      <c r="B143" s="3" t="s">
        <v>91</v>
      </c>
      <c r="C143" s="3" t="s">
        <v>92</v>
      </c>
      <c r="D143" s="3" t="s">
        <v>93</v>
      </c>
      <c r="E143" s="3" t="s">
        <v>94</v>
      </c>
      <c r="F143" s="3" t="s">
        <v>95</v>
      </c>
      <c r="G143" s="3" t="s">
        <v>96</v>
      </c>
      <c r="H143" s="3" t="s">
        <v>97</v>
      </c>
      <c r="I143" s="3" t="s">
        <v>98</v>
      </c>
      <c r="J143" s="3" t="s">
        <v>99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ht="15.75" customHeight="1">
      <c r="A144" s="1">
        <v>1.0</v>
      </c>
      <c r="B144" s="7">
        <f t="shared" ref="B144:J144" si="59">ROUND((B129/B111)*100, 1)</f>
        <v>10.5</v>
      </c>
      <c r="C144" s="7">
        <f t="shared" si="59"/>
        <v>4.2</v>
      </c>
      <c r="D144" s="7">
        <f t="shared" si="59"/>
        <v>7.5</v>
      </c>
      <c r="E144" s="7">
        <f t="shared" si="59"/>
        <v>9.8</v>
      </c>
      <c r="F144" s="7">
        <f t="shared" si="59"/>
        <v>8.8</v>
      </c>
      <c r="G144" s="7">
        <f t="shared" si="59"/>
        <v>9.3</v>
      </c>
      <c r="H144" s="7">
        <f t="shared" si="59"/>
        <v>8.8</v>
      </c>
      <c r="I144" s="7">
        <f t="shared" si="59"/>
        <v>8</v>
      </c>
      <c r="J144" s="7">
        <f t="shared" si="59"/>
        <v>4.5</v>
      </c>
      <c r="K144" s="2">
        <f t="shared" ref="K144:K152" si="61">MEDIAN(B144:J144)</f>
        <v>8.8</v>
      </c>
      <c r="L144" s="2">
        <f>RANK(K144, $K$144:$K$152)</f>
        <v>4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ht="15.75" customHeight="1">
      <c r="A145" s="1">
        <v>2.0</v>
      </c>
      <c r="B145" s="7">
        <f t="shared" ref="B145:J145" si="60">ROUND((B130/B108)*100, 1)</f>
        <v>39.6</v>
      </c>
      <c r="C145" s="7">
        <f t="shared" si="60"/>
        <v>21.5</v>
      </c>
      <c r="D145" s="7">
        <f t="shared" si="60"/>
        <v>11.3</v>
      </c>
      <c r="E145" s="7">
        <f t="shared" si="60"/>
        <v>17.2</v>
      </c>
      <c r="F145" s="7">
        <f t="shared" si="60"/>
        <v>24.3</v>
      </c>
      <c r="G145" s="7">
        <f t="shared" si="60"/>
        <v>23</v>
      </c>
      <c r="H145" s="7">
        <f t="shared" si="60"/>
        <v>12</v>
      </c>
      <c r="I145" s="7">
        <f t="shared" si="60"/>
        <v>22.9</v>
      </c>
      <c r="J145" s="7">
        <f t="shared" si="60"/>
        <v>12.7</v>
      </c>
      <c r="K145" s="2">
        <f t="shared" si="61"/>
        <v>21.5</v>
      </c>
      <c r="L145" s="2">
        <f>RANK(K145, K144:K152)</f>
        <v>2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15.75" customHeight="1">
      <c r="A146" s="1">
        <v>3.0</v>
      </c>
      <c r="B146" s="7">
        <f t="shared" ref="B146:J146" si="62">ROUND((B131/B108)*100, 1)</f>
        <v>6.5</v>
      </c>
      <c r="C146" s="7">
        <f t="shared" si="62"/>
        <v>1</v>
      </c>
      <c r="D146" s="7">
        <f t="shared" si="62"/>
        <v>2</v>
      </c>
      <c r="E146" s="7">
        <f t="shared" si="62"/>
        <v>2.1</v>
      </c>
      <c r="F146" s="7">
        <f t="shared" si="62"/>
        <v>5.9</v>
      </c>
      <c r="G146" s="7">
        <f t="shared" si="62"/>
        <v>4.3</v>
      </c>
      <c r="H146" s="7">
        <f t="shared" si="62"/>
        <v>1.4</v>
      </c>
      <c r="I146" s="7">
        <f t="shared" si="62"/>
        <v>8.2</v>
      </c>
      <c r="J146" s="7">
        <f t="shared" si="62"/>
        <v>1.7</v>
      </c>
      <c r="K146" s="2">
        <f t="shared" si="61"/>
        <v>2.1</v>
      </c>
      <c r="L146" s="2">
        <f t="shared" ref="L146:L152" si="64">RANK(K146, $K$144:$K$152)</f>
        <v>7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ht="15.75" customHeight="1">
      <c r="A147" s="1">
        <v>4.0</v>
      </c>
      <c r="B147" s="3">
        <f t="shared" ref="B147:J147" si="63">ROUND((B134/B111)*100, 1)</f>
        <v>20.5</v>
      </c>
      <c r="C147" s="3">
        <f t="shared" si="63"/>
        <v>15.7</v>
      </c>
      <c r="D147" s="3">
        <f t="shared" si="63"/>
        <v>13.8</v>
      </c>
      <c r="E147" s="3">
        <f t="shared" si="63"/>
        <v>12.3</v>
      </c>
      <c r="F147" s="3">
        <f t="shared" si="63"/>
        <v>14.2</v>
      </c>
      <c r="G147" s="3">
        <f t="shared" si="63"/>
        <v>21.5</v>
      </c>
      <c r="H147" s="3">
        <f t="shared" si="63"/>
        <v>13.3</v>
      </c>
      <c r="I147" s="3">
        <f t="shared" si="63"/>
        <v>23.2</v>
      </c>
      <c r="J147" s="3">
        <f t="shared" si="63"/>
        <v>17.3</v>
      </c>
      <c r="K147" s="2">
        <f t="shared" si="61"/>
        <v>15.7</v>
      </c>
      <c r="L147" s="2">
        <f t="shared" si="64"/>
        <v>3</v>
      </c>
      <c r="O147" s="2"/>
      <c r="P147" s="2"/>
      <c r="Q147" s="2"/>
      <c r="R147" s="2"/>
      <c r="S147" s="2"/>
      <c r="T147" s="2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5.75" customHeight="1">
      <c r="A148" s="1">
        <v>5.0</v>
      </c>
      <c r="B148" s="3">
        <f t="shared" ref="B148:J148" si="65">ROUND((B135/B111)*100, 1)</f>
        <v>5.9</v>
      </c>
      <c r="C148" s="3">
        <f t="shared" si="65"/>
        <v>0.9</v>
      </c>
      <c r="D148" s="3">
        <f t="shared" si="65"/>
        <v>1.2</v>
      </c>
      <c r="E148" s="3">
        <f t="shared" si="65"/>
        <v>2.5</v>
      </c>
      <c r="F148" s="3">
        <f t="shared" si="65"/>
        <v>7.1</v>
      </c>
      <c r="G148" s="3">
        <f t="shared" si="65"/>
        <v>3.9</v>
      </c>
      <c r="H148" s="3">
        <f t="shared" si="65"/>
        <v>3.1</v>
      </c>
      <c r="I148" s="3">
        <f t="shared" si="65"/>
        <v>4.9</v>
      </c>
      <c r="J148" s="3">
        <f t="shared" si="65"/>
        <v>1.5</v>
      </c>
      <c r="K148" s="2">
        <f t="shared" si="61"/>
        <v>3.1</v>
      </c>
      <c r="L148" s="2">
        <f t="shared" si="64"/>
        <v>5</v>
      </c>
      <c r="O148" s="2"/>
      <c r="P148" s="2"/>
      <c r="Q148" s="2"/>
      <c r="R148" s="2"/>
      <c r="S148" s="2"/>
      <c r="T148" s="2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5.75" customHeight="1">
      <c r="A149" s="1">
        <v>6.0</v>
      </c>
      <c r="B149" s="3">
        <f t="shared" ref="B149:J149" si="66">ROUND((B136/B111)*100, 1)</f>
        <v>3.6</v>
      </c>
      <c r="C149" s="3">
        <f t="shared" si="66"/>
        <v>1.3</v>
      </c>
      <c r="D149" s="3">
        <f t="shared" si="66"/>
        <v>1.4</v>
      </c>
      <c r="E149" s="3">
        <f t="shared" si="66"/>
        <v>3.2</v>
      </c>
      <c r="F149" s="3">
        <f t="shared" si="66"/>
        <v>2.5</v>
      </c>
      <c r="G149" s="3">
        <f t="shared" si="66"/>
        <v>3.5</v>
      </c>
      <c r="H149" s="3">
        <f t="shared" si="66"/>
        <v>3.1</v>
      </c>
      <c r="I149" s="3">
        <f t="shared" si="66"/>
        <v>2.7</v>
      </c>
      <c r="J149" s="3">
        <f t="shared" si="66"/>
        <v>1.2</v>
      </c>
      <c r="K149" s="2">
        <f t="shared" si="61"/>
        <v>2.7</v>
      </c>
      <c r="L149" s="2">
        <f t="shared" si="64"/>
        <v>6</v>
      </c>
      <c r="O149" s="2"/>
      <c r="P149" s="2"/>
      <c r="Q149" s="2"/>
      <c r="R149" s="2"/>
      <c r="S149" s="2"/>
      <c r="T149" s="2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5.75" customHeight="1">
      <c r="A150" s="1">
        <v>7.0</v>
      </c>
      <c r="B150" s="3">
        <f t="shared" ref="B150:J150" si="67">ROUND((B137/B111)*100, 1)</f>
        <v>0.6</v>
      </c>
      <c r="C150" s="3">
        <f t="shared" si="67"/>
        <v>0.3</v>
      </c>
      <c r="D150" s="3">
        <f t="shared" si="67"/>
        <v>1.2</v>
      </c>
      <c r="E150" s="3">
        <f t="shared" si="67"/>
        <v>1.3</v>
      </c>
      <c r="F150" s="3">
        <f t="shared" si="67"/>
        <v>0.7</v>
      </c>
      <c r="G150" s="3">
        <f t="shared" si="67"/>
        <v>0.6</v>
      </c>
      <c r="H150" s="3">
        <f t="shared" si="67"/>
        <v>1</v>
      </c>
      <c r="I150" s="3">
        <f t="shared" si="67"/>
        <v>0.6</v>
      </c>
      <c r="J150" s="3">
        <f t="shared" si="67"/>
        <v>0.2</v>
      </c>
      <c r="K150" s="2">
        <f t="shared" si="61"/>
        <v>0.6</v>
      </c>
      <c r="L150" s="2">
        <f t="shared" si="64"/>
        <v>8</v>
      </c>
      <c r="O150" s="2"/>
      <c r="P150" s="2"/>
      <c r="Q150" s="2"/>
      <c r="R150" s="2"/>
      <c r="S150" s="2"/>
      <c r="T150" s="2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5.75" customHeight="1">
      <c r="A151" s="1">
        <v>8.0</v>
      </c>
      <c r="B151" s="7">
        <f t="shared" ref="B151:J151" si="68">ROUND((B140/B111)*100, 1)</f>
        <v>0</v>
      </c>
      <c r="C151" s="7">
        <f t="shared" si="68"/>
        <v>0</v>
      </c>
      <c r="D151" s="7">
        <f t="shared" si="68"/>
        <v>0</v>
      </c>
      <c r="E151" s="7">
        <f t="shared" si="68"/>
        <v>0.1</v>
      </c>
      <c r="F151" s="7">
        <f t="shared" si="68"/>
        <v>0</v>
      </c>
      <c r="G151" s="7">
        <f t="shared" si="68"/>
        <v>0</v>
      </c>
      <c r="H151" s="7">
        <f t="shared" si="68"/>
        <v>0</v>
      </c>
      <c r="I151" s="7">
        <f t="shared" si="68"/>
        <v>0</v>
      </c>
      <c r="J151" s="7">
        <f t="shared" si="68"/>
        <v>0</v>
      </c>
      <c r="K151" s="2">
        <f t="shared" si="61"/>
        <v>0</v>
      </c>
      <c r="L151" s="2">
        <f t="shared" si="64"/>
        <v>9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ht="15.75" customHeight="1">
      <c r="A152" s="1">
        <v>9.0</v>
      </c>
      <c r="B152" s="7">
        <f t="shared" ref="B152:J152" si="69">ROUND((B141/B111)*100, 1)</f>
        <v>29.7</v>
      </c>
      <c r="C152" s="7">
        <f t="shared" si="69"/>
        <v>17.7</v>
      </c>
      <c r="D152" s="7">
        <f t="shared" si="69"/>
        <v>28.3</v>
      </c>
      <c r="E152" s="7">
        <f t="shared" si="69"/>
        <v>25</v>
      </c>
      <c r="F152" s="7">
        <f t="shared" si="69"/>
        <v>19</v>
      </c>
      <c r="G152" s="7">
        <f t="shared" si="69"/>
        <v>30.1</v>
      </c>
      <c r="H152" s="7">
        <f t="shared" si="69"/>
        <v>35</v>
      </c>
      <c r="I152" s="7">
        <f t="shared" si="69"/>
        <v>25.5</v>
      </c>
      <c r="J152" s="7">
        <f t="shared" si="69"/>
        <v>21.8</v>
      </c>
      <c r="K152" s="2">
        <f t="shared" si="61"/>
        <v>25.5</v>
      </c>
      <c r="L152" s="2">
        <f t="shared" si="64"/>
        <v>1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ht="15.75" customHeight="1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15.75" customHeight="1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ht="15.75" customHeight="1">
      <c r="H155" s="18">
        <f>MEDIAN(B147:J147,B96:N96,B42:AE42)</f>
        <v>13.8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ht="15.75" customHeight="1">
      <c r="B156" s="30" t="s">
        <v>102</v>
      </c>
      <c r="C156" s="30" t="s">
        <v>103</v>
      </c>
      <c r="D156" s="30" t="s">
        <v>104</v>
      </c>
      <c r="E156" s="30" t="s">
        <v>105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ht="15.75" customHeight="1">
      <c r="B157" s="30">
        <v>1.0</v>
      </c>
      <c r="C157" s="31">
        <v>13.55</v>
      </c>
      <c r="D157" s="32">
        <v>13.85</v>
      </c>
      <c r="E157" s="32">
        <v>8.8</v>
      </c>
      <c r="F157" s="18">
        <f t="shared" ref="F157:H157" si="70">RANK(C157,C157:C165)</f>
        <v>4</v>
      </c>
      <c r="G157" s="18">
        <f t="shared" si="70"/>
        <v>4</v>
      </c>
      <c r="H157" s="18">
        <f t="shared" si="70"/>
        <v>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ht="15.75" customHeight="1">
      <c r="B158" s="30">
        <v>2.0</v>
      </c>
      <c r="C158" s="31">
        <v>23.0</v>
      </c>
      <c r="D158" s="32">
        <v>28.7</v>
      </c>
      <c r="E158" s="32">
        <v>21.5</v>
      </c>
      <c r="F158" s="18">
        <f t="shared" ref="F158:H158" si="71">RANK(C158,C157:C165)</f>
        <v>2</v>
      </c>
      <c r="G158" s="18">
        <f t="shared" si="71"/>
        <v>2</v>
      </c>
      <c r="H158" s="18">
        <f t="shared" si="71"/>
        <v>2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ht="15.75" customHeight="1">
      <c r="B159" s="30">
        <v>3.0</v>
      </c>
      <c r="C159" s="31">
        <v>6.5</v>
      </c>
      <c r="D159" s="32">
        <v>2.3</v>
      </c>
      <c r="E159" s="32">
        <v>2.1</v>
      </c>
      <c r="F159" s="18">
        <f t="shared" ref="F159:H159" si="72">RANK(C159,C157:C165)</f>
        <v>5</v>
      </c>
      <c r="G159" s="18">
        <f t="shared" si="72"/>
        <v>7</v>
      </c>
      <c r="H159" s="18">
        <f t="shared" si="72"/>
        <v>7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ht="15.75" customHeight="1">
      <c r="B160" s="30">
        <v>4.0</v>
      </c>
      <c r="C160" s="31">
        <v>14.3</v>
      </c>
      <c r="D160" s="32">
        <v>14.4</v>
      </c>
      <c r="E160" s="32">
        <v>15.7</v>
      </c>
      <c r="F160" s="18">
        <f t="shared" ref="F160:H160" si="73">RANK(C160,C157:C165)</f>
        <v>3</v>
      </c>
      <c r="G160" s="18">
        <f t="shared" si="73"/>
        <v>3</v>
      </c>
      <c r="H160" s="18">
        <f t="shared" si="73"/>
        <v>3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ht="15.75" customHeight="1">
      <c r="B161" s="30">
        <v>5.0</v>
      </c>
      <c r="C161" s="31">
        <v>5.0</v>
      </c>
      <c r="D161" s="32">
        <v>3.8</v>
      </c>
      <c r="E161" s="32">
        <v>3.1</v>
      </c>
      <c r="F161" s="18">
        <f t="shared" ref="F161:H161" si="74">RANK(C161,C157:C165)</f>
        <v>6</v>
      </c>
      <c r="G161" s="18">
        <f t="shared" si="74"/>
        <v>6</v>
      </c>
      <c r="H161" s="18">
        <f t="shared" si="74"/>
        <v>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ht="15.75" customHeight="1">
      <c r="B162" s="30">
        <v>6.0</v>
      </c>
      <c r="C162" s="31">
        <v>4.1</v>
      </c>
      <c r="D162" s="32">
        <v>4.4</v>
      </c>
      <c r="E162" s="32">
        <v>2.7</v>
      </c>
      <c r="F162" s="18">
        <f t="shared" ref="F162:H162" si="75">RANK(C162,C157:C165)</f>
        <v>7</v>
      </c>
      <c r="G162" s="18">
        <f t="shared" si="75"/>
        <v>5</v>
      </c>
      <c r="H162" s="18">
        <f t="shared" si="75"/>
        <v>6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15.75" customHeight="1">
      <c r="B163" s="30">
        <v>7.0</v>
      </c>
      <c r="C163" s="31">
        <v>1.15</v>
      </c>
      <c r="D163" s="32">
        <v>1.3</v>
      </c>
      <c r="E163" s="32">
        <v>0.6</v>
      </c>
      <c r="F163" s="18">
        <f t="shared" ref="F163:H163" si="76">RANK(C163,C157:C165)</f>
        <v>8</v>
      </c>
      <c r="G163" s="18">
        <f t="shared" si="76"/>
        <v>8</v>
      </c>
      <c r="H163" s="18">
        <f t="shared" si="76"/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ht="15.75" customHeight="1">
      <c r="B164" s="30">
        <v>8.0</v>
      </c>
      <c r="C164" s="31">
        <v>0.0</v>
      </c>
      <c r="D164" s="32">
        <v>0.0</v>
      </c>
      <c r="E164" s="32">
        <v>0.0</v>
      </c>
      <c r="F164" s="18">
        <f t="shared" ref="F164:H164" si="77">RANK(C164,C157:C165)</f>
        <v>9</v>
      </c>
      <c r="G164" s="18">
        <f t="shared" si="77"/>
        <v>9</v>
      </c>
      <c r="H164" s="18">
        <f t="shared" si="77"/>
        <v>9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ht="15.75" customHeight="1">
      <c r="B165" s="30">
        <v>9.0</v>
      </c>
      <c r="C165" s="31">
        <v>35.65</v>
      </c>
      <c r="D165" s="32">
        <v>34.15</v>
      </c>
      <c r="E165" s="32">
        <v>25.5</v>
      </c>
      <c r="F165" s="18">
        <f t="shared" ref="F165:H165" si="78">RANK(C165,C157:C165)</f>
        <v>1</v>
      </c>
      <c r="G165" s="18">
        <f t="shared" si="78"/>
        <v>1</v>
      </c>
      <c r="H165" s="18">
        <f t="shared" si="78"/>
        <v>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ht="15.75" customHeight="1">
      <c r="B166" s="30" t="s">
        <v>106</v>
      </c>
      <c r="C166" s="31">
        <v>3.5</v>
      </c>
      <c r="D166" s="32">
        <v>39.45</v>
      </c>
      <c r="E166" s="32">
        <v>32.0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ht="15.75" customHeight="1">
      <c r="B167" s="30" t="s">
        <v>107</v>
      </c>
      <c r="C167" s="31">
        <v>1.3</v>
      </c>
      <c r="D167" s="32">
        <v>1.75</v>
      </c>
      <c r="E167" s="32">
        <v>5.9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ht="15.75" customHeight="1">
      <c r="B168" s="30" t="s">
        <v>108</v>
      </c>
      <c r="C168" s="31">
        <v>2.3</v>
      </c>
      <c r="D168" s="32">
        <v>8.95</v>
      </c>
      <c r="E168" s="32">
        <v>11.8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ht="15.75" customHeight="1">
      <c r="B169" s="30" t="s">
        <v>109</v>
      </c>
      <c r="C169" s="31">
        <v>8.75</v>
      </c>
      <c r="D169" s="32">
        <v>6.05</v>
      </c>
      <c r="E169" s="32">
        <v>0.8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15.75" customHeight="1">
      <c r="B170" s="3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ht="15.75" customHeight="1">
      <c r="B171" s="1" t="s">
        <v>110</v>
      </c>
      <c r="C171" s="18">
        <f t="shared" ref="C171:C172" si="79">MEDIAN(K42,M42:AD42,B96:M96,B147:J147)</f>
        <v>14.5</v>
      </c>
      <c r="D171" s="18">
        <f t="shared" ref="D171:D172" si="80"> AVERAGE(B42:J42,M42:AD42,B96:M96,B147:J147)</f>
        <v>15.68958333</v>
      </c>
      <c r="G171" s="1" t="s">
        <v>111</v>
      </c>
      <c r="H171" s="2">
        <f>SUM(J6,M6:AD6,B59:M59,B111:J111)</f>
        <v>108397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ht="15.75" customHeight="1">
      <c r="B172" s="1" t="s">
        <v>112</v>
      </c>
      <c r="C172" s="34">
        <f t="shared" si="79"/>
        <v>4.3</v>
      </c>
      <c r="D172" s="18">
        <f t="shared" si="80"/>
        <v>5.516666667</v>
      </c>
      <c r="J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ht="15.75" customHeight="1">
      <c r="B173" s="1" t="s">
        <v>113</v>
      </c>
      <c r="C173" s="18">
        <f>MEDIAN(K43,M44:AD44,B98:M98,B149:J149)</f>
        <v>3.65</v>
      </c>
      <c r="D173" s="18">
        <f t="shared" ref="D173:D174" si="81">AVERAGE(B44:J44,M44:AD44,B98:M98,B149:J149)</f>
        <v>3.854166667</v>
      </c>
      <c r="J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ht="15.75" customHeight="1">
      <c r="B174" s="1" t="s">
        <v>114</v>
      </c>
      <c r="C174" s="18">
        <f>MEDIAN(K45,M45:AD45,B99:M99,B150:J150)</f>
        <v>1.05</v>
      </c>
      <c r="D174" s="18">
        <f t="shared" si="81"/>
        <v>1.095833333</v>
      </c>
      <c r="J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ht="15.75" customHeight="1"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ht="15.75" customHeight="1">
      <c r="A176" s="10" t="s">
        <v>115</v>
      </c>
      <c r="B176" s="10" t="s">
        <v>116</v>
      </c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5.75" customHeight="1">
      <c r="A177" s="1" t="s">
        <v>117</v>
      </c>
      <c r="B177" s="1">
        <v>1.0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ht="15.75" customHeight="1">
      <c r="A178" s="1" t="s">
        <v>118</v>
      </c>
      <c r="B178" s="1">
        <v>2.0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ht="15.75" customHeight="1">
      <c r="A179" s="1" t="s">
        <v>119</v>
      </c>
      <c r="B179" s="1">
        <v>3.0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ht="15.75" customHeight="1">
      <c r="A180" s="10" t="s">
        <v>120</v>
      </c>
      <c r="B180" s="1">
        <v>4.0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ht="15.75" customHeight="1">
      <c r="A181" s="10" t="s">
        <v>121</v>
      </c>
      <c r="B181" s="1">
        <v>5.0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ht="15.75" customHeight="1">
      <c r="A182" s="10" t="s">
        <v>122</v>
      </c>
      <c r="B182" s="1">
        <v>6.0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ht="15.75" customHeight="1">
      <c r="A183" s="10" t="s">
        <v>123</v>
      </c>
      <c r="B183" s="1">
        <v>7.0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ht="15.75" customHeight="1">
      <c r="A184" s="22" t="s">
        <v>124</v>
      </c>
      <c r="B184" s="1">
        <v>8.0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ht="15.75" customHeight="1">
      <c r="A185" s="22" t="s">
        <v>125</v>
      </c>
      <c r="B185" s="1">
        <v>9.0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ht="15.75" customHeight="1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ht="15.75" customHeight="1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ht="15.75" customHeight="1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ht="15.75" customHeight="1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ht="15.75" customHeight="1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ht="15.75" customHeight="1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ht="15.75" customHeight="1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ht="15.75" customHeight="1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ht="15.75" customHeight="1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ht="15.75" customHeight="1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ht="15.75" customHeight="1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ht="15.75" customHeight="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ht="15.75" customHeight="1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ht="15.75" customHeight="1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ht="15.75" customHeight="1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ht="15.75" customHeight="1">
      <c r="AE995" s="2"/>
      <c r="AF995" s="2"/>
      <c r="AG995" s="2"/>
    </row>
    <row r="996" ht="15.75" customHeight="1">
      <c r="AE996" s="2"/>
      <c r="AF996" s="2"/>
      <c r="AG996" s="2"/>
    </row>
    <row r="997" ht="15.75" customHeight="1">
      <c r="AE997" s="2"/>
      <c r="AF997" s="2"/>
      <c r="AG997" s="2"/>
    </row>
    <row r="998" ht="15.75" customHeight="1">
      <c r="AE998" s="2"/>
      <c r="AF998" s="2"/>
      <c r="AG998" s="2"/>
    </row>
    <row r="999" ht="15.75" customHeight="1">
      <c r="AE999" s="2"/>
      <c r="AF999" s="2"/>
      <c r="AG999" s="2"/>
    </row>
    <row r="1000" ht="15.75" customHeight="1">
      <c r="AE1000" s="2"/>
      <c r="AF1000" s="2"/>
      <c r="AG1000" s="2"/>
    </row>
    <row r="1001" ht="15.75" customHeight="1">
      <c r="AE1001" s="2"/>
      <c r="AF1001" s="2"/>
      <c r="AG1001" s="2"/>
    </row>
    <row r="1002" ht="15.75" customHeight="1">
      <c r="AE1002" s="2"/>
      <c r="AF1002" s="2"/>
      <c r="AG1002" s="2"/>
    </row>
  </sheetData>
  <conditionalFormatting sqref="B144:J152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9:J47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9:AD47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93:M101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69:M70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73:M74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120:K121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124:J125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15:AD20">
    <cfRule type="colorScale" priority="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