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pivotCache/pivotCacheDefinition7.xml" ContentType="application/vnd.openxmlformats-officedocument.spreadsheetml.pivotCacheDefinition+xml"/>
  <Override PartName="/xl/pivotCache/pivotCacheRecords7.xml" ContentType="application/vnd.openxmlformats-officedocument.spreadsheetml.pivotCacheRecords+xml"/>
  <Override PartName="/xl/pivotCache/pivotCacheDefinition8.xml" ContentType="application/vnd.openxmlformats-officedocument.spreadsheetml.pivotCacheDefinition+xml"/>
  <Override PartName="/xl/pivotCache/pivotCacheRecords8.xml" ContentType="application/vnd.openxmlformats-officedocument.spreadsheetml.pivotCacheRecords+xml"/>
  <Override PartName="/xl/pivotCache/pivotCacheDefinition9.xml" ContentType="application/vnd.openxmlformats-officedocument.spreadsheetml.pivotCacheDefinition+xml"/>
  <Override PartName="/xl/pivotCache/pivotCacheRecords9.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4.xml" ContentType="application/vnd.openxmlformats-officedocument.spreadsheetml.pivotTable+xml"/>
  <Override PartName="/xl/drawings/drawing2.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5.xml" ContentType="application/vnd.openxmlformats-officedocument.spreadsheetml.pivotTable+xml"/>
  <Override PartName="/xl/drawings/drawing3.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4.xml" ContentType="application/vnd.openxmlformats-officedocument.drawing+xml"/>
  <Override PartName="/xl/slicers/slicer2.xml" ContentType="application/vnd.ms-excel.slicer+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8.xml" ContentType="application/vnd.openxmlformats-officedocument.spreadsheetml.pivotTable+xml"/>
  <Override PartName="/xl/drawings/drawing5.xml" ContentType="application/vnd.openxmlformats-officedocument.drawing+xml"/>
  <Override PartName="/xl/slicers/slicer3.xml" ContentType="application/vnd.ms-excel.slicer+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9.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xl/drawings/drawing6.xml" ContentType="application/vnd.openxmlformats-officedocument.drawing+xml"/>
  <Override PartName="/xl/slicers/slicer4.xml" ContentType="application/vnd.ms-excel.slicer+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pivotTables/pivotTable10.xml" ContentType="application/vnd.openxmlformats-officedocument.spreadsheetml.pivotTable+xml"/>
  <Override PartName="/xl/pivotTables/pivotTable11.xml" ContentType="application/vnd.openxmlformats-officedocument.spreadsheetml.pivotTable+xml"/>
  <Override PartName="/xl/drawings/drawing7.xml" ContentType="application/vnd.openxmlformats-officedocument.drawing+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pivotTables/pivotTable12.xml" ContentType="application/vnd.openxmlformats-officedocument.spreadsheetml.pivotTable+xml"/>
  <Override PartName="/xl/drawings/drawing8.xml" ContentType="application/vnd.openxmlformats-officedocument.drawing+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drawings/drawing9.xml" ContentType="application/vnd.openxmlformats-officedocument.drawing+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showInkAnnotation="0" hidePivotFieldList="1"/>
  <mc:AlternateContent xmlns:mc="http://schemas.openxmlformats.org/markup-compatibility/2006">
    <mc:Choice Requires="x15">
      <x15ac:absPath xmlns:x15ac="http://schemas.microsoft.com/office/spreadsheetml/2010/11/ac" url="C:\Users\Admin\Documents\"/>
    </mc:Choice>
  </mc:AlternateContent>
  <xr:revisionPtr revIDLastSave="0" documentId="13_ncr:1_{FB305691-B48B-460D-8ABD-0649678D8031}" xr6:coauthVersionLast="47" xr6:coauthVersionMax="47" xr10:uidLastSave="{00000000-0000-0000-0000-000000000000}"/>
  <bookViews>
    <workbookView xWindow="-120" yWindow="-120" windowWidth="20730" windowHeight="11160" firstSheet="7" activeTab="12" xr2:uid="{00000000-000D-0000-FFFF-FFFF00000000}"/>
  </bookViews>
  <sheets>
    <sheet name="Texttocolumns" sheetId="1" r:id="rId1"/>
    <sheet name="text and conc" sheetId="2" r:id="rId2"/>
    <sheet name="right with concat" sheetId="3" r:id="rId3"/>
    <sheet name="cell references" sheetId="4" r:id="rId4"/>
    <sheet name="data validation" sheetId="5" r:id="rId5"/>
    <sheet name="Scenario Summary" sheetId="18" r:id="rId6"/>
    <sheet name="if function" sheetId="6" r:id="rId7"/>
    <sheet name="Sheet2" sheetId="11" r:id="rId8"/>
    <sheet name="Sheet3" sheetId="12" r:id="rId9"/>
    <sheet name="Sheet4" sheetId="13" r:id="rId10"/>
    <sheet name="Sheet8" sheetId="17" r:id="rId11"/>
    <sheet name="Sheet1" sheetId="19" r:id="rId12"/>
    <sheet name="Sheet7" sheetId="16" r:id="rId13"/>
    <sheet name="Sheet5" sheetId="20" r:id="rId14"/>
    <sheet name="Data" sheetId="7" r:id="rId15"/>
    <sheet name="attendance" sheetId="9" r:id="rId16"/>
    <sheet name="Sheet6" sheetId="15" r:id="rId17"/>
    <sheet name="Sheet11" sheetId="23" r:id="rId18"/>
    <sheet name="Sheet14" sheetId="26" r:id="rId19"/>
    <sheet name="Sheet15" sheetId="27" r:id="rId20"/>
    <sheet name="Sheet9" sheetId="21" r:id="rId21"/>
    <sheet name="Sheet10" sheetId="22" r:id="rId22"/>
  </sheets>
  <definedNames>
    <definedName name="_xlnm._FilterDatabase" localSheetId="15" hidden="1">attendance!$A$4:$AL$34</definedName>
    <definedName name="Slicer_Category">#N/A</definedName>
    <definedName name="Slicer_City">#N/A</definedName>
    <definedName name="Slicer_Product">#N/A</definedName>
    <definedName name="Slicer_Region">#N/A</definedName>
  </definedNames>
  <calcPr calcId="191029"/>
  <pivotCaches>
    <pivotCache cacheId="1" r:id="rId23"/>
    <pivotCache cacheId="2" r:id="rId24"/>
    <pivotCache cacheId="3" r:id="rId25"/>
    <pivotCache cacheId="4" r:id="rId26"/>
    <pivotCache cacheId="5" r:id="rId27"/>
    <pivotCache cacheId="6" r:id="rId28"/>
    <pivotCache cacheId="7" r:id="rId29"/>
    <pivotCache cacheId="8" r:id="rId30"/>
    <pivotCache cacheId="14" r:id="rId31"/>
  </pivotCaches>
  <extLst>
    <ext xmlns:x14="http://schemas.microsoft.com/office/spreadsheetml/2009/9/main" uri="{BBE1A952-AA13-448e-AADC-164F8A28A991}">
      <x14:slicerCaches>
        <x14:slicerCache r:id="rId32"/>
        <x14:slicerCache r:id="rId33"/>
        <x14:slicerCache r:id="rId34"/>
        <x14:slicerCache r:id="rId3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247" i="7" l="1"/>
  <c r="C17" i="6"/>
  <c r="G8" i="6" s="1"/>
  <c r="B17" i="6"/>
  <c r="AI34" i="9" l="1"/>
  <c r="AI33" i="9"/>
  <c r="AI32" i="9"/>
  <c r="AI31" i="9"/>
  <c r="AI30" i="9"/>
  <c r="AI29" i="9"/>
  <c r="AI28" i="9"/>
  <c r="AI27" i="9"/>
  <c r="AI26" i="9"/>
  <c r="AI25" i="9"/>
  <c r="AI24" i="9"/>
  <c r="AI23" i="9"/>
  <c r="AI22" i="9"/>
  <c r="AI21" i="9"/>
  <c r="AI20" i="9"/>
  <c r="AI19" i="9"/>
  <c r="AI18" i="9"/>
  <c r="AI17" i="9"/>
  <c r="AI16" i="9"/>
  <c r="AI15" i="9"/>
  <c r="AI14" i="9"/>
  <c r="AI13" i="9"/>
  <c r="AI12" i="9"/>
  <c r="AI11" i="9"/>
  <c r="AI10" i="9"/>
  <c r="AI9" i="9"/>
  <c r="AI8" i="9"/>
  <c r="AI7" i="9"/>
  <c r="AI6" i="9"/>
  <c r="AI5" i="9"/>
  <c r="AK34" i="9"/>
  <c r="AK33" i="9"/>
  <c r="AK32" i="9"/>
  <c r="AK31" i="9"/>
  <c r="AK30" i="9"/>
  <c r="AK29" i="9"/>
  <c r="AK28" i="9"/>
  <c r="AK27" i="9"/>
  <c r="AK26" i="9"/>
  <c r="AK25" i="9"/>
  <c r="AK24" i="9"/>
  <c r="AK23" i="9"/>
  <c r="AK22" i="9"/>
  <c r="AJ30" i="9"/>
  <c r="AJ31" i="9"/>
  <c r="AJ32" i="9"/>
  <c r="AJ33" i="9"/>
  <c r="AJ34" i="9"/>
  <c r="AJ9" i="9"/>
  <c r="AJ10" i="9"/>
  <c r="AJ11" i="9"/>
  <c r="AJ12" i="9"/>
  <c r="AJ13" i="9"/>
  <c r="AJ14" i="9"/>
  <c r="AJ15" i="9"/>
  <c r="AJ16" i="9"/>
  <c r="AJ17" i="9"/>
  <c r="AJ18" i="9"/>
  <c r="AJ19" i="9"/>
  <c r="AJ20" i="9"/>
  <c r="AJ21" i="9"/>
  <c r="AJ22" i="9"/>
  <c r="AJ23" i="9"/>
  <c r="AJ24" i="9"/>
  <c r="AJ25" i="9"/>
  <c r="AJ26" i="9"/>
  <c r="AJ27" i="9"/>
  <c r="AJ28" i="9"/>
  <c r="AJ29" i="9"/>
  <c r="AK6" i="9"/>
  <c r="AK7" i="9"/>
  <c r="AK8" i="9"/>
  <c r="AK9" i="9"/>
  <c r="AK10" i="9"/>
  <c r="AK11" i="9"/>
  <c r="AK12" i="9"/>
  <c r="AK13" i="9"/>
  <c r="AK14" i="9"/>
  <c r="AK15" i="9"/>
  <c r="AK16" i="9"/>
  <c r="AK17" i="9"/>
  <c r="AK18" i="9"/>
  <c r="AK19" i="9"/>
  <c r="AK20" i="9"/>
  <c r="AK21" i="9"/>
  <c r="AK5" i="9"/>
  <c r="AJ6" i="9"/>
  <c r="AJ7" i="9"/>
  <c r="AJ8" i="9"/>
  <c r="AJ5" i="9"/>
  <c r="AL5" i="9" s="1"/>
  <c r="L46" i="7"/>
  <c r="AL28" i="9" l="1"/>
  <c r="AL26" i="9"/>
  <c r="AL24" i="9"/>
  <c r="AL22" i="9"/>
  <c r="AL34" i="9"/>
  <c r="AL32" i="9"/>
  <c r="AL30" i="9"/>
  <c r="AL9" i="9"/>
  <c r="AL11" i="9"/>
  <c r="AL13" i="9"/>
  <c r="AL15" i="9"/>
  <c r="AL17" i="9"/>
  <c r="AL19" i="9"/>
  <c r="AL21" i="9"/>
  <c r="AL20" i="9"/>
  <c r="AL18" i="9"/>
  <c r="AL16" i="9"/>
  <c r="AL14" i="9"/>
  <c r="AL12" i="9"/>
  <c r="AL10" i="9"/>
  <c r="AL31" i="9"/>
  <c r="AL33" i="9"/>
  <c r="AL8" i="9"/>
  <c r="AL6" i="9"/>
  <c r="AL7" i="9"/>
  <c r="AL23" i="9"/>
  <c r="AL25" i="9"/>
  <c r="AL27" i="9"/>
  <c r="AL29" i="9"/>
  <c r="J36" i="9"/>
  <c r="K36" i="9"/>
  <c r="L36" i="9"/>
  <c r="M36" i="9"/>
  <c r="N36" i="9"/>
  <c r="O36" i="9"/>
  <c r="P36" i="9"/>
  <c r="Q36" i="9"/>
  <c r="R36" i="9"/>
  <c r="S36" i="9"/>
  <c r="T36" i="9"/>
  <c r="U36" i="9"/>
  <c r="V36" i="9"/>
  <c r="W36" i="9"/>
  <c r="X36" i="9"/>
  <c r="Y36" i="9"/>
  <c r="Z36" i="9"/>
  <c r="AA36" i="9"/>
  <c r="AB36" i="9"/>
  <c r="AC36" i="9"/>
  <c r="AD36" i="9"/>
  <c r="AE36" i="9"/>
  <c r="AF36" i="9"/>
  <c r="AG36" i="9"/>
  <c r="E36" i="9"/>
  <c r="F36" i="9"/>
  <c r="G36" i="9"/>
  <c r="H36" i="9"/>
  <c r="I36" i="9"/>
  <c r="D36" i="9"/>
  <c r="M4" i="9"/>
  <c r="N4" i="9" s="1"/>
  <c r="O4" i="9" s="1"/>
  <c r="P4" i="9" s="1"/>
  <c r="Q4" i="9" s="1"/>
  <c r="R4" i="9" s="1"/>
  <c r="S4" i="9" s="1"/>
  <c r="T4" i="9" s="1"/>
  <c r="U4" i="9" s="1"/>
  <c r="V4" i="9" s="1"/>
  <c r="W4" i="9" s="1"/>
  <c r="X4" i="9" s="1"/>
  <c r="Y4" i="9" s="1"/>
  <c r="Z4" i="9" s="1"/>
  <c r="AA4" i="9" s="1"/>
  <c r="AB4" i="9" s="1"/>
  <c r="AC4" i="9" s="1"/>
  <c r="AD4" i="9" s="1"/>
  <c r="AE4" i="9" s="1"/>
  <c r="AF4" i="9" s="1"/>
  <c r="AG4" i="9" s="1"/>
  <c r="I245" i="7" l="1"/>
  <c r="I244" i="7"/>
  <c r="I243" i="7"/>
  <c r="I242" i="7"/>
  <c r="I241" i="7"/>
  <c r="I240" i="7"/>
  <c r="I239" i="7"/>
  <c r="I238" i="7"/>
  <c r="I237" i="7"/>
  <c r="I236" i="7"/>
  <c r="I235" i="7"/>
  <c r="I234" i="7"/>
  <c r="I233" i="7"/>
  <c r="I232" i="7"/>
  <c r="I231" i="7"/>
  <c r="I230" i="7"/>
  <c r="I229" i="7"/>
  <c r="I228" i="7"/>
  <c r="I227" i="7"/>
  <c r="I226" i="7"/>
  <c r="I225" i="7"/>
  <c r="I224" i="7"/>
  <c r="I223" i="7"/>
  <c r="I222" i="7"/>
  <c r="I221" i="7"/>
  <c r="I220" i="7"/>
  <c r="I219" i="7"/>
  <c r="I218" i="7"/>
  <c r="I217" i="7"/>
  <c r="I216" i="7"/>
  <c r="I215" i="7"/>
  <c r="I214" i="7"/>
  <c r="I213" i="7"/>
  <c r="I212" i="7"/>
  <c r="I211" i="7"/>
  <c r="I210" i="7"/>
  <c r="I209" i="7"/>
  <c r="I208" i="7"/>
  <c r="I207" i="7"/>
  <c r="I206" i="7"/>
  <c r="I205" i="7"/>
  <c r="I204" i="7"/>
  <c r="I203" i="7"/>
  <c r="I202" i="7"/>
  <c r="I201" i="7"/>
  <c r="I200" i="7"/>
  <c r="I199" i="7"/>
  <c r="I198" i="7"/>
  <c r="I197" i="7"/>
  <c r="I196" i="7"/>
  <c r="I195" i="7"/>
  <c r="I194" i="7"/>
  <c r="I193" i="7"/>
  <c r="I192" i="7"/>
  <c r="I191" i="7"/>
  <c r="I190" i="7"/>
  <c r="I189" i="7"/>
  <c r="I188" i="7"/>
  <c r="I187" i="7"/>
  <c r="I186" i="7"/>
  <c r="I185" i="7"/>
  <c r="I184" i="7"/>
  <c r="I183" i="7"/>
  <c r="I182" i="7"/>
  <c r="I181" i="7"/>
  <c r="I180" i="7"/>
  <c r="I179" i="7"/>
  <c r="I178" i="7"/>
  <c r="I177" i="7"/>
  <c r="I176" i="7"/>
  <c r="I175" i="7"/>
  <c r="I174" i="7"/>
  <c r="I173" i="7"/>
  <c r="I172" i="7"/>
  <c r="I171" i="7"/>
  <c r="I170" i="7"/>
  <c r="I169" i="7"/>
  <c r="I168" i="7"/>
  <c r="I167" i="7"/>
  <c r="I166" i="7"/>
  <c r="I165" i="7"/>
  <c r="I164" i="7"/>
  <c r="I163" i="7"/>
  <c r="I162" i="7"/>
  <c r="I161" i="7"/>
  <c r="I160" i="7"/>
  <c r="I159" i="7"/>
  <c r="I158" i="7"/>
  <c r="I157" i="7"/>
  <c r="I156" i="7"/>
  <c r="I155" i="7"/>
  <c r="I154" i="7"/>
  <c r="I153" i="7"/>
  <c r="I152" i="7"/>
  <c r="I151" i="7"/>
  <c r="I150" i="7"/>
  <c r="I149" i="7"/>
  <c r="I148" i="7"/>
  <c r="I147" i="7"/>
  <c r="I146" i="7"/>
  <c r="I145" i="7"/>
  <c r="I144" i="7"/>
  <c r="I143" i="7"/>
  <c r="I142" i="7"/>
  <c r="I141" i="7"/>
  <c r="I140" i="7"/>
  <c r="I139" i="7"/>
  <c r="I138" i="7"/>
  <c r="I137" i="7"/>
  <c r="I136" i="7"/>
  <c r="I135" i="7"/>
  <c r="I134" i="7"/>
  <c r="I133" i="7"/>
  <c r="I132" i="7"/>
  <c r="I131" i="7"/>
  <c r="I130" i="7"/>
  <c r="I129" i="7"/>
  <c r="I128" i="7"/>
  <c r="I127" i="7"/>
  <c r="I126" i="7"/>
  <c r="I125" i="7"/>
  <c r="I124" i="7"/>
  <c r="I123" i="7"/>
  <c r="I122" i="7"/>
  <c r="I121" i="7"/>
  <c r="I120" i="7"/>
  <c r="I119" i="7"/>
  <c r="I118" i="7"/>
  <c r="I117" i="7"/>
  <c r="I116" i="7"/>
  <c r="I115" i="7"/>
  <c r="I114" i="7"/>
  <c r="I113" i="7"/>
  <c r="I112" i="7"/>
  <c r="I111" i="7"/>
  <c r="I110" i="7"/>
  <c r="I109" i="7"/>
  <c r="I108" i="7"/>
  <c r="I107" i="7"/>
  <c r="I106" i="7"/>
  <c r="I105" i="7"/>
  <c r="I104" i="7"/>
  <c r="I103" i="7"/>
  <c r="I102" i="7"/>
  <c r="I101" i="7"/>
  <c r="I100" i="7"/>
  <c r="I99" i="7"/>
  <c r="I98" i="7"/>
  <c r="I97" i="7"/>
  <c r="I96" i="7"/>
  <c r="I95" i="7"/>
  <c r="I94" i="7"/>
  <c r="I93" i="7"/>
  <c r="I92" i="7"/>
  <c r="I91" i="7"/>
  <c r="I90" i="7"/>
  <c r="I89" i="7"/>
  <c r="I88" i="7"/>
  <c r="I87" i="7"/>
  <c r="I86" i="7"/>
  <c r="I85" i="7"/>
  <c r="I84" i="7"/>
  <c r="I83" i="7"/>
  <c r="I82" i="7"/>
  <c r="I81" i="7"/>
  <c r="I80" i="7"/>
  <c r="I79" i="7"/>
  <c r="I78" i="7"/>
  <c r="I77" i="7"/>
  <c r="I76" i="7"/>
  <c r="I75" i="7"/>
  <c r="I74" i="7"/>
  <c r="I73" i="7"/>
  <c r="I72" i="7"/>
  <c r="I71" i="7"/>
  <c r="I70" i="7"/>
  <c r="I69" i="7"/>
  <c r="I68" i="7"/>
  <c r="I67" i="7"/>
  <c r="I66" i="7"/>
  <c r="I65" i="7"/>
  <c r="I64" i="7"/>
  <c r="I63" i="7"/>
  <c r="I62" i="7"/>
  <c r="I61" i="7"/>
  <c r="I60" i="7"/>
  <c r="I59" i="7"/>
  <c r="I58" i="7"/>
  <c r="I57" i="7"/>
  <c r="I56" i="7"/>
  <c r="I55" i="7"/>
  <c r="I54" i="7"/>
  <c r="I53" i="7"/>
  <c r="I52" i="7"/>
  <c r="I51" i="7"/>
  <c r="I50" i="7"/>
  <c r="I49" i="7"/>
  <c r="I48" i="7"/>
  <c r="I47" i="7"/>
  <c r="I46" i="7"/>
  <c r="I45" i="7"/>
  <c r="I44" i="7"/>
  <c r="I43" i="7"/>
  <c r="I42" i="7"/>
  <c r="I41" i="7"/>
  <c r="I40" i="7"/>
  <c r="I39" i="7"/>
  <c r="I38" i="7"/>
  <c r="I37" i="7"/>
  <c r="I36" i="7"/>
  <c r="I35" i="7"/>
  <c r="I34" i="7"/>
  <c r="I33" i="7"/>
  <c r="I32" i="7"/>
  <c r="I31" i="7"/>
  <c r="I30" i="7"/>
  <c r="I29" i="7"/>
  <c r="I28" i="7"/>
  <c r="I27" i="7"/>
  <c r="I26" i="7"/>
  <c r="I25" i="7"/>
  <c r="I24" i="7"/>
  <c r="I23" i="7"/>
  <c r="I22" i="7"/>
  <c r="I21" i="7"/>
  <c r="I20" i="7"/>
  <c r="I19" i="7"/>
  <c r="I18" i="7"/>
  <c r="I17" i="7"/>
  <c r="I16" i="7"/>
  <c r="I15" i="7"/>
  <c r="I14" i="7"/>
  <c r="I13" i="7"/>
  <c r="I12" i="7"/>
  <c r="I11" i="7"/>
  <c r="I10" i="7"/>
  <c r="I9" i="7"/>
  <c r="I8" i="7"/>
  <c r="I7" i="7"/>
  <c r="I6" i="7"/>
  <c r="I5" i="7"/>
  <c r="I4" i="7"/>
  <c r="I3" i="7"/>
  <c r="I2" i="7"/>
  <c r="F33" i="4" l="1"/>
  <c r="E33" i="4"/>
  <c r="D33" i="4"/>
  <c r="C33" i="4"/>
  <c r="B33" i="4"/>
  <c r="F32" i="4"/>
  <c r="E32" i="4"/>
  <c r="D32" i="4"/>
  <c r="C32" i="4"/>
  <c r="B32" i="4"/>
  <c r="F31" i="4"/>
  <c r="E31" i="4"/>
  <c r="D31" i="4"/>
  <c r="C31" i="4"/>
  <c r="B31" i="4"/>
  <c r="F30" i="4"/>
  <c r="E30" i="4"/>
  <c r="D30" i="4"/>
  <c r="C30" i="4"/>
  <c r="B30" i="4"/>
  <c r="F29" i="4"/>
  <c r="E29" i="4"/>
  <c r="D29" i="4"/>
  <c r="C29" i="4"/>
  <c r="B29" i="4"/>
  <c r="C18" i="4"/>
  <c r="C19" i="4"/>
  <c r="C20" i="4"/>
  <c r="C21" i="4"/>
  <c r="C22" i="4"/>
  <c r="C17" i="4"/>
  <c r="D5" i="4"/>
  <c r="D6" i="4"/>
  <c r="D7" i="4"/>
  <c r="D8" i="4"/>
  <c r="D9" i="4"/>
  <c r="D10" i="4"/>
  <c r="D11" i="4"/>
  <c r="D4" i="4"/>
  <c r="C3" i="3"/>
  <c r="C4" i="3"/>
  <c r="C5" i="3"/>
  <c r="C6" i="3"/>
  <c r="C7" i="3"/>
  <c r="C8" i="3"/>
  <c r="C9" i="3"/>
  <c r="C10" i="3"/>
  <c r="C11" i="3"/>
  <c r="C12" i="3"/>
  <c r="C2" i="3"/>
  <c r="D3" i="3"/>
  <c r="B3" i="3" s="1"/>
  <c r="E3" i="3"/>
  <c r="D4" i="3"/>
  <c r="B4" i="3" s="1"/>
  <c r="E4" i="3"/>
  <c r="D5" i="3"/>
  <c r="B5" i="3" s="1"/>
  <c r="E5" i="3"/>
  <c r="D6" i="3"/>
  <c r="B6" i="3" s="1"/>
  <c r="E6" i="3"/>
  <c r="D7" i="3"/>
  <c r="B7" i="3" s="1"/>
  <c r="E7" i="3"/>
  <c r="D8" i="3"/>
  <c r="B8" i="3" s="1"/>
  <c r="E8" i="3"/>
  <c r="D9" i="3"/>
  <c r="B9" i="3" s="1"/>
  <c r="E9" i="3"/>
  <c r="D10" i="3"/>
  <c r="B10" i="3" s="1"/>
  <c r="E10" i="3"/>
  <c r="D11" i="3"/>
  <c r="B11" i="3" s="1"/>
  <c r="E11" i="3"/>
  <c r="D12" i="3"/>
  <c r="B12" i="3" s="1"/>
  <c r="E12" i="3"/>
  <c r="E2" i="3"/>
  <c r="D2" i="3"/>
  <c r="B2" i="3" s="1"/>
  <c r="D3" i="2"/>
  <c r="D4" i="2"/>
  <c r="D5" i="2"/>
  <c r="D6" i="2"/>
  <c r="D7" i="2"/>
  <c r="D8" i="2"/>
  <c r="D9" i="2"/>
  <c r="D10" i="2"/>
  <c r="D11" i="2"/>
  <c r="D12" i="2"/>
  <c r="D13" i="2"/>
  <c r="D14" i="2"/>
  <c r="D15" i="2"/>
  <c r="D16" i="2"/>
  <c r="D17" i="2"/>
  <c r="D18" i="2"/>
  <c r="D2" i="2"/>
  <c r="F2" i="2"/>
</calcChain>
</file>

<file path=xl/sharedStrings.xml><?xml version="1.0" encoding="utf-8"?>
<sst xmlns="http://schemas.openxmlformats.org/spreadsheetml/2006/main" count="2681" uniqueCount="582">
  <si>
    <t>BY SPACE</t>
  </si>
  <si>
    <t>ABBAS Muhammad</t>
  </si>
  <si>
    <t>ABBOTT Jeremy</t>
  </si>
  <si>
    <t>ABLAEV Enver</t>
  </si>
  <si>
    <t>ABRAMASHVILI Iason</t>
  </si>
  <si>
    <t>ABRAMENKO Evgeny</t>
  </si>
  <si>
    <t>ABRAMENKO Oleksandr</t>
  </si>
  <si>
    <t>ABRAMOVA Yekaterina</t>
  </si>
  <si>
    <t>ABRAMOVITCH Dmitry</t>
  </si>
  <si>
    <t>ACHI Ghassan</t>
  </si>
  <si>
    <t>ACTON Brigitte</t>
  </si>
  <si>
    <t>ADJEI Richard</t>
  </si>
  <si>
    <t>AEBLI Christian</t>
  </si>
  <si>
    <t>AFINOGENOV Maxim</t>
  </si>
  <si>
    <t>AGOSTA Meghan</t>
  </si>
  <si>
    <t>AGOSTO Benjamin</t>
  </si>
  <si>
    <t>AHN Jee-Min</t>
  </si>
  <si>
    <t>AHONEN Janne</t>
  </si>
  <si>
    <t>BY &amp;</t>
  </si>
  <si>
    <t>ABBAS&amp;Muhammad</t>
  </si>
  <si>
    <t>ABBOTT&amp;Jeremy</t>
  </si>
  <si>
    <t>ABLAEV&amp;Enver</t>
  </si>
  <si>
    <t>ABRAMASHVILI&amp;Iason</t>
  </si>
  <si>
    <t>ABRAMENKO&amp;Evgeny</t>
  </si>
  <si>
    <t>ABRAMENKO&amp;Oleksandr</t>
  </si>
  <si>
    <t>ABRAMOVA&amp;Yekaterina</t>
  </si>
  <si>
    <t>ABRAMOVITCH&amp;Dmitry</t>
  </si>
  <si>
    <t>ACHI&amp;Ghassan</t>
  </si>
  <si>
    <t>ACTON&amp;Brigitte</t>
  </si>
  <si>
    <t>ADJEI&amp;Richard</t>
  </si>
  <si>
    <t>AEBLI&amp;Christian</t>
  </si>
  <si>
    <t>AFINOGENOV&amp;Maxim</t>
  </si>
  <si>
    <t>AGOSTA&amp;Meghan</t>
  </si>
  <si>
    <t>AGOSTO&amp;Benjamin</t>
  </si>
  <si>
    <t>AHN&amp;Jee-Min</t>
  </si>
  <si>
    <t>AHONEN&amp;Janne</t>
  </si>
  <si>
    <t>BY @</t>
  </si>
  <si>
    <t>ABBAS@Muhammad</t>
  </si>
  <si>
    <t>ABBOTT@Jeremy</t>
  </si>
  <si>
    <t>ABLAEV@Enver</t>
  </si>
  <si>
    <t>ABRAMASHVILI@Iason</t>
  </si>
  <si>
    <t>ABRAMENKO@Evgeny</t>
  </si>
  <si>
    <t>ABRAMENKO@Oleksandr</t>
  </si>
  <si>
    <t>ABRAMOVA@Yekaterina</t>
  </si>
  <si>
    <t>ABRAMOVITCH@Dmitry</t>
  </si>
  <si>
    <t>ACHI@Ghassan</t>
  </si>
  <si>
    <t>ACTON@Brigitte</t>
  </si>
  <si>
    <t>ADJEI@Richard</t>
  </si>
  <si>
    <t>AEBLI@Christian</t>
  </si>
  <si>
    <t>AFINOGENOV@Maxim</t>
  </si>
  <si>
    <t>AGOSTA@Meghan</t>
  </si>
  <si>
    <t>AGOSTO@Benjamin</t>
  </si>
  <si>
    <t>AHN@Jee-Min</t>
  </si>
  <si>
    <t>AHONEN@Janne</t>
  </si>
  <si>
    <t>First Name</t>
  </si>
  <si>
    <t>Last Name</t>
  </si>
  <si>
    <t>Concatenate</t>
  </si>
  <si>
    <t>Textjoin</t>
  </si>
  <si>
    <t>concat</t>
  </si>
  <si>
    <t>ABBAS</t>
  </si>
  <si>
    <t>Muhammad</t>
  </si>
  <si>
    <t>ABBOTT</t>
  </si>
  <si>
    <t>Jeremy</t>
  </si>
  <si>
    <t>ABLAEV</t>
  </si>
  <si>
    <t>Enver</t>
  </si>
  <si>
    <t>ABRAMASHVILI</t>
  </si>
  <si>
    <t>Iason</t>
  </si>
  <si>
    <t>ABRAMENKO</t>
  </si>
  <si>
    <t>Evgeny</t>
  </si>
  <si>
    <t>Oleksandr</t>
  </si>
  <si>
    <t>ABRAMOVA</t>
  </si>
  <si>
    <t>Yekaterina</t>
  </si>
  <si>
    <t>ABRAMOVITCH</t>
  </si>
  <si>
    <t>Dmitry</t>
  </si>
  <si>
    <t>ACHI</t>
  </si>
  <si>
    <t>Ghassan</t>
  </si>
  <si>
    <t>ACTON</t>
  </si>
  <si>
    <t>Brigitte</t>
  </si>
  <si>
    <t>ADJEI</t>
  </si>
  <si>
    <t>Richard</t>
  </si>
  <si>
    <t>AEBLI</t>
  </si>
  <si>
    <t>Christian</t>
  </si>
  <si>
    <t>AFINOGENOV</t>
  </si>
  <si>
    <t>Maxim</t>
  </si>
  <si>
    <t>AGOSTA</t>
  </si>
  <si>
    <t>Meghan</t>
  </si>
  <si>
    <t>AGOSTO</t>
  </si>
  <si>
    <t>Benjamin</t>
  </si>
  <si>
    <t>AHN</t>
  </si>
  <si>
    <t>Jee-Min</t>
  </si>
  <si>
    <t>AHONEN</t>
  </si>
  <si>
    <t>Janne</t>
  </si>
  <si>
    <t>Ac no</t>
  </si>
  <si>
    <t>Right with Concatenation</t>
  </si>
  <si>
    <t>Left with concatenation</t>
  </si>
  <si>
    <t>Relative Reference</t>
  </si>
  <si>
    <t>Year</t>
  </si>
  <si>
    <t>Total Income</t>
  </si>
  <si>
    <t>Expense</t>
  </si>
  <si>
    <t>Absolute Reference</t>
  </si>
  <si>
    <t>Name</t>
  </si>
  <si>
    <t>Total</t>
  </si>
  <si>
    <t>Percentage</t>
  </si>
  <si>
    <t>Max score</t>
  </si>
  <si>
    <t>Ronisha</t>
  </si>
  <si>
    <t>Nandini</t>
  </si>
  <si>
    <t>Siva</t>
  </si>
  <si>
    <t>Dinesh</t>
  </si>
  <si>
    <t>Vignesh</t>
  </si>
  <si>
    <t>Sangeetha</t>
  </si>
  <si>
    <t>Mixed Reference</t>
  </si>
  <si>
    <t>Multiplication table</t>
  </si>
  <si>
    <t>ABB</t>
  </si>
  <si>
    <t>AS</t>
  </si>
  <si>
    <t>@Muhammad</t>
  </si>
  <si>
    <t>OT</t>
  </si>
  <si>
    <t>T@Jeremy</t>
  </si>
  <si>
    <t>ABL</t>
  </si>
  <si>
    <t>AE</t>
  </si>
  <si>
    <t>V@Enver</t>
  </si>
  <si>
    <t>ABR</t>
  </si>
  <si>
    <t>AM</t>
  </si>
  <si>
    <t>ASHVILI@Iason</t>
  </si>
  <si>
    <t>ENKO@Evgeny</t>
  </si>
  <si>
    <t>ENKO@Oleksandr</t>
  </si>
  <si>
    <t>OVA@Yekaterina</t>
  </si>
  <si>
    <t>OVITCH@Dmitry</t>
  </si>
  <si>
    <t>ACH</t>
  </si>
  <si>
    <t>I@</t>
  </si>
  <si>
    <t>ACT</t>
  </si>
  <si>
    <t>ON</t>
  </si>
  <si>
    <t>@Brigitte</t>
  </si>
  <si>
    <t>ADJ</t>
  </si>
  <si>
    <t>EI</t>
  </si>
  <si>
    <t>@Richard</t>
  </si>
  <si>
    <t>AEB</t>
  </si>
  <si>
    <t>LI</t>
  </si>
  <si>
    <t>@Christian</t>
  </si>
  <si>
    <t>AFI</t>
  </si>
  <si>
    <t>NO</t>
  </si>
  <si>
    <t>GENOV@Maxim</t>
  </si>
  <si>
    <t>AGO</t>
  </si>
  <si>
    <t>ST</t>
  </si>
  <si>
    <t>A@Meghan</t>
  </si>
  <si>
    <t>O@Benjamin</t>
  </si>
  <si>
    <t>@J</t>
  </si>
  <si>
    <t>ee-Min</t>
  </si>
  <si>
    <t>AHO</t>
  </si>
  <si>
    <t>NE</t>
  </si>
  <si>
    <t>N@Janne</t>
  </si>
  <si>
    <t>right</t>
  </si>
  <si>
    <t>left</t>
  </si>
  <si>
    <t>xxxx-xxxx-</t>
  </si>
  <si>
    <t>profit</t>
  </si>
  <si>
    <t>Whole number</t>
  </si>
  <si>
    <t>Text</t>
  </si>
  <si>
    <t>Date</t>
  </si>
  <si>
    <t>Dropdown by selecting the cell</t>
  </si>
  <si>
    <t>Number..circle</t>
  </si>
  <si>
    <t>chennai</t>
  </si>
  <si>
    <t>Gender</t>
  </si>
  <si>
    <t>Male</t>
  </si>
  <si>
    <t>Female</t>
  </si>
  <si>
    <t>BE</t>
  </si>
  <si>
    <t>Bsc</t>
  </si>
  <si>
    <t>Employee</t>
  </si>
  <si>
    <t>Region</t>
  </si>
  <si>
    <t>Orders Taken</t>
  </si>
  <si>
    <t>Total Sales</t>
  </si>
  <si>
    <t>Rajesh</t>
  </si>
  <si>
    <t>North</t>
  </si>
  <si>
    <t>Suresh</t>
  </si>
  <si>
    <t>West</t>
  </si>
  <si>
    <t>South</t>
  </si>
  <si>
    <t>Lilly</t>
  </si>
  <si>
    <t>East</t>
  </si>
  <si>
    <t>south</t>
  </si>
  <si>
    <t>Ganesh</t>
  </si>
  <si>
    <t>ID</t>
  </si>
  <si>
    <t>City</t>
  </si>
  <si>
    <t>Category</t>
  </si>
  <si>
    <t>Product</t>
  </si>
  <si>
    <t>Qty</t>
  </si>
  <si>
    <t>UnitPrice</t>
  </si>
  <si>
    <t>TotalPrice</t>
  </si>
  <si>
    <t>ID07351</t>
  </si>
  <si>
    <t>Boston</t>
  </si>
  <si>
    <t>Bars</t>
  </si>
  <si>
    <t>Carrot</t>
  </si>
  <si>
    <t>ID07352</t>
  </si>
  <si>
    <t>Crackers</t>
  </si>
  <si>
    <t>Whole Wheat</t>
  </si>
  <si>
    <t>ID07355</t>
  </si>
  <si>
    <t>Cookies</t>
  </si>
  <si>
    <t>Arrowroot</t>
  </si>
  <si>
    <t>ID07356</t>
  </si>
  <si>
    <t>ID07357</t>
  </si>
  <si>
    <t>ID07361</t>
  </si>
  <si>
    <t>ID07362</t>
  </si>
  <si>
    <t>Chocolate Chip</t>
  </si>
  <si>
    <t>ID07363</t>
  </si>
  <si>
    <t>ID07367</t>
  </si>
  <si>
    <t>ID07368</t>
  </si>
  <si>
    <t>Oatmeal Raisin</t>
  </si>
  <si>
    <t>ID07373</t>
  </si>
  <si>
    <t>ID07374</t>
  </si>
  <si>
    <t>ID07379</t>
  </si>
  <si>
    <t>Bran</t>
  </si>
  <si>
    <t>ID07380</t>
  </si>
  <si>
    <t>ID07386</t>
  </si>
  <si>
    <t>ID07387</t>
  </si>
  <si>
    <t>Snacks</t>
  </si>
  <si>
    <t>Potato Chips</t>
  </si>
  <si>
    <t>ID07392</t>
  </si>
  <si>
    <t>ID07393</t>
  </si>
  <si>
    <t>ID07399</t>
  </si>
  <si>
    <t>ID07400</t>
  </si>
  <si>
    <t>ID07401</t>
  </si>
  <si>
    <t>ID07406</t>
  </si>
  <si>
    <t>ID07407</t>
  </si>
  <si>
    <t>ID07414</t>
  </si>
  <si>
    <t>ID07415</t>
  </si>
  <si>
    <t>ID07421</t>
  </si>
  <si>
    <t>ID07422</t>
  </si>
  <si>
    <t>ID07427</t>
  </si>
  <si>
    <t>ID07428</t>
  </si>
  <si>
    <t>ID07429</t>
  </si>
  <si>
    <t>ID07434</t>
  </si>
  <si>
    <t>ID07435</t>
  </si>
  <si>
    <t>ID07436</t>
  </si>
  <si>
    <t>Pretzels</t>
  </si>
  <si>
    <t>ID07441</t>
  </si>
  <si>
    <t>ID07442</t>
  </si>
  <si>
    <t>ID07443</t>
  </si>
  <si>
    <t>ID07450</t>
  </si>
  <si>
    <t>ID07451</t>
  </si>
  <si>
    <t>ID07452</t>
  </si>
  <si>
    <t>ID07458</t>
  </si>
  <si>
    <t>ID07459</t>
  </si>
  <si>
    <t>ID07465</t>
  </si>
  <si>
    <t>Banana</t>
  </si>
  <si>
    <t>ID07466</t>
  </si>
  <si>
    <t>ID07467</t>
  </si>
  <si>
    <t>ID07473</t>
  </si>
  <si>
    <t>ID07474</t>
  </si>
  <si>
    <t>ID07475</t>
  </si>
  <si>
    <t>ID07481</t>
  </si>
  <si>
    <t>ID07482</t>
  </si>
  <si>
    <t>ID07483</t>
  </si>
  <si>
    <t>ID07489</t>
  </si>
  <si>
    <t>ID07490</t>
  </si>
  <si>
    <t>ID07497</t>
  </si>
  <si>
    <t>ID07498</t>
  </si>
  <si>
    <t>ID07504</t>
  </si>
  <si>
    <t>ID07505</t>
  </si>
  <si>
    <t>ID07511</t>
  </si>
  <si>
    <t>ID07512</t>
  </si>
  <si>
    <t>ID07518</t>
  </si>
  <si>
    <t>ID07519</t>
  </si>
  <si>
    <t>ID07524</t>
  </si>
  <si>
    <t>ID07525</t>
  </si>
  <si>
    <t>ID07526</t>
  </si>
  <si>
    <t>ID07531</t>
  </si>
  <si>
    <t>ID07532</t>
  </si>
  <si>
    <t>ID07533</t>
  </si>
  <si>
    <t>ID07539</t>
  </si>
  <si>
    <t>ID07540</t>
  </si>
  <si>
    <t>ID07541</t>
  </si>
  <si>
    <t>ID07547</t>
  </si>
  <si>
    <t>ID07548</t>
  </si>
  <si>
    <t>ID07553</t>
  </si>
  <si>
    <t>ID07554</t>
  </si>
  <si>
    <t>ID07555</t>
  </si>
  <si>
    <t>ID07561</t>
  </si>
  <si>
    <t>ID07562</t>
  </si>
  <si>
    <t>ID07563</t>
  </si>
  <si>
    <t>ID07569</t>
  </si>
  <si>
    <t>ID07570</t>
  </si>
  <si>
    <t>ID07571</t>
  </si>
  <si>
    <t>ID07576</t>
  </si>
  <si>
    <t>ID07577</t>
  </si>
  <si>
    <t>ID07582</t>
  </si>
  <si>
    <t>ID07583</t>
  </si>
  <si>
    <t>ID07584</t>
  </si>
  <si>
    <t>ID07590</t>
  </si>
  <si>
    <t>ID07591</t>
  </si>
  <si>
    <t>ID07592</t>
  </si>
  <si>
    <t>ID07353</t>
  </si>
  <si>
    <t>Los Angeles</t>
  </si>
  <si>
    <t>ID07358</t>
  </si>
  <si>
    <t>ID07364</t>
  </si>
  <si>
    <t>ID07369</t>
  </si>
  <si>
    <t>ID07370</t>
  </si>
  <si>
    <t>ID07375</t>
  </si>
  <si>
    <t>ID07381</t>
  </si>
  <si>
    <t>ID07382</t>
  </si>
  <si>
    <t>ID07388</t>
  </si>
  <si>
    <t>ID07394</t>
  </si>
  <si>
    <t>ID07395</t>
  </si>
  <si>
    <t>ID07402</t>
  </si>
  <si>
    <t>ID07408</t>
  </si>
  <si>
    <t>ID07409</t>
  </si>
  <si>
    <t>ID07416</t>
  </si>
  <si>
    <t>ID07423</t>
  </si>
  <si>
    <t>ID07430</t>
  </si>
  <si>
    <t>ID07437</t>
  </si>
  <si>
    <t>ID07444</t>
  </si>
  <si>
    <t>ID07445</t>
  </si>
  <si>
    <t>ID07453</t>
  </si>
  <si>
    <t>ID07454</t>
  </si>
  <si>
    <t>ID07460</t>
  </si>
  <si>
    <t>ID07461</t>
  </si>
  <si>
    <t>ID07468</t>
  </si>
  <si>
    <t>ID07469</t>
  </si>
  <si>
    <t>ID07476</t>
  </si>
  <si>
    <t>ID07477</t>
  </si>
  <si>
    <t>ID07484</t>
  </si>
  <si>
    <t>ID07485</t>
  </si>
  <si>
    <t>ID07491</t>
  </si>
  <si>
    <t>ID07492</t>
  </si>
  <si>
    <t>ID07499</t>
  </si>
  <si>
    <t>ID07500</t>
  </si>
  <si>
    <t>ID07506</t>
  </si>
  <si>
    <t>ID07507</t>
  </si>
  <si>
    <t>ID07513</t>
  </si>
  <si>
    <t>ID07514</t>
  </si>
  <si>
    <t>ID07520</t>
  </si>
  <si>
    <t>ID07527</t>
  </si>
  <si>
    <t>ID07534</t>
  </si>
  <si>
    <t>ID07535</t>
  </si>
  <si>
    <t>ID07542</t>
  </si>
  <si>
    <t>ID07543</t>
  </si>
  <si>
    <t>ID07549</t>
  </si>
  <si>
    <t>ID07556</t>
  </si>
  <si>
    <t>ID07557</t>
  </si>
  <si>
    <t>ID07564</t>
  </si>
  <si>
    <t>ID07565</t>
  </si>
  <si>
    <t>ID07572</t>
  </si>
  <si>
    <t>ID07578</t>
  </si>
  <si>
    <t>ID07585</t>
  </si>
  <si>
    <t>ID07586</t>
  </si>
  <si>
    <t>ID07593</t>
  </si>
  <si>
    <t>ID07594</t>
  </si>
  <si>
    <t>ID07354</t>
  </si>
  <si>
    <t>New York</t>
  </si>
  <si>
    <t>ID07359</t>
  </si>
  <si>
    <t>ID07360</t>
  </si>
  <si>
    <t>ID07365</t>
  </si>
  <si>
    <t>ID07366</t>
  </si>
  <si>
    <t>ID07371</t>
  </si>
  <si>
    <t>ID07376</t>
  </si>
  <si>
    <t>ID07377</t>
  </si>
  <si>
    <t>ID07383</t>
  </si>
  <si>
    <t>ID07384</t>
  </si>
  <si>
    <t>ID07389</t>
  </si>
  <si>
    <t>ID07390</t>
  </si>
  <si>
    <t>ID07396</t>
  </si>
  <si>
    <t>ID07397</t>
  </si>
  <si>
    <t>ID07403</t>
  </si>
  <si>
    <t>ID07410</t>
  </si>
  <si>
    <t>ID07411</t>
  </si>
  <si>
    <t>ID07417</t>
  </si>
  <si>
    <t>ID07418</t>
  </si>
  <si>
    <t>ID07424</t>
  </si>
  <si>
    <t>ID07425</t>
  </si>
  <si>
    <t>ID07431</t>
  </si>
  <si>
    <t>ID07432</t>
  </si>
  <si>
    <t>ID07438</t>
  </si>
  <si>
    <t>ID07439</t>
  </si>
  <si>
    <t>ID07446</t>
  </si>
  <si>
    <t>ID07447</t>
  </si>
  <si>
    <t>ID07448</t>
  </si>
  <si>
    <t>ID07455</t>
  </si>
  <si>
    <t>ID07462</t>
  </si>
  <si>
    <t>ID07470</t>
  </si>
  <si>
    <t>ID07471</t>
  </si>
  <si>
    <t>ID07478</t>
  </si>
  <si>
    <t>ID07479</t>
  </si>
  <si>
    <t>ID07486</t>
  </si>
  <si>
    <t>ID07487</t>
  </si>
  <si>
    <t>ID07493</t>
  </si>
  <si>
    <t>ID07494</t>
  </si>
  <si>
    <t>ID07501</t>
  </si>
  <si>
    <t>ID07502</t>
  </si>
  <si>
    <t>ID07508</t>
  </si>
  <si>
    <t>ID07509</t>
  </si>
  <si>
    <t>ID07515</t>
  </si>
  <si>
    <t>ID07516</t>
  </si>
  <si>
    <t>ID07521</t>
  </si>
  <si>
    <t>ID07528</t>
  </si>
  <si>
    <t>ID07529</t>
  </si>
  <si>
    <t>ID07536</t>
  </si>
  <si>
    <t>ID07537</t>
  </si>
  <si>
    <t>ID07544</t>
  </si>
  <si>
    <t>ID07550</t>
  </si>
  <si>
    <t>ID07551</t>
  </si>
  <si>
    <t>ID07558</t>
  </si>
  <si>
    <t>ID07559</t>
  </si>
  <si>
    <t>ID07566</t>
  </si>
  <si>
    <t>ID07567</t>
  </si>
  <si>
    <t>ID07573</t>
  </si>
  <si>
    <t>ID07574</t>
  </si>
  <si>
    <t>ID07579</t>
  </si>
  <si>
    <t>ID07580</t>
  </si>
  <si>
    <t>ID07587</t>
  </si>
  <si>
    <t>ID07588</t>
  </si>
  <si>
    <t>ID07372</t>
  </si>
  <si>
    <t>San Diego</t>
  </si>
  <si>
    <t>ID07378</t>
  </si>
  <si>
    <t>ID07385</t>
  </si>
  <si>
    <t>ID07391</t>
  </si>
  <si>
    <t>ID07398</t>
  </si>
  <si>
    <t>ID07404</t>
  </si>
  <si>
    <t>ID07405</t>
  </si>
  <si>
    <t>ID07412</t>
  </si>
  <si>
    <t>ID07413</t>
  </si>
  <si>
    <t>ID07419</t>
  </si>
  <si>
    <t>ID07420</t>
  </si>
  <si>
    <t>ID07426</t>
  </si>
  <si>
    <t>ID07433</t>
  </si>
  <si>
    <t>ID07440</t>
  </si>
  <si>
    <t>ID07449</t>
  </si>
  <si>
    <t>ID07456</t>
  </si>
  <si>
    <t>ID07457</t>
  </si>
  <si>
    <t>ID07463</t>
  </si>
  <si>
    <t>ID07464</t>
  </si>
  <si>
    <t>ID07472</t>
  </si>
  <si>
    <t>ID07480</t>
  </si>
  <si>
    <t>ID07488</t>
  </si>
  <si>
    <t>ID07495</t>
  </si>
  <si>
    <t>ID07496</t>
  </si>
  <si>
    <t>ID07503</t>
  </si>
  <si>
    <t>ID07510</t>
  </si>
  <si>
    <t>ID07517</t>
  </si>
  <si>
    <t>ID07522</t>
  </si>
  <si>
    <t>ID07523</t>
  </si>
  <si>
    <t>ID07530</t>
  </si>
  <si>
    <t>ID07538</t>
  </si>
  <si>
    <t>ID07545</t>
  </si>
  <si>
    <t>ID07546</t>
  </si>
  <si>
    <t>ID07552</t>
  </si>
  <si>
    <t>ID07560</t>
  </si>
  <si>
    <t>ID07568</t>
  </si>
  <si>
    <t>ID07575</t>
  </si>
  <si>
    <t>ID07581</t>
  </si>
  <si>
    <t>ID07589</t>
  </si>
  <si>
    <t>S/NO</t>
  </si>
  <si>
    <t>NAME</t>
  </si>
  <si>
    <t>DESIGNATION</t>
  </si>
  <si>
    <t>TOTAL DAYS</t>
  </si>
  <si>
    <t>Aarav</t>
  </si>
  <si>
    <t>Arjun</t>
  </si>
  <si>
    <t>Rohan</t>
  </si>
  <si>
    <t>Vihaan</t>
  </si>
  <si>
    <t>Rishi</t>
  </si>
  <si>
    <t>Jai</t>
  </si>
  <si>
    <t>Samir</t>
  </si>
  <si>
    <t>Mohammad</t>
  </si>
  <si>
    <t>Dev</t>
  </si>
  <si>
    <t>Ayaan</t>
  </si>
  <si>
    <t>Sameer</t>
  </si>
  <si>
    <t>Raj</t>
  </si>
  <si>
    <t>Sanjay</t>
  </si>
  <si>
    <t>Amit</t>
  </si>
  <si>
    <t>Uday</t>
  </si>
  <si>
    <t>Aanya</t>
  </si>
  <si>
    <t>Aaradhya</t>
  </si>
  <si>
    <t>Aarohi</t>
  </si>
  <si>
    <t>Aashi</t>
  </si>
  <si>
    <t>Aditi</t>
  </si>
  <si>
    <t>Advika</t>
  </si>
  <si>
    <t>Ahana</t>
  </si>
  <si>
    <t>Ananya</t>
  </si>
  <si>
    <t>Anika</t>
  </si>
  <si>
    <t>Anisha</t>
  </si>
  <si>
    <t>Anushka</t>
  </si>
  <si>
    <t>Arya</t>
  </si>
  <si>
    <t>Asmee</t>
  </si>
  <si>
    <t>Avani</t>
  </si>
  <si>
    <t>Bhavana</t>
  </si>
  <si>
    <t>EXECUTIVE</t>
  </si>
  <si>
    <t>DATA ANALYST</t>
  </si>
  <si>
    <t>DATA ENGINER</t>
  </si>
  <si>
    <t>ACCOUNTANT</t>
  </si>
  <si>
    <t>P</t>
  </si>
  <si>
    <t>A</t>
  </si>
  <si>
    <t>R</t>
  </si>
  <si>
    <t>L</t>
  </si>
  <si>
    <t>Present</t>
  </si>
  <si>
    <t>Average strength</t>
  </si>
  <si>
    <t>Absent</t>
  </si>
  <si>
    <t>paid leave</t>
  </si>
  <si>
    <t>total</t>
  </si>
  <si>
    <t>Row Labels</t>
  </si>
  <si>
    <t>Grand Total</t>
  </si>
  <si>
    <t>Sum of TotalPrice</t>
  </si>
  <si>
    <t>Column Labels</t>
  </si>
  <si>
    <t>Sales Data of Folsam Foods</t>
  </si>
  <si>
    <t>Folsam Foods Sales Data</t>
  </si>
  <si>
    <t>principle</t>
  </si>
  <si>
    <t>rate</t>
  </si>
  <si>
    <t xml:space="preserve">year </t>
  </si>
  <si>
    <t>amount</t>
  </si>
  <si>
    <t>$C$14</t>
  </si>
  <si>
    <t>$C$15</t>
  </si>
  <si>
    <t>$C$16</t>
  </si>
  <si>
    <t>$C$17</t>
  </si>
  <si>
    <t>current</t>
  </si>
  <si>
    <t>Created by Admin on 07-01-2025</t>
  </si>
  <si>
    <t>s1</t>
  </si>
  <si>
    <t>s2</t>
  </si>
  <si>
    <t>Scenario Summary</t>
  </si>
  <si>
    <t>Changing Cells:</t>
  </si>
  <si>
    <t>Current Values:</t>
  </si>
  <si>
    <t>Result Cells:</t>
  </si>
  <si>
    <t>Notes:  Current Values column represents values of changing cells at</t>
  </si>
  <si>
    <t>time Scenario Summary Report was created.  Changing cells for each</t>
  </si>
  <si>
    <t>scenario are highlighted in gray.</t>
  </si>
  <si>
    <t>Total Visits</t>
  </si>
  <si>
    <t>Page Views</t>
  </si>
  <si>
    <t>New Visitors</t>
  </si>
  <si>
    <t>Returning Visitors</t>
  </si>
  <si>
    <t>Bounce Rate</t>
  </si>
  <si>
    <t>Avg Session Duration</t>
  </si>
  <si>
    <t>3m 25s</t>
  </si>
  <si>
    <t>3m 10s</t>
  </si>
  <si>
    <t>4m 05s</t>
  </si>
  <si>
    <t>Sample Data (Traffic Sources):</t>
  </si>
  <si>
    <t>Direct Traffic</t>
  </si>
  <si>
    <t>Organic Search</t>
  </si>
  <si>
    <t>Paid Search</t>
  </si>
  <si>
    <t>Referral Traffic</t>
  </si>
  <si>
    <t>Social Media Traffic</t>
  </si>
  <si>
    <t>Sample Data (Page Performance):</t>
  </si>
  <si>
    <t>Page URL</t>
  </si>
  <si>
    <t>Avg. Time on Page</t>
  </si>
  <si>
    <t>Exit Rate</t>
  </si>
  <si>
    <t>/home</t>
  </si>
  <si>
    <t>2m 15s</t>
  </si>
  <si>
    <t>/product-page</t>
  </si>
  <si>
    <t>3m 05s</t>
  </si>
  <si>
    <t>/about-us</t>
  </si>
  <si>
    <t>1m 45s</t>
  </si>
  <si>
    <t>/contact</t>
  </si>
  <si>
    <t>1m 00s</t>
  </si>
  <si>
    <t>Sample Data (Geographic):</t>
  </si>
  <si>
    <t>Country</t>
  </si>
  <si>
    <t>Visits</t>
  </si>
  <si>
    <t>United States</t>
  </si>
  <si>
    <t>India</t>
  </si>
  <si>
    <t>United Kingdom</t>
  </si>
  <si>
    <t>Canada</t>
  </si>
  <si>
    <t>Sample Data (Device and Browser Breakdown):</t>
  </si>
  <si>
    <t>Device</t>
  </si>
  <si>
    <t>Desktop</t>
  </si>
  <si>
    <t>Mobile</t>
  </si>
  <si>
    <t>Tablet</t>
  </si>
  <si>
    <t>Browser</t>
  </si>
  <si>
    <t>Chrome</t>
  </si>
  <si>
    <t>Safari</t>
  </si>
  <si>
    <t>Firefox</t>
  </si>
  <si>
    <t>Sample Data (Conversion &amp; Goals):</t>
  </si>
  <si>
    <t>Goal Completions</t>
  </si>
  <si>
    <t>Conversion Rate</t>
  </si>
  <si>
    <t>Sample Data (Funnel Analysis):</t>
  </si>
  <si>
    <t>Step</t>
  </si>
  <si>
    <t>Users Entered</t>
  </si>
  <si>
    <t>Users Left</t>
  </si>
  <si>
    <t>Drop-off Rate</t>
  </si>
  <si>
    <t>Landing Page</t>
  </si>
  <si>
    <t>Product Page</t>
  </si>
  <si>
    <t>Checkout Page</t>
  </si>
  <si>
    <t>Thank You / Confirmation Page</t>
  </si>
  <si>
    <t>Sum of Total Visits</t>
  </si>
  <si>
    <t>Sum of Page Views</t>
  </si>
  <si>
    <t>Sum of New Visitors</t>
  </si>
  <si>
    <t>Sum of Returning Visitors</t>
  </si>
  <si>
    <t>Sum of Direct Traffic</t>
  </si>
  <si>
    <t>Sum of Organic Search</t>
  </si>
  <si>
    <t>Sum of Paid Search</t>
  </si>
  <si>
    <t>Sum of Referral Traffic</t>
  </si>
  <si>
    <t>Sum of Social Media Traffic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</si>
</sst>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 #,##0.00;[Red]&quot;₹&quot;\ \-#,##0.00"/>
    <numFmt numFmtId="164" formatCode="[$-409]d\-mmm;@"/>
  </numFmts>
  <fonts count="16" x14ac:knownFonts="1">
    <font>
      <sz val="11"/>
      <color theme="1"/>
      <name val="Calibri"/>
      <family val="2"/>
      <scheme val="minor"/>
    </font>
    <font>
      <sz val="11"/>
      <color theme="1"/>
      <name val="Calibri"/>
      <family val="2"/>
      <scheme val="minor"/>
    </font>
    <font>
      <b/>
      <sz val="11"/>
      <color theme="1"/>
      <name val="Calibri"/>
      <family val="2"/>
      <scheme val="minor"/>
    </font>
    <font>
      <sz val="11"/>
      <color theme="0"/>
      <name val="Calibri"/>
      <family val="2"/>
      <scheme val="minor"/>
    </font>
    <font>
      <sz val="11"/>
      <color theme="0"/>
      <name val="Bahnschrift SemiBold"/>
      <family val="2"/>
    </font>
    <font>
      <sz val="20"/>
      <color theme="1"/>
      <name val="Calibri"/>
      <family val="2"/>
      <scheme val="minor"/>
    </font>
    <font>
      <sz val="20"/>
      <color theme="2"/>
      <name val="Bahnschrift SemiBold SemiConden"/>
      <family val="2"/>
    </font>
    <font>
      <sz val="24"/>
      <color theme="1"/>
      <name val="Algerian"/>
      <family val="5"/>
    </font>
    <font>
      <sz val="22"/>
      <color theme="0"/>
      <name val="Algerian"/>
      <family val="5"/>
    </font>
    <font>
      <sz val="22"/>
      <color theme="0"/>
      <name val="Calibri"/>
      <family val="2"/>
      <scheme val="minor"/>
    </font>
    <font>
      <b/>
      <sz val="12"/>
      <color indexed="9"/>
      <name val="Calibri"/>
      <family val="2"/>
      <scheme val="minor"/>
    </font>
    <font>
      <b/>
      <sz val="11"/>
      <color indexed="8"/>
      <name val="Calibri"/>
      <family val="2"/>
      <scheme val="minor"/>
    </font>
    <font>
      <b/>
      <sz val="11"/>
      <color indexed="18"/>
      <name val="Calibri"/>
      <family val="2"/>
      <scheme val="minor"/>
    </font>
    <font>
      <sz val="10"/>
      <color indexed="9"/>
      <name val="Calibri"/>
      <family val="2"/>
      <scheme val="minor"/>
    </font>
    <font>
      <sz val="8"/>
      <color theme="1"/>
      <name val="Calibri"/>
      <family val="2"/>
      <scheme val="minor"/>
    </font>
    <font>
      <b/>
      <sz val="12"/>
      <color theme="1"/>
      <name val="Calibri"/>
      <family val="2"/>
      <scheme val="minor"/>
    </font>
  </fonts>
  <fills count="16">
    <fill>
      <patternFill patternType="none"/>
    </fill>
    <fill>
      <patternFill patternType="gray125"/>
    </fill>
    <fill>
      <patternFill patternType="solid">
        <fgColor theme="4" tint="0.39997558519241921"/>
        <bgColor indexed="64"/>
      </patternFill>
    </fill>
    <fill>
      <patternFill patternType="solid">
        <fgColor rgb="FFFFFF00"/>
        <bgColor indexed="64"/>
      </patternFill>
    </fill>
    <fill>
      <patternFill patternType="solid">
        <fgColor theme="8" tint="0.39997558519241921"/>
        <bgColor indexed="64"/>
      </patternFill>
    </fill>
    <fill>
      <patternFill patternType="solid">
        <fgColor theme="9" tint="-0.249977111117893"/>
        <bgColor indexed="64"/>
      </patternFill>
    </fill>
    <fill>
      <patternFill patternType="solid">
        <fgColor theme="0" tint="-0.14999847407452621"/>
        <bgColor indexed="64"/>
      </patternFill>
    </fill>
    <fill>
      <patternFill patternType="solid">
        <fgColor theme="9" tint="-0.499984740745262"/>
        <bgColor indexed="64"/>
      </patternFill>
    </fill>
    <fill>
      <patternFill patternType="solid">
        <fgColor theme="0"/>
        <bgColor indexed="64"/>
      </patternFill>
    </fill>
    <fill>
      <patternFill patternType="solid">
        <fgColor theme="6" tint="-0.249977111117893"/>
        <bgColor indexed="64"/>
      </patternFill>
    </fill>
    <fill>
      <patternFill patternType="solid">
        <fgColor theme="8" tint="-0.499984740745262"/>
        <bgColor indexed="64"/>
      </patternFill>
    </fill>
    <fill>
      <patternFill patternType="solid">
        <fgColor theme="1" tint="0.499984740745262"/>
        <bgColor indexed="64"/>
      </patternFill>
    </fill>
    <fill>
      <patternFill patternType="solid">
        <fgColor indexed="20"/>
        <bgColor indexed="24"/>
      </patternFill>
    </fill>
    <fill>
      <patternFill patternType="solid">
        <fgColor indexed="22"/>
        <bgColor indexed="24"/>
      </patternFill>
    </fill>
    <fill>
      <patternFill patternType="solid">
        <fgColor indexed="22"/>
        <bgColor indexed="7"/>
      </patternFill>
    </fill>
    <fill>
      <patternFill patternType="solid">
        <fgColor theme="2" tint="-0.499984740745262"/>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s>
  <cellStyleXfs count="2">
    <xf numFmtId="0" fontId="0" fillId="0" borderId="0"/>
    <xf numFmtId="9" fontId="1" fillId="0" borderId="0" applyFont="0" applyFill="0" applyBorder="0" applyAlignment="0" applyProtection="0"/>
  </cellStyleXfs>
  <cellXfs count="81">
    <xf numFmtId="0" fontId="0" fillId="0" borderId="0" xfId="0"/>
    <xf numFmtId="0" fontId="2" fillId="2" borderId="1" xfId="0" applyFont="1" applyFill="1" applyBorder="1"/>
    <xf numFmtId="0" fontId="2" fillId="2" borderId="0" xfId="0" applyFont="1" applyFill="1"/>
    <xf numFmtId="0" fontId="2" fillId="3" borderId="0" xfId="0" applyFont="1" applyFill="1"/>
    <xf numFmtId="0" fontId="0" fillId="0" borderId="0" xfId="0" applyAlignment="1">
      <alignment horizontal="left"/>
    </xf>
    <xf numFmtId="0" fontId="0" fillId="2" borderId="0" xfId="0" applyFill="1"/>
    <xf numFmtId="0" fontId="0" fillId="0" borderId="1" xfId="0" applyBorder="1"/>
    <xf numFmtId="0" fontId="0" fillId="0" borderId="1" xfId="0" applyBorder="1" applyAlignment="1">
      <alignment horizontal="center"/>
    </xf>
    <xf numFmtId="0" fontId="0" fillId="3" borderId="1" xfId="0" applyFill="1" applyBorder="1"/>
    <xf numFmtId="9" fontId="0" fillId="0" borderId="1" xfId="1" applyFont="1" applyBorder="1"/>
    <xf numFmtId="14" fontId="0" fillId="0" borderId="1" xfId="0" applyNumberFormat="1" applyBorder="1"/>
    <xf numFmtId="0" fontId="2" fillId="4" borderId="1" xfId="0" applyFont="1" applyFill="1" applyBorder="1"/>
    <xf numFmtId="14" fontId="0" fillId="0" borderId="5" xfId="0" applyNumberFormat="1" applyBorder="1"/>
    <xf numFmtId="14" fontId="0" fillId="0" borderId="6" xfId="0" applyNumberFormat="1" applyBorder="1"/>
    <xf numFmtId="0" fontId="0" fillId="0" borderId="6" xfId="0" applyBorder="1"/>
    <xf numFmtId="0" fontId="0" fillId="5" borderId="7" xfId="0" applyFill="1" applyBorder="1"/>
    <xf numFmtId="14" fontId="0" fillId="0" borderId="4" xfId="0" applyNumberFormat="1" applyBorder="1"/>
    <xf numFmtId="164" fontId="0" fillId="0" borderId="1" xfId="0" applyNumberFormat="1" applyBorder="1"/>
    <xf numFmtId="0" fontId="0" fillId="6" borderId="2" xfId="0" applyFill="1" applyBorder="1"/>
    <xf numFmtId="1" fontId="0" fillId="6" borderId="2" xfId="0" applyNumberFormat="1" applyFill="1" applyBorder="1"/>
    <xf numFmtId="14" fontId="0" fillId="0" borderId="8" xfId="0" applyNumberFormat="1" applyBorder="1"/>
    <xf numFmtId="164" fontId="0" fillId="0" borderId="9" xfId="0" applyNumberFormat="1" applyBorder="1"/>
    <xf numFmtId="0" fontId="0" fillId="0" borderId="9" xfId="0" applyBorder="1"/>
    <xf numFmtId="0" fontId="0" fillId="6" borderId="10" xfId="0" applyFill="1" applyBorder="1"/>
    <xf numFmtId="0" fontId="0" fillId="0" borderId="0" xfId="0" applyBorder="1"/>
    <xf numFmtId="0" fontId="0" fillId="0" borderId="4" xfId="0" applyBorder="1"/>
    <xf numFmtId="2" fontId="0" fillId="0" borderId="1" xfId="1" applyNumberFormat="1" applyFont="1" applyBorder="1"/>
    <xf numFmtId="0" fontId="0" fillId="0" borderId="2" xfId="0" applyBorder="1"/>
    <xf numFmtId="0" fontId="0" fillId="0" borderId="0" xfId="0" pivotButton="1"/>
    <xf numFmtId="0" fontId="0" fillId="0" borderId="0" xfId="0" applyNumberFormat="1"/>
    <xf numFmtId="0" fontId="0" fillId="7" borderId="0" xfId="0" applyFill="1"/>
    <xf numFmtId="0" fontId="0" fillId="8" borderId="0" xfId="0" applyFill="1"/>
    <xf numFmtId="0" fontId="0" fillId="9" borderId="0" xfId="0" applyFill="1"/>
    <xf numFmtId="0" fontId="0" fillId="7" borderId="0" xfId="0" applyFill="1" applyAlignment="1">
      <alignment horizontal="left"/>
    </xf>
    <xf numFmtId="0" fontId="0" fillId="7" borderId="0" xfId="0" applyFill="1" applyAlignment="1">
      <alignment horizontal="center"/>
    </xf>
    <xf numFmtId="0" fontId="7" fillId="7" borderId="0" xfId="0" applyFont="1" applyFill="1" applyAlignment="1">
      <alignment horizontal="center"/>
    </xf>
    <xf numFmtId="0" fontId="8" fillId="7" borderId="0" xfId="0" applyFont="1" applyFill="1" applyAlignment="1">
      <alignment horizontal="left"/>
    </xf>
    <xf numFmtId="0" fontId="0" fillId="10" borderId="0" xfId="0" applyFill="1"/>
    <xf numFmtId="0" fontId="0" fillId="10" borderId="0" xfId="0" applyFill="1" applyBorder="1"/>
    <xf numFmtId="0" fontId="6" fillId="10" borderId="0" xfId="0" applyFont="1" applyFill="1" applyBorder="1" applyAlignment="1">
      <alignment horizontal="left" vertical="center"/>
    </xf>
    <xf numFmtId="0" fontId="5" fillId="10" borderId="0" xfId="0" applyFont="1" applyFill="1" applyBorder="1"/>
    <xf numFmtId="0" fontId="0" fillId="11" borderId="0" xfId="0" applyFill="1" applyBorder="1"/>
    <xf numFmtId="0" fontId="4" fillId="11" borderId="0" xfId="0" applyFont="1" applyFill="1" applyBorder="1" applyAlignment="1"/>
    <xf numFmtId="0" fontId="3" fillId="11" borderId="0" xfId="0" applyFont="1" applyFill="1" applyBorder="1" applyAlignment="1"/>
    <xf numFmtId="0" fontId="4" fillId="11" borderId="0" xfId="0" applyFont="1" applyFill="1" applyBorder="1" applyAlignment="1">
      <alignment horizontal="center"/>
    </xf>
    <xf numFmtId="0" fontId="3" fillId="11" borderId="0" xfId="0" applyFont="1" applyFill="1" applyBorder="1" applyAlignment="1">
      <alignment horizontal="center"/>
    </xf>
    <xf numFmtId="0" fontId="0" fillId="11" borderId="0" xfId="0" applyFill="1" applyAlignment="1">
      <alignment horizontal="left" indent="1"/>
    </xf>
    <xf numFmtId="0" fontId="0" fillId="11" borderId="0" xfId="0" applyNumberFormat="1" applyFill="1" applyAlignment="1">
      <alignment horizontal="left" indent="1"/>
    </xf>
    <xf numFmtId="9" fontId="0" fillId="0" borderId="0" xfId="0" applyNumberFormat="1"/>
    <xf numFmtId="8" fontId="0" fillId="0" borderId="0" xfId="0" applyNumberFormat="1"/>
    <xf numFmtId="0" fontId="0" fillId="0" borderId="0" xfId="0" applyFill="1" applyBorder="1" applyAlignment="1">
      <alignment horizontal="center"/>
    </xf>
    <xf numFmtId="0" fontId="0" fillId="0" borderId="0" xfId="0" applyFill="1" applyBorder="1" applyAlignment="1"/>
    <xf numFmtId="9" fontId="0" fillId="0" borderId="0" xfId="0" applyNumberFormat="1" applyFill="1" applyBorder="1" applyAlignment="1"/>
    <xf numFmtId="8" fontId="0" fillId="0" borderId="12" xfId="0" applyNumberFormat="1" applyFill="1" applyBorder="1" applyAlignment="1"/>
    <xf numFmtId="0" fontId="10" fillId="12" borderId="13" xfId="0" applyFont="1" applyFill="1" applyBorder="1" applyAlignment="1">
      <alignment horizontal="left"/>
    </xf>
    <xf numFmtId="0" fontId="10" fillId="12" borderId="11" xfId="0" applyFont="1" applyFill="1" applyBorder="1" applyAlignment="1">
      <alignment horizontal="left"/>
    </xf>
    <xf numFmtId="0" fontId="0" fillId="0" borderId="3" xfId="0" applyFill="1" applyBorder="1" applyAlignment="1"/>
    <xf numFmtId="0" fontId="11" fillId="13" borderId="0" xfId="0" applyFont="1" applyFill="1" applyBorder="1" applyAlignment="1">
      <alignment horizontal="left"/>
    </xf>
    <xf numFmtId="0" fontId="12" fillId="13" borderId="3" xfId="0" applyFont="1" applyFill="1" applyBorder="1" applyAlignment="1">
      <alignment horizontal="left"/>
    </xf>
    <xf numFmtId="0" fontId="11" fillId="13" borderId="12" xfId="0" applyFont="1" applyFill="1" applyBorder="1" applyAlignment="1">
      <alignment horizontal="left"/>
    </xf>
    <xf numFmtId="0" fontId="13" fillId="12" borderId="11" xfId="0" applyFont="1" applyFill="1" applyBorder="1" applyAlignment="1">
      <alignment horizontal="right"/>
    </xf>
    <xf numFmtId="0" fontId="13" fillId="12" borderId="13" xfId="0" applyFont="1" applyFill="1" applyBorder="1" applyAlignment="1">
      <alignment horizontal="right"/>
    </xf>
    <xf numFmtId="0" fontId="0" fillId="14" borderId="0" xfId="0" applyFill="1" applyBorder="1" applyAlignment="1"/>
    <xf numFmtId="9" fontId="0" fillId="14" borderId="0" xfId="0" applyNumberFormat="1" applyFill="1" applyBorder="1" applyAlignment="1"/>
    <xf numFmtId="0" fontId="14" fillId="0" borderId="0" xfId="0" applyFont="1" applyFill="1" applyBorder="1" applyAlignment="1">
      <alignment vertical="top" wrapText="1"/>
    </xf>
    <xf numFmtId="0" fontId="0" fillId="15" borderId="0" xfId="0" applyFill="1"/>
    <xf numFmtId="0" fontId="0" fillId="7" borderId="0" xfId="0" applyFill="1" applyAlignment="1">
      <alignment horizontal="left" vertical="top" indent="32"/>
    </xf>
    <xf numFmtId="0" fontId="0" fillId="0" borderId="0" xfId="0" applyAlignment="1">
      <alignment horizontal="left" indent="1"/>
    </xf>
    <xf numFmtId="0" fontId="2" fillId="0" borderId="0" xfId="0" applyFont="1" applyAlignment="1">
      <alignment horizontal="center" vertical="center" wrapText="1"/>
    </xf>
    <xf numFmtId="14" fontId="0" fillId="0" borderId="0" xfId="0" applyNumberFormat="1" applyAlignment="1">
      <alignment vertical="center" wrapText="1"/>
    </xf>
    <xf numFmtId="3" fontId="0" fillId="0" borderId="0" xfId="0" applyNumberFormat="1" applyAlignment="1">
      <alignment vertical="center" wrapText="1"/>
    </xf>
    <xf numFmtId="0" fontId="0" fillId="0" borderId="0" xfId="0" applyAlignment="1">
      <alignment vertical="center" wrapText="1"/>
    </xf>
    <xf numFmtId="9" fontId="0" fillId="0" borderId="0" xfId="0" applyNumberFormat="1" applyAlignment="1">
      <alignment vertical="center" wrapText="1"/>
    </xf>
    <xf numFmtId="0" fontId="15" fillId="0" borderId="0" xfId="0" applyFont="1" applyAlignment="1">
      <alignment vertical="center"/>
    </xf>
    <xf numFmtId="10" fontId="0" fillId="0" borderId="0" xfId="0" applyNumberFormat="1" applyAlignment="1">
      <alignment vertical="center" wrapText="1"/>
    </xf>
    <xf numFmtId="14" fontId="0" fillId="0" borderId="0" xfId="0" applyNumberFormat="1" applyAlignment="1">
      <alignment horizontal="left"/>
    </xf>
    <xf numFmtId="0" fontId="0" fillId="7" borderId="0" xfId="0" applyFill="1" applyAlignment="1">
      <alignment horizontal="left" vertical="top"/>
    </xf>
    <xf numFmtId="0" fontId="9" fillId="7" borderId="0" xfId="0" applyFont="1" applyFill="1" applyAlignment="1">
      <alignment horizontal="left"/>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cellXfs>
  <cellStyles count="2">
    <cellStyle name="Normal" xfId="0" builtinId="0"/>
    <cellStyle name="Percent" xfId="1" builtinId="5"/>
  </cellStyles>
  <dxfs count="53">
    <dxf>
      <numFmt numFmtId="14" formatCode="0.00%"/>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font>
        <b/>
        <i val="0"/>
        <strike val="0"/>
        <condense val="0"/>
        <extend val="0"/>
        <outline val="0"/>
        <shadow val="0"/>
        <u val="none"/>
        <vertAlign val="baseline"/>
        <sz val="11"/>
        <color theme="1"/>
        <name val="Calibri"/>
        <scheme val="minor"/>
      </font>
      <alignment horizontal="center" vertical="center" textRotation="0" wrapText="1" indent="0" justifyLastLine="0" shrinkToFit="0" readingOrder="0"/>
    </dxf>
    <dxf>
      <numFmt numFmtId="14" formatCode="0.00%"/>
      <alignment horizontal="general" vertical="center" textRotation="0" wrapText="1" indent="0" justifyLastLine="0" shrinkToFit="0" readingOrder="0"/>
    </dxf>
    <dxf>
      <alignment horizontal="general" vertical="center" textRotation="0" wrapText="1" indent="0" justifyLastLine="0" shrinkToFit="0" readingOrder="0"/>
    </dxf>
    <dxf>
      <numFmt numFmtId="19" formatCode="dd/mm/yyyy"/>
      <alignment horizontal="general" vertical="center" textRotation="0" wrapText="1" indent="0" justifyLastLine="0" shrinkToFit="0" readingOrder="0"/>
    </dxf>
    <dxf>
      <font>
        <b/>
        <i val="0"/>
        <strike val="0"/>
        <condense val="0"/>
        <extend val="0"/>
        <outline val="0"/>
        <shadow val="0"/>
        <u val="none"/>
        <vertAlign val="baseline"/>
        <sz val="11"/>
        <color theme="1"/>
        <name val="Calibri"/>
        <scheme val="minor"/>
      </font>
      <alignment horizontal="center" vertical="center" textRotation="0" wrapText="1" indent="0" justifyLastLine="0" shrinkToFit="0" readingOrder="0"/>
    </dxf>
    <dxf>
      <alignment horizontal="general" vertical="center" textRotation="0" wrapText="1" indent="0" justifyLastLine="0" shrinkToFit="0" readingOrder="0"/>
    </dxf>
    <dxf>
      <font>
        <b/>
        <i val="0"/>
        <strike val="0"/>
        <condense val="0"/>
        <extend val="0"/>
        <outline val="0"/>
        <shadow val="0"/>
        <u val="none"/>
        <vertAlign val="baseline"/>
        <sz val="11"/>
        <color theme="1"/>
        <name val="Calibri"/>
        <scheme val="minor"/>
      </font>
      <alignment horizontal="center" vertical="center" textRotation="0" wrapText="1" indent="0" justifyLastLine="0" shrinkToFit="0" readingOrder="0"/>
    </dxf>
    <dxf>
      <alignment horizontal="general" vertical="center" textRotation="0" wrapText="1" indent="0" justifyLastLine="0" shrinkToFit="0" readingOrder="0"/>
    </dxf>
    <dxf>
      <font>
        <b/>
        <i val="0"/>
        <strike val="0"/>
        <condense val="0"/>
        <extend val="0"/>
        <outline val="0"/>
        <shadow val="0"/>
        <u val="none"/>
        <vertAlign val="baseline"/>
        <sz val="11"/>
        <color theme="1"/>
        <name val="Calibri"/>
        <scheme val="minor"/>
      </font>
      <alignment horizontal="center"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font>
        <b/>
        <i val="0"/>
        <strike val="0"/>
        <condense val="0"/>
        <extend val="0"/>
        <outline val="0"/>
        <shadow val="0"/>
        <u val="none"/>
        <vertAlign val="baseline"/>
        <sz val="11"/>
        <color theme="1"/>
        <name val="Calibri"/>
        <scheme val="minor"/>
      </font>
      <alignment horizontal="center" vertical="center" textRotation="0" wrapText="1" indent="0" justifyLastLine="0" shrinkToFit="0" readingOrder="0"/>
    </dxf>
    <dxf>
      <numFmt numFmtId="13" formatCode="0%"/>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font>
        <b/>
        <i val="0"/>
        <strike val="0"/>
        <condense val="0"/>
        <extend val="0"/>
        <outline val="0"/>
        <shadow val="0"/>
        <u val="none"/>
        <vertAlign val="baseline"/>
        <sz val="11"/>
        <color theme="1"/>
        <name val="Calibri"/>
        <scheme val="minor"/>
      </font>
      <alignment horizontal="center"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numFmt numFmtId="19" formatCode="dd/mm/yyyy"/>
      <alignment horizontal="general" vertical="center" textRotation="0" wrapText="1" indent="0" justifyLastLine="0" shrinkToFit="0" readingOrder="0"/>
    </dxf>
    <dxf>
      <alignment horizontal="general" vertical="center" textRotation="0" wrapText="1" indent="0" justifyLastLine="0" shrinkToFit="0" readingOrder="0"/>
    </dxf>
    <dxf>
      <font>
        <b/>
        <i val="0"/>
        <strike val="0"/>
        <condense val="0"/>
        <extend val="0"/>
        <outline val="0"/>
        <shadow val="0"/>
        <u val="none"/>
        <vertAlign val="baseline"/>
        <sz val="11"/>
        <color theme="1"/>
        <name val="Calibri"/>
        <scheme val="minor"/>
      </font>
      <alignment horizontal="center" vertical="center" textRotation="0" wrapText="1" indent="0" justifyLastLine="0" shrinkToFit="0" readingOrder="0"/>
    </dxf>
    <dxf>
      <alignment horizontal="general" vertical="center" textRotation="0" wrapText="1" indent="0" justifyLastLine="0" shrinkToFit="0" readingOrder="0"/>
    </dxf>
    <dxf>
      <numFmt numFmtId="13" formatCode="0%"/>
      <alignment horizontal="general" vertical="center" textRotation="0" wrapText="1" indent="0" justifyLastLine="0" shrinkToFit="0" readingOrder="0"/>
    </dxf>
    <dxf>
      <alignment horizontal="general" vertical="center" textRotation="0" wrapText="1" indent="0" justifyLastLine="0" shrinkToFit="0" readingOrder="0"/>
    </dxf>
    <dxf>
      <numFmt numFmtId="3" formatCode="#,##0"/>
      <alignment horizontal="general" vertical="center" textRotation="0" wrapText="1" indent="0" justifyLastLine="0" shrinkToFit="0" readingOrder="0"/>
    </dxf>
    <dxf>
      <numFmt numFmtId="3" formatCode="#,##0"/>
      <alignment horizontal="general" vertical="center" textRotation="0" wrapText="1" indent="0" justifyLastLine="0" shrinkToFit="0" readingOrder="0"/>
    </dxf>
    <dxf>
      <numFmt numFmtId="19" formatCode="dd/mm/yyyy"/>
      <alignment horizontal="general" vertical="center" textRotation="0" wrapText="1" indent="0" justifyLastLine="0" shrinkToFit="0" readingOrder="0"/>
    </dxf>
    <dxf>
      <font>
        <b/>
        <i val="0"/>
        <strike val="0"/>
        <condense val="0"/>
        <extend val="0"/>
        <outline val="0"/>
        <shadow val="0"/>
        <u val="none"/>
        <vertAlign val="baseline"/>
        <sz val="11"/>
        <color theme="1"/>
        <name val="Calibri"/>
        <scheme val="minor"/>
      </font>
      <alignment horizontal="center" vertical="center" textRotation="0" wrapText="1" indent="0" justifyLastLine="0" shrinkToFit="0" readingOrder="0"/>
    </dxf>
    <dxf>
      <border diagonalUp="0" diagonalDown="0">
        <left/>
        <right style="thin">
          <color indexed="64"/>
        </right>
        <top style="thin">
          <color indexed="64"/>
        </top>
        <bottom style="thin">
          <color indexed="64"/>
        </bottom>
        <vertical/>
        <horizontal/>
      </border>
    </dxf>
    <dxf>
      <border outline="0">
        <left style="thin">
          <color indexed="64"/>
        </left>
      </border>
    </dxf>
    <dxf>
      <numFmt numFmtId="0" formatCode="General"/>
      <fill>
        <patternFill patternType="solid">
          <fgColor indexed="64"/>
          <bgColor theme="0" tint="-0.14999847407452621"/>
        </patternFill>
      </fill>
      <border diagonalUp="0" diagonalDown="0">
        <left style="thin">
          <color indexed="64"/>
        </left>
        <right/>
        <top style="thin">
          <color indexed="64"/>
        </top>
        <bottom style="thin">
          <color indexed="64"/>
        </bottom>
        <vertical style="thin">
          <color indexed="64"/>
        </vertical>
        <horizontal style="thin">
          <color indexed="64"/>
        </horizontal>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409]d\-mmm;@"/>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m/d/yyyy"/>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pivotCacheDefinition" Target="pivotCache/pivotCacheDefinition4.xml"/><Relationship Id="rId39" Type="http://schemas.openxmlformats.org/officeDocument/2006/relationships/calcChain" Target="calcChain.xml"/><Relationship Id="rId21" Type="http://schemas.openxmlformats.org/officeDocument/2006/relationships/worksheet" Target="worksheets/sheet21.xml"/><Relationship Id="rId34" Type="http://schemas.microsoft.com/office/2007/relationships/slicerCache" Target="slicerCaches/slicerCache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pivotCacheDefinition" Target="pivotCache/pivotCacheDefinition3.xml"/><Relationship Id="rId33" Type="http://schemas.microsoft.com/office/2007/relationships/slicerCache" Target="slicerCaches/slicerCache2.xml"/><Relationship Id="rId38"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pivotCacheDefinition" Target="pivotCache/pivotCacheDefinition7.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pivotCacheDefinition" Target="pivotCache/pivotCacheDefinition2.xml"/><Relationship Id="rId32" Type="http://schemas.microsoft.com/office/2007/relationships/slicerCache" Target="slicerCaches/slicerCache1.xml"/><Relationship Id="rId37"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pivotCacheDefinition" Target="pivotCache/pivotCacheDefinition1.xml"/><Relationship Id="rId28" Type="http://schemas.openxmlformats.org/officeDocument/2006/relationships/pivotCacheDefinition" Target="pivotCache/pivotCacheDefinition6.xml"/><Relationship Id="rId36"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pivotCacheDefinition" Target="pivotCache/pivotCacheDefinition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pivotCacheDefinition" Target="pivotCache/pivotCacheDefinition5.xml"/><Relationship Id="rId30" Type="http://schemas.openxmlformats.org/officeDocument/2006/relationships/pivotCacheDefinition" Target="pivotCache/pivotCacheDefinition8.xml"/><Relationship Id="rId35" Type="http://schemas.microsoft.com/office/2007/relationships/slicerCache" Target="slicerCaches/slicerCache4.xml"/><Relationship Id="rId8" Type="http://schemas.openxmlformats.org/officeDocument/2006/relationships/worksheet" Target="worksheets/sheet8.xml"/><Relationship Id="rId3" Type="http://schemas.openxmlformats.org/officeDocument/2006/relationships/worksheet" Target="worksheets/sheet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[practice data 911.xlsx]Sheet2!PivotTable4</c:name>
    <c:fmtId val="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Catogory</a:t>
            </a:r>
            <a:r>
              <a:rPr lang="en-US" baseline="0"/>
              <a:t> sales</a:t>
            </a:r>
            <a:endParaRPr lang="en-US"/>
          </a:p>
        </c:rich>
      </c:tx>
      <c:layout>
        <c:manualLayout>
          <c:xMode val="edge"/>
          <c:yMode val="edge"/>
          <c:x val="0.33076377952755909"/>
          <c:y val="5.9164479440069993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Sheet2!$B$3</c:f>
              <c:strCache>
                <c:ptCount val="1"/>
                <c:pt idx="0">
                  <c:v>Total</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Sheet2!$A$4:$A$8</c:f>
              <c:strCache>
                <c:ptCount val="4"/>
                <c:pt idx="0">
                  <c:v>Bars</c:v>
                </c:pt>
                <c:pt idx="1">
                  <c:v>Cookies</c:v>
                </c:pt>
                <c:pt idx="2">
                  <c:v>Crackers</c:v>
                </c:pt>
                <c:pt idx="3">
                  <c:v>Snacks</c:v>
                </c:pt>
              </c:strCache>
            </c:strRef>
          </c:cat>
          <c:val>
            <c:numRef>
              <c:f>Sheet2!$B$4:$B$8</c:f>
              <c:numCache>
                <c:formatCode>General</c:formatCode>
                <c:ptCount val="4"/>
                <c:pt idx="0">
                  <c:v>10535.570000000002</c:v>
                </c:pt>
                <c:pt idx="1">
                  <c:v>17212.41</c:v>
                </c:pt>
                <c:pt idx="2">
                  <c:v>3385.2999999999988</c:v>
                </c:pt>
                <c:pt idx="3">
                  <c:v>2237.67</c:v>
                </c:pt>
              </c:numCache>
            </c:numRef>
          </c:val>
          <c:extLst>
            <c:ext xmlns:c16="http://schemas.microsoft.com/office/drawing/2014/chart" uri="{C3380CC4-5D6E-409C-BE32-E72D297353CC}">
              <c16:uniqueId val="{00000000-4552-45F8-8843-7031249CD16A}"/>
            </c:ext>
          </c:extLst>
        </c:ser>
        <c:dLbls>
          <c:dLblPos val="outEnd"/>
          <c:showLegendKey val="0"/>
          <c:showVal val="1"/>
          <c:showCatName val="0"/>
          <c:showSerName val="0"/>
          <c:showPercent val="0"/>
          <c:showBubbleSize val="0"/>
        </c:dLbls>
        <c:gapWidth val="100"/>
        <c:overlap val="-24"/>
        <c:axId val="-1405470160"/>
        <c:axId val="-1405465264"/>
      </c:barChart>
      <c:catAx>
        <c:axId val="-1405470160"/>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405465264"/>
        <c:crosses val="autoZero"/>
        <c:auto val="1"/>
        <c:lblAlgn val="ctr"/>
        <c:lblOffset val="100"/>
        <c:noMultiLvlLbl val="0"/>
      </c:catAx>
      <c:valAx>
        <c:axId val="-1405465264"/>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405470160"/>
        <c:crosses val="autoZero"/>
        <c:crossBetween val="between"/>
      </c:valAx>
      <c:spPr>
        <a:noFill/>
        <a:ln>
          <a:noFill/>
        </a:ln>
        <a:effectLst/>
      </c:spPr>
    </c:plotArea>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[practice data 911.xlsx]Sheet3!PivotTable6</c:name>
    <c:fmtId val="3"/>
  </c:pivotSource>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marker>
        <c:dLbl>
          <c:idx val="0"/>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Sheet3!$B$3</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1-C00B-4AB3-9C80-B258A30A2208}"/>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3-C00B-4AB3-9C80-B258A30A2208}"/>
              </c:ext>
            </c:extLst>
          </c:dPt>
          <c:dLbls>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Sheet3!$A$4:$A$6</c:f>
              <c:strCache>
                <c:ptCount val="2"/>
                <c:pt idx="0">
                  <c:v>East</c:v>
                </c:pt>
                <c:pt idx="1">
                  <c:v>West</c:v>
                </c:pt>
              </c:strCache>
            </c:strRef>
          </c:cat>
          <c:val>
            <c:numRef>
              <c:f>Sheet3!$B$4:$B$6</c:f>
              <c:numCache>
                <c:formatCode>General</c:formatCode>
                <c:ptCount val="2"/>
                <c:pt idx="0">
                  <c:v>21569.729999999985</c:v>
                </c:pt>
                <c:pt idx="1">
                  <c:v>11801.219999999998</c:v>
                </c:pt>
              </c:numCache>
            </c:numRef>
          </c:val>
          <c:extLst>
            <c:ext xmlns:c16="http://schemas.microsoft.com/office/drawing/2014/chart" uri="{C3380CC4-5D6E-409C-BE32-E72D297353CC}">
              <c16:uniqueId val="{00000004-C00B-4AB3-9C80-B258A30A2208}"/>
            </c:ext>
          </c:extLst>
        </c:ser>
        <c:dLbls>
          <c:showLegendKey val="0"/>
          <c:showVal val="0"/>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[practice data 911.xlsx]Sheet4!PivotTable8</c:name>
    <c:fmtId val="3"/>
  </c:pivotSource>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strRef>
              <c:f>Sheet4!$B$3:$B$4</c:f>
              <c:strCache>
                <c:ptCount val="1"/>
                <c:pt idx="0">
                  <c:v>Boston</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Sheet4!$A$5:$A$14</c:f>
              <c:strCache>
                <c:ptCount val="9"/>
                <c:pt idx="0">
                  <c:v>Arrowroot</c:v>
                </c:pt>
                <c:pt idx="1">
                  <c:v>Banana</c:v>
                </c:pt>
                <c:pt idx="2">
                  <c:v>Bran</c:v>
                </c:pt>
                <c:pt idx="3">
                  <c:v>Carrot</c:v>
                </c:pt>
                <c:pt idx="4">
                  <c:v>Chocolate Chip</c:v>
                </c:pt>
                <c:pt idx="5">
                  <c:v>Oatmeal Raisin</c:v>
                </c:pt>
                <c:pt idx="6">
                  <c:v>Potato Chips</c:v>
                </c:pt>
                <c:pt idx="7">
                  <c:v>Pretzels</c:v>
                </c:pt>
                <c:pt idx="8">
                  <c:v>Whole Wheat</c:v>
                </c:pt>
              </c:strCache>
            </c:strRef>
          </c:cat>
          <c:val>
            <c:numRef>
              <c:f>Sheet4!$B$5:$B$14</c:f>
              <c:numCache>
                <c:formatCode>General</c:formatCode>
                <c:ptCount val="9"/>
                <c:pt idx="0">
                  <c:v>1918.4</c:v>
                </c:pt>
                <c:pt idx="1">
                  <c:v>179.32999999999998</c:v>
                </c:pt>
                <c:pt idx="2">
                  <c:v>873.29000000000008</c:v>
                </c:pt>
                <c:pt idx="3">
                  <c:v>2267.3700000000003</c:v>
                </c:pt>
                <c:pt idx="4">
                  <c:v>1200.54</c:v>
                </c:pt>
                <c:pt idx="5">
                  <c:v>3362.5600000000004</c:v>
                </c:pt>
                <c:pt idx="6">
                  <c:v>344.4</c:v>
                </c:pt>
                <c:pt idx="7">
                  <c:v>585.9</c:v>
                </c:pt>
                <c:pt idx="8">
                  <c:v>2579.1099999999992</c:v>
                </c:pt>
              </c:numCache>
            </c:numRef>
          </c:val>
          <c:extLst>
            <c:ext xmlns:c16="http://schemas.microsoft.com/office/drawing/2014/chart" uri="{C3380CC4-5D6E-409C-BE32-E72D297353CC}">
              <c16:uniqueId val="{00000000-EC79-4EEE-B2DA-98AE302F9C25}"/>
            </c:ext>
          </c:extLst>
        </c:ser>
        <c:ser>
          <c:idx val="1"/>
          <c:order val="1"/>
          <c:tx>
            <c:strRef>
              <c:f>Sheet4!$C$3:$C$4</c:f>
              <c:strCache>
                <c:ptCount val="1"/>
                <c:pt idx="0">
                  <c:v>Los Angeles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Sheet4!$A$5:$A$14</c:f>
              <c:strCache>
                <c:ptCount val="9"/>
                <c:pt idx="0">
                  <c:v>Arrowroot</c:v>
                </c:pt>
                <c:pt idx="1">
                  <c:v>Banana</c:v>
                </c:pt>
                <c:pt idx="2">
                  <c:v>Bran</c:v>
                </c:pt>
                <c:pt idx="3">
                  <c:v>Carrot</c:v>
                </c:pt>
                <c:pt idx="4">
                  <c:v>Chocolate Chip</c:v>
                </c:pt>
                <c:pt idx="5">
                  <c:v>Oatmeal Raisin</c:v>
                </c:pt>
                <c:pt idx="6">
                  <c:v>Potato Chips</c:v>
                </c:pt>
                <c:pt idx="7">
                  <c:v>Pretzels</c:v>
                </c:pt>
                <c:pt idx="8">
                  <c:v>Whole Wheat</c:v>
                </c:pt>
              </c:strCache>
            </c:strRef>
          </c:cat>
          <c:val>
            <c:numRef>
              <c:f>Sheet4!$C$5:$C$14</c:f>
              <c:numCache>
                <c:formatCode>General</c:formatCode>
                <c:ptCount val="9"/>
                <c:pt idx="0">
                  <c:v>403.30000000000007</c:v>
                </c:pt>
                <c:pt idx="2">
                  <c:v>652.63</c:v>
                </c:pt>
                <c:pt idx="3">
                  <c:v>2233.7399999999998</c:v>
                </c:pt>
                <c:pt idx="4">
                  <c:v>1565.1900000000003</c:v>
                </c:pt>
                <c:pt idx="5">
                  <c:v>2076.04</c:v>
                </c:pt>
                <c:pt idx="6">
                  <c:v>609.84000000000015</c:v>
                </c:pt>
                <c:pt idx="8">
                  <c:v>146.58000000000001</c:v>
                </c:pt>
              </c:numCache>
            </c:numRef>
          </c:val>
          <c:extLst>
            <c:ext xmlns:c16="http://schemas.microsoft.com/office/drawing/2014/chart" uri="{C3380CC4-5D6E-409C-BE32-E72D297353CC}">
              <c16:uniqueId val="{00000004-EC79-4EEE-B2DA-98AE302F9C25}"/>
            </c:ext>
          </c:extLst>
        </c:ser>
        <c:ser>
          <c:idx val="2"/>
          <c:order val="2"/>
          <c:tx>
            <c:strRef>
              <c:f>Sheet4!$D$3:$D$4</c:f>
              <c:strCache>
                <c:ptCount val="1"/>
                <c:pt idx="0">
                  <c:v>New York</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Sheet4!$A$5:$A$14</c:f>
              <c:strCache>
                <c:ptCount val="9"/>
                <c:pt idx="0">
                  <c:v>Arrowroot</c:v>
                </c:pt>
                <c:pt idx="1">
                  <c:v>Banana</c:v>
                </c:pt>
                <c:pt idx="2">
                  <c:v>Bran</c:v>
                </c:pt>
                <c:pt idx="3">
                  <c:v>Carrot</c:v>
                </c:pt>
                <c:pt idx="4">
                  <c:v>Chocolate Chip</c:v>
                </c:pt>
                <c:pt idx="5">
                  <c:v>Oatmeal Raisin</c:v>
                </c:pt>
                <c:pt idx="6">
                  <c:v>Potato Chips</c:v>
                </c:pt>
                <c:pt idx="7">
                  <c:v>Pretzels</c:v>
                </c:pt>
                <c:pt idx="8">
                  <c:v>Whole Wheat</c:v>
                </c:pt>
              </c:strCache>
            </c:strRef>
          </c:cat>
          <c:val>
            <c:numRef>
              <c:f>Sheet4!$D$5:$D$14</c:f>
              <c:numCache>
                <c:formatCode>General</c:formatCode>
                <c:ptCount val="9"/>
                <c:pt idx="0">
                  <c:v>2025.2200000000003</c:v>
                </c:pt>
                <c:pt idx="2">
                  <c:v>1052.81</c:v>
                </c:pt>
                <c:pt idx="3">
                  <c:v>1982.4</c:v>
                </c:pt>
                <c:pt idx="4">
                  <c:v>878.89999999999986</c:v>
                </c:pt>
                <c:pt idx="5">
                  <c:v>1297.8799999999999</c:v>
                </c:pt>
                <c:pt idx="6">
                  <c:v>529.53</c:v>
                </c:pt>
                <c:pt idx="8">
                  <c:v>492.09</c:v>
                </c:pt>
              </c:numCache>
            </c:numRef>
          </c:val>
          <c:extLst>
            <c:ext xmlns:c16="http://schemas.microsoft.com/office/drawing/2014/chart" uri="{C3380CC4-5D6E-409C-BE32-E72D297353CC}">
              <c16:uniqueId val="{00000005-EC79-4EEE-B2DA-98AE302F9C25}"/>
            </c:ext>
          </c:extLst>
        </c:ser>
        <c:ser>
          <c:idx val="3"/>
          <c:order val="3"/>
          <c:tx>
            <c:strRef>
              <c:f>Sheet4!$E$3:$E$4</c:f>
              <c:strCache>
                <c:ptCount val="1"/>
                <c:pt idx="0">
                  <c:v>San Diego</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Sheet4!$A$5:$A$14</c:f>
              <c:strCache>
                <c:ptCount val="9"/>
                <c:pt idx="0">
                  <c:v>Arrowroot</c:v>
                </c:pt>
                <c:pt idx="1">
                  <c:v>Banana</c:v>
                </c:pt>
                <c:pt idx="2">
                  <c:v>Bran</c:v>
                </c:pt>
                <c:pt idx="3">
                  <c:v>Carrot</c:v>
                </c:pt>
                <c:pt idx="4">
                  <c:v>Chocolate Chip</c:v>
                </c:pt>
                <c:pt idx="5">
                  <c:v>Oatmeal Raisin</c:v>
                </c:pt>
                <c:pt idx="6">
                  <c:v>Potato Chips</c:v>
                </c:pt>
                <c:pt idx="7">
                  <c:v>Pretzels</c:v>
                </c:pt>
                <c:pt idx="8">
                  <c:v>Whole Wheat</c:v>
                </c:pt>
              </c:strCache>
            </c:strRef>
          </c:cat>
          <c:val>
            <c:numRef>
              <c:f>Sheet4!$E$5:$E$14</c:f>
              <c:numCache>
                <c:formatCode>General</c:formatCode>
                <c:ptCount val="9"/>
                <c:pt idx="0">
                  <c:v>983.18000000000006</c:v>
                </c:pt>
                <c:pt idx="2">
                  <c:v>366.52</c:v>
                </c:pt>
                <c:pt idx="3">
                  <c:v>927.4799999999999</c:v>
                </c:pt>
                <c:pt idx="4">
                  <c:v>927.52</c:v>
                </c:pt>
                <c:pt idx="5">
                  <c:v>573.67999999999995</c:v>
                </c:pt>
                <c:pt idx="6">
                  <c:v>168</c:v>
                </c:pt>
                <c:pt idx="8">
                  <c:v>167.51999999999998</c:v>
                </c:pt>
              </c:numCache>
            </c:numRef>
          </c:val>
          <c:extLst>
            <c:ext xmlns:c16="http://schemas.microsoft.com/office/drawing/2014/chart" uri="{C3380CC4-5D6E-409C-BE32-E72D297353CC}">
              <c16:uniqueId val="{00000006-EC79-4EEE-B2DA-98AE302F9C25}"/>
            </c:ext>
          </c:extLst>
        </c:ser>
        <c:dLbls>
          <c:showLegendKey val="0"/>
          <c:showVal val="0"/>
          <c:showCatName val="0"/>
          <c:showSerName val="0"/>
          <c:showPercent val="0"/>
          <c:showBubbleSize val="0"/>
        </c:dLbls>
        <c:gapWidth val="150"/>
        <c:shape val="box"/>
        <c:axId val="-1405462000"/>
        <c:axId val="-1405476688"/>
        <c:axId val="0"/>
      </c:bar3DChart>
      <c:catAx>
        <c:axId val="-1405462000"/>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405476688"/>
        <c:crosses val="autoZero"/>
        <c:auto val="1"/>
        <c:lblAlgn val="ctr"/>
        <c:lblOffset val="100"/>
        <c:noMultiLvlLbl val="0"/>
      </c:catAx>
      <c:valAx>
        <c:axId val="-1405476688"/>
        <c:scaling>
          <c:orientation val="minMax"/>
        </c:scaling>
        <c:delete val="0"/>
        <c:axPos val="l"/>
        <c:majorGridlines>
          <c:spPr>
            <a:ln w="9525" cap="flat" cmpd="sng" algn="ctr">
              <a:solidFill>
                <a:schemeClr val="dk1">
                  <a:lumMod val="50000"/>
                  <a:lumOff val="5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4054620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[practice data 911.xlsx]Sheet2!PivotTable4</c:name>
    <c:fmtId val="1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Sheet2!$B$3</c:f>
              <c:strCache>
                <c:ptCount val="1"/>
                <c:pt idx="0">
                  <c:v>Total</c:v>
                </c:pt>
              </c:strCache>
            </c:strRef>
          </c:tx>
          <c:spPr>
            <a:ln w="28575" cap="rnd">
              <a:solidFill>
                <a:schemeClr val="accent1"/>
              </a:solidFill>
              <a:round/>
            </a:ln>
            <a:effectLst/>
          </c:spPr>
          <c:marker>
            <c:symbol val="none"/>
          </c:marker>
          <c:cat>
            <c:strRef>
              <c:f>Sheet2!$A$4:$A$8</c:f>
              <c:strCache>
                <c:ptCount val="4"/>
                <c:pt idx="0">
                  <c:v>Bars</c:v>
                </c:pt>
                <c:pt idx="1">
                  <c:v>Cookies</c:v>
                </c:pt>
                <c:pt idx="2">
                  <c:v>Crackers</c:v>
                </c:pt>
                <c:pt idx="3">
                  <c:v>Snacks</c:v>
                </c:pt>
              </c:strCache>
            </c:strRef>
          </c:cat>
          <c:val>
            <c:numRef>
              <c:f>Sheet2!$B$4:$B$8</c:f>
              <c:numCache>
                <c:formatCode>General</c:formatCode>
                <c:ptCount val="4"/>
                <c:pt idx="0">
                  <c:v>10535.570000000002</c:v>
                </c:pt>
                <c:pt idx="1">
                  <c:v>17212.41</c:v>
                </c:pt>
                <c:pt idx="2">
                  <c:v>3385.2999999999988</c:v>
                </c:pt>
                <c:pt idx="3">
                  <c:v>2237.67</c:v>
                </c:pt>
              </c:numCache>
            </c:numRef>
          </c:val>
          <c:smooth val="0"/>
          <c:extLst>
            <c:ext xmlns:c16="http://schemas.microsoft.com/office/drawing/2014/chart" uri="{C3380CC4-5D6E-409C-BE32-E72D297353CC}">
              <c16:uniqueId val="{00000000-186D-4DD5-B43B-BE2EF6425F82}"/>
            </c:ext>
          </c:extLst>
        </c:ser>
        <c:dLbls>
          <c:showLegendKey val="0"/>
          <c:showVal val="0"/>
          <c:showCatName val="0"/>
          <c:showSerName val="0"/>
          <c:showPercent val="0"/>
          <c:showBubbleSize val="0"/>
        </c:dLbls>
        <c:smooth val="0"/>
        <c:axId val="-1405466352"/>
        <c:axId val="-1405464720"/>
      </c:lineChart>
      <c:catAx>
        <c:axId val="-14054663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05464720"/>
        <c:crosses val="autoZero"/>
        <c:auto val="1"/>
        <c:lblAlgn val="ctr"/>
        <c:lblOffset val="100"/>
        <c:noMultiLvlLbl val="0"/>
      </c:catAx>
      <c:valAx>
        <c:axId val="-14054647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0546635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[practice data 911.xlsx]Sheet3!PivotTable6</c:name>
    <c:fmtId val="0"/>
  </c:pivotSource>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Sheet3!$B$3</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1-44EB-4671-8BDF-B2EEAF6D3E34}"/>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3-44EB-4671-8BDF-B2EEAF6D3E34}"/>
              </c:ext>
            </c:extLst>
          </c:dPt>
          <c:dLbls>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Sheet3!$A$4:$A$6</c:f>
              <c:strCache>
                <c:ptCount val="2"/>
                <c:pt idx="0">
                  <c:v>East</c:v>
                </c:pt>
                <c:pt idx="1">
                  <c:v>West</c:v>
                </c:pt>
              </c:strCache>
            </c:strRef>
          </c:cat>
          <c:val>
            <c:numRef>
              <c:f>Sheet3!$B$4:$B$6</c:f>
              <c:numCache>
                <c:formatCode>General</c:formatCode>
                <c:ptCount val="2"/>
                <c:pt idx="0">
                  <c:v>21569.729999999985</c:v>
                </c:pt>
                <c:pt idx="1">
                  <c:v>11801.219999999998</c:v>
                </c:pt>
              </c:numCache>
            </c:numRef>
          </c:val>
          <c:extLst>
            <c:ext xmlns:c16="http://schemas.microsoft.com/office/drawing/2014/chart" uri="{C3380CC4-5D6E-409C-BE32-E72D297353CC}">
              <c16:uniqueId val="{00000004-44EB-4671-8BDF-B2EEAF6D3E34}"/>
            </c:ext>
          </c:extLst>
        </c:ser>
        <c:dLbls>
          <c:showLegendKey val="0"/>
          <c:showVal val="0"/>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[practice data 911.xlsx]Sheet4!PivotTable8</c:name>
    <c:fmtId val="0"/>
  </c:pivotSource>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strRef>
              <c:f>Sheet4!$B$3:$B$4</c:f>
              <c:strCache>
                <c:ptCount val="1"/>
                <c:pt idx="0">
                  <c:v>Boston</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Sheet4!$A$5:$A$14</c:f>
              <c:strCache>
                <c:ptCount val="9"/>
                <c:pt idx="0">
                  <c:v>Arrowroot</c:v>
                </c:pt>
                <c:pt idx="1">
                  <c:v>Banana</c:v>
                </c:pt>
                <c:pt idx="2">
                  <c:v>Bran</c:v>
                </c:pt>
                <c:pt idx="3">
                  <c:v>Carrot</c:v>
                </c:pt>
                <c:pt idx="4">
                  <c:v>Chocolate Chip</c:v>
                </c:pt>
                <c:pt idx="5">
                  <c:v>Oatmeal Raisin</c:v>
                </c:pt>
                <c:pt idx="6">
                  <c:v>Potato Chips</c:v>
                </c:pt>
                <c:pt idx="7">
                  <c:v>Pretzels</c:v>
                </c:pt>
                <c:pt idx="8">
                  <c:v>Whole Wheat</c:v>
                </c:pt>
              </c:strCache>
            </c:strRef>
          </c:cat>
          <c:val>
            <c:numRef>
              <c:f>Sheet4!$B$5:$B$14</c:f>
              <c:numCache>
                <c:formatCode>General</c:formatCode>
                <c:ptCount val="9"/>
                <c:pt idx="0">
                  <c:v>1918.4</c:v>
                </c:pt>
                <c:pt idx="1">
                  <c:v>179.32999999999998</c:v>
                </c:pt>
                <c:pt idx="2">
                  <c:v>873.29000000000008</c:v>
                </c:pt>
                <c:pt idx="3">
                  <c:v>2267.3700000000003</c:v>
                </c:pt>
                <c:pt idx="4">
                  <c:v>1200.54</c:v>
                </c:pt>
                <c:pt idx="5">
                  <c:v>3362.5600000000004</c:v>
                </c:pt>
                <c:pt idx="6">
                  <c:v>344.4</c:v>
                </c:pt>
                <c:pt idx="7">
                  <c:v>585.9</c:v>
                </c:pt>
                <c:pt idx="8">
                  <c:v>2579.1099999999992</c:v>
                </c:pt>
              </c:numCache>
            </c:numRef>
          </c:val>
          <c:extLst>
            <c:ext xmlns:c16="http://schemas.microsoft.com/office/drawing/2014/chart" uri="{C3380CC4-5D6E-409C-BE32-E72D297353CC}">
              <c16:uniqueId val="{00000000-A18E-404A-A4BD-CF98E785EAD2}"/>
            </c:ext>
          </c:extLst>
        </c:ser>
        <c:ser>
          <c:idx val="1"/>
          <c:order val="1"/>
          <c:tx>
            <c:strRef>
              <c:f>Sheet4!$C$3:$C$4</c:f>
              <c:strCache>
                <c:ptCount val="1"/>
                <c:pt idx="0">
                  <c:v>Los Angeles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Sheet4!$A$5:$A$14</c:f>
              <c:strCache>
                <c:ptCount val="9"/>
                <c:pt idx="0">
                  <c:v>Arrowroot</c:v>
                </c:pt>
                <c:pt idx="1">
                  <c:v>Banana</c:v>
                </c:pt>
                <c:pt idx="2">
                  <c:v>Bran</c:v>
                </c:pt>
                <c:pt idx="3">
                  <c:v>Carrot</c:v>
                </c:pt>
                <c:pt idx="4">
                  <c:v>Chocolate Chip</c:v>
                </c:pt>
                <c:pt idx="5">
                  <c:v>Oatmeal Raisin</c:v>
                </c:pt>
                <c:pt idx="6">
                  <c:v>Potato Chips</c:v>
                </c:pt>
                <c:pt idx="7">
                  <c:v>Pretzels</c:v>
                </c:pt>
                <c:pt idx="8">
                  <c:v>Whole Wheat</c:v>
                </c:pt>
              </c:strCache>
            </c:strRef>
          </c:cat>
          <c:val>
            <c:numRef>
              <c:f>Sheet4!$C$5:$C$14</c:f>
              <c:numCache>
                <c:formatCode>General</c:formatCode>
                <c:ptCount val="9"/>
                <c:pt idx="0">
                  <c:v>403.30000000000007</c:v>
                </c:pt>
                <c:pt idx="2">
                  <c:v>652.63</c:v>
                </c:pt>
                <c:pt idx="3">
                  <c:v>2233.7399999999998</c:v>
                </c:pt>
                <c:pt idx="4">
                  <c:v>1565.1900000000003</c:v>
                </c:pt>
                <c:pt idx="5">
                  <c:v>2076.04</c:v>
                </c:pt>
                <c:pt idx="6">
                  <c:v>609.84000000000015</c:v>
                </c:pt>
                <c:pt idx="8">
                  <c:v>146.58000000000001</c:v>
                </c:pt>
              </c:numCache>
            </c:numRef>
          </c:val>
          <c:extLst>
            <c:ext xmlns:c16="http://schemas.microsoft.com/office/drawing/2014/chart" uri="{C3380CC4-5D6E-409C-BE32-E72D297353CC}">
              <c16:uniqueId val="{00000004-A18E-404A-A4BD-CF98E785EAD2}"/>
            </c:ext>
          </c:extLst>
        </c:ser>
        <c:ser>
          <c:idx val="2"/>
          <c:order val="2"/>
          <c:tx>
            <c:strRef>
              <c:f>Sheet4!$D$3:$D$4</c:f>
              <c:strCache>
                <c:ptCount val="1"/>
                <c:pt idx="0">
                  <c:v>New York</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Sheet4!$A$5:$A$14</c:f>
              <c:strCache>
                <c:ptCount val="9"/>
                <c:pt idx="0">
                  <c:v>Arrowroot</c:v>
                </c:pt>
                <c:pt idx="1">
                  <c:v>Banana</c:v>
                </c:pt>
                <c:pt idx="2">
                  <c:v>Bran</c:v>
                </c:pt>
                <c:pt idx="3">
                  <c:v>Carrot</c:v>
                </c:pt>
                <c:pt idx="4">
                  <c:v>Chocolate Chip</c:v>
                </c:pt>
                <c:pt idx="5">
                  <c:v>Oatmeal Raisin</c:v>
                </c:pt>
                <c:pt idx="6">
                  <c:v>Potato Chips</c:v>
                </c:pt>
                <c:pt idx="7">
                  <c:v>Pretzels</c:v>
                </c:pt>
                <c:pt idx="8">
                  <c:v>Whole Wheat</c:v>
                </c:pt>
              </c:strCache>
            </c:strRef>
          </c:cat>
          <c:val>
            <c:numRef>
              <c:f>Sheet4!$D$5:$D$14</c:f>
              <c:numCache>
                <c:formatCode>General</c:formatCode>
                <c:ptCount val="9"/>
                <c:pt idx="0">
                  <c:v>2025.2200000000003</c:v>
                </c:pt>
                <c:pt idx="2">
                  <c:v>1052.81</c:v>
                </c:pt>
                <c:pt idx="3">
                  <c:v>1982.4</c:v>
                </c:pt>
                <c:pt idx="4">
                  <c:v>878.89999999999986</c:v>
                </c:pt>
                <c:pt idx="5">
                  <c:v>1297.8799999999999</c:v>
                </c:pt>
                <c:pt idx="6">
                  <c:v>529.53</c:v>
                </c:pt>
                <c:pt idx="8">
                  <c:v>492.09</c:v>
                </c:pt>
              </c:numCache>
            </c:numRef>
          </c:val>
          <c:extLst>
            <c:ext xmlns:c16="http://schemas.microsoft.com/office/drawing/2014/chart" uri="{C3380CC4-5D6E-409C-BE32-E72D297353CC}">
              <c16:uniqueId val="{00000005-A18E-404A-A4BD-CF98E785EAD2}"/>
            </c:ext>
          </c:extLst>
        </c:ser>
        <c:ser>
          <c:idx val="3"/>
          <c:order val="3"/>
          <c:tx>
            <c:strRef>
              <c:f>Sheet4!$E$3:$E$4</c:f>
              <c:strCache>
                <c:ptCount val="1"/>
                <c:pt idx="0">
                  <c:v>San Diego</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Sheet4!$A$5:$A$14</c:f>
              <c:strCache>
                <c:ptCount val="9"/>
                <c:pt idx="0">
                  <c:v>Arrowroot</c:v>
                </c:pt>
                <c:pt idx="1">
                  <c:v>Banana</c:v>
                </c:pt>
                <c:pt idx="2">
                  <c:v>Bran</c:v>
                </c:pt>
                <c:pt idx="3">
                  <c:v>Carrot</c:v>
                </c:pt>
                <c:pt idx="4">
                  <c:v>Chocolate Chip</c:v>
                </c:pt>
                <c:pt idx="5">
                  <c:v>Oatmeal Raisin</c:v>
                </c:pt>
                <c:pt idx="6">
                  <c:v>Potato Chips</c:v>
                </c:pt>
                <c:pt idx="7">
                  <c:v>Pretzels</c:v>
                </c:pt>
                <c:pt idx="8">
                  <c:v>Whole Wheat</c:v>
                </c:pt>
              </c:strCache>
            </c:strRef>
          </c:cat>
          <c:val>
            <c:numRef>
              <c:f>Sheet4!$E$5:$E$14</c:f>
              <c:numCache>
                <c:formatCode>General</c:formatCode>
                <c:ptCount val="9"/>
                <c:pt idx="0">
                  <c:v>983.18000000000006</c:v>
                </c:pt>
                <c:pt idx="2">
                  <c:v>366.52</c:v>
                </c:pt>
                <c:pt idx="3">
                  <c:v>927.4799999999999</c:v>
                </c:pt>
                <c:pt idx="4">
                  <c:v>927.52</c:v>
                </c:pt>
                <c:pt idx="5">
                  <c:v>573.67999999999995</c:v>
                </c:pt>
                <c:pt idx="6">
                  <c:v>168</c:v>
                </c:pt>
                <c:pt idx="8">
                  <c:v>167.51999999999998</c:v>
                </c:pt>
              </c:numCache>
            </c:numRef>
          </c:val>
          <c:extLst>
            <c:ext xmlns:c16="http://schemas.microsoft.com/office/drawing/2014/chart" uri="{C3380CC4-5D6E-409C-BE32-E72D297353CC}">
              <c16:uniqueId val="{00000006-A18E-404A-A4BD-CF98E785EAD2}"/>
            </c:ext>
          </c:extLst>
        </c:ser>
        <c:dLbls>
          <c:showLegendKey val="0"/>
          <c:showVal val="0"/>
          <c:showCatName val="0"/>
          <c:showSerName val="0"/>
          <c:showPercent val="0"/>
          <c:showBubbleSize val="0"/>
        </c:dLbls>
        <c:gapWidth val="150"/>
        <c:shape val="box"/>
        <c:axId val="-1405474512"/>
        <c:axId val="-1455431072"/>
        <c:axId val="0"/>
      </c:bar3DChart>
      <c:catAx>
        <c:axId val="-1405474512"/>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455431072"/>
        <c:crosses val="autoZero"/>
        <c:auto val="1"/>
        <c:lblAlgn val="ctr"/>
        <c:lblOffset val="100"/>
        <c:noMultiLvlLbl val="0"/>
      </c:catAx>
      <c:valAx>
        <c:axId val="-1455431072"/>
        <c:scaling>
          <c:orientation val="minMax"/>
        </c:scaling>
        <c:delete val="0"/>
        <c:axPos val="l"/>
        <c:majorGridlines>
          <c:spPr>
            <a:ln w="9525" cap="flat" cmpd="sng" algn="ctr">
              <a:solidFill>
                <a:schemeClr val="dk1">
                  <a:lumMod val="50000"/>
                  <a:lumOff val="5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4054745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[practice data 911.xlsx]Sheet8!PivotTable16</c:name>
    <c:fmtId val="0"/>
  </c:pivotSource>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Sheet8!$B$3</c:f>
              <c:strCache>
                <c:ptCount val="1"/>
                <c:pt idx="0">
                  <c:v>Total</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Sheet8!$A$4:$A$13</c:f>
              <c:strCache>
                <c:ptCount val="9"/>
                <c:pt idx="0">
                  <c:v>Arrowroot</c:v>
                </c:pt>
                <c:pt idx="1">
                  <c:v>Banana</c:v>
                </c:pt>
                <c:pt idx="2">
                  <c:v>Bran</c:v>
                </c:pt>
                <c:pt idx="3">
                  <c:v>Carrot</c:v>
                </c:pt>
                <c:pt idx="4">
                  <c:v>Chocolate Chip</c:v>
                </c:pt>
                <c:pt idx="5">
                  <c:v>Oatmeal Raisin</c:v>
                </c:pt>
                <c:pt idx="6">
                  <c:v>Potato Chips</c:v>
                </c:pt>
                <c:pt idx="7">
                  <c:v>Pretzels</c:v>
                </c:pt>
                <c:pt idx="8">
                  <c:v>Whole Wheat</c:v>
                </c:pt>
              </c:strCache>
            </c:strRef>
          </c:cat>
          <c:val>
            <c:numRef>
              <c:f>Sheet8!$B$4:$B$13</c:f>
              <c:numCache>
                <c:formatCode>General</c:formatCode>
                <c:ptCount val="9"/>
                <c:pt idx="0">
                  <c:v>5330.0999999999985</c:v>
                </c:pt>
                <c:pt idx="1">
                  <c:v>179.32999999999998</c:v>
                </c:pt>
                <c:pt idx="2">
                  <c:v>2945.25</c:v>
                </c:pt>
                <c:pt idx="3">
                  <c:v>7410.99</c:v>
                </c:pt>
                <c:pt idx="4">
                  <c:v>4572.1500000000005</c:v>
                </c:pt>
                <c:pt idx="5">
                  <c:v>7310.1599999999989</c:v>
                </c:pt>
                <c:pt idx="6">
                  <c:v>1651.7699999999995</c:v>
                </c:pt>
                <c:pt idx="7">
                  <c:v>585.9</c:v>
                </c:pt>
                <c:pt idx="8">
                  <c:v>3385.2999999999988</c:v>
                </c:pt>
              </c:numCache>
            </c:numRef>
          </c:val>
          <c:extLst>
            <c:ext xmlns:c16="http://schemas.microsoft.com/office/drawing/2014/chart" uri="{C3380CC4-5D6E-409C-BE32-E72D297353CC}">
              <c16:uniqueId val="{00000000-EC16-46BC-AFED-41843896CB37}"/>
            </c:ext>
          </c:extLst>
        </c:ser>
        <c:dLbls>
          <c:showLegendKey val="0"/>
          <c:showVal val="1"/>
          <c:showCatName val="0"/>
          <c:showSerName val="0"/>
          <c:showPercent val="0"/>
          <c:showBubbleSize val="0"/>
        </c:dLbls>
        <c:gapWidth val="150"/>
        <c:shape val="box"/>
        <c:axId val="-1347817392"/>
        <c:axId val="-1347811952"/>
        <c:axId val="0"/>
      </c:bar3DChart>
      <c:catAx>
        <c:axId val="-1347817392"/>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347811952"/>
        <c:crosses val="autoZero"/>
        <c:auto val="1"/>
        <c:lblAlgn val="ctr"/>
        <c:lblOffset val="100"/>
        <c:noMultiLvlLbl val="0"/>
      </c:catAx>
      <c:valAx>
        <c:axId val="-1347811952"/>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347817392"/>
        <c:crosses val="autoZero"/>
        <c:crossBetween val="between"/>
      </c:valAx>
      <c:spPr>
        <a:noFill/>
        <a:ln>
          <a:noFill/>
        </a:ln>
        <a:effectLst/>
      </c:spPr>
    </c:plotArea>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[practice data 911.xlsx]Sheet2!PivotTable4</c:name>
    <c:fmtId val="9"/>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Catogory sales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pivotFmt>
      <c:pivotFmt>
        <c:idx val="1"/>
      </c:pivotFmt>
      <c:pivotFmt>
        <c:idx val="2"/>
      </c:pivotFmt>
      <c:pivotFmt>
        <c:idx val="3"/>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Sheet2!$B$3</c:f>
              <c:strCache>
                <c:ptCount val="1"/>
                <c:pt idx="0">
                  <c:v>Total</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Sheet2!$A$4:$A$8</c:f>
              <c:strCache>
                <c:ptCount val="4"/>
                <c:pt idx="0">
                  <c:v>Bars</c:v>
                </c:pt>
                <c:pt idx="1">
                  <c:v>Cookies</c:v>
                </c:pt>
                <c:pt idx="2">
                  <c:v>Crackers</c:v>
                </c:pt>
                <c:pt idx="3">
                  <c:v>Snacks</c:v>
                </c:pt>
              </c:strCache>
            </c:strRef>
          </c:cat>
          <c:val>
            <c:numRef>
              <c:f>Sheet2!$B$4:$B$8</c:f>
              <c:numCache>
                <c:formatCode>General</c:formatCode>
                <c:ptCount val="4"/>
                <c:pt idx="0">
                  <c:v>10535.570000000002</c:v>
                </c:pt>
                <c:pt idx="1">
                  <c:v>17212.41</c:v>
                </c:pt>
                <c:pt idx="2">
                  <c:v>3385.2999999999988</c:v>
                </c:pt>
                <c:pt idx="3">
                  <c:v>2237.67</c:v>
                </c:pt>
              </c:numCache>
            </c:numRef>
          </c:val>
          <c:smooth val="0"/>
          <c:extLst>
            <c:ext xmlns:c16="http://schemas.microsoft.com/office/drawing/2014/chart" uri="{C3380CC4-5D6E-409C-BE32-E72D297353CC}">
              <c16:uniqueId val="{00000000-AB91-4CD7-B09D-0FE43376BC43}"/>
            </c:ext>
          </c:extLst>
        </c:ser>
        <c:dLbls>
          <c:dLblPos val="t"/>
          <c:showLegendKey val="0"/>
          <c:showVal val="1"/>
          <c:showCatName val="0"/>
          <c:showSerName val="0"/>
          <c:showPercent val="0"/>
          <c:showBubbleSize val="0"/>
        </c:dLbls>
        <c:marker val="1"/>
        <c:smooth val="0"/>
        <c:axId val="-1347816848"/>
        <c:axId val="-1347825008"/>
      </c:lineChart>
      <c:catAx>
        <c:axId val="-1347816848"/>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347825008"/>
        <c:crosses val="autoZero"/>
        <c:auto val="1"/>
        <c:lblAlgn val="ctr"/>
        <c:lblOffset val="100"/>
        <c:noMultiLvlLbl val="0"/>
      </c:catAx>
      <c:valAx>
        <c:axId val="-1347825008"/>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3478168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[practice data 911.xlsx]Sheet4!PivotTable8</c:name>
    <c:fmtId val="8"/>
  </c:pivotSource>
  <c:chart>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2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2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2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strRef>
              <c:f>Sheet4!$B$3:$B$4</c:f>
              <c:strCache>
                <c:ptCount val="1"/>
                <c:pt idx="0">
                  <c:v>Boston</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Sheet4!$A$5:$A$14</c:f>
              <c:strCache>
                <c:ptCount val="9"/>
                <c:pt idx="0">
                  <c:v>Arrowroot</c:v>
                </c:pt>
                <c:pt idx="1">
                  <c:v>Banana</c:v>
                </c:pt>
                <c:pt idx="2">
                  <c:v>Bran</c:v>
                </c:pt>
                <c:pt idx="3">
                  <c:v>Carrot</c:v>
                </c:pt>
                <c:pt idx="4">
                  <c:v>Chocolate Chip</c:v>
                </c:pt>
                <c:pt idx="5">
                  <c:v>Oatmeal Raisin</c:v>
                </c:pt>
                <c:pt idx="6">
                  <c:v>Potato Chips</c:v>
                </c:pt>
                <c:pt idx="7">
                  <c:v>Pretzels</c:v>
                </c:pt>
                <c:pt idx="8">
                  <c:v>Whole Wheat</c:v>
                </c:pt>
              </c:strCache>
            </c:strRef>
          </c:cat>
          <c:val>
            <c:numRef>
              <c:f>Sheet4!$B$5:$B$14</c:f>
              <c:numCache>
                <c:formatCode>General</c:formatCode>
                <c:ptCount val="9"/>
                <c:pt idx="0">
                  <c:v>1918.4</c:v>
                </c:pt>
                <c:pt idx="1">
                  <c:v>179.32999999999998</c:v>
                </c:pt>
                <c:pt idx="2">
                  <c:v>873.29000000000008</c:v>
                </c:pt>
                <c:pt idx="3">
                  <c:v>2267.3700000000003</c:v>
                </c:pt>
                <c:pt idx="4">
                  <c:v>1200.54</c:v>
                </c:pt>
                <c:pt idx="5">
                  <c:v>3362.5600000000004</c:v>
                </c:pt>
                <c:pt idx="6">
                  <c:v>344.4</c:v>
                </c:pt>
                <c:pt idx="7">
                  <c:v>585.9</c:v>
                </c:pt>
                <c:pt idx="8">
                  <c:v>2579.1099999999992</c:v>
                </c:pt>
              </c:numCache>
            </c:numRef>
          </c:val>
          <c:extLst>
            <c:ext xmlns:c16="http://schemas.microsoft.com/office/drawing/2014/chart" uri="{C3380CC4-5D6E-409C-BE32-E72D297353CC}">
              <c16:uniqueId val="{00000000-FD99-4026-8DFB-63323CC8FB28}"/>
            </c:ext>
          </c:extLst>
        </c:ser>
        <c:ser>
          <c:idx val="1"/>
          <c:order val="1"/>
          <c:tx>
            <c:strRef>
              <c:f>Sheet4!$C$3:$C$4</c:f>
              <c:strCache>
                <c:ptCount val="1"/>
                <c:pt idx="0">
                  <c:v>Los Angeles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Sheet4!$A$5:$A$14</c:f>
              <c:strCache>
                <c:ptCount val="9"/>
                <c:pt idx="0">
                  <c:v>Arrowroot</c:v>
                </c:pt>
                <c:pt idx="1">
                  <c:v>Banana</c:v>
                </c:pt>
                <c:pt idx="2">
                  <c:v>Bran</c:v>
                </c:pt>
                <c:pt idx="3">
                  <c:v>Carrot</c:v>
                </c:pt>
                <c:pt idx="4">
                  <c:v>Chocolate Chip</c:v>
                </c:pt>
                <c:pt idx="5">
                  <c:v>Oatmeal Raisin</c:v>
                </c:pt>
                <c:pt idx="6">
                  <c:v>Potato Chips</c:v>
                </c:pt>
                <c:pt idx="7">
                  <c:v>Pretzels</c:v>
                </c:pt>
                <c:pt idx="8">
                  <c:v>Whole Wheat</c:v>
                </c:pt>
              </c:strCache>
            </c:strRef>
          </c:cat>
          <c:val>
            <c:numRef>
              <c:f>Sheet4!$C$5:$C$14</c:f>
              <c:numCache>
                <c:formatCode>General</c:formatCode>
                <c:ptCount val="9"/>
                <c:pt idx="0">
                  <c:v>403.30000000000007</c:v>
                </c:pt>
                <c:pt idx="2">
                  <c:v>652.63</c:v>
                </c:pt>
                <c:pt idx="3">
                  <c:v>2233.7399999999998</c:v>
                </c:pt>
                <c:pt idx="4">
                  <c:v>1565.1900000000003</c:v>
                </c:pt>
                <c:pt idx="5">
                  <c:v>2076.04</c:v>
                </c:pt>
                <c:pt idx="6">
                  <c:v>609.84000000000015</c:v>
                </c:pt>
                <c:pt idx="8">
                  <c:v>146.58000000000001</c:v>
                </c:pt>
              </c:numCache>
            </c:numRef>
          </c:val>
          <c:extLst>
            <c:ext xmlns:c16="http://schemas.microsoft.com/office/drawing/2014/chart" uri="{C3380CC4-5D6E-409C-BE32-E72D297353CC}">
              <c16:uniqueId val="{00000005-FD99-4026-8DFB-63323CC8FB28}"/>
            </c:ext>
          </c:extLst>
        </c:ser>
        <c:ser>
          <c:idx val="2"/>
          <c:order val="2"/>
          <c:tx>
            <c:strRef>
              <c:f>Sheet4!$D$3:$D$4</c:f>
              <c:strCache>
                <c:ptCount val="1"/>
                <c:pt idx="0">
                  <c:v>New York</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Sheet4!$A$5:$A$14</c:f>
              <c:strCache>
                <c:ptCount val="9"/>
                <c:pt idx="0">
                  <c:v>Arrowroot</c:v>
                </c:pt>
                <c:pt idx="1">
                  <c:v>Banana</c:v>
                </c:pt>
                <c:pt idx="2">
                  <c:v>Bran</c:v>
                </c:pt>
                <c:pt idx="3">
                  <c:v>Carrot</c:v>
                </c:pt>
                <c:pt idx="4">
                  <c:v>Chocolate Chip</c:v>
                </c:pt>
                <c:pt idx="5">
                  <c:v>Oatmeal Raisin</c:v>
                </c:pt>
                <c:pt idx="6">
                  <c:v>Potato Chips</c:v>
                </c:pt>
                <c:pt idx="7">
                  <c:v>Pretzels</c:v>
                </c:pt>
                <c:pt idx="8">
                  <c:v>Whole Wheat</c:v>
                </c:pt>
              </c:strCache>
            </c:strRef>
          </c:cat>
          <c:val>
            <c:numRef>
              <c:f>Sheet4!$D$5:$D$14</c:f>
              <c:numCache>
                <c:formatCode>General</c:formatCode>
                <c:ptCount val="9"/>
                <c:pt idx="0">
                  <c:v>2025.2200000000003</c:v>
                </c:pt>
                <c:pt idx="2">
                  <c:v>1052.81</c:v>
                </c:pt>
                <c:pt idx="3">
                  <c:v>1982.4</c:v>
                </c:pt>
                <c:pt idx="4">
                  <c:v>878.89999999999986</c:v>
                </c:pt>
                <c:pt idx="5">
                  <c:v>1297.8799999999999</c:v>
                </c:pt>
                <c:pt idx="6">
                  <c:v>529.53</c:v>
                </c:pt>
                <c:pt idx="8">
                  <c:v>492.09</c:v>
                </c:pt>
              </c:numCache>
            </c:numRef>
          </c:val>
          <c:extLst>
            <c:ext xmlns:c16="http://schemas.microsoft.com/office/drawing/2014/chart" uri="{C3380CC4-5D6E-409C-BE32-E72D297353CC}">
              <c16:uniqueId val="{00000006-FD99-4026-8DFB-63323CC8FB28}"/>
            </c:ext>
          </c:extLst>
        </c:ser>
        <c:ser>
          <c:idx val="3"/>
          <c:order val="3"/>
          <c:tx>
            <c:strRef>
              <c:f>Sheet4!$E$3:$E$4</c:f>
              <c:strCache>
                <c:ptCount val="1"/>
                <c:pt idx="0">
                  <c:v>San Diego</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Sheet4!$A$5:$A$14</c:f>
              <c:strCache>
                <c:ptCount val="9"/>
                <c:pt idx="0">
                  <c:v>Arrowroot</c:v>
                </c:pt>
                <c:pt idx="1">
                  <c:v>Banana</c:v>
                </c:pt>
                <c:pt idx="2">
                  <c:v>Bran</c:v>
                </c:pt>
                <c:pt idx="3">
                  <c:v>Carrot</c:v>
                </c:pt>
                <c:pt idx="4">
                  <c:v>Chocolate Chip</c:v>
                </c:pt>
                <c:pt idx="5">
                  <c:v>Oatmeal Raisin</c:v>
                </c:pt>
                <c:pt idx="6">
                  <c:v>Potato Chips</c:v>
                </c:pt>
                <c:pt idx="7">
                  <c:v>Pretzels</c:v>
                </c:pt>
                <c:pt idx="8">
                  <c:v>Whole Wheat</c:v>
                </c:pt>
              </c:strCache>
            </c:strRef>
          </c:cat>
          <c:val>
            <c:numRef>
              <c:f>Sheet4!$E$5:$E$14</c:f>
              <c:numCache>
                <c:formatCode>General</c:formatCode>
                <c:ptCount val="9"/>
                <c:pt idx="0">
                  <c:v>983.18000000000006</c:v>
                </c:pt>
                <c:pt idx="2">
                  <c:v>366.52</c:v>
                </c:pt>
                <c:pt idx="3">
                  <c:v>927.4799999999999</c:v>
                </c:pt>
                <c:pt idx="4">
                  <c:v>927.52</c:v>
                </c:pt>
                <c:pt idx="5">
                  <c:v>573.67999999999995</c:v>
                </c:pt>
                <c:pt idx="6">
                  <c:v>168</c:v>
                </c:pt>
                <c:pt idx="8">
                  <c:v>167.51999999999998</c:v>
                </c:pt>
              </c:numCache>
            </c:numRef>
          </c:val>
          <c:extLst>
            <c:ext xmlns:c16="http://schemas.microsoft.com/office/drawing/2014/chart" uri="{C3380CC4-5D6E-409C-BE32-E72D297353CC}">
              <c16:uniqueId val="{00000007-FD99-4026-8DFB-63323CC8FB28}"/>
            </c:ext>
          </c:extLst>
        </c:ser>
        <c:dLbls>
          <c:showLegendKey val="0"/>
          <c:showVal val="0"/>
          <c:showCatName val="0"/>
          <c:showSerName val="0"/>
          <c:showPercent val="0"/>
          <c:showBubbleSize val="0"/>
        </c:dLbls>
        <c:gapWidth val="150"/>
        <c:shape val="box"/>
        <c:axId val="-1347814128"/>
        <c:axId val="-1347823376"/>
        <c:axId val="0"/>
      </c:bar3DChart>
      <c:catAx>
        <c:axId val="-1347814128"/>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347823376"/>
        <c:crosses val="autoZero"/>
        <c:auto val="1"/>
        <c:lblAlgn val="ctr"/>
        <c:lblOffset val="100"/>
        <c:noMultiLvlLbl val="0"/>
      </c:catAx>
      <c:valAx>
        <c:axId val="-1347823376"/>
        <c:scaling>
          <c:orientation val="minMax"/>
        </c:scaling>
        <c:delete val="0"/>
        <c:axPos val="l"/>
        <c:majorGridlines>
          <c:spPr>
            <a:ln w="9525" cap="flat" cmpd="sng" algn="ctr">
              <a:solidFill>
                <a:schemeClr val="dk1">
                  <a:lumMod val="50000"/>
                  <a:lumOff val="5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34781412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[practice data 911.xlsx]Sheet3!PivotTable6</c:name>
    <c:fmtId val="1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Region</a:t>
            </a:r>
            <a:r>
              <a:rPr lang="en-US" baseline="0"/>
              <a:t> sales</a:t>
            </a:r>
          </a:p>
          <a:p>
            <a:pPr>
              <a:defRPr/>
            </a:pPr>
            <a:endParaRPr lang="en-US" baseline="0"/>
          </a:p>
        </c:rich>
      </c:tx>
      <c:layout>
        <c:manualLayout>
          <c:xMode val="edge"/>
          <c:yMode val="edge"/>
          <c:x val="0.30840373677051286"/>
          <c:y val="5.0057824951872682E-3"/>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marker>
        <c:dLbl>
          <c:idx val="0"/>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Sheet3!$B$3</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1-5D5A-45EC-83B9-48BF99A4A84B}"/>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3-5D5A-45EC-83B9-48BF99A4A84B}"/>
              </c:ext>
            </c:extLst>
          </c:dPt>
          <c:dLbls>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Sheet3!$A$4:$A$6</c:f>
              <c:strCache>
                <c:ptCount val="2"/>
                <c:pt idx="0">
                  <c:v>East</c:v>
                </c:pt>
                <c:pt idx="1">
                  <c:v>West</c:v>
                </c:pt>
              </c:strCache>
            </c:strRef>
          </c:cat>
          <c:val>
            <c:numRef>
              <c:f>Sheet3!$B$4:$B$6</c:f>
              <c:numCache>
                <c:formatCode>General</c:formatCode>
                <c:ptCount val="2"/>
                <c:pt idx="0">
                  <c:v>21569.729999999985</c:v>
                </c:pt>
                <c:pt idx="1">
                  <c:v>11801.219999999998</c:v>
                </c:pt>
              </c:numCache>
            </c:numRef>
          </c:val>
          <c:extLst>
            <c:ext xmlns:c16="http://schemas.microsoft.com/office/drawing/2014/chart" uri="{C3380CC4-5D6E-409C-BE32-E72D297353CC}">
              <c16:uniqueId val="{00000004-5D5A-45EC-83B9-48BF99A4A84B}"/>
            </c:ext>
          </c:extLst>
        </c:ser>
        <c:dLbls>
          <c:showLegendKey val="0"/>
          <c:showVal val="0"/>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[practice data 911.xlsx]Sheet8!PivotTable16</c:name>
    <c:fmtId val="6"/>
  </c:pivotSource>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Sheet8!$B$3</c:f>
              <c:strCache>
                <c:ptCount val="1"/>
                <c:pt idx="0">
                  <c:v>Total</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Sheet8!$A$4:$A$13</c:f>
              <c:strCache>
                <c:ptCount val="9"/>
                <c:pt idx="0">
                  <c:v>Arrowroot</c:v>
                </c:pt>
                <c:pt idx="1">
                  <c:v>Banana</c:v>
                </c:pt>
                <c:pt idx="2">
                  <c:v>Bran</c:v>
                </c:pt>
                <c:pt idx="3">
                  <c:v>Carrot</c:v>
                </c:pt>
                <c:pt idx="4">
                  <c:v>Chocolate Chip</c:v>
                </c:pt>
                <c:pt idx="5">
                  <c:v>Oatmeal Raisin</c:v>
                </c:pt>
                <c:pt idx="6">
                  <c:v>Potato Chips</c:v>
                </c:pt>
                <c:pt idx="7">
                  <c:v>Pretzels</c:v>
                </c:pt>
                <c:pt idx="8">
                  <c:v>Whole Wheat</c:v>
                </c:pt>
              </c:strCache>
            </c:strRef>
          </c:cat>
          <c:val>
            <c:numRef>
              <c:f>Sheet8!$B$4:$B$13</c:f>
              <c:numCache>
                <c:formatCode>General</c:formatCode>
                <c:ptCount val="9"/>
                <c:pt idx="0">
                  <c:v>5330.0999999999985</c:v>
                </c:pt>
                <c:pt idx="1">
                  <c:v>179.32999999999998</c:v>
                </c:pt>
                <c:pt idx="2">
                  <c:v>2945.25</c:v>
                </c:pt>
                <c:pt idx="3">
                  <c:v>7410.99</c:v>
                </c:pt>
                <c:pt idx="4">
                  <c:v>4572.1500000000005</c:v>
                </c:pt>
                <c:pt idx="5">
                  <c:v>7310.1599999999989</c:v>
                </c:pt>
                <c:pt idx="6">
                  <c:v>1651.7699999999995</c:v>
                </c:pt>
                <c:pt idx="7">
                  <c:v>585.9</c:v>
                </c:pt>
                <c:pt idx="8">
                  <c:v>3385.2999999999988</c:v>
                </c:pt>
              </c:numCache>
            </c:numRef>
          </c:val>
          <c:extLst>
            <c:ext xmlns:c16="http://schemas.microsoft.com/office/drawing/2014/chart" uri="{C3380CC4-5D6E-409C-BE32-E72D297353CC}">
              <c16:uniqueId val="{00000000-94F6-451B-B663-7E24A4732597}"/>
            </c:ext>
          </c:extLst>
        </c:ser>
        <c:dLbls>
          <c:showLegendKey val="0"/>
          <c:showVal val="1"/>
          <c:showCatName val="0"/>
          <c:showSerName val="0"/>
          <c:showPercent val="0"/>
          <c:showBubbleSize val="0"/>
        </c:dLbls>
        <c:gapWidth val="150"/>
        <c:shape val="box"/>
        <c:axId val="-1347821200"/>
        <c:axId val="-1347823920"/>
        <c:axId val="0"/>
      </c:bar3DChart>
      <c:catAx>
        <c:axId val="-1347821200"/>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347823920"/>
        <c:crosses val="autoZero"/>
        <c:auto val="1"/>
        <c:lblAlgn val="ctr"/>
        <c:lblOffset val="100"/>
        <c:noMultiLvlLbl val="0"/>
      </c:catAx>
      <c:valAx>
        <c:axId val="-1347823920"/>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347821200"/>
        <c:crosses val="autoZero"/>
        <c:crossBetween val="between"/>
      </c:valAx>
      <c:spPr>
        <a:noFill/>
        <a:ln>
          <a:noFill/>
        </a:ln>
        <a:effectLst/>
      </c:spPr>
    </c:plotArea>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[practice data 911.xlsx]Sheet2!PivotTable4</c:name>
    <c:fmtId val="7"/>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Catogory</a:t>
            </a:r>
            <a:r>
              <a:rPr lang="en-US" baseline="0"/>
              <a:t> sales</a:t>
            </a:r>
            <a:endParaRPr lang="en-US"/>
          </a:p>
        </c:rich>
      </c:tx>
      <c:layout>
        <c:manualLayout>
          <c:xMode val="edge"/>
          <c:yMode val="edge"/>
          <c:x val="0.33076377952755909"/>
          <c:y val="5.9164479440069993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Sheet2!$B$3</c:f>
              <c:strCache>
                <c:ptCount val="1"/>
                <c:pt idx="0">
                  <c:v>Total</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Sheet2!$A$4:$A$8</c:f>
              <c:strCache>
                <c:ptCount val="4"/>
                <c:pt idx="0">
                  <c:v>Bars</c:v>
                </c:pt>
                <c:pt idx="1">
                  <c:v>Cookies</c:v>
                </c:pt>
                <c:pt idx="2">
                  <c:v>Crackers</c:v>
                </c:pt>
                <c:pt idx="3">
                  <c:v>Snacks</c:v>
                </c:pt>
              </c:strCache>
            </c:strRef>
          </c:cat>
          <c:val>
            <c:numRef>
              <c:f>Sheet2!$B$4:$B$8</c:f>
              <c:numCache>
                <c:formatCode>General</c:formatCode>
                <c:ptCount val="4"/>
                <c:pt idx="0">
                  <c:v>10535.570000000002</c:v>
                </c:pt>
                <c:pt idx="1">
                  <c:v>17212.41</c:v>
                </c:pt>
                <c:pt idx="2">
                  <c:v>3385.2999999999988</c:v>
                </c:pt>
                <c:pt idx="3">
                  <c:v>2237.67</c:v>
                </c:pt>
              </c:numCache>
            </c:numRef>
          </c:val>
          <c:extLst>
            <c:ext xmlns:c16="http://schemas.microsoft.com/office/drawing/2014/chart" uri="{C3380CC4-5D6E-409C-BE32-E72D297353CC}">
              <c16:uniqueId val="{00000000-5FE4-4179-A118-566A681171B0}"/>
            </c:ext>
          </c:extLst>
        </c:ser>
        <c:dLbls>
          <c:dLblPos val="outEnd"/>
          <c:showLegendKey val="0"/>
          <c:showVal val="1"/>
          <c:showCatName val="0"/>
          <c:showSerName val="0"/>
          <c:showPercent val="0"/>
          <c:showBubbleSize val="0"/>
        </c:dLbls>
        <c:gapWidth val="100"/>
        <c:overlap val="-24"/>
        <c:axId val="-1347819568"/>
        <c:axId val="-1347822288"/>
      </c:barChart>
      <c:catAx>
        <c:axId val="-1347819568"/>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347822288"/>
        <c:crosses val="autoZero"/>
        <c:auto val="1"/>
        <c:lblAlgn val="ctr"/>
        <c:lblOffset val="100"/>
        <c:noMultiLvlLbl val="0"/>
      </c:catAx>
      <c:valAx>
        <c:axId val="-1347822288"/>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347819568"/>
        <c:crosses val="autoZero"/>
        <c:crossBetween val="between"/>
      </c:valAx>
      <c:spPr>
        <a:noFill/>
        <a:ln>
          <a:noFill/>
        </a:ln>
        <a:effectLst/>
      </c:spPr>
    </c:plotArea>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[practice data 911.xlsx]Sheet3!PivotTable6</c:name>
    <c:fmtId val="5"/>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Region</a:t>
            </a:r>
            <a:r>
              <a:rPr lang="en-US" baseline="0"/>
              <a:t> sales</a:t>
            </a:r>
          </a:p>
          <a:p>
            <a:pPr>
              <a:defRPr/>
            </a:pPr>
            <a:endParaRPr lang="en-US" baseline="0"/>
          </a:p>
        </c:rich>
      </c:tx>
      <c:layout>
        <c:manualLayout>
          <c:xMode val="edge"/>
          <c:yMode val="edge"/>
          <c:x val="0.32542807103216204"/>
          <c:y val="2.6733877723468271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marker>
        <c:dLbl>
          <c:idx val="0"/>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Sheet3!$B$3</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1-3200-4A46-9D40-F0CEB1698A28}"/>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3-3200-4A46-9D40-F0CEB1698A28}"/>
              </c:ext>
            </c:extLst>
          </c:dPt>
          <c:dLbls>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Sheet3!$A$4:$A$6</c:f>
              <c:strCache>
                <c:ptCount val="2"/>
                <c:pt idx="0">
                  <c:v>East</c:v>
                </c:pt>
                <c:pt idx="1">
                  <c:v>West</c:v>
                </c:pt>
              </c:strCache>
            </c:strRef>
          </c:cat>
          <c:val>
            <c:numRef>
              <c:f>Sheet3!$B$4:$B$6</c:f>
              <c:numCache>
                <c:formatCode>General</c:formatCode>
                <c:ptCount val="2"/>
                <c:pt idx="0">
                  <c:v>21569.729999999985</c:v>
                </c:pt>
                <c:pt idx="1">
                  <c:v>11801.219999999998</c:v>
                </c:pt>
              </c:numCache>
            </c:numRef>
          </c:val>
          <c:extLst>
            <c:ext xmlns:c16="http://schemas.microsoft.com/office/drawing/2014/chart" uri="{C3380CC4-5D6E-409C-BE32-E72D297353CC}">
              <c16:uniqueId val="{00000004-3200-4A46-9D40-F0CEB1698A28}"/>
            </c:ext>
          </c:extLst>
        </c:ser>
        <c:dLbls>
          <c:showLegendKey val="0"/>
          <c:showVal val="0"/>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[practice data 911.xlsx]Sheet4!PivotTable8</c:name>
    <c:fmtId val="5"/>
  </c:pivotSource>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strRef>
              <c:f>Sheet4!$B$3:$B$4</c:f>
              <c:strCache>
                <c:ptCount val="1"/>
                <c:pt idx="0">
                  <c:v>Boston</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Sheet4!$A$5:$A$14</c:f>
              <c:strCache>
                <c:ptCount val="9"/>
                <c:pt idx="0">
                  <c:v>Arrowroot</c:v>
                </c:pt>
                <c:pt idx="1">
                  <c:v>Banana</c:v>
                </c:pt>
                <c:pt idx="2">
                  <c:v>Bran</c:v>
                </c:pt>
                <c:pt idx="3">
                  <c:v>Carrot</c:v>
                </c:pt>
                <c:pt idx="4">
                  <c:v>Chocolate Chip</c:v>
                </c:pt>
                <c:pt idx="5">
                  <c:v>Oatmeal Raisin</c:v>
                </c:pt>
                <c:pt idx="6">
                  <c:v>Potato Chips</c:v>
                </c:pt>
                <c:pt idx="7">
                  <c:v>Pretzels</c:v>
                </c:pt>
                <c:pt idx="8">
                  <c:v>Whole Wheat</c:v>
                </c:pt>
              </c:strCache>
            </c:strRef>
          </c:cat>
          <c:val>
            <c:numRef>
              <c:f>Sheet4!$B$5:$B$14</c:f>
              <c:numCache>
                <c:formatCode>General</c:formatCode>
                <c:ptCount val="9"/>
                <c:pt idx="0">
                  <c:v>1918.4</c:v>
                </c:pt>
                <c:pt idx="1">
                  <c:v>179.32999999999998</c:v>
                </c:pt>
                <c:pt idx="2">
                  <c:v>873.29000000000008</c:v>
                </c:pt>
                <c:pt idx="3">
                  <c:v>2267.3700000000003</c:v>
                </c:pt>
                <c:pt idx="4">
                  <c:v>1200.54</c:v>
                </c:pt>
                <c:pt idx="5">
                  <c:v>3362.5600000000004</c:v>
                </c:pt>
                <c:pt idx="6">
                  <c:v>344.4</c:v>
                </c:pt>
                <c:pt idx="7">
                  <c:v>585.9</c:v>
                </c:pt>
                <c:pt idx="8">
                  <c:v>2579.1099999999992</c:v>
                </c:pt>
              </c:numCache>
            </c:numRef>
          </c:val>
          <c:extLst>
            <c:ext xmlns:c16="http://schemas.microsoft.com/office/drawing/2014/chart" uri="{C3380CC4-5D6E-409C-BE32-E72D297353CC}">
              <c16:uniqueId val="{00000000-4598-4549-8C46-2DB8B10A02AF}"/>
            </c:ext>
          </c:extLst>
        </c:ser>
        <c:ser>
          <c:idx val="1"/>
          <c:order val="1"/>
          <c:tx>
            <c:strRef>
              <c:f>Sheet4!$C$3:$C$4</c:f>
              <c:strCache>
                <c:ptCount val="1"/>
                <c:pt idx="0">
                  <c:v>Los Angeles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Sheet4!$A$5:$A$14</c:f>
              <c:strCache>
                <c:ptCount val="9"/>
                <c:pt idx="0">
                  <c:v>Arrowroot</c:v>
                </c:pt>
                <c:pt idx="1">
                  <c:v>Banana</c:v>
                </c:pt>
                <c:pt idx="2">
                  <c:v>Bran</c:v>
                </c:pt>
                <c:pt idx="3">
                  <c:v>Carrot</c:v>
                </c:pt>
                <c:pt idx="4">
                  <c:v>Chocolate Chip</c:v>
                </c:pt>
                <c:pt idx="5">
                  <c:v>Oatmeal Raisin</c:v>
                </c:pt>
                <c:pt idx="6">
                  <c:v>Potato Chips</c:v>
                </c:pt>
                <c:pt idx="7">
                  <c:v>Pretzels</c:v>
                </c:pt>
                <c:pt idx="8">
                  <c:v>Whole Wheat</c:v>
                </c:pt>
              </c:strCache>
            </c:strRef>
          </c:cat>
          <c:val>
            <c:numRef>
              <c:f>Sheet4!$C$5:$C$14</c:f>
              <c:numCache>
                <c:formatCode>General</c:formatCode>
                <c:ptCount val="9"/>
                <c:pt idx="0">
                  <c:v>403.30000000000007</c:v>
                </c:pt>
                <c:pt idx="2">
                  <c:v>652.63</c:v>
                </c:pt>
                <c:pt idx="3">
                  <c:v>2233.7399999999998</c:v>
                </c:pt>
                <c:pt idx="4">
                  <c:v>1565.1900000000003</c:v>
                </c:pt>
                <c:pt idx="5">
                  <c:v>2076.04</c:v>
                </c:pt>
                <c:pt idx="6">
                  <c:v>609.84000000000015</c:v>
                </c:pt>
                <c:pt idx="8">
                  <c:v>146.58000000000001</c:v>
                </c:pt>
              </c:numCache>
            </c:numRef>
          </c:val>
          <c:extLst>
            <c:ext xmlns:c16="http://schemas.microsoft.com/office/drawing/2014/chart" uri="{C3380CC4-5D6E-409C-BE32-E72D297353CC}">
              <c16:uniqueId val="{00000004-4598-4549-8C46-2DB8B10A02AF}"/>
            </c:ext>
          </c:extLst>
        </c:ser>
        <c:ser>
          <c:idx val="2"/>
          <c:order val="2"/>
          <c:tx>
            <c:strRef>
              <c:f>Sheet4!$D$3:$D$4</c:f>
              <c:strCache>
                <c:ptCount val="1"/>
                <c:pt idx="0">
                  <c:v>New York</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Sheet4!$A$5:$A$14</c:f>
              <c:strCache>
                <c:ptCount val="9"/>
                <c:pt idx="0">
                  <c:v>Arrowroot</c:v>
                </c:pt>
                <c:pt idx="1">
                  <c:v>Banana</c:v>
                </c:pt>
                <c:pt idx="2">
                  <c:v>Bran</c:v>
                </c:pt>
                <c:pt idx="3">
                  <c:v>Carrot</c:v>
                </c:pt>
                <c:pt idx="4">
                  <c:v>Chocolate Chip</c:v>
                </c:pt>
                <c:pt idx="5">
                  <c:v>Oatmeal Raisin</c:v>
                </c:pt>
                <c:pt idx="6">
                  <c:v>Potato Chips</c:v>
                </c:pt>
                <c:pt idx="7">
                  <c:v>Pretzels</c:v>
                </c:pt>
                <c:pt idx="8">
                  <c:v>Whole Wheat</c:v>
                </c:pt>
              </c:strCache>
            </c:strRef>
          </c:cat>
          <c:val>
            <c:numRef>
              <c:f>Sheet4!$D$5:$D$14</c:f>
              <c:numCache>
                <c:formatCode>General</c:formatCode>
                <c:ptCount val="9"/>
                <c:pt idx="0">
                  <c:v>2025.2200000000003</c:v>
                </c:pt>
                <c:pt idx="2">
                  <c:v>1052.81</c:v>
                </c:pt>
                <c:pt idx="3">
                  <c:v>1982.4</c:v>
                </c:pt>
                <c:pt idx="4">
                  <c:v>878.89999999999986</c:v>
                </c:pt>
                <c:pt idx="5">
                  <c:v>1297.8799999999999</c:v>
                </c:pt>
                <c:pt idx="6">
                  <c:v>529.53</c:v>
                </c:pt>
                <c:pt idx="8">
                  <c:v>492.09</c:v>
                </c:pt>
              </c:numCache>
            </c:numRef>
          </c:val>
          <c:extLst>
            <c:ext xmlns:c16="http://schemas.microsoft.com/office/drawing/2014/chart" uri="{C3380CC4-5D6E-409C-BE32-E72D297353CC}">
              <c16:uniqueId val="{00000005-4598-4549-8C46-2DB8B10A02AF}"/>
            </c:ext>
          </c:extLst>
        </c:ser>
        <c:ser>
          <c:idx val="3"/>
          <c:order val="3"/>
          <c:tx>
            <c:strRef>
              <c:f>Sheet4!$E$3:$E$4</c:f>
              <c:strCache>
                <c:ptCount val="1"/>
                <c:pt idx="0">
                  <c:v>San Diego</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Sheet4!$A$5:$A$14</c:f>
              <c:strCache>
                <c:ptCount val="9"/>
                <c:pt idx="0">
                  <c:v>Arrowroot</c:v>
                </c:pt>
                <c:pt idx="1">
                  <c:v>Banana</c:v>
                </c:pt>
                <c:pt idx="2">
                  <c:v>Bran</c:v>
                </c:pt>
                <c:pt idx="3">
                  <c:v>Carrot</c:v>
                </c:pt>
                <c:pt idx="4">
                  <c:v>Chocolate Chip</c:v>
                </c:pt>
                <c:pt idx="5">
                  <c:v>Oatmeal Raisin</c:v>
                </c:pt>
                <c:pt idx="6">
                  <c:v>Potato Chips</c:v>
                </c:pt>
                <c:pt idx="7">
                  <c:v>Pretzels</c:v>
                </c:pt>
                <c:pt idx="8">
                  <c:v>Whole Wheat</c:v>
                </c:pt>
              </c:strCache>
            </c:strRef>
          </c:cat>
          <c:val>
            <c:numRef>
              <c:f>Sheet4!$E$5:$E$14</c:f>
              <c:numCache>
                <c:formatCode>General</c:formatCode>
                <c:ptCount val="9"/>
                <c:pt idx="0">
                  <c:v>983.18000000000006</c:v>
                </c:pt>
                <c:pt idx="2">
                  <c:v>366.52</c:v>
                </c:pt>
                <c:pt idx="3">
                  <c:v>927.4799999999999</c:v>
                </c:pt>
                <c:pt idx="4">
                  <c:v>927.52</c:v>
                </c:pt>
                <c:pt idx="5">
                  <c:v>573.67999999999995</c:v>
                </c:pt>
                <c:pt idx="6">
                  <c:v>168</c:v>
                </c:pt>
                <c:pt idx="8">
                  <c:v>167.51999999999998</c:v>
                </c:pt>
              </c:numCache>
            </c:numRef>
          </c:val>
          <c:extLst>
            <c:ext xmlns:c16="http://schemas.microsoft.com/office/drawing/2014/chart" uri="{C3380CC4-5D6E-409C-BE32-E72D297353CC}">
              <c16:uniqueId val="{00000006-4598-4549-8C46-2DB8B10A02AF}"/>
            </c:ext>
          </c:extLst>
        </c:ser>
        <c:dLbls>
          <c:showLegendKey val="0"/>
          <c:showVal val="0"/>
          <c:showCatName val="0"/>
          <c:showSerName val="0"/>
          <c:showPercent val="0"/>
          <c:showBubbleSize val="0"/>
        </c:dLbls>
        <c:gapWidth val="150"/>
        <c:shape val="box"/>
        <c:axId val="-1347811408"/>
        <c:axId val="-1347813584"/>
        <c:axId val="0"/>
      </c:bar3DChart>
      <c:catAx>
        <c:axId val="-1347811408"/>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347813584"/>
        <c:crosses val="autoZero"/>
        <c:auto val="1"/>
        <c:lblAlgn val="ctr"/>
        <c:lblOffset val="100"/>
        <c:noMultiLvlLbl val="0"/>
      </c:catAx>
      <c:valAx>
        <c:axId val="-1347813584"/>
        <c:scaling>
          <c:orientation val="minMax"/>
        </c:scaling>
        <c:delete val="0"/>
        <c:axPos val="l"/>
        <c:majorGridlines>
          <c:spPr>
            <a:ln w="9525" cap="flat" cmpd="sng" algn="ctr">
              <a:solidFill>
                <a:schemeClr val="dk1">
                  <a:lumMod val="50000"/>
                  <a:lumOff val="5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34781140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[practice data 911.xlsx]Sheet14!PivotTable8</c:name>
    <c:fmtId val="31"/>
  </c:pivotSource>
  <c:chart>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24955336832895883"/>
          <c:y val="0.14249781277340332"/>
          <c:w val="0.69455774278215221"/>
          <c:h val="0.60355242053076708"/>
        </c:manualLayout>
      </c:layout>
      <c:bar3DChart>
        <c:barDir val="bar"/>
        <c:grouping val="clustered"/>
        <c:varyColors val="0"/>
        <c:ser>
          <c:idx val="0"/>
          <c:order val="0"/>
          <c:tx>
            <c:strRef>
              <c:f>Sheet14!$B$1</c:f>
              <c:strCache>
                <c:ptCount val="1"/>
                <c:pt idx="0">
                  <c:v>Sum of Direct Traffic</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Sheet14!$A$2:$A$5</c:f>
              <c:strCache>
                <c:ptCount val="3"/>
                <c:pt idx="0">
                  <c:v>01-01-2025</c:v>
                </c:pt>
                <c:pt idx="1">
                  <c:v>02-01-2025</c:v>
                </c:pt>
                <c:pt idx="2">
                  <c:v>03-01-2025</c:v>
                </c:pt>
              </c:strCache>
            </c:strRef>
          </c:cat>
          <c:val>
            <c:numRef>
              <c:f>Sheet14!$B$2:$B$5</c:f>
              <c:numCache>
                <c:formatCode>General</c:formatCode>
                <c:ptCount val="3"/>
                <c:pt idx="0">
                  <c:v>500</c:v>
                </c:pt>
                <c:pt idx="1">
                  <c:v>400</c:v>
                </c:pt>
                <c:pt idx="2">
                  <c:v>600</c:v>
                </c:pt>
              </c:numCache>
            </c:numRef>
          </c:val>
          <c:extLst>
            <c:ext xmlns:c16="http://schemas.microsoft.com/office/drawing/2014/chart" uri="{C3380CC4-5D6E-409C-BE32-E72D297353CC}">
              <c16:uniqueId val="{00000000-59F9-41B1-958C-4FAC484E853F}"/>
            </c:ext>
          </c:extLst>
        </c:ser>
        <c:ser>
          <c:idx val="1"/>
          <c:order val="1"/>
          <c:tx>
            <c:strRef>
              <c:f>Sheet14!$C$1</c:f>
              <c:strCache>
                <c:ptCount val="1"/>
                <c:pt idx="0">
                  <c:v>Sum of Organic Search</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Sheet14!$A$2:$A$5</c:f>
              <c:strCache>
                <c:ptCount val="3"/>
                <c:pt idx="0">
                  <c:v>01-01-2025</c:v>
                </c:pt>
                <c:pt idx="1">
                  <c:v>02-01-2025</c:v>
                </c:pt>
                <c:pt idx="2">
                  <c:v>03-01-2025</c:v>
                </c:pt>
              </c:strCache>
            </c:strRef>
          </c:cat>
          <c:val>
            <c:numRef>
              <c:f>Sheet14!$C$2:$C$5</c:f>
              <c:numCache>
                <c:formatCode>General</c:formatCode>
                <c:ptCount val="3"/>
                <c:pt idx="0">
                  <c:v>700</c:v>
                </c:pt>
                <c:pt idx="1">
                  <c:v>600</c:v>
                </c:pt>
                <c:pt idx="2">
                  <c:v>900</c:v>
                </c:pt>
              </c:numCache>
            </c:numRef>
          </c:val>
          <c:extLst>
            <c:ext xmlns:c16="http://schemas.microsoft.com/office/drawing/2014/chart" uri="{C3380CC4-5D6E-409C-BE32-E72D297353CC}">
              <c16:uniqueId val="{00000001-59F9-41B1-958C-4FAC484E853F}"/>
            </c:ext>
          </c:extLst>
        </c:ser>
        <c:ser>
          <c:idx val="2"/>
          <c:order val="2"/>
          <c:tx>
            <c:strRef>
              <c:f>Sheet14!$D$1</c:f>
              <c:strCache>
                <c:ptCount val="1"/>
                <c:pt idx="0">
                  <c:v>Sum of Paid Search</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Sheet14!$A$2:$A$5</c:f>
              <c:strCache>
                <c:ptCount val="3"/>
                <c:pt idx="0">
                  <c:v>01-01-2025</c:v>
                </c:pt>
                <c:pt idx="1">
                  <c:v>02-01-2025</c:v>
                </c:pt>
                <c:pt idx="2">
                  <c:v>03-01-2025</c:v>
                </c:pt>
              </c:strCache>
            </c:strRef>
          </c:cat>
          <c:val>
            <c:numRef>
              <c:f>Sheet14!$D$2:$D$5</c:f>
              <c:numCache>
                <c:formatCode>General</c:formatCode>
                <c:ptCount val="3"/>
                <c:pt idx="0">
                  <c:v>200</c:v>
                </c:pt>
                <c:pt idx="1">
                  <c:v>150</c:v>
                </c:pt>
                <c:pt idx="2">
                  <c:v>150</c:v>
                </c:pt>
              </c:numCache>
            </c:numRef>
          </c:val>
          <c:extLst>
            <c:ext xmlns:c16="http://schemas.microsoft.com/office/drawing/2014/chart" uri="{C3380CC4-5D6E-409C-BE32-E72D297353CC}">
              <c16:uniqueId val="{00000002-59F9-41B1-958C-4FAC484E853F}"/>
            </c:ext>
          </c:extLst>
        </c:ser>
        <c:ser>
          <c:idx val="3"/>
          <c:order val="3"/>
          <c:tx>
            <c:strRef>
              <c:f>Sheet14!$E$1</c:f>
              <c:strCache>
                <c:ptCount val="1"/>
                <c:pt idx="0">
                  <c:v>Sum of Referral Traffic</c:v>
                </c:pt>
              </c:strCache>
            </c:strRef>
          </c:tx>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Sheet14!$A$2:$A$5</c:f>
              <c:strCache>
                <c:ptCount val="3"/>
                <c:pt idx="0">
                  <c:v>01-01-2025</c:v>
                </c:pt>
                <c:pt idx="1">
                  <c:v>02-01-2025</c:v>
                </c:pt>
                <c:pt idx="2">
                  <c:v>03-01-2025</c:v>
                </c:pt>
              </c:strCache>
            </c:strRef>
          </c:cat>
          <c:val>
            <c:numRef>
              <c:f>Sheet14!$E$2:$E$5</c:f>
              <c:numCache>
                <c:formatCode>General</c:formatCode>
                <c:ptCount val="3"/>
                <c:pt idx="0">
                  <c:v>50</c:v>
                </c:pt>
                <c:pt idx="1">
                  <c:v>50</c:v>
                </c:pt>
                <c:pt idx="2">
                  <c:v>30</c:v>
                </c:pt>
              </c:numCache>
            </c:numRef>
          </c:val>
          <c:extLst>
            <c:ext xmlns:c16="http://schemas.microsoft.com/office/drawing/2014/chart" uri="{C3380CC4-5D6E-409C-BE32-E72D297353CC}">
              <c16:uniqueId val="{00000003-59F9-41B1-958C-4FAC484E853F}"/>
            </c:ext>
          </c:extLst>
        </c:ser>
        <c:ser>
          <c:idx val="4"/>
          <c:order val="4"/>
          <c:tx>
            <c:strRef>
              <c:f>Sheet14!$F$1</c:f>
              <c:strCache>
                <c:ptCount val="1"/>
                <c:pt idx="0">
                  <c:v>Sum of Social Media Traffic</c:v>
                </c:pt>
              </c:strCache>
            </c:strRef>
          </c:tx>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Sheet14!$A$2:$A$5</c:f>
              <c:strCache>
                <c:ptCount val="3"/>
                <c:pt idx="0">
                  <c:v>01-01-2025</c:v>
                </c:pt>
                <c:pt idx="1">
                  <c:v>02-01-2025</c:v>
                </c:pt>
                <c:pt idx="2">
                  <c:v>03-01-2025</c:v>
                </c:pt>
              </c:strCache>
            </c:strRef>
          </c:cat>
          <c:val>
            <c:numRef>
              <c:f>Sheet14!$F$2:$F$5</c:f>
              <c:numCache>
                <c:formatCode>General</c:formatCode>
                <c:ptCount val="3"/>
                <c:pt idx="0">
                  <c:v>50</c:v>
                </c:pt>
                <c:pt idx="1">
                  <c:v>100</c:v>
                </c:pt>
                <c:pt idx="2">
                  <c:v>20</c:v>
                </c:pt>
              </c:numCache>
            </c:numRef>
          </c:val>
          <c:extLst>
            <c:ext xmlns:c16="http://schemas.microsoft.com/office/drawing/2014/chart" uri="{C3380CC4-5D6E-409C-BE32-E72D297353CC}">
              <c16:uniqueId val="{00000004-59F9-41B1-958C-4FAC484E853F}"/>
            </c:ext>
          </c:extLst>
        </c:ser>
        <c:dLbls>
          <c:showLegendKey val="0"/>
          <c:showVal val="0"/>
          <c:showCatName val="0"/>
          <c:showSerName val="0"/>
          <c:showPercent val="0"/>
          <c:showBubbleSize val="0"/>
        </c:dLbls>
        <c:gapWidth val="150"/>
        <c:shape val="box"/>
        <c:axId val="-1347810320"/>
        <c:axId val="-1346459424"/>
        <c:axId val="0"/>
      </c:bar3DChart>
      <c:catAx>
        <c:axId val="-1347810320"/>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346459424"/>
        <c:crosses val="autoZero"/>
        <c:auto val="1"/>
        <c:lblAlgn val="ctr"/>
        <c:lblOffset val="100"/>
        <c:noMultiLvlLbl val="0"/>
      </c:catAx>
      <c:valAx>
        <c:axId val="-1346459424"/>
        <c:scaling>
          <c:orientation val="minMax"/>
        </c:scaling>
        <c:delete val="0"/>
        <c:axPos val="b"/>
        <c:majorGridlines>
          <c:spPr>
            <a:ln w="9525" cap="flat" cmpd="sng" algn="ctr">
              <a:solidFill>
                <a:schemeClr val="dk1">
                  <a:lumMod val="50000"/>
                  <a:lumOff val="5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347810320"/>
        <c:crosses val="autoZero"/>
        <c:crossBetween val="between"/>
      </c:valAx>
      <c:spPr>
        <a:noFill/>
        <a:ln>
          <a:noFill/>
        </a:ln>
        <a:effectLst/>
      </c:spPr>
    </c:plotArea>
    <c:legend>
      <c:legendPos val="b"/>
      <c:layout>
        <c:manualLayout>
          <c:xMode val="edge"/>
          <c:yMode val="edge"/>
          <c:x val="5.0769903762029689E-3"/>
          <c:y val="0.78400517643627876"/>
          <c:w val="0.98706824146981631"/>
          <c:h val="0.18821704578594339"/>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[practice data 911.xlsx]Sheet15!PivotTable10</c:name>
    <c:fmtId val="104"/>
  </c:pivotSource>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Sheet15!$B$1</c:f>
              <c:strCache>
                <c:ptCount val="1"/>
                <c:pt idx="0">
                  <c:v>Total</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Sheet15!$A$2:$A$5</c:f>
              <c:strCache>
                <c:ptCount val="3"/>
                <c:pt idx="0">
                  <c:v>Desktop</c:v>
                </c:pt>
                <c:pt idx="1">
                  <c:v>Mobile</c:v>
                </c:pt>
                <c:pt idx="2">
                  <c:v>Tablet</c:v>
                </c:pt>
              </c:strCache>
            </c:strRef>
          </c:cat>
          <c:val>
            <c:numRef>
              <c:f>Sheet15!$B$2:$B$5</c:f>
              <c:numCache>
                <c:formatCode>General</c:formatCode>
                <c:ptCount val="3"/>
                <c:pt idx="0">
                  <c:v>2500</c:v>
                </c:pt>
                <c:pt idx="1">
                  <c:v>900</c:v>
                </c:pt>
                <c:pt idx="2">
                  <c:v>200</c:v>
                </c:pt>
              </c:numCache>
            </c:numRef>
          </c:val>
          <c:extLst>
            <c:ext xmlns:c16="http://schemas.microsoft.com/office/drawing/2014/chart" uri="{C3380CC4-5D6E-409C-BE32-E72D297353CC}">
              <c16:uniqueId val="{00000000-C6FA-4E76-A2DC-25AF403A8671}"/>
            </c:ext>
          </c:extLst>
        </c:ser>
        <c:dLbls>
          <c:showLegendKey val="0"/>
          <c:showVal val="0"/>
          <c:showCatName val="0"/>
          <c:showSerName val="0"/>
          <c:showPercent val="0"/>
          <c:showBubbleSize val="0"/>
        </c:dLbls>
        <c:gapWidth val="100"/>
        <c:overlap val="-24"/>
        <c:axId val="-1346455616"/>
        <c:axId val="-1346451264"/>
      </c:barChart>
      <c:catAx>
        <c:axId val="-1346455616"/>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346451264"/>
        <c:crosses val="autoZero"/>
        <c:auto val="1"/>
        <c:lblAlgn val="ctr"/>
        <c:lblOffset val="100"/>
        <c:noMultiLvlLbl val="0"/>
      </c:catAx>
      <c:valAx>
        <c:axId val="-1346451264"/>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346455616"/>
        <c:crosses val="autoZero"/>
        <c:crossBetween val="between"/>
      </c:valAx>
      <c:spPr>
        <a:noFill/>
        <a:ln>
          <a:noFill/>
        </a:ln>
        <a:effectLst/>
      </c:spPr>
    </c:plotArea>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[practice data 911.xlsx]Sheet11!PivotTable2</c:name>
    <c:fmtId val="63"/>
  </c:pivotSource>
  <c:chart>
    <c:autoTitleDeleted val="1"/>
    <c:pivotFmts>
      <c:pivotFmt>
        <c:idx val="0"/>
      </c:pivotFmt>
      <c:pivotFmt>
        <c:idx val="1"/>
      </c:pivotFmt>
      <c:pivotFmt>
        <c:idx val="2"/>
      </c:pivotFmt>
      <c:pivotFmt>
        <c:idx val="3"/>
      </c:pivotFmt>
      <c:pivotFmt>
        <c:idx val="4"/>
      </c:pivotFmt>
      <c:pivotFmt>
        <c:idx val="5"/>
      </c:pivotFmt>
      <c:pivotFmt>
        <c:idx val="6"/>
      </c:pivotFmt>
      <c:pivotFmt>
        <c:idx val="7"/>
      </c:pivotFmt>
      <c:pivotFmt>
        <c:idx val="8"/>
        <c:spPr>
          <a:solidFill>
            <a:schemeClr val="accent5">
              <a:alpha val="88000"/>
            </a:schemeClr>
          </a:solidFill>
          <a:ln>
            <a:solidFill>
              <a:schemeClr val="accent5">
                <a:lumMod val="50000"/>
              </a:schemeClr>
            </a:solidFill>
          </a:ln>
          <a:effectLst/>
          <a:scene3d>
            <a:camera prst="orthographicFront"/>
            <a:lightRig rig="threePt" dir="t"/>
          </a:scene3d>
          <a:sp3d prstMaterial="flat">
            <a:contourClr>
              <a:schemeClr val="accent5">
                <a:lumMod val="50000"/>
              </a:schemeClr>
            </a:contourClr>
          </a:sp3d>
        </c:spPr>
        <c:marker>
          <c:symbol val="none"/>
        </c:marker>
        <c:dLbl>
          <c:idx val="0"/>
          <c:spPr>
            <a:solidFill>
              <a:schemeClr val="accent5">
                <a:tint val="58000"/>
                <a:alpha val="30000"/>
              </a:schemeClr>
            </a:solidFill>
            <a:ln>
              <a:solidFill>
                <a:schemeClr val="lt1">
                  <a:alpha val="50000"/>
                </a:scheme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5">
              <a:alpha val="88000"/>
            </a:schemeClr>
          </a:solidFill>
          <a:ln>
            <a:solidFill>
              <a:schemeClr val="accent5">
                <a:lumMod val="50000"/>
              </a:schemeClr>
            </a:solidFill>
          </a:ln>
          <a:effectLst/>
          <a:scene3d>
            <a:camera prst="orthographicFront"/>
            <a:lightRig rig="threePt" dir="t"/>
          </a:scene3d>
          <a:sp3d prstMaterial="flat">
            <a:contourClr>
              <a:schemeClr val="accent5">
                <a:lumMod val="50000"/>
              </a:schemeClr>
            </a:contourClr>
          </a:sp3d>
        </c:spPr>
        <c:marker>
          <c:symbol val="none"/>
        </c:marker>
        <c:dLbl>
          <c:idx val="0"/>
          <c:spPr>
            <a:solidFill>
              <a:schemeClr val="accent5">
                <a:tint val="86000"/>
                <a:alpha val="30000"/>
              </a:schemeClr>
            </a:solidFill>
            <a:ln>
              <a:solidFill>
                <a:schemeClr val="lt1">
                  <a:alpha val="50000"/>
                </a:scheme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5">
              <a:alpha val="88000"/>
            </a:schemeClr>
          </a:solidFill>
          <a:ln>
            <a:solidFill>
              <a:schemeClr val="accent5">
                <a:lumMod val="50000"/>
              </a:schemeClr>
            </a:solidFill>
          </a:ln>
          <a:effectLst/>
          <a:scene3d>
            <a:camera prst="orthographicFront"/>
            <a:lightRig rig="threePt" dir="t"/>
          </a:scene3d>
          <a:sp3d prstMaterial="flat">
            <a:contourClr>
              <a:schemeClr val="accent5">
                <a:lumMod val="50000"/>
              </a:schemeClr>
            </a:contourClr>
          </a:sp3d>
        </c:spPr>
        <c:marker>
          <c:symbol val="none"/>
        </c:marker>
        <c:dLbl>
          <c:idx val="0"/>
          <c:spPr>
            <a:solidFill>
              <a:schemeClr val="accent5">
                <a:shade val="86000"/>
                <a:alpha val="30000"/>
              </a:schemeClr>
            </a:solidFill>
            <a:ln>
              <a:solidFill>
                <a:schemeClr val="lt1">
                  <a:alpha val="50000"/>
                </a:scheme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5">
              <a:alpha val="88000"/>
            </a:schemeClr>
          </a:solidFill>
          <a:ln>
            <a:solidFill>
              <a:schemeClr val="accent5">
                <a:lumMod val="50000"/>
              </a:schemeClr>
            </a:solidFill>
          </a:ln>
          <a:effectLst/>
          <a:scene3d>
            <a:camera prst="orthographicFront"/>
            <a:lightRig rig="threePt" dir="t"/>
          </a:scene3d>
          <a:sp3d prstMaterial="flat">
            <a:contourClr>
              <a:schemeClr val="accent5">
                <a:lumMod val="50000"/>
              </a:schemeClr>
            </a:contourClr>
          </a:sp3d>
        </c:spPr>
        <c:marker>
          <c:symbol val="none"/>
        </c:marker>
        <c:dLbl>
          <c:idx val="0"/>
          <c:spPr>
            <a:solidFill>
              <a:schemeClr val="accent5">
                <a:shade val="58000"/>
                <a:alpha val="30000"/>
              </a:schemeClr>
            </a:solidFill>
            <a:ln>
              <a:solidFill>
                <a:schemeClr val="lt1">
                  <a:alpha val="50000"/>
                </a:scheme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solidFill>
          <a:schemeClr val="bg2">
            <a:lumMod val="75000"/>
            <a:alpha val="27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Sheet11!$B$3</c:f>
              <c:strCache>
                <c:ptCount val="1"/>
                <c:pt idx="0">
                  <c:v>Sum of Total Visits</c:v>
                </c:pt>
              </c:strCache>
            </c:strRef>
          </c:tx>
          <c:spPr>
            <a:solidFill>
              <a:schemeClr val="accent5">
                <a:tint val="58000"/>
                <a:alpha val="88000"/>
              </a:schemeClr>
            </a:solidFill>
            <a:ln>
              <a:solidFill>
                <a:schemeClr val="accent5">
                  <a:tint val="58000"/>
                  <a:lumMod val="50000"/>
                </a:schemeClr>
              </a:solidFill>
            </a:ln>
            <a:effectLst/>
            <a:scene3d>
              <a:camera prst="orthographicFront"/>
              <a:lightRig rig="threePt" dir="t"/>
            </a:scene3d>
            <a:sp3d prstMaterial="flat">
              <a:contourClr>
                <a:schemeClr val="accent5">
                  <a:tint val="58000"/>
                  <a:lumMod val="50000"/>
                </a:schemeClr>
              </a:contourClr>
            </a:sp3d>
          </c:spPr>
          <c:invertIfNegative val="0"/>
          <c:dLbls>
            <c:spPr>
              <a:solidFill>
                <a:schemeClr val="accent5">
                  <a:tint val="58000"/>
                  <a:alpha val="30000"/>
                </a:schemeClr>
              </a:solidFill>
              <a:ln>
                <a:solidFill>
                  <a:schemeClr val="lt1">
                    <a:alpha val="50000"/>
                  </a:scheme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Sheet11!$A$4:$A$7</c:f>
              <c:strCache>
                <c:ptCount val="3"/>
                <c:pt idx="0">
                  <c:v>01-01-2025</c:v>
                </c:pt>
                <c:pt idx="1">
                  <c:v>02-01-2025</c:v>
                </c:pt>
                <c:pt idx="2">
                  <c:v>03-01-2025</c:v>
                </c:pt>
              </c:strCache>
            </c:strRef>
          </c:cat>
          <c:val>
            <c:numRef>
              <c:f>Sheet11!$B$4:$B$7</c:f>
              <c:numCache>
                <c:formatCode>General</c:formatCode>
                <c:ptCount val="3"/>
                <c:pt idx="0">
                  <c:v>1500</c:v>
                </c:pt>
                <c:pt idx="1">
                  <c:v>1200</c:v>
                </c:pt>
                <c:pt idx="2">
                  <c:v>1700</c:v>
                </c:pt>
              </c:numCache>
            </c:numRef>
          </c:val>
          <c:extLst>
            <c:ext xmlns:c16="http://schemas.microsoft.com/office/drawing/2014/chart" uri="{C3380CC4-5D6E-409C-BE32-E72D297353CC}">
              <c16:uniqueId val="{00000000-05DF-448F-99B2-C5E7F68B961D}"/>
            </c:ext>
          </c:extLst>
        </c:ser>
        <c:ser>
          <c:idx val="1"/>
          <c:order val="1"/>
          <c:tx>
            <c:strRef>
              <c:f>Sheet11!$C$3</c:f>
              <c:strCache>
                <c:ptCount val="1"/>
                <c:pt idx="0">
                  <c:v>Sum of Page Views</c:v>
                </c:pt>
              </c:strCache>
            </c:strRef>
          </c:tx>
          <c:spPr>
            <a:solidFill>
              <a:schemeClr val="accent5">
                <a:tint val="86000"/>
                <a:alpha val="88000"/>
              </a:schemeClr>
            </a:solidFill>
            <a:ln>
              <a:solidFill>
                <a:schemeClr val="accent5">
                  <a:tint val="86000"/>
                  <a:lumMod val="50000"/>
                </a:schemeClr>
              </a:solidFill>
            </a:ln>
            <a:effectLst/>
            <a:scene3d>
              <a:camera prst="orthographicFront"/>
              <a:lightRig rig="threePt" dir="t"/>
            </a:scene3d>
            <a:sp3d prstMaterial="flat">
              <a:contourClr>
                <a:schemeClr val="accent5">
                  <a:tint val="86000"/>
                  <a:lumMod val="50000"/>
                </a:schemeClr>
              </a:contourClr>
            </a:sp3d>
          </c:spPr>
          <c:invertIfNegative val="0"/>
          <c:dLbls>
            <c:spPr>
              <a:solidFill>
                <a:schemeClr val="accent5">
                  <a:tint val="86000"/>
                  <a:alpha val="30000"/>
                </a:schemeClr>
              </a:solidFill>
              <a:ln>
                <a:solidFill>
                  <a:schemeClr val="lt1">
                    <a:alpha val="50000"/>
                  </a:scheme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Sheet11!$A$4:$A$7</c:f>
              <c:strCache>
                <c:ptCount val="3"/>
                <c:pt idx="0">
                  <c:v>01-01-2025</c:v>
                </c:pt>
                <c:pt idx="1">
                  <c:v>02-01-2025</c:v>
                </c:pt>
                <c:pt idx="2">
                  <c:v>03-01-2025</c:v>
                </c:pt>
              </c:strCache>
            </c:strRef>
          </c:cat>
          <c:val>
            <c:numRef>
              <c:f>Sheet11!$C$4:$C$7</c:f>
              <c:numCache>
                <c:formatCode>General</c:formatCode>
                <c:ptCount val="3"/>
                <c:pt idx="0">
                  <c:v>3000</c:v>
                </c:pt>
                <c:pt idx="1">
                  <c:v>2600</c:v>
                </c:pt>
                <c:pt idx="2">
                  <c:v>3500</c:v>
                </c:pt>
              </c:numCache>
            </c:numRef>
          </c:val>
          <c:extLst>
            <c:ext xmlns:c16="http://schemas.microsoft.com/office/drawing/2014/chart" uri="{C3380CC4-5D6E-409C-BE32-E72D297353CC}">
              <c16:uniqueId val="{00000001-05DF-448F-99B2-C5E7F68B961D}"/>
            </c:ext>
          </c:extLst>
        </c:ser>
        <c:ser>
          <c:idx val="2"/>
          <c:order val="2"/>
          <c:tx>
            <c:strRef>
              <c:f>Sheet11!$D$3</c:f>
              <c:strCache>
                <c:ptCount val="1"/>
                <c:pt idx="0">
                  <c:v>Sum of New Visitors</c:v>
                </c:pt>
              </c:strCache>
            </c:strRef>
          </c:tx>
          <c:spPr>
            <a:solidFill>
              <a:schemeClr val="accent5">
                <a:shade val="86000"/>
                <a:alpha val="88000"/>
              </a:schemeClr>
            </a:solidFill>
            <a:ln>
              <a:solidFill>
                <a:schemeClr val="accent5">
                  <a:shade val="86000"/>
                  <a:lumMod val="50000"/>
                </a:schemeClr>
              </a:solidFill>
            </a:ln>
            <a:effectLst/>
            <a:scene3d>
              <a:camera prst="orthographicFront"/>
              <a:lightRig rig="threePt" dir="t"/>
            </a:scene3d>
            <a:sp3d prstMaterial="flat">
              <a:contourClr>
                <a:schemeClr val="accent5">
                  <a:shade val="86000"/>
                  <a:lumMod val="50000"/>
                </a:schemeClr>
              </a:contourClr>
            </a:sp3d>
          </c:spPr>
          <c:invertIfNegative val="0"/>
          <c:dLbls>
            <c:spPr>
              <a:solidFill>
                <a:schemeClr val="accent5">
                  <a:shade val="86000"/>
                  <a:alpha val="30000"/>
                </a:schemeClr>
              </a:solidFill>
              <a:ln>
                <a:solidFill>
                  <a:schemeClr val="lt1">
                    <a:alpha val="50000"/>
                  </a:scheme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Sheet11!$A$4:$A$7</c:f>
              <c:strCache>
                <c:ptCount val="3"/>
                <c:pt idx="0">
                  <c:v>01-01-2025</c:v>
                </c:pt>
                <c:pt idx="1">
                  <c:v>02-01-2025</c:v>
                </c:pt>
                <c:pt idx="2">
                  <c:v>03-01-2025</c:v>
                </c:pt>
              </c:strCache>
            </c:strRef>
          </c:cat>
          <c:val>
            <c:numRef>
              <c:f>Sheet11!$D$4:$D$7</c:f>
              <c:numCache>
                <c:formatCode>General</c:formatCode>
                <c:ptCount val="3"/>
                <c:pt idx="0">
                  <c:v>1200</c:v>
                </c:pt>
                <c:pt idx="1">
                  <c:v>900</c:v>
                </c:pt>
                <c:pt idx="2">
                  <c:v>1400</c:v>
                </c:pt>
              </c:numCache>
            </c:numRef>
          </c:val>
          <c:extLst>
            <c:ext xmlns:c16="http://schemas.microsoft.com/office/drawing/2014/chart" uri="{C3380CC4-5D6E-409C-BE32-E72D297353CC}">
              <c16:uniqueId val="{00000002-05DF-448F-99B2-C5E7F68B961D}"/>
            </c:ext>
          </c:extLst>
        </c:ser>
        <c:ser>
          <c:idx val="3"/>
          <c:order val="3"/>
          <c:tx>
            <c:strRef>
              <c:f>Sheet11!$E$3</c:f>
              <c:strCache>
                <c:ptCount val="1"/>
                <c:pt idx="0">
                  <c:v>Sum of Returning Visitors</c:v>
                </c:pt>
              </c:strCache>
            </c:strRef>
          </c:tx>
          <c:spPr>
            <a:solidFill>
              <a:schemeClr val="accent5">
                <a:shade val="58000"/>
                <a:alpha val="88000"/>
              </a:schemeClr>
            </a:solidFill>
            <a:ln>
              <a:solidFill>
                <a:schemeClr val="accent5">
                  <a:shade val="58000"/>
                  <a:lumMod val="50000"/>
                </a:schemeClr>
              </a:solidFill>
            </a:ln>
            <a:effectLst/>
            <a:scene3d>
              <a:camera prst="orthographicFront"/>
              <a:lightRig rig="threePt" dir="t"/>
            </a:scene3d>
            <a:sp3d prstMaterial="flat">
              <a:contourClr>
                <a:schemeClr val="accent5">
                  <a:shade val="58000"/>
                  <a:lumMod val="50000"/>
                </a:schemeClr>
              </a:contourClr>
            </a:sp3d>
          </c:spPr>
          <c:invertIfNegative val="0"/>
          <c:dLbls>
            <c:spPr>
              <a:solidFill>
                <a:schemeClr val="accent5">
                  <a:shade val="58000"/>
                  <a:alpha val="30000"/>
                </a:schemeClr>
              </a:solidFill>
              <a:ln>
                <a:solidFill>
                  <a:schemeClr val="lt1">
                    <a:alpha val="50000"/>
                  </a:scheme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Sheet11!$A$4:$A$7</c:f>
              <c:strCache>
                <c:ptCount val="3"/>
                <c:pt idx="0">
                  <c:v>01-01-2025</c:v>
                </c:pt>
                <c:pt idx="1">
                  <c:v>02-01-2025</c:v>
                </c:pt>
                <c:pt idx="2">
                  <c:v>03-01-2025</c:v>
                </c:pt>
              </c:strCache>
            </c:strRef>
          </c:cat>
          <c:val>
            <c:numRef>
              <c:f>Sheet11!$E$4:$E$7</c:f>
              <c:numCache>
                <c:formatCode>General</c:formatCode>
                <c:ptCount val="3"/>
                <c:pt idx="0">
                  <c:v>300</c:v>
                </c:pt>
                <c:pt idx="1">
                  <c:v>300</c:v>
                </c:pt>
                <c:pt idx="2">
                  <c:v>300</c:v>
                </c:pt>
              </c:numCache>
            </c:numRef>
          </c:val>
          <c:extLst>
            <c:ext xmlns:c16="http://schemas.microsoft.com/office/drawing/2014/chart" uri="{C3380CC4-5D6E-409C-BE32-E72D297353CC}">
              <c16:uniqueId val="{00000003-05DF-448F-99B2-C5E7F68B961D}"/>
            </c:ext>
          </c:extLst>
        </c:ser>
        <c:dLbls>
          <c:showLegendKey val="0"/>
          <c:showVal val="1"/>
          <c:showCatName val="0"/>
          <c:showSerName val="0"/>
          <c:showPercent val="0"/>
          <c:showBubbleSize val="0"/>
        </c:dLbls>
        <c:gapWidth val="84"/>
        <c:gapDepth val="53"/>
        <c:shape val="box"/>
        <c:axId val="-1346457248"/>
        <c:axId val="-1346449088"/>
        <c:axId val="0"/>
      </c:bar3DChart>
      <c:catAx>
        <c:axId val="-1346457248"/>
        <c:scaling>
          <c:orientation val="minMax"/>
        </c:scaling>
        <c:delete val="0"/>
        <c:axPos val="b"/>
        <c:title>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346449088"/>
        <c:crosses val="autoZero"/>
        <c:auto val="1"/>
        <c:lblAlgn val="ctr"/>
        <c:lblOffset val="100"/>
        <c:noMultiLvlLbl val="0"/>
      </c:catAx>
      <c:valAx>
        <c:axId val="-1346449088"/>
        <c:scaling>
          <c:orientation val="minMax"/>
        </c:scaling>
        <c:delete val="1"/>
        <c:axPos val="l"/>
        <c:title>
          <c:overlay val="0"/>
          <c:spPr>
            <a:noFill/>
            <a:ln>
              <a:noFill/>
            </a:ln>
            <a:effectLst/>
          </c:spPr>
          <c:txPr>
            <a:bodyPr rot="-54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title>
        <c:numFmt formatCode="General" sourceLinked="1"/>
        <c:majorTickMark val="out"/>
        <c:minorTickMark val="none"/>
        <c:tickLblPos val="nextTo"/>
        <c:crossAx val="-13464572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800" b="0" i="0" u="none" strike="noStrike" kern="1200" baseline="0">
              <a:solidFill>
                <a:schemeClr val="lt1">
                  <a:lumMod val="75000"/>
                </a:schemeClr>
              </a:solidFill>
              <a:latin typeface="+mn-lt"/>
              <a:ea typeface="+mn-ea"/>
              <a:cs typeface="+mn-cs"/>
            </a:defRPr>
          </a:pPr>
          <a:endParaRPr lang="en-US"/>
        </a:p>
      </c:txPr>
    </c:legend>
    <c:plotVisOnly val="1"/>
    <c:dispBlanksAs val="gap"/>
    <c:showDLblsOverMax val="0"/>
  </c:chart>
  <c:spPr>
    <a:solidFill>
      <a:schemeClr val="dk1">
        <a:lumMod val="75000"/>
        <a:lumOff val="25000"/>
      </a:schemeClr>
    </a:solidFill>
    <a:ln w="6350" cap="flat" cmpd="sng" algn="ctr">
      <a:solidFill>
        <a:schemeClr val="dk1">
          <a:tint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[practice data 911.xlsx]Sheet14!PivotTable8</c:name>
    <c:fmtId val="36"/>
  </c:pivotSource>
  <c:chart>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9525">
              <a:solidFill>
                <a:schemeClr val="accent5"/>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w="9525">
              <a:solidFill>
                <a:schemeClr val="accent1">
                  <a:lumMod val="6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w="9525">
              <a:solidFill>
                <a:schemeClr val="accent3">
                  <a:lumMod val="6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24955334400252788"/>
          <c:y val="0.14509584275013787"/>
          <c:w val="0.69455774278215221"/>
          <c:h val="0.60355242053076708"/>
        </c:manualLayout>
      </c:layout>
      <c:bar3DChart>
        <c:barDir val="bar"/>
        <c:grouping val="clustered"/>
        <c:varyColors val="0"/>
        <c:ser>
          <c:idx val="0"/>
          <c:order val="0"/>
          <c:tx>
            <c:strRef>
              <c:f>Sheet14!$B$1</c:f>
              <c:strCache>
                <c:ptCount val="1"/>
                <c:pt idx="0">
                  <c:v>Sum of Direct Traffic</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Sheet14!$A$2:$A$5</c:f>
              <c:strCache>
                <c:ptCount val="3"/>
                <c:pt idx="0">
                  <c:v>01-01-2025</c:v>
                </c:pt>
                <c:pt idx="1">
                  <c:v>02-01-2025</c:v>
                </c:pt>
                <c:pt idx="2">
                  <c:v>03-01-2025</c:v>
                </c:pt>
              </c:strCache>
            </c:strRef>
          </c:cat>
          <c:val>
            <c:numRef>
              <c:f>Sheet14!$B$2:$B$5</c:f>
              <c:numCache>
                <c:formatCode>General</c:formatCode>
                <c:ptCount val="3"/>
                <c:pt idx="0">
                  <c:v>500</c:v>
                </c:pt>
                <c:pt idx="1">
                  <c:v>400</c:v>
                </c:pt>
                <c:pt idx="2">
                  <c:v>600</c:v>
                </c:pt>
              </c:numCache>
            </c:numRef>
          </c:val>
          <c:extLst>
            <c:ext xmlns:c16="http://schemas.microsoft.com/office/drawing/2014/chart" uri="{C3380CC4-5D6E-409C-BE32-E72D297353CC}">
              <c16:uniqueId val="{00000000-BE8A-4144-A117-0D0613D925C2}"/>
            </c:ext>
          </c:extLst>
        </c:ser>
        <c:ser>
          <c:idx val="1"/>
          <c:order val="1"/>
          <c:tx>
            <c:strRef>
              <c:f>Sheet14!$C$1</c:f>
              <c:strCache>
                <c:ptCount val="1"/>
                <c:pt idx="0">
                  <c:v>Sum of Organic Search</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Sheet14!$A$2:$A$5</c:f>
              <c:strCache>
                <c:ptCount val="3"/>
                <c:pt idx="0">
                  <c:v>01-01-2025</c:v>
                </c:pt>
                <c:pt idx="1">
                  <c:v>02-01-2025</c:v>
                </c:pt>
                <c:pt idx="2">
                  <c:v>03-01-2025</c:v>
                </c:pt>
              </c:strCache>
            </c:strRef>
          </c:cat>
          <c:val>
            <c:numRef>
              <c:f>Sheet14!$C$2:$C$5</c:f>
              <c:numCache>
                <c:formatCode>General</c:formatCode>
                <c:ptCount val="3"/>
                <c:pt idx="0">
                  <c:v>700</c:v>
                </c:pt>
                <c:pt idx="1">
                  <c:v>600</c:v>
                </c:pt>
                <c:pt idx="2">
                  <c:v>900</c:v>
                </c:pt>
              </c:numCache>
            </c:numRef>
          </c:val>
          <c:extLst>
            <c:ext xmlns:c16="http://schemas.microsoft.com/office/drawing/2014/chart" uri="{C3380CC4-5D6E-409C-BE32-E72D297353CC}">
              <c16:uniqueId val="{00000001-BE8A-4144-A117-0D0613D925C2}"/>
            </c:ext>
          </c:extLst>
        </c:ser>
        <c:ser>
          <c:idx val="2"/>
          <c:order val="2"/>
          <c:tx>
            <c:strRef>
              <c:f>Sheet14!$D$1</c:f>
              <c:strCache>
                <c:ptCount val="1"/>
                <c:pt idx="0">
                  <c:v>Sum of Paid Search</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Sheet14!$A$2:$A$5</c:f>
              <c:strCache>
                <c:ptCount val="3"/>
                <c:pt idx="0">
                  <c:v>01-01-2025</c:v>
                </c:pt>
                <c:pt idx="1">
                  <c:v>02-01-2025</c:v>
                </c:pt>
                <c:pt idx="2">
                  <c:v>03-01-2025</c:v>
                </c:pt>
              </c:strCache>
            </c:strRef>
          </c:cat>
          <c:val>
            <c:numRef>
              <c:f>Sheet14!$D$2:$D$5</c:f>
              <c:numCache>
                <c:formatCode>General</c:formatCode>
                <c:ptCount val="3"/>
                <c:pt idx="0">
                  <c:v>200</c:v>
                </c:pt>
                <c:pt idx="1">
                  <c:v>150</c:v>
                </c:pt>
                <c:pt idx="2">
                  <c:v>150</c:v>
                </c:pt>
              </c:numCache>
            </c:numRef>
          </c:val>
          <c:extLst>
            <c:ext xmlns:c16="http://schemas.microsoft.com/office/drawing/2014/chart" uri="{C3380CC4-5D6E-409C-BE32-E72D297353CC}">
              <c16:uniqueId val="{00000002-BE8A-4144-A117-0D0613D925C2}"/>
            </c:ext>
          </c:extLst>
        </c:ser>
        <c:ser>
          <c:idx val="3"/>
          <c:order val="3"/>
          <c:tx>
            <c:strRef>
              <c:f>Sheet14!$E$1</c:f>
              <c:strCache>
                <c:ptCount val="1"/>
                <c:pt idx="0">
                  <c:v>Sum of Referral Traffic</c:v>
                </c:pt>
              </c:strCache>
            </c:strRef>
          </c:tx>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Sheet14!$A$2:$A$5</c:f>
              <c:strCache>
                <c:ptCount val="3"/>
                <c:pt idx="0">
                  <c:v>01-01-2025</c:v>
                </c:pt>
                <c:pt idx="1">
                  <c:v>02-01-2025</c:v>
                </c:pt>
                <c:pt idx="2">
                  <c:v>03-01-2025</c:v>
                </c:pt>
              </c:strCache>
            </c:strRef>
          </c:cat>
          <c:val>
            <c:numRef>
              <c:f>Sheet14!$E$2:$E$5</c:f>
              <c:numCache>
                <c:formatCode>General</c:formatCode>
                <c:ptCount val="3"/>
                <c:pt idx="0">
                  <c:v>50</c:v>
                </c:pt>
                <c:pt idx="1">
                  <c:v>50</c:v>
                </c:pt>
                <c:pt idx="2">
                  <c:v>30</c:v>
                </c:pt>
              </c:numCache>
            </c:numRef>
          </c:val>
          <c:extLst>
            <c:ext xmlns:c16="http://schemas.microsoft.com/office/drawing/2014/chart" uri="{C3380CC4-5D6E-409C-BE32-E72D297353CC}">
              <c16:uniqueId val="{00000003-BE8A-4144-A117-0D0613D925C2}"/>
            </c:ext>
          </c:extLst>
        </c:ser>
        <c:ser>
          <c:idx val="4"/>
          <c:order val="4"/>
          <c:tx>
            <c:strRef>
              <c:f>Sheet14!$F$1</c:f>
              <c:strCache>
                <c:ptCount val="1"/>
                <c:pt idx="0">
                  <c:v>Sum of Social Media Traffic</c:v>
                </c:pt>
              </c:strCache>
            </c:strRef>
          </c:tx>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Sheet14!$A$2:$A$5</c:f>
              <c:strCache>
                <c:ptCount val="3"/>
                <c:pt idx="0">
                  <c:v>01-01-2025</c:v>
                </c:pt>
                <c:pt idx="1">
                  <c:v>02-01-2025</c:v>
                </c:pt>
                <c:pt idx="2">
                  <c:v>03-01-2025</c:v>
                </c:pt>
              </c:strCache>
            </c:strRef>
          </c:cat>
          <c:val>
            <c:numRef>
              <c:f>Sheet14!$F$2:$F$5</c:f>
              <c:numCache>
                <c:formatCode>General</c:formatCode>
                <c:ptCount val="3"/>
                <c:pt idx="0">
                  <c:v>50</c:v>
                </c:pt>
                <c:pt idx="1">
                  <c:v>100</c:v>
                </c:pt>
                <c:pt idx="2">
                  <c:v>20</c:v>
                </c:pt>
              </c:numCache>
            </c:numRef>
          </c:val>
          <c:extLst>
            <c:ext xmlns:c16="http://schemas.microsoft.com/office/drawing/2014/chart" uri="{C3380CC4-5D6E-409C-BE32-E72D297353CC}">
              <c16:uniqueId val="{00000004-BE8A-4144-A117-0D0613D925C2}"/>
            </c:ext>
          </c:extLst>
        </c:ser>
        <c:dLbls>
          <c:showLegendKey val="0"/>
          <c:showVal val="0"/>
          <c:showCatName val="0"/>
          <c:showSerName val="0"/>
          <c:showPercent val="0"/>
          <c:showBubbleSize val="0"/>
        </c:dLbls>
        <c:gapWidth val="150"/>
        <c:shape val="box"/>
        <c:axId val="-1346458336"/>
        <c:axId val="-1346447456"/>
        <c:axId val="0"/>
      </c:bar3DChart>
      <c:catAx>
        <c:axId val="-134645833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346447456"/>
        <c:crosses val="autoZero"/>
        <c:auto val="1"/>
        <c:lblAlgn val="ctr"/>
        <c:lblOffset val="100"/>
        <c:noMultiLvlLbl val="0"/>
      </c:catAx>
      <c:valAx>
        <c:axId val="-1346447456"/>
        <c:scaling>
          <c:orientation val="minMax"/>
        </c:scaling>
        <c:delete val="0"/>
        <c:axPos val="b"/>
        <c:majorGridlines>
          <c:spPr>
            <a:ln w="9525" cap="flat" cmpd="sng" algn="ctr">
              <a:solidFill>
                <a:schemeClr val="dk1">
                  <a:lumMod val="50000"/>
                  <a:lumOff val="5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346458336"/>
        <c:crosses val="autoZero"/>
        <c:crossBetween val="between"/>
      </c:valAx>
      <c:spPr>
        <a:noFill/>
        <a:ln>
          <a:noFill/>
        </a:ln>
        <a:effectLst/>
      </c:spPr>
    </c:plotArea>
    <c:legend>
      <c:legendPos val="b"/>
      <c:legendEntry>
        <c:idx val="0"/>
        <c:txPr>
          <a:bodyPr rot="0" spcFirstLastPara="1" vertOverflow="ellipsis" vert="horz" wrap="square" anchor="ctr" anchorCtr="1"/>
          <a:lstStyle/>
          <a:p>
            <a:pPr>
              <a:defRPr sz="2000" b="0" i="0" u="none" strike="noStrike" kern="1200" baseline="0">
                <a:solidFill>
                  <a:schemeClr val="lt1">
                    <a:lumMod val="85000"/>
                  </a:schemeClr>
                </a:solidFill>
                <a:latin typeface="+mn-lt"/>
                <a:ea typeface="+mn-ea"/>
                <a:cs typeface="+mn-cs"/>
              </a:defRPr>
            </a:pPr>
            <a:endParaRPr lang="en-US"/>
          </a:p>
        </c:txPr>
      </c:legendEntry>
      <c:legendEntry>
        <c:idx val="1"/>
        <c:txPr>
          <a:bodyPr rot="0" spcFirstLastPara="1" vertOverflow="ellipsis" vert="horz" wrap="square" anchor="ctr" anchorCtr="1"/>
          <a:lstStyle/>
          <a:p>
            <a:pPr>
              <a:defRPr sz="2000" b="0" i="0" u="none" strike="noStrike" kern="1200" baseline="0">
                <a:solidFill>
                  <a:schemeClr val="lt1">
                    <a:lumMod val="85000"/>
                  </a:schemeClr>
                </a:solidFill>
                <a:latin typeface="+mn-lt"/>
                <a:ea typeface="+mn-ea"/>
                <a:cs typeface="+mn-cs"/>
              </a:defRPr>
            </a:pPr>
            <a:endParaRPr lang="en-US"/>
          </a:p>
        </c:txPr>
      </c:legendEntry>
      <c:legendEntry>
        <c:idx val="2"/>
        <c:txPr>
          <a:bodyPr rot="0" spcFirstLastPara="1" vertOverflow="ellipsis" vert="horz" wrap="square" anchor="ctr" anchorCtr="1"/>
          <a:lstStyle/>
          <a:p>
            <a:pPr>
              <a:defRPr sz="2000" b="0" i="0" u="none" strike="noStrike" kern="1200" baseline="0">
                <a:solidFill>
                  <a:schemeClr val="lt1">
                    <a:lumMod val="85000"/>
                  </a:schemeClr>
                </a:solidFill>
                <a:latin typeface="+mn-lt"/>
                <a:ea typeface="+mn-ea"/>
                <a:cs typeface="+mn-cs"/>
              </a:defRPr>
            </a:pPr>
            <a:endParaRPr lang="en-US"/>
          </a:p>
        </c:txPr>
      </c:legendEntry>
      <c:legendEntry>
        <c:idx val="3"/>
        <c:txPr>
          <a:bodyPr rot="0" spcFirstLastPara="1" vertOverflow="ellipsis" vert="horz" wrap="square" anchor="ctr" anchorCtr="1"/>
          <a:lstStyle/>
          <a:p>
            <a:pPr>
              <a:defRPr sz="2000" b="0" i="0" u="none" strike="noStrike" kern="1200" baseline="0">
                <a:solidFill>
                  <a:schemeClr val="lt1">
                    <a:lumMod val="85000"/>
                  </a:schemeClr>
                </a:solidFill>
                <a:latin typeface="+mn-lt"/>
                <a:ea typeface="+mn-ea"/>
                <a:cs typeface="+mn-cs"/>
              </a:defRPr>
            </a:pPr>
            <a:endParaRPr lang="en-US"/>
          </a:p>
        </c:txPr>
      </c:legendEntry>
      <c:legendEntry>
        <c:idx val="4"/>
        <c:txPr>
          <a:bodyPr rot="0" spcFirstLastPara="1" vertOverflow="ellipsis" vert="horz" wrap="square" anchor="ctr" anchorCtr="1"/>
          <a:lstStyle/>
          <a:p>
            <a:pPr>
              <a:defRPr sz="2000" b="0" i="0" u="none" strike="noStrike" kern="1200" baseline="0">
                <a:solidFill>
                  <a:schemeClr val="lt1">
                    <a:lumMod val="85000"/>
                  </a:schemeClr>
                </a:solidFill>
                <a:latin typeface="+mn-lt"/>
                <a:ea typeface="+mn-ea"/>
                <a:cs typeface="+mn-cs"/>
              </a:defRPr>
            </a:pPr>
            <a:endParaRPr lang="en-US"/>
          </a:p>
        </c:txPr>
      </c:legendEntry>
      <c:layout>
        <c:manualLayout>
          <c:xMode val="edge"/>
          <c:yMode val="edge"/>
          <c:x val="5.0769903762029689E-3"/>
          <c:y val="0.78400517643627876"/>
          <c:w val="0.99492300648574872"/>
          <c:h val="0.21599488460147459"/>
        </c:manualLayout>
      </c:layout>
      <c:overlay val="0"/>
      <c:spPr>
        <a:noFill/>
        <a:ln>
          <a:noFill/>
        </a:ln>
        <a:effectLst/>
      </c:spPr>
      <c:txPr>
        <a:bodyPr rot="0" spcFirstLastPara="1" vertOverflow="ellipsis" vert="horz" wrap="square" anchor="ctr" anchorCtr="1"/>
        <a:lstStyle/>
        <a:p>
          <a:pPr>
            <a:defRPr sz="20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[practice data 911.xlsx]Sheet15!PivotTable10</c:name>
    <c:fmtId val="109"/>
  </c:pivotSource>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9525">
              <a:solidFill>
                <a:schemeClr val="accent5"/>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2"/>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6.8690308080322948E-2"/>
          <c:y val="0.19474515184538424"/>
          <c:w val="0.93130969191967705"/>
          <c:h val="0.76310876380628101"/>
        </c:manualLayout>
      </c:layout>
      <c:barChart>
        <c:barDir val="col"/>
        <c:grouping val="clustered"/>
        <c:varyColors val="0"/>
        <c:ser>
          <c:idx val="0"/>
          <c:order val="0"/>
          <c:tx>
            <c:strRef>
              <c:f>Sheet15!$B$1</c:f>
              <c:strCache>
                <c:ptCount val="1"/>
                <c:pt idx="0">
                  <c:v>Total</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errBars>
            <c:errBarType val="both"/>
            <c:errValType val="stdErr"/>
            <c:noEndCap val="0"/>
            <c:spPr>
              <a:noFill/>
              <a:ln w="9525" cap="flat" cmpd="sng" algn="ctr">
                <a:solidFill>
                  <a:schemeClr val="lt1">
                    <a:lumMod val="95000"/>
                  </a:schemeClr>
                </a:solidFill>
                <a:round/>
              </a:ln>
              <a:effectLst/>
            </c:spPr>
          </c:errBars>
          <c:cat>
            <c:strRef>
              <c:f>Sheet15!$A$2:$A$5</c:f>
              <c:strCache>
                <c:ptCount val="3"/>
                <c:pt idx="0">
                  <c:v>Desktop</c:v>
                </c:pt>
                <c:pt idx="1">
                  <c:v>Mobile</c:v>
                </c:pt>
                <c:pt idx="2">
                  <c:v>Tablet</c:v>
                </c:pt>
              </c:strCache>
            </c:strRef>
          </c:cat>
          <c:val>
            <c:numRef>
              <c:f>Sheet15!$B$2:$B$5</c:f>
              <c:numCache>
                <c:formatCode>General</c:formatCode>
                <c:ptCount val="3"/>
                <c:pt idx="0">
                  <c:v>2500</c:v>
                </c:pt>
                <c:pt idx="1">
                  <c:v>900</c:v>
                </c:pt>
                <c:pt idx="2">
                  <c:v>200</c:v>
                </c:pt>
              </c:numCache>
            </c:numRef>
          </c:val>
          <c:extLst>
            <c:ext xmlns:c16="http://schemas.microsoft.com/office/drawing/2014/chart" uri="{C3380CC4-5D6E-409C-BE32-E72D297353CC}">
              <c16:uniqueId val="{00000000-F430-42D6-83A0-675BAF2BAAAD}"/>
            </c:ext>
          </c:extLst>
        </c:ser>
        <c:dLbls>
          <c:showLegendKey val="0"/>
          <c:showVal val="0"/>
          <c:showCatName val="0"/>
          <c:showSerName val="0"/>
          <c:showPercent val="0"/>
          <c:showBubbleSize val="0"/>
        </c:dLbls>
        <c:gapWidth val="100"/>
        <c:overlap val="-24"/>
        <c:axId val="-1346461056"/>
        <c:axId val="-1346454528"/>
      </c:barChart>
      <c:catAx>
        <c:axId val="-1346461056"/>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346454528"/>
        <c:crosses val="autoZero"/>
        <c:auto val="1"/>
        <c:lblAlgn val="ctr"/>
        <c:lblOffset val="100"/>
        <c:noMultiLvlLbl val="0"/>
      </c:catAx>
      <c:valAx>
        <c:axId val="-1346454528"/>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346461056"/>
        <c:crosses val="autoZero"/>
        <c:crossBetween val="between"/>
      </c:valAx>
      <c:spPr>
        <a:noFill/>
        <a:ln>
          <a:noFill/>
        </a:ln>
        <a:effectLst/>
      </c:spPr>
    </c:plotArea>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Lst>
</c:chartSpace>
</file>

<file path=xl/charts/colors1.xml><?xml version="1.0" encoding="utf-8"?>
<cs:colorStyle xmlns:cs="http://schemas.microsoft.com/office/drawing/2012/chartStyle" xmlns:a="http://schemas.openxmlformats.org/drawingml/2006/main" meth="withinLinearReversed" id="26">
  <a:schemeClr val="accent6"/>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withinLinear" id="19">
  <a:schemeClr val="accent6"/>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withinLinear" id="19">
  <a:schemeClr val="accent6"/>
</cs:colorStyle>
</file>

<file path=xl/charts/colors12.xml><?xml version="1.0" encoding="utf-8"?>
<cs:colorStyle xmlns:cs="http://schemas.microsoft.com/office/drawing/2012/chartStyle" xmlns:a="http://schemas.openxmlformats.org/drawingml/2006/main" meth="withinLinearReversed" id="26">
  <a:schemeClr val="accent6"/>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withinLinearReversed" id="25">
  <a:schemeClr val="accent5"/>
</cs:colorStyle>
</file>

<file path=xl/charts/colors17.xml><?xml version="1.0" encoding="utf-8"?>
<cs:colorStyle xmlns:cs="http://schemas.microsoft.com/office/drawing/2012/chartStyle" xmlns:a="http://schemas.openxmlformats.org/drawingml/2006/main" meth="withinLinearReversed" id="25">
  <a:schemeClr val="accent5"/>
</cs:colorStyle>
</file>

<file path=xl/charts/colors18.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withinLinearReversed" id="25">
  <a:schemeClr val="accent5"/>
</cs:colorStyle>
</file>

<file path=xl/charts/style1.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26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6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26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1.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2.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13.xml><?xml version="1.0" encoding="utf-8"?>
<cs:chartStyle xmlns:cs="http://schemas.microsoft.com/office/drawing/2012/chartStyle" xmlns:a="http://schemas.openxmlformats.org/drawingml/2006/main" id="26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4.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5.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6.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17.xml><?xml version="1.0" encoding="utf-8"?>
<cs:chartStyle xmlns:cs="http://schemas.microsoft.com/office/drawing/2012/chartStyle" xmlns:a="http://schemas.openxmlformats.org/drawingml/2006/main" id="291">
  <cs:axisTitle>
    <cs:lnRef idx="0"/>
    <cs:fillRef idx="0"/>
    <cs:effectRef idx="0"/>
    <cs:fontRef idx="minor">
      <a:schemeClr val="lt1">
        <a:lumMod val="75000"/>
      </a:schemeClr>
    </cs:fontRef>
    <cs:defRPr sz="900"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lt1"/>
    </cs:fontRef>
    <cs:spPr>
      <a:solidFill>
        <a:schemeClr val="dk1">
          <a:lumMod val="75000"/>
          <a:lumOff val="25000"/>
        </a:schemeClr>
      </a:solidFill>
      <a:ln w="6350" cap="flat" cmpd="sng" algn="ctr">
        <a:solidFill>
          <a:schemeClr val="dk1">
            <a:tint val="75000"/>
          </a:schemeClr>
        </a:solidFill>
        <a:round/>
      </a:ln>
    </cs:spPr>
    <cs:defRPr sz="1000" kern="1200"/>
  </cs:chartArea>
  <cs:dataLabel>
    <cs:lnRef idx="0"/>
    <cs:fillRef idx="0">
      <cs:styleClr val="auto"/>
    </cs:fillRef>
    <cs:effectRef idx="0"/>
    <cs:fontRef idx="minor">
      <a:schemeClr val="lt1"/>
    </cs:fontRef>
    <cs:spPr>
      <a:solidFill>
        <a:schemeClr val="phClr">
          <a:alpha val="30000"/>
        </a:schemeClr>
      </a:solidFill>
      <a:ln>
        <a:solidFill>
          <a:schemeClr val="lt1">
            <a:alpha val="50000"/>
          </a:schemeClr>
        </a:solidFill>
        <a:round/>
      </a:ln>
      <a:effectLst>
        <a:outerShdw blurRad="63500" dist="88900" dir="2700000" algn="tl" rotWithShape="0">
          <a:prstClr val="black">
            <a:alpha val="40000"/>
          </a:prstClr>
        </a:outerShdw>
      </a:effectLst>
    </cs:spPr>
    <cs:defRPr sz="900" b="1" i="0" u="none" strike="noStrike" kern="1200" baseline="0"/>
  </cs:dataLabel>
  <cs:dataLabelCallout>
    <cs:lnRef idx="0"/>
    <cs:fillRef idx="0">
      <cs:styleClr val="auto"/>
    </cs:fillRef>
    <cs:effectRef idx="0"/>
    <cs:fontRef idx="minor">
      <a:schemeClr val="lt1"/>
    </cs:fontRef>
    <cs:spPr>
      <a:solidFill>
        <a:schemeClr val="phClr">
          <a:alpha val="30000"/>
        </a:schemeClr>
      </a:solidFill>
      <a:ln>
        <a:solidFill>
          <a:schemeClr val="lt1">
            <a:alpha val="50000"/>
          </a:schemeClr>
        </a:solidFill>
        <a:round/>
      </a:ln>
      <a:effectLst>
        <a:outerShdw blurRad="63500" dist="88900" dir="2700000" algn="tl" rotWithShape="0">
          <a:prstClr val="black">
            <a:alpha val="40000"/>
          </a:prstClr>
        </a:outerShdw>
      </a:effectLst>
    </cs:spPr>
    <cs:defRPr sz="900" b="1" i="0" u="none" strike="noStrike" kern="1200" baseline="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alpha val="88000"/>
        </a:schemeClr>
      </a:solidFill>
      <a:ln>
        <a:solidFill>
          <a:schemeClr val="phClr">
            <a:lumMod val="50000"/>
          </a:schemeClr>
        </a:solidFill>
      </a:ln>
    </cs:spPr>
  </cs:dataPoint>
  <cs:dataPoint3D>
    <cs:lnRef idx="0">
      <cs:styleClr val="auto"/>
    </cs:lnRef>
    <cs:fillRef idx="0">
      <cs:styleClr val="auto"/>
    </cs:fillRef>
    <cs:effectRef idx="0"/>
    <cs:fontRef idx="minor">
      <a:schemeClr val="tx1"/>
    </cs:fontRef>
    <cs:spPr>
      <a:solidFill>
        <a:schemeClr val="phClr">
          <a:alpha val="88000"/>
        </a:schemeClr>
      </a:solidFill>
      <a:ln>
        <a:solidFill>
          <a:schemeClr val="phClr">
            <a:lumMod val="50000"/>
          </a:schemeClr>
        </a:solidFill>
      </a:ln>
      <a:scene3d>
        <a:camera prst="orthographicFront"/>
        <a:lightRig rig="threePt" dir="t"/>
      </a:scene3d>
      <a:sp3d prstMaterial="flat"/>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dk1">
            <a:lumMod val="75000"/>
            <a:lumOff val="25000"/>
          </a:schemeClr>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tx1"/>
    </cs:fontRef>
    <cs:spPr>
      <a:solidFill>
        <a:schemeClr val="bg2">
          <a:lumMod val="75000"/>
          <a:alpha val="27000"/>
        </a:schemeClr>
      </a:solidFill>
      <a:sp3d/>
    </cs:spPr>
  </cs:floor>
  <cs:gridlineMajor>
    <cs:lnRef idx="0"/>
    <cs:fillRef idx="0"/>
    <cs:effectRef idx="0"/>
    <cs:fontRef idx="minor">
      <a:schemeClr val="tx1"/>
    </cs:fontRef>
    <cs:spPr>
      <a:ln w="9525">
        <a:solidFill>
          <a:schemeClr val="lt1">
            <a:lumMod val="50000"/>
          </a:schemeClr>
        </a:solidFill>
      </a:ln>
    </cs:spPr>
  </cs:gridlineMajor>
  <cs:gridlineMinor>
    <cs:lnRef idx="0"/>
    <cs:fillRef idx="0"/>
    <cs:effectRef idx="0"/>
    <cs:fontRef idx="minor">
      <a:schemeClr val="tx1"/>
    </cs:fontRef>
    <cs:spPr>
      <a:ln w="9525">
        <a:solidFill>
          <a:schemeClr val="lt1">
            <a:lumMod val="40000"/>
          </a:schemeClr>
        </a:solidFill>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cs:fontRef>
    <cs:defRPr sz="1800" b="0" kern="1200" cap="all" baseline="0"/>
  </cs:title>
  <cs:trendline>
    <cs:lnRef idx="0">
      <cs:styleClr val="auto"/>
    </cs:lnRef>
    <cs:fillRef idx="0"/>
    <cs:effectRef idx="0"/>
    <cs:fontRef idx="minor">
      <a:schemeClr val="dk1"/>
    </cs:fontRef>
    <cs:spPr>
      <a:ln w="9525"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tx1"/>
    </cs:fontRef>
    <cs:spPr>
      <a:sp3d/>
    </cs:spPr>
  </cs:wall>
</cs:chartStyle>
</file>

<file path=xl/charts/style18.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9.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1" Type="http://schemas.openxmlformats.org/officeDocument/2006/relationships/chart" Target="../charts/chart5.xml"/></Relationships>
</file>

<file path=xl/drawings/_rels/drawing3.xml.rels><?xml version="1.0" encoding="UTF-8" standalone="yes"?>
<Relationships xmlns="http://schemas.openxmlformats.org/package/2006/relationships"><Relationship Id="rId1" Type="http://schemas.openxmlformats.org/officeDocument/2006/relationships/chart" Target="../charts/chart6.xml"/></Relationships>
</file>

<file path=xl/drawings/_rels/drawing4.xml.rels><?xml version="1.0" encoding="UTF-8" standalone="yes"?>
<Relationships xmlns="http://schemas.openxmlformats.org/package/2006/relationships"><Relationship Id="rId1" Type="http://schemas.openxmlformats.org/officeDocument/2006/relationships/chart" Target="../charts/chart7.xml"/></Relationships>
</file>

<file path=xl/drawings/_rels/drawing5.xml.rels><?xml version="1.0" encoding="UTF-8" standalone="yes"?>
<Relationships xmlns="http://schemas.openxmlformats.org/package/2006/relationships"><Relationship Id="rId3" Type="http://schemas.openxmlformats.org/officeDocument/2006/relationships/chart" Target="../charts/chart10.xml"/><Relationship Id="rId2" Type="http://schemas.openxmlformats.org/officeDocument/2006/relationships/chart" Target="../charts/chart9.xml"/><Relationship Id="rId1" Type="http://schemas.openxmlformats.org/officeDocument/2006/relationships/chart" Target="../charts/chart8.xml"/><Relationship Id="rId4" Type="http://schemas.openxmlformats.org/officeDocument/2006/relationships/chart" Target="../charts/chart11.xml"/></Relationships>
</file>

<file path=xl/drawings/_rels/drawing6.xml.rels><?xml version="1.0" encoding="UTF-8" standalone="yes"?>
<Relationships xmlns="http://schemas.openxmlformats.org/package/2006/relationships"><Relationship Id="rId3" Type="http://schemas.openxmlformats.org/officeDocument/2006/relationships/chart" Target="../charts/chart14.xml"/><Relationship Id="rId2" Type="http://schemas.openxmlformats.org/officeDocument/2006/relationships/chart" Target="../charts/chart13.xml"/><Relationship Id="rId1" Type="http://schemas.openxmlformats.org/officeDocument/2006/relationships/chart" Target="../charts/chart12.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5.xml"/></Relationships>
</file>

<file path=xl/drawings/_rels/drawing8.xml.rels><?xml version="1.0" encoding="UTF-8" standalone="yes"?>
<Relationships xmlns="http://schemas.openxmlformats.org/package/2006/relationships"><Relationship Id="rId1" Type="http://schemas.openxmlformats.org/officeDocument/2006/relationships/chart" Target="../charts/chart16.xml"/></Relationships>
</file>

<file path=xl/drawings/_rels/drawing9.xml.rels><?xml version="1.0" encoding="UTF-8" standalone="yes"?>
<Relationships xmlns="http://schemas.openxmlformats.org/package/2006/relationships"><Relationship Id="rId3" Type="http://schemas.openxmlformats.org/officeDocument/2006/relationships/chart" Target="../charts/chart19.xml"/><Relationship Id="rId2" Type="http://schemas.openxmlformats.org/officeDocument/2006/relationships/chart" Target="../charts/chart18.xml"/><Relationship Id="rId1" Type="http://schemas.openxmlformats.org/officeDocument/2006/relationships/chart" Target="../charts/chart17.xml"/></Relationships>
</file>

<file path=xl/drawings/drawing1.xml><?xml version="1.0" encoding="utf-8"?>
<xdr:wsDr xmlns:xdr="http://schemas.openxmlformats.org/drawingml/2006/spreadsheetDrawing" xmlns:a="http://schemas.openxmlformats.org/drawingml/2006/main">
  <xdr:twoCellAnchor>
    <xdr:from>
      <xdr:col>2</xdr:col>
      <xdr:colOff>466725</xdr:colOff>
      <xdr:row>0</xdr:row>
      <xdr:rowOff>80962</xdr:rowOff>
    </xdr:from>
    <xdr:to>
      <xdr:col>8</xdr:col>
      <xdr:colOff>485775</xdr:colOff>
      <xdr:row>14</xdr:row>
      <xdr:rowOff>157162</xdr:rowOff>
    </xdr:to>
    <xdr:graphicFrame macro="">
      <xdr:nvGraphicFramePr>
        <xdr:cNvPr id="3" name="Chart 2">
          <a:extLst>
            <a:ext uri="{FF2B5EF4-FFF2-40B4-BE49-F238E27FC236}">
              <a16:creationId xmlns:a16="http://schemas.microsoft.com/office/drawing/2014/main" id="{00000000-0008-0000-07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323850</xdr:colOff>
      <xdr:row>0</xdr:row>
      <xdr:rowOff>142875</xdr:rowOff>
    </xdr:from>
    <xdr:to>
      <xdr:col>17</xdr:col>
      <xdr:colOff>19050</xdr:colOff>
      <xdr:row>15</xdr:row>
      <xdr:rowOff>28575</xdr:rowOff>
    </xdr:to>
    <xdr:graphicFrame macro="">
      <xdr:nvGraphicFramePr>
        <xdr:cNvPr id="4" name="Chart 3">
          <a:extLst>
            <a:ext uri="{FF2B5EF4-FFF2-40B4-BE49-F238E27FC236}">
              <a16:creationId xmlns:a16="http://schemas.microsoft.com/office/drawing/2014/main" id="{00000000-0008-0000-07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447675</xdr:colOff>
      <xdr:row>16</xdr:row>
      <xdr:rowOff>0</xdr:rowOff>
    </xdr:from>
    <xdr:to>
      <xdr:col>8</xdr:col>
      <xdr:colOff>466725</xdr:colOff>
      <xdr:row>30</xdr:row>
      <xdr:rowOff>76200</xdr:rowOff>
    </xdr:to>
    <xdr:graphicFrame macro="">
      <xdr:nvGraphicFramePr>
        <xdr:cNvPr id="5" name="Chart 4">
          <a:extLst>
            <a:ext uri="{FF2B5EF4-FFF2-40B4-BE49-F238E27FC236}">
              <a16:creationId xmlns:a16="http://schemas.microsoft.com/office/drawing/2014/main" id="{00000000-0008-0000-07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9</xdr:col>
      <xdr:colOff>439936</xdr:colOff>
      <xdr:row>17</xdr:row>
      <xdr:rowOff>151209</xdr:rowOff>
    </xdr:from>
    <xdr:to>
      <xdr:col>12</xdr:col>
      <xdr:colOff>438150</xdr:colOff>
      <xdr:row>30</xdr:row>
      <xdr:rowOff>160139</xdr:rowOff>
    </xdr:to>
    <mc:AlternateContent xmlns:mc="http://schemas.openxmlformats.org/markup-compatibility/2006" xmlns:a14="http://schemas.microsoft.com/office/drawing/2010/main">
      <mc:Choice Requires="a14">
        <xdr:graphicFrame macro="">
          <xdr:nvGraphicFramePr>
            <xdr:cNvPr id="6" name="Region">
              <a:extLst>
                <a:ext uri="{FF2B5EF4-FFF2-40B4-BE49-F238E27FC236}">
                  <a16:creationId xmlns:a16="http://schemas.microsoft.com/office/drawing/2014/main" id="{00000000-0008-0000-0700-000006000000}"/>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9191030" y="3440311"/>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410170</xdr:colOff>
      <xdr:row>17</xdr:row>
      <xdr:rowOff>121443</xdr:rowOff>
    </xdr:from>
    <xdr:to>
      <xdr:col>16</xdr:col>
      <xdr:colOff>408384</xdr:colOff>
      <xdr:row>30</xdr:row>
      <xdr:rowOff>130373</xdr:rowOff>
    </xdr:to>
    <mc:AlternateContent xmlns:mc="http://schemas.openxmlformats.org/markup-compatibility/2006" xmlns:a14="http://schemas.microsoft.com/office/drawing/2010/main">
      <mc:Choice Requires="a14">
        <xdr:graphicFrame macro="">
          <xdr:nvGraphicFramePr>
            <xdr:cNvPr id="7" name="City">
              <a:extLst>
                <a:ext uri="{FF2B5EF4-FFF2-40B4-BE49-F238E27FC236}">
                  <a16:creationId xmlns:a16="http://schemas.microsoft.com/office/drawing/2014/main" id="{00000000-0008-0000-0700-000007000000}"/>
                </a:ext>
              </a:extLst>
            </xdr:cNvPr>
            <xdr:cNvGraphicFramePr/>
          </xdr:nvGraphicFramePr>
          <xdr:xfrm>
            <a:off x="0" y="0"/>
            <a:ext cx="0" cy="0"/>
          </xdr:xfrm>
          <a:graphic>
            <a:graphicData uri="http://schemas.microsoft.com/office/drawing/2010/slicer">
              <sle:slicer xmlns:sle="http://schemas.microsoft.com/office/drawing/2010/slicer" name="City"/>
            </a:graphicData>
          </a:graphic>
        </xdr:graphicFrame>
      </mc:Choice>
      <mc:Fallback xmlns="">
        <xdr:sp macro="" textlink="">
          <xdr:nvSpPr>
            <xdr:cNvPr id="0" name=""/>
            <xdr:cNvSpPr>
              <a:spLocks noTextEdit="1"/>
            </xdr:cNvSpPr>
          </xdr:nvSpPr>
          <xdr:spPr>
            <a:xfrm>
              <a:off x="11602045" y="3410545"/>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157163</xdr:colOff>
      <xdr:row>8</xdr:row>
      <xdr:rowOff>136326</xdr:rowOff>
    </xdr:from>
    <xdr:to>
      <xdr:col>22</xdr:col>
      <xdr:colOff>155377</xdr:colOff>
      <xdr:row>21</xdr:row>
      <xdr:rowOff>145256</xdr:rowOff>
    </xdr:to>
    <mc:AlternateContent xmlns:mc="http://schemas.openxmlformats.org/markup-compatibility/2006">
      <mc:Choice xmlns:a14="http://schemas.microsoft.com/office/drawing/2010/main" Requires="a14">
        <xdr:graphicFrame macro="">
          <xdr:nvGraphicFramePr>
            <xdr:cNvPr id="8" name="Category">
              <a:extLst>
                <a:ext uri="{FF2B5EF4-FFF2-40B4-BE49-F238E27FC236}">
                  <a16:creationId xmlns:a16="http://schemas.microsoft.com/office/drawing/2014/main" id="{00000000-0008-0000-0700-000008000000}"/>
                </a:ext>
              </a:extLst>
            </xdr:cNvPr>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dr:sp macro="" textlink="">
          <xdr:nvSpPr>
            <xdr:cNvPr id="0" name=""/>
            <xdr:cNvSpPr>
              <a:spLocks noTextEdit="1"/>
            </xdr:cNvSpPr>
          </xdr:nvSpPr>
          <xdr:spPr>
            <a:xfrm>
              <a:off x="15010210" y="1684139"/>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372069</xdr:colOff>
      <xdr:row>15</xdr:row>
      <xdr:rowOff>89298</xdr:rowOff>
    </xdr:from>
    <xdr:to>
      <xdr:col>17</xdr:col>
      <xdr:colOff>410765</xdr:colOff>
      <xdr:row>33</xdr:row>
      <xdr:rowOff>9822</xdr:rowOff>
    </xdr:to>
    <xdr:graphicFrame macro="">
      <xdr:nvGraphicFramePr>
        <xdr:cNvPr id="2" name="Chart 1">
          <a:extLst>
            <a:ext uri="{FF2B5EF4-FFF2-40B4-BE49-F238E27FC236}">
              <a16:creationId xmlns:a16="http://schemas.microsoft.com/office/drawing/2014/main" id="{00000000-0008-0000-07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219075</xdr:colOff>
      <xdr:row>0</xdr:row>
      <xdr:rowOff>90487</xdr:rowOff>
    </xdr:from>
    <xdr:to>
      <xdr:col>9</xdr:col>
      <xdr:colOff>523875</xdr:colOff>
      <xdr:row>14</xdr:row>
      <xdr:rowOff>166687</xdr:rowOff>
    </xdr:to>
    <xdr:graphicFrame macro="">
      <xdr:nvGraphicFramePr>
        <xdr:cNvPr id="2" name="Chart 1">
          <a:extLst>
            <a:ext uri="{FF2B5EF4-FFF2-40B4-BE49-F238E27FC236}">
              <a16:creationId xmlns:a16="http://schemas.microsoft.com/office/drawing/2014/main" id="{00000000-0008-0000-08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6</xdr:col>
      <xdr:colOff>152400</xdr:colOff>
      <xdr:row>1</xdr:row>
      <xdr:rowOff>71437</xdr:rowOff>
    </xdr:from>
    <xdr:to>
      <xdr:col>12</xdr:col>
      <xdr:colOff>142875</xdr:colOff>
      <xdr:row>15</xdr:row>
      <xdr:rowOff>147637</xdr:rowOff>
    </xdr:to>
    <xdr:graphicFrame macro="">
      <xdr:nvGraphicFramePr>
        <xdr:cNvPr id="2" name="Chart 1">
          <a:extLst>
            <a:ext uri="{FF2B5EF4-FFF2-40B4-BE49-F238E27FC236}">
              <a16:creationId xmlns:a16="http://schemas.microsoft.com/office/drawing/2014/main" id="{00000000-0008-0000-09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4</xdr:col>
      <xdr:colOff>133350</xdr:colOff>
      <xdr:row>1</xdr:row>
      <xdr:rowOff>185737</xdr:rowOff>
    </xdr:from>
    <xdr:to>
      <xdr:col>16</xdr:col>
      <xdr:colOff>238125</xdr:colOff>
      <xdr:row>16</xdr:row>
      <xdr:rowOff>71437</xdr:rowOff>
    </xdr:to>
    <xdr:graphicFrame macro="">
      <xdr:nvGraphicFramePr>
        <xdr:cNvPr id="2" name="Chart 1">
          <a:extLst>
            <a:ext uri="{FF2B5EF4-FFF2-40B4-BE49-F238E27FC236}">
              <a16:creationId xmlns:a16="http://schemas.microsoft.com/office/drawing/2014/main" id="{00000000-0008-0000-0A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17</xdr:col>
      <xdr:colOff>209550</xdr:colOff>
      <xdr:row>3</xdr:row>
      <xdr:rowOff>66675</xdr:rowOff>
    </xdr:from>
    <xdr:to>
      <xdr:col>22</xdr:col>
      <xdr:colOff>104775</xdr:colOff>
      <xdr:row>16</xdr:row>
      <xdr:rowOff>114300</xdr:rowOff>
    </xdr:to>
    <mc:AlternateContent xmlns:mc="http://schemas.openxmlformats.org/markup-compatibility/2006" xmlns:a14="http://schemas.microsoft.com/office/drawing/2010/main">
      <mc:Choice Requires="a14">
        <xdr:graphicFrame macro="">
          <xdr:nvGraphicFramePr>
            <xdr:cNvPr id="3" name="Product">
              <a:extLst>
                <a:ext uri="{FF2B5EF4-FFF2-40B4-BE49-F238E27FC236}">
                  <a16:creationId xmlns:a16="http://schemas.microsoft.com/office/drawing/2014/main" id="{00000000-0008-0000-0A00-000003000000}"/>
                </a:ext>
              </a:extLst>
            </xdr:cNvPr>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mlns="">
        <xdr:sp macro="" textlink="">
          <xdr:nvSpPr>
            <xdr:cNvPr id="0" name=""/>
            <xdr:cNvSpPr>
              <a:spLocks noTextEdit="1"/>
            </xdr:cNvSpPr>
          </xdr:nvSpPr>
          <xdr:spPr>
            <a:xfrm>
              <a:off x="7877175" y="638175"/>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14</xdr:row>
      <xdr:rowOff>0</xdr:rowOff>
    </xdr:from>
    <xdr:to>
      <xdr:col>1</xdr:col>
      <xdr:colOff>561975</xdr:colOff>
      <xdr:row>22</xdr:row>
      <xdr:rowOff>13891</xdr:rowOff>
    </xdr:to>
    <mc:AlternateContent xmlns:mc="http://schemas.openxmlformats.org/markup-compatibility/2006" xmlns:a14="http://schemas.microsoft.com/office/drawing/2010/main">
      <mc:Choice Requires="a14">
        <xdr:graphicFrame macro="">
          <xdr:nvGraphicFramePr>
            <xdr:cNvPr id="4" name="Category 2">
              <a:extLst>
                <a:ext uri="{FF2B5EF4-FFF2-40B4-BE49-F238E27FC236}">
                  <a16:creationId xmlns:a16="http://schemas.microsoft.com/office/drawing/2014/main" id="{00000000-0008-0000-0A00-000004000000}"/>
                </a:ext>
              </a:extLst>
            </xdr:cNvPr>
            <xdr:cNvGraphicFramePr/>
          </xdr:nvGraphicFramePr>
          <xdr:xfrm>
            <a:off x="0" y="0"/>
            <a:ext cx="0" cy="0"/>
          </xdr:xfrm>
          <a:graphic>
            <a:graphicData uri="http://schemas.microsoft.com/office/drawing/2010/slicer">
              <sle:slicer xmlns:sle="http://schemas.microsoft.com/office/drawing/2010/slicer" name="Category 2"/>
            </a:graphicData>
          </a:graphic>
        </xdr:graphicFrame>
      </mc:Choice>
      <mc:Fallback xmlns="">
        <xdr:sp macro="" textlink="">
          <xdr:nvSpPr>
            <xdr:cNvPr id="0" name=""/>
            <xdr:cNvSpPr>
              <a:spLocks noTextEdit="1"/>
            </xdr:cNvSpPr>
          </xdr:nvSpPr>
          <xdr:spPr>
            <a:xfrm>
              <a:off x="0" y="2667000"/>
              <a:ext cx="1666875" cy="153789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0</xdr:colOff>
      <xdr:row>18</xdr:row>
      <xdr:rowOff>0</xdr:rowOff>
    </xdr:from>
    <xdr:to>
      <xdr:col>6</xdr:col>
      <xdr:colOff>181398</xdr:colOff>
      <xdr:row>25</xdr:row>
      <xdr:rowOff>60329</xdr:rowOff>
    </xdr:to>
    <mc:AlternateContent xmlns:mc="http://schemas.openxmlformats.org/markup-compatibility/2006" xmlns:a14="http://schemas.microsoft.com/office/drawing/2010/main">
      <mc:Choice Requires="a14">
        <xdr:graphicFrame macro="">
          <xdr:nvGraphicFramePr>
            <xdr:cNvPr id="5" name="City 3">
              <a:extLst>
                <a:ext uri="{FF2B5EF4-FFF2-40B4-BE49-F238E27FC236}">
                  <a16:creationId xmlns:a16="http://schemas.microsoft.com/office/drawing/2014/main" id="{00000000-0008-0000-0A00-000005000000}"/>
                </a:ext>
              </a:extLst>
            </xdr:cNvPr>
            <xdr:cNvGraphicFramePr/>
          </xdr:nvGraphicFramePr>
          <xdr:xfrm>
            <a:off x="0" y="0"/>
            <a:ext cx="0" cy="0"/>
          </xdr:xfrm>
          <a:graphic>
            <a:graphicData uri="http://schemas.microsoft.com/office/drawing/2010/slicer">
              <sle:slicer xmlns:sle="http://schemas.microsoft.com/office/drawing/2010/slicer" name="City 3"/>
            </a:graphicData>
          </a:graphic>
        </xdr:graphicFrame>
      </mc:Choice>
      <mc:Fallback xmlns="">
        <xdr:sp macro="" textlink="">
          <xdr:nvSpPr>
            <xdr:cNvPr id="0" name=""/>
            <xdr:cNvSpPr>
              <a:spLocks noTextEdit="1"/>
            </xdr:cNvSpPr>
          </xdr:nvSpPr>
          <xdr:spPr>
            <a:xfrm>
              <a:off x="2800350" y="3429000"/>
              <a:ext cx="1581573" cy="139382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5</xdr:row>
      <xdr:rowOff>28349</xdr:rowOff>
    </xdr:from>
    <xdr:to>
      <xdr:col>2</xdr:col>
      <xdr:colOff>340178</xdr:colOff>
      <xdr:row>11</xdr:row>
      <xdr:rowOff>116178</xdr:rowOff>
    </xdr:to>
    <mc:AlternateContent xmlns:mc="http://schemas.openxmlformats.org/markup-compatibility/2006" xmlns:a14="http://schemas.microsoft.com/office/drawing/2010/main">
      <mc:Choice Requires="a14">
        <xdr:graphicFrame macro="">
          <xdr:nvGraphicFramePr>
            <xdr:cNvPr id="2" name="Region 2">
              <a:extLst>
                <a:ext uri="{FF2B5EF4-FFF2-40B4-BE49-F238E27FC236}">
                  <a16:creationId xmlns:a16="http://schemas.microsoft.com/office/drawing/2014/main" id="{00000000-0008-0000-0C00-000002000000}"/>
                </a:ext>
              </a:extLst>
            </xdr:cNvPr>
            <xdr:cNvGraphicFramePr/>
          </xdr:nvGraphicFramePr>
          <xdr:xfrm>
            <a:off x="0" y="0"/>
            <a:ext cx="0" cy="0"/>
          </xdr:xfrm>
          <a:graphic>
            <a:graphicData uri="http://schemas.microsoft.com/office/drawing/2010/slicer">
              <sle:slicer xmlns:sle="http://schemas.microsoft.com/office/drawing/2010/slicer" name="Region 2"/>
            </a:graphicData>
          </a:graphic>
        </xdr:graphicFrame>
      </mc:Choice>
      <mc:Fallback xmlns="">
        <xdr:sp macro="" textlink="">
          <xdr:nvSpPr>
            <xdr:cNvPr id="0" name=""/>
            <xdr:cNvSpPr>
              <a:spLocks noTextEdit="1"/>
            </xdr:cNvSpPr>
          </xdr:nvSpPr>
          <xdr:spPr>
            <a:xfrm>
              <a:off x="0" y="1414577"/>
              <a:ext cx="1564821" cy="121041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58962</xdr:colOff>
      <xdr:row>5</xdr:row>
      <xdr:rowOff>106514</xdr:rowOff>
    </xdr:from>
    <xdr:to>
      <xdr:col>20</xdr:col>
      <xdr:colOff>430066</xdr:colOff>
      <xdr:row>12</xdr:row>
      <xdr:rowOff>180734</xdr:rowOff>
    </xdr:to>
    <mc:AlternateContent xmlns:mc="http://schemas.openxmlformats.org/markup-compatibility/2006" xmlns:a14="http://schemas.microsoft.com/office/drawing/2010/main">
      <mc:Choice Requires="a14">
        <xdr:graphicFrame macro="">
          <xdr:nvGraphicFramePr>
            <xdr:cNvPr id="3" name="City 2">
              <a:extLst>
                <a:ext uri="{FF2B5EF4-FFF2-40B4-BE49-F238E27FC236}">
                  <a16:creationId xmlns:a16="http://schemas.microsoft.com/office/drawing/2014/main" id="{00000000-0008-0000-0C00-000003000000}"/>
                </a:ext>
              </a:extLst>
            </xdr:cNvPr>
            <xdr:cNvGraphicFramePr/>
          </xdr:nvGraphicFramePr>
          <xdr:xfrm>
            <a:off x="0" y="0"/>
            <a:ext cx="0" cy="0"/>
          </xdr:xfrm>
          <a:graphic>
            <a:graphicData uri="http://schemas.microsoft.com/office/drawing/2010/slicer">
              <sle:slicer xmlns:sle="http://schemas.microsoft.com/office/drawing/2010/slicer" name="City 2"/>
            </a:graphicData>
          </a:graphic>
        </xdr:graphicFrame>
      </mc:Choice>
      <mc:Fallback xmlns="">
        <xdr:sp macro="" textlink="">
          <xdr:nvSpPr>
            <xdr:cNvPr id="0" name=""/>
            <xdr:cNvSpPr>
              <a:spLocks noTextEdit="1"/>
            </xdr:cNvSpPr>
          </xdr:nvSpPr>
          <xdr:spPr>
            <a:xfrm>
              <a:off x="11080748" y="1494443"/>
              <a:ext cx="1595747" cy="14077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48640</xdr:colOff>
      <xdr:row>0</xdr:row>
      <xdr:rowOff>117909</xdr:rowOff>
    </xdr:from>
    <xdr:to>
      <xdr:col>2</xdr:col>
      <xdr:colOff>574372</xdr:colOff>
      <xdr:row>3</xdr:row>
      <xdr:rowOff>142521</xdr:rowOff>
    </xdr:to>
    <xdr:sp macro="" textlink="">
      <xdr:nvSpPr>
        <xdr:cNvPr id="4" name="Rounded Rectangle 3">
          <a:extLst>
            <a:ext uri="{FF2B5EF4-FFF2-40B4-BE49-F238E27FC236}">
              <a16:creationId xmlns:a16="http://schemas.microsoft.com/office/drawing/2014/main" id="{00000000-0008-0000-0C00-000004000000}"/>
            </a:ext>
          </a:extLst>
        </xdr:cNvPr>
        <xdr:cNvSpPr/>
      </xdr:nvSpPr>
      <xdr:spPr>
        <a:xfrm>
          <a:off x="48640" y="117909"/>
          <a:ext cx="1750375" cy="1036643"/>
        </a:xfrm>
        <a:prstGeom prst="roundRect">
          <a:avLst/>
        </a:prstGeom>
        <a:solidFill>
          <a:schemeClr val="accent6">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200">
              <a:solidFill>
                <a:schemeClr val="lt1"/>
              </a:solidFill>
              <a:latin typeface="Bahnschrift SemiBold SemiConden" panose="020B0502040204020203" pitchFamily="34" charset="0"/>
              <a:ea typeface="+mn-ea"/>
              <a:cs typeface="+mn-cs"/>
            </a:rPr>
            <a:t>Sum</a:t>
          </a:r>
          <a:r>
            <a:rPr lang="en-IN" sz="1400" baseline="0"/>
            <a:t> </a:t>
          </a:r>
          <a:r>
            <a:rPr lang="en-IN" sz="1200">
              <a:solidFill>
                <a:schemeClr val="lt1"/>
              </a:solidFill>
              <a:latin typeface="Bahnschrift SemiBold SemiConden" panose="020B0502040204020203" pitchFamily="34" charset="0"/>
              <a:ea typeface="+mn-ea"/>
              <a:cs typeface="+mn-cs"/>
            </a:rPr>
            <a:t>of</a:t>
          </a:r>
          <a:r>
            <a:rPr lang="en-IN" sz="1400" baseline="0"/>
            <a:t> </a:t>
          </a:r>
          <a:r>
            <a:rPr lang="en-IN" sz="1200">
              <a:solidFill>
                <a:schemeClr val="lt1"/>
              </a:solidFill>
              <a:latin typeface="Bahnschrift SemiBold SemiConden" panose="020B0502040204020203" pitchFamily="34" charset="0"/>
              <a:ea typeface="+mn-ea"/>
              <a:cs typeface="+mn-cs"/>
            </a:rPr>
            <a:t>Total</a:t>
          </a:r>
          <a:r>
            <a:rPr lang="en-IN" sz="1400" baseline="0"/>
            <a:t> </a:t>
          </a:r>
          <a:r>
            <a:rPr lang="en-IN" sz="1200">
              <a:solidFill>
                <a:schemeClr val="lt1"/>
              </a:solidFill>
              <a:latin typeface="Bahnschrift SemiBold SemiConden" panose="020B0502040204020203" pitchFamily="34" charset="0"/>
              <a:ea typeface="+mn-ea"/>
              <a:cs typeface="+mn-cs"/>
            </a:rPr>
            <a:t>Sales</a:t>
          </a:r>
        </a:p>
        <a:p>
          <a:pPr algn="l"/>
          <a:endParaRPr lang="en-IN" sz="1100"/>
        </a:p>
        <a:p>
          <a:pPr algn="l"/>
          <a:r>
            <a:rPr lang="en-IN" sz="1100"/>
            <a:t>            </a:t>
          </a:r>
          <a:r>
            <a:rPr lang="en-IN" sz="2000"/>
            <a:t>=</a:t>
          </a:r>
          <a:endParaRPr lang="en-IN" sz="1100"/>
        </a:p>
      </xdr:txBody>
    </xdr:sp>
    <xdr:clientData/>
  </xdr:twoCellAnchor>
  <xdr:oneCellAnchor>
    <xdr:from>
      <xdr:col>18</xdr:col>
      <xdr:colOff>319484</xdr:colOff>
      <xdr:row>1</xdr:row>
      <xdr:rowOff>42803</xdr:rowOff>
    </xdr:from>
    <xdr:ext cx="994891" cy="374141"/>
    <xdr:sp macro="" textlink="">
      <xdr:nvSpPr>
        <xdr:cNvPr id="6" name="TextBox 5">
          <a:extLst>
            <a:ext uri="{FF2B5EF4-FFF2-40B4-BE49-F238E27FC236}">
              <a16:creationId xmlns:a16="http://schemas.microsoft.com/office/drawing/2014/main" id="{00000000-0008-0000-0C00-000006000000}"/>
            </a:ext>
          </a:extLst>
        </xdr:cNvPr>
        <xdr:cNvSpPr txBox="1"/>
      </xdr:nvSpPr>
      <xdr:spPr>
        <a:xfrm>
          <a:off x="11341270" y="478232"/>
          <a:ext cx="994891"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lang="en-IN" sz="1800" baseline="0">
            <a:solidFill>
              <a:schemeClr val="lt1"/>
            </a:solidFill>
            <a:latin typeface="+mn-lt"/>
            <a:ea typeface="+mn-ea"/>
            <a:cs typeface="+mn-cs"/>
          </a:endParaRPr>
        </a:p>
      </xdr:txBody>
    </xdr:sp>
    <xdr:clientData/>
  </xdr:oneCellAnchor>
  <xdr:twoCellAnchor>
    <xdr:from>
      <xdr:col>4</xdr:col>
      <xdr:colOff>136071</xdr:colOff>
      <xdr:row>4</xdr:row>
      <xdr:rowOff>151532</xdr:rowOff>
    </xdr:from>
    <xdr:to>
      <xdr:col>10</xdr:col>
      <xdr:colOff>35720</xdr:colOff>
      <xdr:row>16</xdr:row>
      <xdr:rowOff>74839</xdr:rowOff>
    </xdr:to>
    <xdr:graphicFrame macro="">
      <xdr:nvGraphicFramePr>
        <xdr:cNvPr id="7" name="Chart 6">
          <a:extLst>
            <a:ext uri="{FF2B5EF4-FFF2-40B4-BE49-F238E27FC236}">
              <a16:creationId xmlns:a16="http://schemas.microsoft.com/office/drawing/2014/main" id="{00000000-0008-0000-0C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340178</xdr:colOff>
      <xdr:row>4</xdr:row>
      <xdr:rowOff>151380</xdr:rowOff>
    </xdr:from>
    <xdr:to>
      <xdr:col>16</xdr:col>
      <xdr:colOff>376051</xdr:colOff>
      <xdr:row>16</xdr:row>
      <xdr:rowOff>57832</xdr:rowOff>
    </xdr:to>
    <xdr:graphicFrame macro="">
      <xdr:nvGraphicFramePr>
        <xdr:cNvPr id="8" name="Chart 7">
          <a:extLst>
            <a:ext uri="{FF2B5EF4-FFF2-40B4-BE49-F238E27FC236}">
              <a16:creationId xmlns:a16="http://schemas.microsoft.com/office/drawing/2014/main" id="{00000000-0008-0000-0C00-00000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312914</xdr:colOff>
      <xdr:row>17</xdr:row>
      <xdr:rowOff>39765</xdr:rowOff>
    </xdr:from>
    <xdr:to>
      <xdr:col>16</xdr:col>
      <xdr:colOff>408214</xdr:colOff>
      <xdr:row>29</xdr:row>
      <xdr:rowOff>54427</xdr:rowOff>
    </xdr:to>
    <xdr:graphicFrame macro="">
      <xdr:nvGraphicFramePr>
        <xdr:cNvPr id="9" name="Chart 8">
          <a:extLst>
            <a:ext uri="{FF2B5EF4-FFF2-40B4-BE49-F238E27FC236}">
              <a16:creationId xmlns:a16="http://schemas.microsoft.com/office/drawing/2014/main" id="{00000000-0008-0000-0C00-00000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18</xdr:col>
      <xdr:colOff>78239</xdr:colOff>
      <xdr:row>13</xdr:row>
      <xdr:rowOff>105171</xdr:rowOff>
    </xdr:from>
    <xdr:to>
      <xdr:col>20</xdr:col>
      <xdr:colOff>360303</xdr:colOff>
      <xdr:row>21</xdr:row>
      <xdr:rowOff>134937</xdr:rowOff>
    </xdr:to>
    <mc:AlternateContent xmlns:mc="http://schemas.openxmlformats.org/markup-compatibility/2006" xmlns:a14="http://schemas.microsoft.com/office/drawing/2010/main">
      <mc:Choice Requires="a14">
        <xdr:graphicFrame macro="">
          <xdr:nvGraphicFramePr>
            <xdr:cNvPr id="10" name="Category 1">
              <a:extLst>
                <a:ext uri="{FF2B5EF4-FFF2-40B4-BE49-F238E27FC236}">
                  <a16:creationId xmlns:a16="http://schemas.microsoft.com/office/drawing/2014/main" id="{00000000-0008-0000-0C00-00000A000000}"/>
                </a:ext>
              </a:extLst>
            </xdr:cNvPr>
            <xdr:cNvGraphicFramePr/>
          </xdr:nvGraphicFramePr>
          <xdr:xfrm>
            <a:off x="0" y="0"/>
            <a:ext cx="0" cy="0"/>
          </xdr:xfrm>
          <a:graphic>
            <a:graphicData uri="http://schemas.microsoft.com/office/drawing/2010/slicer">
              <sle:slicer xmlns:sle="http://schemas.microsoft.com/office/drawing/2010/slicer" name="Category 1"/>
            </a:graphicData>
          </a:graphic>
        </xdr:graphicFrame>
      </mc:Choice>
      <mc:Fallback xmlns="">
        <xdr:sp macro="" textlink="">
          <xdr:nvSpPr>
            <xdr:cNvPr id="0" name=""/>
            <xdr:cNvSpPr>
              <a:spLocks noTextEdit="1"/>
            </xdr:cNvSpPr>
          </xdr:nvSpPr>
          <xdr:spPr>
            <a:xfrm>
              <a:off x="11100025" y="3017100"/>
              <a:ext cx="1506707" cy="155376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68035</xdr:colOff>
      <xdr:row>12</xdr:row>
      <xdr:rowOff>54429</xdr:rowOff>
    </xdr:from>
    <xdr:to>
      <xdr:col>2</xdr:col>
      <xdr:colOff>365691</xdr:colOff>
      <xdr:row>25</xdr:row>
      <xdr:rowOff>127851</xdr:rowOff>
    </xdr:to>
    <mc:AlternateContent xmlns:mc="http://schemas.openxmlformats.org/markup-compatibility/2006" xmlns:a14="http://schemas.microsoft.com/office/drawing/2010/main">
      <mc:Choice Requires="a14">
        <xdr:graphicFrame macro="">
          <xdr:nvGraphicFramePr>
            <xdr:cNvPr id="11" name="Product 1">
              <a:extLst>
                <a:ext uri="{FF2B5EF4-FFF2-40B4-BE49-F238E27FC236}">
                  <a16:creationId xmlns:a16="http://schemas.microsoft.com/office/drawing/2014/main" id="{00000000-0008-0000-0C00-00000B000000}"/>
                </a:ext>
              </a:extLst>
            </xdr:cNvPr>
            <xdr:cNvGraphicFramePr/>
          </xdr:nvGraphicFramePr>
          <xdr:xfrm>
            <a:off x="0" y="0"/>
            <a:ext cx="0" cy="0"/>
          </xdr:xfrm>
          <a:graphic>
            <a:graphicData uri="http://schemas.microsoft.com/office/drawing/2010/slicer">
              <sle:slicer xmlns:sle="http://schemas.microsoft.com/office/drawing/2010/slicer" name="Product 1"/>
            </a:graphicData>
          </a:graphic>
        </xdr:graphicFrame>
      </mc:Choice>
      <mc:Fallback xmlns="">
        <xdr:sp macro="" textlink="">
          <xdr:nvSpPr>
            <xdr:cNvPr id="0" name=""/>
            <xdr:cNvSpPr>
              <a:spLocks noTextEdit="1"/>
            </xdr:cNvSpPr>
          </xdr:nvSpPr>
          <xdr:spPr>
            <a:xfrm>
              <a:off x="68035" y="2775858"/>
              <a:ext cx="1522299" cy="254992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127568</xdr:colOff>
      <xdr:row>17</xdr:row>
      <xdr:rowOff>54427</xdr:rowOff>
    </xdr:from>
    <xdr:to>
      <xdr:col>10</xdr:col>
      <xdr:colOff>26931</xdr:colOff>
      <xdr:row>29</xdr:row>
      <xdr:rowOff>54427</xdr:rowOff>
    </xdr:to>
    <xdr:graphicFrame macro="">
      <xdr:nvGraphicFramePr>
        <xdr:cNvPr id="12" name="Chart 11">
          <a:extLst>
            <a:ext uri="{FF2B5EF4-FFF2-40B4-BE49-F238E27FC236}">
              <a16:creationId xmlns:a16="http://schemas.microsoft.com/office/drawing/2014/main" id="{00000000-0008-0000-0C00-00000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19</xdr:col>
      <xdr:colOff>40822</xdr:colOff>
      <xdr:row>0</xdr:row>
      <xdr:rowOff>0</xdr:rowOff>
    </xdr:from>
    <xdr:to>
      <xdr:col>20</xdr:col>
      <xdr:colOff>598714</xdr:colOff>
      <xdr:row>0</xdr:row>
      <xdr:rowOff>68036</xdr:rowOff>
    </xdr:to>
    <xdr:sp macro="" textlink="">
      <xdr:nvSpPr>
        <xdr:cNvPr id="13" name="Rectangle 12">
          <a:extLst>
            <a:ext uri="{FF2B5EF4-FFF2-40B4-BE49-F238E27FC236}">
              <a16:creationId xmlns:a16="http://schemas.microsoft.com/office/drawing/2014/main" id="{00000000-0008-0000-0C00-00000D000000}"/>
            </a:ext>
          </a:extLst>
        </xdr:cNvPr>
        <xdr:cNvSpPr/>
      </xdr:nvSpPr>
      <xdr:spPr>
        <a:xfrm>
          <a:off x="11674929" y="0"/>
          <a:ext cx="1170214" cy="68036"/>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21</xdr:col>
      <xdr:colOff>40822</xdr:colOff>
      <xdr:row>0</xdr:row>
      <xdr:rowOff>0</xdr:rowOff>
    </xdr:from>
    <xdr:to>
      <xdr:col>22</xdr:col>
      <xdr:colOff>598714</xdr:colOff>
      <xdr:row>0</xdr:row>
      <xdr:rowOff>68036</xdr:rowOff>
    </xdr:to>
    <xdr:sp macro="" textlink="">
      <xdr:nvSpPr>
        <xdr:cNvPr id="14" name="Rectangle 13">
          <a:extLst>
            <a:ext uri="{FF2B5EF4-FFF2-40B4-BE49-F238E27FC236}">
              <a16:creationId xmlns:a16="http://schemas.microsoft.com/office/drawing/2014/main" id="{00000000-0008-0000-0C00-00000E000000}"/>
            </a:ext>
          </a:extLst>
        </xdr:cNvPr>
        <xdr:cNvSpPr/>
      </xdr:nvSpPr>
      <xdr:spPr>
        <a:xfrm>
          <a:off x="11674929" y="0"/>
          <a:ext cx="1170214" cy="68036"/>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23</xdr:col>
      <xdr:colOff>40822</xdr:colOff>
      <xdr:row>0</xdr:row>
      <xdr:rowOff>0</xdr:rowOff>
    </xdr:from>
    <xdr:to>
      <xdr:col>24</xdr:col>
      <xdr:colOff>598714</xdr:colOff>
      <xdr:row>0</xdr:row>
      <xdr:rowOff>68036</xdr:rowOff>
    </xdr:to>
    <xdr:sp macro="" textlink="">
      <xdr:nvSpPr>
        <xdr:cNvPr id="15" name="Rectangle 14">
          <a:extLst>
            <a:ext uri="{FF2B5EF4-FFF2-40B4-BE49-F238E27FC236}">
              <a16:creationId xmlns:a16="http://schemas.microsoft.com/office/drawing/2014/main" id="{00000000-0008-0000-0C00-00000F000000}"/>
            </a:ext>
          </a:extLst>
        </xdr:cNvPr>
        <xdr:cNvSpPr/>
      </xdr:nvSpPr>
      <xdr:spPr>
        <a:xfrm>
          <a:off x="11674929" y="0"/>
          <a:ext cx="1170214" cy="68036"/>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25</xdr:col>
      <xdr:colOff>40822</xdr:colOff>
      <xdr:row>0</xdr:row>
      <xdr:rowOff>0</xdr:rowOff>
    </xdr:from>
    <xdr:to>
      <xdr:col>26</xdr:col>
      <xdr:colOff>598714</xdr:colOff>
      <xdr:row>0</xdr:row>
      <xdr:rowOff>68036</xdr:rowOff>
    </xdr:to>
    <xdr:sp macro="" textlink="">
      <xdr:nvSpPr>
        <xdr:cNvPr id="16" name="Rectangle 15">
          <a:extLst>
            <a:ext uri="{FF2B5EF4-FFF2-40B4-BE49-F238E27FC236}">
              <a16:creationId xmlns:a16="http://schemas.microsoft.com/office/drawing/2014/main" id="{00000000-0008-0000-0C00-000010000000}"/>
            </a:ext>
          </a:extLst>
        </xdr:cNvPr>
        <xdr:cNvSpPr/>
      </xdr:nvSpPr>
      <xdr:spPr>
        <a:xfrm>
          <a:off x="11674929" y="0"/>
          <a:ext cx="1170214" cy="68036"/>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14</xdr:col>
      <xdr:colOff>299357</xdr:colOff>
      <xdr:row>0</xdr:row>
      <xdr:rowOff>149679</xdr:rowOff>
    </xdr:from>
    <xdr:to>
      <xdr:col>17</xdr:col>
      <xdr:colOff>299357</xdr:colOff>
      <xdr:row>3</xdr:row>
      <xdr:rowOff>81643</xdr:rowOff>
    </xdr:to>
    <xdr:sp macro="" textlink="">
      <xdr:nvSpPr>
        <xdr:cNvPr id="17" name="Rectangle: Rounded Corners 16">
          <a:extLst>
            <a:ext uri="{FF2B5EF4-FFF2-40B4-BE49-F238E27FC236}">
              <a16:creationId xmlns:a16="http://schemas.microsoft.com/office/drawing/2014/main" id="{5855B9D9-1C9C-4A68-B039-74B7D9014729}"/>
            </a:ext>
          </a:extLst>
        </xdr:cNvPr>
        <xdr:cNvSpPr/>
      </xdr:nvSpPr>
      <xdr:spPr>
        <a:xfrm>
          <a:off x="8871857" y="149679"/>
          <a:ext cx="1836964" cy="938893"/>
        </a:xfrm>
        <a:prstGeom prst="roundRect">
          <a:avLst/>
        </a:prstGeom>
        <a:solidFill>
          <a:schemeClr val="accent6">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71438</xdr:colOff>
      <xdr:row>10</xdr:row>
      <xdr:rowOff>59530</xdr:rowOff>
    </xdr:from>
    <xdr:to>
      <xdr:col>5</xdr:col>
      <xdr:colOff>488156</xdr:colOff>
      <xdr:row>25</xdr:row>
      <xdr:rowOff>107155</xdr:rowOff>
    </xdr:to>
    <xdr:graphicFrame macro="">
      <xdr:nvGraphicFramePr>
        <xdr:cNvPr id="6" name="Chart 5">
          <a:extLst>
            <a:ext uri="{FF2B5EF4-FFF2-40B4-BE49-F238E27FC236}">
              <a16:creationId xmlns:a16="http://schemas.microsoft.com/office/drawing/2014/main" id="{00000000-0008-0000-10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238124</xdr:colOff>
      <xdr:row>10</xdr:row>
      <xdr:rowOff>64294</xdr:rowOff>
    </xdr:from>
    <xdr:to>
      <xdr:col>14</xdr:col>
      <xdr:colOff>345281</xdr:colOff>
      <xdr:row>24</xdr:row>
      <xdr:rowOff>142874</xdr:rowOff>
    </xdr:to>
    <xdr:graphicFrame macro="">
      <xdr:nvGraphicFramePr>
        <xdr:cNvPr id="7" name="Chart 6">
          <a:extLst>
            <a:ext uri="{FF2B5EF4-FFF2-40B4-BE49-F238E27FC236}">
              <a16:creationId xmlns:a16="http://schemas.microsoft.com/office/drawing/2014/main" id="{00000000-0008-0000-10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16</xdr:col>
      <xdr:colOff>0</xdr:colOff>
      <xdr:row>9</xdr:row>
      <xdr:rowOff>190499</xdr:rowOff>
    </xdr:from>
    <xdr:to>
      <xdr:col>24</xdr:col>
      <xdr:colOff>47625</xdr:colOff>
      <xdr:row>24</xdr:row>
      <xdr:rowOff>130968</xdr:rowOff>
    </xdr:to>
    <xdr:graphicFrame macro="">
      <xdr:nvGraphicFramePr>
        <xdr:cNvPr id="9" name="Chart 8">
          <a:extLst>
            <a:ext uri="{FF2B5EF4-FFF2-40B4-BE49-F238E27FC236}">
              <a16:creationId xmlns:a16="http://schemas.microsoft.com/office/drawing/2014/main" id="{00000000-0008-0000-1000-00000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4</xdr:col>
      <xdr:colOff>154782</xdr:colOff>
      <xdr:row>0</xdr:row>
      <xdr:rowOff>178594</xdr:rowOff>
    </xdr:from>
    <xdr:to>
      <xdr:col>6</xdr:col>
      <xdr:colOff>523875</xdr:colOff>
      <xdr:row>6</xdr:row>
      <xdr:rowOff>130969</xdr:rowOff>
    </xdr:to>
    <mc:AlternateContent xmlns:mc="http://schemas.openxmlformats.org/markup-compatibility/2006" xmlns:a14="http://schemas.microsoft.com/office/drawing/2010/main">
      <mc:Choice Requires="a14">
        <xdr:graphicFrame macro="">
          <xdr:nvGraphicFramePr>
            <xdr:cNvPr id="11" name="Region 1">
              <a:extLst>
                <a:ext uri="{FF2B5EF4-FFF2-40B4-BE49-F238E27FC236}">
                  <a16:creationId xmlns:a16="http://schemas.microsoft.com/office/drawing/2014/main" id="{00000000-0008-0000-1000-00000B000000}"/>
                </a:ext>
              </a:extLst>
            </xdr:cNvPr>
            <xdr:cNvGraphicFramePr/>
          </xdr:nvGraphicFramePr>
          <xdr:xfrm>
            <a:off x="0" y="0"/>
            <a:ext cx="0" cy="0"/>
          </xdr:xfrm>
          <a:graphic>
            <a:graphicData uri="http://schemas.microsoft.com/office/drawing/2010/slicer">
              <sle:slicer xmlns:sle="http://schemas.microsoft.com/office/drawing/2010/slicer" name="Region 1"/>
            </a:graphicData>
          </a:graphic>
        </xdr:graphicFrame>
      </mc:Choice>
      <mc:Fallback xmlns="">
        <xdr:sp macro="" textlink="">
          <xdr:nvSpPr>
            <xdr:cNvPr id="0" name=""/>
            <xdr:cNvSpPr>
              <a:spLocks noTextEdit="1"/>
            </xdr:cNvSpPr>
          </xdr:nvSpPr>
          <xdr:spPr>
            <a:xfrm>
              <a:off x="3738563" y="178594"/>
              <a:ext cx="1583531" cy="12382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547688</xdr:colOff>
      <xdr:row>1</xdr:row>
      <xdr:rowOff>0</xdr:rowOff>
    </xdr:from>
    <xdr:to>
      <xdr:col>18</xdr:col>
      <xdr:colOff>273844</xdr:colOff>
      <xdr:row>6</xdr:row>
      <xdr:rowOff>95250</xdr:rowOff>
    </xdr:to>
    <mc:AlternateContent xmlns:mc="http://schemas.openxmlformats.org/markup-compatibility/2006" xmlns:a14="http://schemas.microsoft.com/office/drawing/2010/main">
      <mc:Choice Requires="a14">
        <xdr:graphicFrame macro="">
          <xdr:nvGraphicFramePr>
            <xdr:cNvPr id="12" name="City 1">
              <a:extLst>
                <a:ext uri="{FF2B5EF4-FFF2-40B4-BE49-F238E27FC236}">
                  <a16:creationId xmlns:a16="http://schemas.microsoft.com/office/drawing/2014/main" id="{00000000-0008-0000-1000-00000C000000}"/>
                </a:ext>
              </a:extLst>
            </xdr:cNvPr>
            <xdr:cNvGraphicFramePr/>
          </xdr:nvGraphicFramePr>
          <xdr:xfrm>
            <a:off x="0" y="0"/>
            <a:ext cx="0" cy="0"/>
          </xdr:xfrm>
          <a:graphic>
            <a:graphicData uri="http://schemas.microsoft.com/office/drawing/2010/slicer">
              <sle:slicer xmlns:sle="http://schemas.microsoft.com/office/drawing/2010/slicer" name="City 1"/>
            </a:graphicData>
          </a:graphic>
        </xdr:graphicFrame>
      </mc:Choice>
      <mc:Fallback xmlns="">
        <xdr:sp macro="" textlink="">
          <xdr:nvSpPr>
            <xdr:cNvPr id="0" name=""/>
            <xdr:cNvSpPr>
              <a:spLocks noTextEdit="1"/>
            </xdr:cNvSpPr>
          </xdr:nvSpPr>
          <xdr:spPr>
            <a:xfrm>
              <a:off x="10810876" y="190500"/>
              <a:ext cx="1547812" cy="11906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7.xml><?xml version="1.0" encoding="utf-8"?>
<xdr:wsDr xmlns:xdr="http://schemas.openxmlformats.org/drawingml/2006/spreadsheetDrawing" xmlns:a="http://schemas.openxmlformats.org/drawingml/2006/main">
  <xdr:twoCellAnchor>
    <xdr:from>
      <xdr:col>2</xdr:col>
      <xdr:colOff>257175</xdr:colOff>
      <xdr:row>4</xdr:row>
      <xdr:rowOff>176212</xdr:rowOff>
    </xdr:from>
    <xdr:to>
      <xdr:col>5</xdr:col>
      <xdr:colOff>838200</xdr:colOff>
      <xdr:row>19</xdr:row>
      <xdr:rowOff>61912</xdr:rowOff>
    </xdr:to>
    <xdr:graphicFrame macro="">
      <xdr:nvGraphicFramePr>
        <xdr:cNvPr id="2" name="Chart 1">
          <a:extLst>
            <a:ext uri="{FF2B5EF4-FFF2-40B4-BE49-F238E27FC236}">
              <a16:creationId xmlns:a16="http://schemas.microsoft.com/office/drawing/2014/main" id="{00000000-0008-0000-12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3</xdr:col>
      <xdr:colOff>38100</xdr:colOff>
      <xdr:row>2</xdr:row>
      <xdr:rowOff>4762</xdr:rowOff>
    </xdr:from>
    <xdr:to>
      <xdr:col>10</xdr:col>
      <xdr:colOff>371475</xdr:colOff>
      <xdr:row>16</xdr:row>
      <xdr:rowOff>80962</xdr:rowOff>
    </xdr:to>
    <xdr:graphicFrame macro="">
      <xdr:nvGraphicFramePr>
        <xdr:cNvPr id="2" name="Chart 1">
          <a:extLst>
            <a:ext uri="{FF2B5EF4-FFF2-40B4-BE49-F238E27FC236}">
              <a16:creationId xmlns:a16="http://schemas.microsoft.com/office/drawing/2014/main" id="{00000000-0008-0000-1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0</xdr:col>
      <xdr:colOff>16144</xdr:colOff>
      <xdr:row>0</xdr:row>
      <xdr:rowOff>64576</xdr:rowOff>
    </xdr:from>
    <xdr:to>
      <xdr:col>51</xdr:col>
      <xdr:colOff>32289</xdr:colOff>
      <xdr:row>64</xdr:row>
      <xdr:rowOff>48432</xdr:rowOff>
    </xdr:to>
    <xdr:sp macro="" textlink="">
      <xdr:nvSpPr>
        <xdr:cNvPr id="3" name="Rectangle 2">
          <a:extLst>
            <a:ext uri="{FF2B5EF4-FFF2-40B4-BE49-F238E27FC236}">
              <a16:creationId xmlns:a16="http://schemas.microsoft.com/office/drawing/2014/main" id="{00000000-0008-0000-1500-000003000000}"/>
            </a:ext>
          </a:extLst>
        </xdr:cNvPr>
        <xdr:cNvSpPr/>
      </xdr:nvSpPr>
      <xdr:spPr>
        <a:xfrm>
          <a:off x="16144" y="64576"/>
          <a:ext cx="31303348" cy="12382500"/>
        </a:xfrm>
        <a:prstGeom prst="rect">
          <a:avLst/>
        </a:prstGeom>
        <a:solidFill>
          <a:schemeClr val="bg1">
            <a:lumMod val="50000"/>
          </a:schemeClr>
        </a:solidFill>
        <a:scene3d>
          <a:camera prst="orthographicFront"/>
          <a:lightRig rig="threePt" dir="t"/>
        </a:scene3d>
        <a:sp3d>
          <a:bevelB/>
        </a:sp3d>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1</xdr:colOff>
      <xdr:row>0</xdr:row>
      <xdr:rowOff>0</xdr:rowOff>
    </xdr:from>
    <xdr:to>
      <xdr:col>1</xdr:col>
      <xdr:colOff>357188</xdr:colOff>
      <xdr:row>64</xdr:row>
      <xdr:rowOff>0</xdr:rowOff>
    </xdr:to>
    <xdr:sp macro="" textlink="">
      <xdr:nvSpPr>
        <xdr:cNvPr id="5" name="Rectangle 4">
          <a:extLst>
            <a:ext uri="{FF2B5EF4-FFF2-40B4-BE49-F238E27FC236}">
              <a16:creationId xmlns:a16="http://schemas.microsoft.com/office/drawing/2014/main" id="{00000000-0008-0000-1500-000005000000}"/>
            </a:ext>
          </a:extLst>
        </xdr:cNvPr>
        <xdr:cNvSpPr/>
      </xdr:nvSpPr>
      <xdr:spPr>
        <a:xfrm>
          <a:off x="1" y="0"/>
          <a:ext cx="976312" cy="12192000"/>
        </a:xfrm>
        <a:prstGeom prst="rect">
          <a:avLst/>
        </a:prstGeom>
        <a:solidFill>
          <a:schemeClr val="bg1">
            <a:lumMod val="50000"/>
          </a:schemeClr>
        </a:solid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119062</xdr:colOff>
      <xdr:row>0</xdr:row>
      <xdr:rowOff>95250</xdr:rowOff>
    </xdr:from>
    <xdr:to>
      <xdr:col>51</xdr:col>
      <xdr:colOff>47625</xdr:colOff>
      <xdr:row>4</xdr:row>
      <xdr:rowOff>0</xdr:rowOff>
    </xdr:to>
    <xdr:sp macro="" textlink="">
      <xdr:nvSpPr>
        <xdr:cNvPr id="6" name="Rectangle 5">
          <a:extLst>
            <a:ext uri="{FF2B5EF4-FFF2-40B4-BE49-F238E27FC236}">
              <a16:creationId xmlns:a16="http://schemas.microsoft.com/office/drawing/2014/main" id="{00000000-0008-0000-1500-000006000000}"/>
            </a:ext>
          </a:extLst>
        </xdr:cNvPr>
        <xdr:cNvSpPr/>
      </xdr:nvSpPr>
      <xdr:spPr>
        <a:xfrm>
          <a:off x="119062" y="95250"/>
          <a:ext cx="31503938" cy="666750"/>
        </a:xfrm>
        <a:prstGeom prst="rect">
          <a:avLst/>
        </a:prstGeom>
        <a:solidFill>
          <a:srgbClr val="00206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12</xdr:col>
      <xdr:colOff>476250</xdr:colOff>
      <xdr:row>0</xdr:row>
      <xdr:rowOff>47625</xdr:rowOff>
    </xdr:from>
    <xdr:to>
      <xdr:col>37</xdr:col>
      <xdr:colOff>476250</xdr:colOff>
      <xdr:row>4</xdr:row>
      <xdr:rowOff>0</xdr:rowOff>
    </xdr:to>
    <xdr:sp macro="" textlink="">
      <xdr:nvSpPr>
        <xdr:cNvPr id="8" name="TextBox 7">
          <a:extLst>
            <a:ext uri="{FF2B5EF4-FFF2-40B4-BE49-F238E27FC236}">
              <a16:creationId xmlns:a16="http://schemas.microsoft.com/office/drawing/2014/main" id="{00000000-0008-0000-1500-000008000000}"/>
            </a:ext>
          </a:extLst>
        </xdr:cNvPr>
        <xdr:cNvSpPr txBox="1"/>
      </xdr:nvSpPr>
      <xdr:spPr>
        <a:xfrm>
          <a:off x="7905750" y="47625"/>
          <a:ext cx="15478125" cy="714375"/>
        </a:xfrm>
        <a:prstGeom prst="rect">
          <a:avLst/>
        </a:prstGeom>
        <a:solidFill>
          <a:srgbClr val="00206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lvl="0" algn="ctr"/>
          <a:r>
            <a:rPr lang="en-IN" sz="4000">
              <a:solidFill>
                <a:schemeClr val="bg1"/>
              </a:solidFill>
              <a:latin typeface="Eras Bold ITC" panose="020B0907030504020204" pitchFamily="34" charset="0"/>
              <a:ea typeface="+mn-ea"/>
              <a:cs typeface="+mn-cs"/>
            </a:rPr>
            <a:t>Website</a:t>
          </a:r>
          <a:r>
            <a:rPr lang="en-IN" sz="4000"/>
            <a:t> </a:t>
          </a:r>
          <a:r>
            <a:rPr lang="en-IN" sz="4000">
              <a:solidFill>
                <a:schemeClr val="bg1"/>
              </a:solidFill>
              <a:latin typeface="Eras Bold ITC" panose="020B0907030504020204" pitchFamily="34" charset="0"/>
            </a:rPr>
            <a:t>Performance</a:t>
          </a:r>
          <a:r>
            <a:rPr lang="en-IN" sz="4000"/>
            <a:t> </a:t>
          </a:r>
          <a:r>
            <a:rPr lang="en-IN" sz="4000">
              <a:solidFill>
                <a:schemeClr val="bg1"/>
              </a:solidFill>
              <a:latin typeface="Eras Bold ITC" panose="020B0907030504020204" pitchFamily="34" charset="0"/>
              <a:ea typeface="+mn-ea"/>
              <a:cs typeface="+mn-cs"/>
            </a:rPr>
            <a:t>Analysis</a:t>
          </a:r>
        </a:p>
      </xdr:txBody>
    </xdr:sp>
    <xdr:clientData/>
  </xdr:twoCellAnchor>
  <xdr:twoCellAnchor>
    <xdr:from>
      <xdr:col>13</xdr:col>
      <xdr:colOff>380999</xdr:colOff>
      <xdr:row>8</xdr:row>
      <xdr:rowOff>0</xdr:rowOff>
    </xdr:from>
    <xdr:to>
      <xdr:col>18</xdr:col>
      <xdr:colOff>547687</xdr:colOff>
      <xdr:row>14</xdr:row>
      <xdr:rowOff>166687</xdr:rowOff>
    </xdr:to>
    <xdr:sp macro="" textlink="">
      <xdr:nvSpPr>
        <xdr:cNvPr id="9" name="Rectangle 8">
          <a:extLst>
            <a:ext uri="{FF2B5EF4-FFF2-40B4-BE49-F238E27FC236}">
              <a16:creationId xmlns:a16="http://schemas.microsoft.com/office/drawing/2014/main" id="{00000000-0008-0000-1500-000009000000}"/>
            </a:ext>
          </a:extLst>
        </xdr:cNvPr>
        <xdr:cNvSpPr/>
      </xdr:nvSpPr>
      <xdr:spPr>
        <a:xfrm>
          <a:off x="8429624" y="1524000"/>
          <a:ext cx="3262313" cy="1309687"/>
        </a:xfrm>
        <a:prstGeom prst="rect">
          <a:avLst/>
        </a:prstGeom>
        <a:solidFill>
          <a:schemeClr val="accent5">
            <a:lumMod val="50000"/>
          </a:schemeClr>
        </a:solidFill>
        <a:effectLst>
          <a:outerShdw blurRad="50800" dist="50800" dir="5400000" algn="ctr" rotWithShape="0">
            <a:srgbClr val="000000">
              <a:alpha val="0"/>
            </a:srgbClr>
          </a:outerShdw>
          <a:softEdge rad="165100"/>
        </a:effectLst>
        <a:scene3d>
          <a:camera prst="orthographicFront">
            <a:rot lat="0" lon="299984" rev="0"/>
          </a:camera>
          <a:lightRig rig="morning"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19</xdr:col>
      <xdr:colOff>397145</xdr:colOff>
      <xdr:row>7</xdr:row>
      <xdr:rowOff>159827</xdr:rowOff>
    </xdr:from>
    <xdr:to>
      <xdr:col>24</xdr:col>
      <xdr:colOff>571500</xdr:colOff>
      <xdr:row>14</xdr:row>
      <xdr:rowOff>142876</xdr:rowOff>
    </xdr:to>
    <xdr:sp macro="" textlink="">
      <xdr:nvSpPr>
        <xdr:cNvPr id="14" name="Rectangle 13">
          <a:extLst>
            <a:ext uri="{FF2B5EF4-FFF2-40B4-BE49-F238E27FC236}">
              <a16:creationId xmlns:a16="http://schemas.microsoft.com/office/drawing/2014/main" id="{00000000-0008-0000-1500-00000E000000}"/>
            </a:ext>
          </a:extLst>
        </xdr:cNvPr>
        <xdr:cNvSpPr/>
      </xdr:nvSpPr>
      <xdr:spPr>
        <a:xfrm>
          <a:off x="12160520" y="1493327"/>
          <a:ext cx="3269980" cy="1316549"/>
        </a:xfrm>
        <a:prstGeom prst="rect">
          <a:avLst/>
        </a:prstGeom>
        <a:solidFill>
          <a:schemeClr val="accent5">
            <a:lumMod val="50000"/>
          </a:schemeClr>
        </a:solidFill>
        <a:scene3d>
          <a:camera prst="orthographicFront"/>
          <a:lightRig rig="sunrise"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25</xdr:col>
      <xdr:colOff>501920</xdr:colOff>
      <xdr:row>7</xdr:row>
      <xdr:rowOff>169351</xdr:rowOff>
    </xdr:from>
    <xdr:to>
      <xdr:col>31</xdr:col>
      <xdr:colOff>0</xdr:colOff>
      <xdr:row>14</xdr:row>
      <xdr:rowOff>119062</xdr:rowOff>
    </xdr:to>
    <xdr:sp macro="" textlink="">
      <xdr:nvSpPr>
        <xdr:cNvPr id="15" name="Rectangle 14">
          <a:extLst>
            <a:ext uri="{FF2B5EF4-FFF2-40B4-BE49-F238E27FC236}">
              <a16:creationId xmlns:a16="http://schemas.microsoft.com/office/drawing/2014/main" id="{00000000-0008-0000-1500-00000F000000}"/>
            </a:ext>
          </a:extLst>
        </xdr:cNvPr>
        <xdr:cNvSpPr/>
      </xdr:nvSpPr>
      <xdr:spPr>
        <a:xfrm>
          <a:off x="15980045" y="1502851"/>
          <a:ext cx="3212830" cy="1283211"/>
        </a:xfrm>
        <a:prstGeom prst="rect">
          <a:avLst/>
        </a:prstGeom>
        <a:solidFill>
          <a:schemeClr val="accent5">
            <a:lumMod val="50000"/>
          </a:schemeClr>
        </a:solidFill>
        <a:scene3d>
          <a:camera prst="orthographicFront"/>
          <a:lightRig rig="sunrise"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31</xdr:col>
      <xdr:colOff>463819</xdr:colOff>
      <xdr:row>7</xdr:row>
      <xdr:rowOff>131251</xdr:rowOff>
    </xdr:from>
    <xdr:to>
      <xdr:col>37</xdr:col>
      <xdr:colOff>47625</xdr:colOff>
      <xdr:row>14</xdr:row>
      <xdr:rowOff>119062</xdr:rowOff>
    </xdr:to>
    <xdr:sp macro="" textlink="">
      <xdr:nvSpPr>
        <xdr:cNvPr id="16" name="Rectangle 15">
          <a:extLst>
            <a:ext uri="{FF2B5EF4-FFF2-40B4-BE49-F238E27FC236}">
              <a16:creationId xmlns:a16="http://schemas.microsoft.com/office/drawing/2014/main" id="{00000000-0008-0000-1500-000010000000}"/>
            </a:ext>
          </a:extLst>
        </xdr:cNvPr>
        <xdr:cNvSpPr/>
      </xdr:nvSpPr>
      <xdr:spPr>
        <a:xfrm>
          <a:off x="19656694" y="1464751"/>
          <a:ext cx="3298556" cy="1321311"/>
        </a:xfrm>
        <a:prstGeom prst="rect">
          <a:avLst/>
        </a:prstGeom>
        <a:solidFill>
          <a:schemeClr val="accent5">
            <a:lumMod val="50000"/>
          </a:schemeClr>
        </a:solidFill>
        <a:effectLst>
          <a:softEdge rad="12700"/>
        </a:effectLst>
        <a:scene3d>
          <a:camera prst="orthographicFront"/>
          <a:lightRig rig="sunrise" dir="t"/>
        </a:scene3d>
        <a:sp3d>
          <a:bevelB/>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18</xdr:col>
      <xdr:colOff>420955</xdr:colOff>
      <xdr:row>17</xdr:row>
      <xdr:rowOff>64578</xdr:rowOff>
    </xdr:from>
    <xdr:to>
      <xdr:col>32</xdr:col>
      <xdr:colOff>547686</xdr:colOff>
      <xdr:row>49</xdr:row>
      <xdr:rowOff>0</xdr:rowOff>
    </xdr:to>
    <xdr:graphicFrame macro="">
      <xdr:nvGraphicFramePr>
        <xdr:cNvPr id="17" name="Chart 16">
          <a:extLst>
            <a:ext uri="{FF2B5EF4-FFF2-40B4-BE49-F238E27FC236}">
              <a16:creationId xmlns:a16="http://schemas.microsoft.com/office/drawing/2014/main" id="{00000000-0008-0000-1500-000011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301893</xdr:colOff>
      <xdr:row>17</xdr:row>
      <xdr:rowOff>40763</xdr:rowOff>
    </xdr:from>
    <xdr:to>
      <xdr:col>15</xdr:col>
      <xdr:colOff>547686</xdr:colOff>
      <xdr:row>49</xdr:row>
      <xdr:rowOff>119062</xdr:rowOff>
    </xdr:to>
    <xdr:graphicFrame macro="">
      <xdr:nvGraphicFramePr>
        <xdr:cNvPr id="19" name="Chart 18">
          <a:extLst>
            <a:ext uri="{FF2B5EF4-FFF2-40B4-BE49-F238E27FC236}">
              <a16:creationId xmlns:a16="http://schemas.microsoft.com/office/drawing/2014/main" id="{00000000-0008-0000-1500-00001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35</xdr:col>
      <xdr:colOff>563830</xdr:colOff>
      <xdr:row>16</xdr:row>
      <xdr:rowOff>136014</xdr:rowOff>
    </xdr:from>
    <xdr:to>
      <xdr:col>50</xdr:col>
      <xdr:colOff>261937</xdr:colOff>
      <xdr:row>49</xdr:row>
      <xdr:rowOff>71438</xdr:rowOff>
    </xdr:to>
    <xdr:graphicFrame macro="">
      <xdr:nvGraphicFramePr>
        <xdr:cNvPr id="20" name="Chart 19">
          <a:extLst>
            <a:ext uri="{FF2B5EF4-FFF2-40B4-BE49-F238E27FC236}">
              <a16:creationId xmlns:a16="http://schemas.microsoft.com/office/drawing/2014/main" id="{00000000-0008-0000-1500-00001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_rels/pivotCacheDefinition7.xml.rels><?xml version="1.0" encoding="UTF-8" standalone="yes"?>
<Relationships xmlns="http://schemas.openxmlformats.org/package/2006/relationships"><Relationship Id="rId1" Type="http://schemas.openxmlformats.org/officeDocument/2006/relationships/pivotCacheRecords" Target="pivotCacheRecords7.xml"/></Relationships>
</file>

<file path=xl/pivotCache/_rels/pivotCacheDefinition8.xml.rels><?xml version="1.0" encoding="UTF-8" standalone="yes"?>
<Relationships xmlns="http://schemas.openxmlformats.org/package/2006/relationships"><Relationship Id="rId1" Type="http://schemas.openxmlformats.org/officeDocument/2006/relationships/pivotCacheRecords" Target="pivotCacheRecords8.xml"/></Relationships>
</file>

<file path=xl/pivotCache/_rels/pivotCacheDefinition9.xml.rels><?xml version="1.0" encoding="UTF-8" standalone="yes"?>
<Relationships xmlns="http://schemas.openxmlformats.org/package/2006/relationships"><Relationship Id="rId1" Type="http://schemas.openxmlformats.org/officeDocument/2006/relationships/pivotCacheRecords" Target="pivotCacheRecords9.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min" refreshedDate="45662.51179409722" createdVersion="5" refreshedVersion="5" minRefreshableVersion="3" recordCount="244" xr:uid="{00000000-000A-0000-FFFF-FFFF01000000}">
  <cacheSource type="worksheet">
    <worksheetSource name="Sales_Data5"/>
  </cacheSource>
  <cacheFields count="9">
    <cacheField name="ID" numFmtId="14">
      <sharedItems/>
    </cacheField>
    <cacheField name="Date" numFmtId="164">
      <sharedItems containsSemiMixedTypes="0" containsNonDate="0" containsDate="1" containsString="0" minDate="2022-01-01T00:00:00" maxDate="2023-12-31T00:00:00"/>
    </cacheField>
    <cacheField name="Region" numFmtId="0">
      <sharedItems count="2">
        <s v="East"/>
        <s v="West"/>
      </sharedItems>
    </cacheField>
    <cacheField name="City" numFmtId="0">
      <sharedItems/>
    </cacheField>
    <cacheField name="Category" numFmtId="0">
      <sharedItems/>
    </cacheField>
    <cacheField name="Product" numFmtId="0">
      <sharedItems/>
    </cacheField>
    <cacheField name="Qty" numFmtId="0">
      <sharedItems containsSemiMixedTypes="0" containsString="0" containsNumber="1" containsInteger="1" minValue="20" maxValue="306"/>
    </cacheField>
    <cacheField name="UnitPrice" numFmtId="0">
      <sharedItems containsSemiMixedTypes="0" containsString="0" containsNumber="1" minValue="1.35" maxValue="3.49"/>
    </cacheField>
    <cacheField name="TotalPrice" numFmtId="0">
      <sharedItems containsSemiMixedTypes="0" containsString="0" containsNumber="1" minValue="33.6" maxValue="817.92"/>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min" refreshedDate="45662.511794444443" createdVersion="5" refreshedVersion="5" minRefreshableVersion="3" recordCount="244" xr:uid="{00000000-000A-0000-FFFF-FFFF02000000}">
  <cacheSource type="worksheet">
    <worksheetSource name="Sales_Data5"/>
  </cacheSource>
  <cacheFields count="9">
    <cacheField name="ID" numFmtId="14">
      <sharedItems/>
    </cacheField>
    <cacheField name="Date" numFmtId="164">
      <sharedItems containsSemiMixedTypes="0" containsNonDate="0" containsDate="1" containsString="0" minDate="2022-01-01T00:00:00" maxDate="2023-12-31T00:00:00"/>
    </cacheField>
    <cacheField name="Region" numFmtId="0">
      <sharedItems/>
    </cacheField>
    <cacheField name="City" numFmtId="0">
      <sharedItems/>
    </cacheField>
    <cacheField name="Category" numFmtId="0">
      <sharedItems count="4">
        <s v="Bars"/>
        <s v="Crackers"/>
        <s v="Cookies"/>
        <s v="Snacks"/>
      </sharedItems>
    </cacheField>
    <cacheField name="Product" numFmtId="0">
      <sharedItems count="9">
        <s v="Carrot"/>
        <s v="Whole Wheat"/>
        <s v="Arrowroot"/>
        <s v="Chocolate Chip"/>
        <s v="Oatmeal Raisin"/>
        <s v="Bran"/>
        <s v="Potato Chips"/>
        <s v="Pretzels"/>
        <s v="Banana"/>
      </sharedItems>
    </cacheField>
    <cacheField name="Qty" numFmtId="0">
      <sharedItems containsSemiMixedTypes="0" containsString="0" containsNumber="1" containsInteger="1" minValue="20" maxValue="306"/>
    </cacheField>
    <cacheField name="UnitPrice" numFmtId="0">
      <sharedItems containsSemiMixedTypes="0" containsString="0" containsNumber="1" minValue="1.35" maxValue="3.49"/>
    </cacheField>
    <cacheField name="TotalPrice" numFmtId="0">
      <sharedItems containsSemiMixedTypes="0" containsString="0" containsNumber="1" minValue="33.6" maxValue="817.92"/>
    </cacheField>
  </cacheFields>
  <extLst>
    <ext xmlns:x14="http://schemas.microsoft.com/office/spreadsheetml/2009/9/main" uri="{725AE2AE-9491-48be-B2B4-4EB974FC3084}">
      <x14:pivotCacheDefinition pivotCacheId="3"/>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min" refreshedDate="45662.574125347222" createdVersion="5" refreshedVersion="5" minRefreshableVersion="3" recordCount="244" xr:uid="{00000000-000A-0000-FFFF-FFFF03000000}">
  <cacheSource type="worksheet">
    <worksheetSource name="Sales_Data5"/>
  </cacheSource>
  <cacheFields count="9">
    <cacheField name="ID" numFmtId="14">
      <sharedItems/>
    </cacheField>
    <cacheField name="Date" numFmtId="164">
      <sharedItems containsSemiMixedTypes="0" containsNonDate="0" containsDate="1" containsString="0" minDate="2022-01-01T00:00:00" maxDate="2023-12-31T00:00:00"/>
    </cacheField>
    <cacheField name="Region" numFmtId="0">
      <sharedItems/>
    </cacheField>
    <cacheField name="City" numFmtId="0">
      <sharedItems/>
    </cacheField>
    <cacheField name="Category" numFmtId="0">
      <sharedItems count="4">
        <s v="Bars"/>
        <s v="Crackers"/>
        <s v="Cookies"/>
        <s v="Snacks"/>
      </sharedItems>
    </cacheField>
    <cacheField name="Product" numFmtId="0">
      <sharedItems count="9">
        <s v="Carrot"/>
        <s v="Whole Wheat"/>
        <s v="Arrowroot"/>
        <s v="Chocolate Chip"/>
        <s v="Oatmeal Raisin"/>
        <s v="Bran"/>
        <s v="Potato Chips"/>
        <s v="Pretzels"/>
        <s v="Banana"/>
      </sharedItems>
    </cacheField>
    <cacheField name="Qty" numFmtId="0">
      <sharedItems containsSemiMixedTypes="0" containsString="0" containsNumber="1" containsInteger="1" minValue="20" maxValue="306"/>
    </cacheField>
    <cacheField name="UnitPrice" numFmtId="0">
      <sharedItems containsSemiMixedTypes="0" containsString="0" containsNumber="1" minValue="1.35" maxValue="3.49"/>
    </cacheField>
    <cacheField name="TotalPrice" numFmtId="0">
      <sharedItems containsSemiMixedTypes="0" containsString="0" containsNumber="1" minValue="33.6" maxValue="817.92" count="195">
        <n v="58.41"/>
        <n v="349"/>
        <n v="82.84"/>
        <n v="95.58"/>
        <n v="520.01"/>
        <n v="78.48"/>
        <n v="57.97"/>
        <n v="97.72"/>
        <n v="93.739999999999981"/>
        <n v="349.32"/>
        <n v="107.97"/>
        <n v="139.6"/>
        <n v="192.61"/>
        <n v="548.12"/>
        <n v="84.96"/>
        <n v="225.12"/>
        <n v="196.35"/>
        <n v="391.92"/>
        <n v="58.860000000000007"/>
        <n v="102.66"/>
        <n v="115.17"/>
        <n v="132.75"/>
        <n v="132.62"/>
        <n v="240.72"/>
        <n v="146.58000000000001"/>
        <n v="104.72"/>
        <n v="389.08"/>
        <n v="67.58"/>
        <n v="192.93"/>
        <n v="73.290000000000006"/>
        <n v="61.040000000000006"/>
        <n v="253.11"/>
        <n v="85.05"/>
        <n v="176.58"/>
        <n v="136.29"/>
        <n v="87.2"/>
        <n v="91.63"/>
        <n v="160.54"/>
        <n v="123.42"/>
        <n v="275.48"/>
        <n v="68.099999999999994"/>
        <n v="67.319999999999993"/>
        <n v="143.09"/>
        <n v="69.760000000000005"/>
        <n v="111.51"/>
        <n v="91.35"/>
        <n v="113.36000000000001"/>
        <n v="90.27"/>
        <n v="40.32"/>
        <n v="120.36"/>
        <n v="97.65"/>
        <n v="164.61"/>
        <n v="78.959999999999994"/>
        <n v="50.49"/>
        <n v="366.36"/>
        <n v="94.5"/>
        <n v="340.8"/>
        <n v="90.74"/>
        <n v="61.29"/>
        <n v="71.06"/>
        <n v="118.66"/>
        <n v="49.94"/>
        <n v="59.84"/>
        <n v="80.27"/>
        <n v="97.35"/>
        <n v="69.3"/>
        <n v="296.48"/>
        <n v="44.25"/>
        <n v="81.900000000000006"/>
        <n v="54.87"/>
        <n v="66.150000000000006"/>
        <n v="189.66000000000003"/>
        <n v="76.11"/>
        <n v="104.7"/>
        <n v="155.21"/>
        <n v="352.16"/>
        <n v="303.02"/>
        <n v="394.57"/>
        <n v="69.8"/>
        <n v="74.12"/>
        <n v="458.15"/>
        <n v="108.46"/>
        <n v="77.88"/>
        <n v="78.540000000000006"/>
        <n v="93.72"/>
        <n v="160.82"/>
        <n v="114.24"/>
        <n v="35.4"/>
        <n v="817.92"/>
        <n v="541.62"/>
        <n v="47.04"/>
        <n v="140.25"/>
        <n v="200.09"/>
        <n v="149.6"/>
        <n v="235.41"/>
        <n v="70.8"/>
        <n v="191.52"/>
        <n v="69.03"/>
        <n v="104.16"/>
        <n v="53.1"/>
        <n v="48.72"/>
        <n v="143.99"/>
        <n v="227.2"/>
        <n v="126.44000000000001"/>
        <n v="63.58"/>
        <n v="65.400000000000006"/>
        <n v="433.84"/>
        <n v="182.31"/>
        <n v="55.44"/>
        <n v="159.30000000000001"/>
        <n v="167.86"/>
        <n v="80.41"/>
        <n v="129.21"/>
        <n v="121.55"/>
        <n v="170.4"/>
        <n v="43.6"/>
        <n v="119.68"/>
        <n v="60.18"/>
        <n v="93.5"/>
        <n v="224.36"/>
        <n v="133.47999999999999"/>
        <n v="61.95"/>
        <n v="242.49"/>
        <n v="284"/>
        <n v="56.1"/>
        <n v="124.96"/>
        <n v="153.34"/>
        <n v="177"/>
        <n v="37.800000000000004"/>
        <n v="40.71"/>
        <n v="36.450000000000003"/>
        <n v="158.94999999999999"/>
        <n v="67.260000000000005"/>
        <n v="161.07"/>
        <n v="93.81"/>
        <n v="107.52"/>
        <n v="82.32"/>
        <n v="142.12"/>
        <n v="205.7"/>
        <n v="144.84"/>
        <n v="134.63999999999999"/>
        <n v="159.04"/>
        <n v="42.48"/>
        <n v="210.16"/>
        <n v="239.8"/>
        <n v="488.32000000000005"/>
        <n v="249.57"/>
        <n v="111.68"/>
        <n v="162.84"/>
        <n v="516.66"/>
        <n v="180.54"/>
        <n v="108.19"/>
        <n v="35.28"/>
        <n v="127.16"/>
        <n v="106.59"/>
        <n v="184.6"/>
        <n v="87.89"/>
        <n v="148.68"/>
        <n v="113.6"/>
        <n v="80.66"/>
        <n v="74.8"/>
        <n v="125.67"/>
        <n v="72.930000000000007"/>
        <n v="116.44"/>
        <n v="33.6"/>
        <n v="381.5"/>
        <n v="43.01"/>
        <n v="42"/>
        <n v="318.27999999999997"/>
        <n v="87.25"/>
        <n v="85.2"/>
        <n v="117.81"/>
        <n v="102.85"/>
        <n v="74.34"/>
        <n v="92.04"/>
        <n v="95.37"/>
        <n v="52.08"/>
        <n v="130.9"/>
        <n v="79.650000000000006"/>
        <n v="61.71"/>
        <n v="224.53999999999996"/>
        <n v="90.88"/>
        <n v="82.36"/>
        <n v="180.94000000000003"/>
        <n v="99.12"/>
        <n v="68.88"/>
        <n v="208.86"/>
        <n v="125.29"/>
        <n v="72.569999999999993"/>
        <n v="48.62"/>
        <n v="196.2"/>
        <n v="107.91999999999999"/>
        <n v="86.73"/>
        <n v="44.88"/>
        <n v="179.52"/>
      </sharedItems>
    </cacheField>
  </cacheFields>
  <extLst>
    <ext xmlns:x14="http://schemas.microsoft.com/office/spreadsheetml/2009/9/main" uri="{725AE2AE-9491-48be-B2B4-4EB974FC3084}">
      <x14:pivotCacheDefinition pivotCacheId="2"/>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min" refreshedDate="45665.38850277778" createdVersion="5" refreshedVersion="5" minRefreshableVersion="3" recordCount="244" xr:uid="{00000000-000A-0000-FFFF-FFFF04000000}">
  <cacheSource type="worksheet">
    <worksheetSource name="Sales_Data5"/>
  </cacheSource>
  <cacheFields count="9">
    <cacheField name="ID" numFmtId="14">
      <sharedItems/>
    </cacheField>
    <cacheField name="Date" numFmtId="164">
      <sharedItems containsSemiMixedTypes="0" containsNonDate="0" containsDate="1" containsString="0" minDate="2022-01-01T00:00:00" maxDate="2023-12-31T00:00:00"/>
    </cacheField>
    <cacheField name="Region" numFmtId="0">
      <sharedItems/>
    </cacheField>
    <cacheField name="City" numFmtId="0">
      <sharedItems/>
    </cacheField>
    <cacheField name="Category" numFmtId="0">
      <sharedItems count="4">
        <s v="Bars"/>
        <s v="Crackers"/>
        <s v="Cookies"/>
        <s v="Snacks"/>
      </sharedItems>
    </cacheField>
    <cacheField name="Product" numFmtId="0">
      <sharedItems count="9">
        <s v="Carrot"/>
        <s v="Whole Wheat"/>
        <s v="Arrowroot"/>
        <s v="Chocolate Chip"/>
        <s v="Oatmeal Raisin"/>
        <s v="Bran"/>
        <s v="Potato Chips"/>
        <s v="Pretzels"/>
        <s v="Banana"/>
      </sharedItems>
    </cacheField>
    <cacheField name="Qty" numFmtId="0">
      <sharedItems containsSemiMixedTypes="0" containsString="0" containsNumber="1" containsInteger="1" minValue="20" maxValue="306"/>
    </cacheField>
    <cacheField name="UnitPrice" numFmtId="0">
      <sharedItems containsSemiMixedTypes="0" containsString="0" containsNumber="1" minValue="1.35" maxValue="3.49"/>
    </cacheField>
    <cacheField name="TotalPrice" numFmtId="0">
      <sharedItems containsSemiMixedTypes="0" containsString="0" containsNumber="1" minValue="33.6" maxValue="817.92" count="195">
        <n v="58.41"/>
        <n v="349"/>
        <n v="82.84"/>
        <n v="95.58"/>
        <n v="520.01"/>
        <n v="78.48"/>
        <n v="57.97"/>
        <n v="97.72"/>
        <n v="93.739999999999981"/>
        <n v="349.32"/>
        <n v="107.97"/>
        <n v="139.6"/>
        <n v="192.61"/>
        <n v="548.12"/>
        <n v="84.96"/>
        <n v="225.12"/>
        <n v="196.35"/>
        <n v="391.92"/>
        <n v="58.860000000000007"/>
        <n v="102.66"/>
        <n v="115.17"/>
        <n v="132.75"/>
        <n v="132.62"/>
        <n v="240.72"/>
        <n v="146.58000000000001"/>
        <n v="104.72"/>
        <n v="389.08"/>
        <n v="67.58"/>
        <n v="192.93"/>
        <n v="73.290000000000006"/>
        <n v="61.040000000000006"/>
        <n v="253.11"/>
        <n v="85.05"/>
        <n v="176.58"/>
        <n v="136.29"/>
        <n v="87.2"/>
        <n v="91.63"/>
        <n v="160.54"/>
        <n v="123.42"/>
        <n v="275.48"/>
        <n v="68.099999999999994"/>
        <n v="67.319999999999993"/>
        <n v="143.09"/>
        <n v="69.760000000000005"/>
        <n v="111.51"/>
        <n v="91.35"/>
        <n v="113.36000000000001"/>
        <n v="90.27"/>
        <n v="40.32"/>
        <n v="120.36"/>
        <n v="97.65"/>
        <n v="164.61"/>
        <n v="78.959999999999994"/>
        <n v="50.49"/>
        <n v="366.36"/>
        <n v="94.5"/>
        <n v="340.8"/>
        <n v="90.74"/>
        <n v="61.29"/>
        <n v="71.06"/>
        <n v="118.66"/>
        <n v="49.94"/>
        <n v="59.84"/>
        <n v="80.27"/>
        <n v="97.35"/>
        <n v="69.3"/>
        <n v="296.48"/>
        <n v="44.25"/>
        <n v="81.900000000000006"/>
        <n v="54.87"/>
        <n v="66.150000000000006"/>
        <n v="189.66000000000003"/>
        <n v="76.11"/>
        <n v="104.7"/>
        <n v="155.21"/>
        <n v="352.16"/>
        <n v="303.02"/>
        <n v="394.57"/>
        <n v="69.8"/>
        <n v="74.12"/>
        <n v="458.15"/>
        <n v="108.46"/>
        <n v="77.88"/>
        <n v="78.540000000000006"/>
        <n v="93.72"/>
        <n v="160.82"/>
        <n v="114.24"/>
        <n v="35.4"/>
        <n v="817.92"/>
        <n v="541.62"/>
        <n v="47.04"/>
        <n v="140.25"/>
        <n v="200.09"/>
        <n v="149.6"/>
        <n v="235.41"/>
        <n v="70.8"/>
        <n v="191.52"/>
        <n v="69.03"/>
        <n v="104.16"/>
        <n v="53.1"/>
        <n v="48.72"/>
        <n v="143.99"/>
        <n v="227.2"/>
        <n v="126.44000000000001"/>
        <n v="63.58"/>
        <n v="65.400000000000006"/>
        <n v="433.84"/>
        <n v="182.31"/>
        <n v="55.44"/>
        <n v="159.30000000000001"/>
        <n v="167.86"/>
        <n v="80.41"/>
        <n v="129.21"/>
        <n v="121.55"/>
        <n v="170.4"/>
        <n v="43.6"/>
        <n v="119.68"/>
        <n v="60.18"/>
        <n v="93.5"/>
        <n v="224.36"/>
        <n v="133.47999999999999"/>
        <n v="61.95"/>
        <n v="242.49"/>
        <n v="284"/>
        <n v="56.1"/>
        <n v="124.96"/>
        <n v="153.34"/>
        <n v="177"/>
        <n v="37.800000000000004"/>
        <n v="40.71"/>
        <n v="36.450000000000003"/>
        <n v="158.94999999999999"/>
        <n v="67.260000000000005"/>
        <n v="161.07"/>
        <n v="93.81"/>
        <n v="107.52"/>
        <n v="82.32"/>
        <n v="142.12"/>
        <n v="205.7"/>
        <n v="144.84"/>
        <n v="134.63999999999999"/>
        <n v="159.04"/>
        <n v="42.48"/>
        <n v="210.16"/>
        <n v="239.8"/>
        <n v="488.32000000000005"/>
        <n v="249.57"/>
        <n v="111.68"/>
        <n v="162.84"/>
        <n v="516.66"/>
        <n v="180.54"/>
        <n v="108.19"/>
        <n v="35.28"/>
        <n v="127.16"/>
        <n v="106.59"/>
        <n v="184.6"/>
        <n v="87.89"/>
        <n v="148.68"/>
        <n v="113.6"/>
        <n v="80.66"/>
        <n v="74.8"/>
        <n v="125.67"/>
        <n v="72.930000000000007"/>
        <n v="116.44"/>
        <n v="33.6"/>
        <n v="381.5"/>
        <n v="43.01"/>
        <n v="42"/>
        <n v="318.27999999999997"/>
        <n v="87.25"/>
        <n v="85.2"/>
        <n v="117.81"/>
        <n v="102.85"/>
        <n v="74.34"/>
        <n v="92.04"/>
        <n v="95.37"/>
        <n v="52.08"/>
        <n v="130.9"/>
        <n v="79.650000000000006"/>
        <n v="61.71"/>
        <n v="224.53999999999996"/>
        <n v="90.88"/>
        <n v="82.36"/>
        <n v="180.94000000000003"/>
        <n v="99.12"/>
        <n v="68.88"/>
        <n v="208.86"/>
        <n v="125.29"/>
        <n v="72.569999999999993"/>
        <n v="48.62"/>
        <n v="196.2"/>
        <n v="107.91999999999999"/>
        <n v="86.73"/>
        <n v="44.88"/>
        <n v="179.52"/>
      </sharedItems>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min" refreshedDate="45665.449291550925" createdVersion="5" refreshedVersion="5" minRefreshableVersion="3" recordCount="244" xr:uid="{00000000-000A-0000-FFFF-FFFF05000000}">
  <cacheSource type="worksheet">
    <worksheetSource name="Sales_Data5"/>
  </cacheSource>
  <cacheFields count="9">
    <cacheField name="ID" numFmtId="14">
      <sharedItems/>
    </cacheField>
    <cacheField name="Date" numFmtId="164">
      <sharedItems containsSemiMixedTypes="0" containsNonDate="0" containsDate="1" containsString="0" minDate="2022-01-01T00:00:00" maxDate="2023-12-31T00:00:00"/>
    </cacheField>
    <cacheField name="Region" numFmtId="0">
      <sharedItems/>
    </cacheField>
    <cacheField name="City" numFmtId="0">
      <sharedItems/>
    </cacheField>
    <cacheField name="Category" numFmtId="0">
      <sharedItems count="4">
        <s v="Bars"/>
        <s v="Crackers"/>
        <s v="Cookies"/>
        <s v="Snacks"/>
      </sharedItems>
    </cacheField>
    <cacheField name="Product" numFmtId="0">
      <sharedItems/>
    </cacheField>
    <cacheField name="Qty" numFmtId="0">
      <sharedItems containsSemiMixedTypes="0" containsString="0" containsNumber="1" containsInteger="1" minValue="20" maxValue="306" count="103">
        <n v="33"/>
        <n v="100"/>
        <n v="38"/>
        <n v="54"/>
        <n v="149"/>
        <n v="36"/>
        <n v="31"/>
        <n v="28"/>
        <n v="43"/>
        <n v="123"/>
        <n v="61"/>
        <n v="40"/>
        <n v="103"/>
        <n v="193"/>
        <n v="48"/>
        <n v="134"/>
        <n v="105"/>
        <n v="138"/>
        <n v="27"/>
        <n v="58"/>
        <n v="75"/>
        <n v="136"/>
        <n v="42"/>
        <n v="56"/>
        <n v="137"/>
        <n v="109"/>
        <n v="21"/>
        <n v="143"/>
        <n v="81"/>
        <n v="77"/>
        <n v="49"/>
        <n v="46"/>
        <n v="66"/>
        <n v="97"/>
        <n v="30"/>
        <n v="41"/>
        <n v="32"/>
        <n v="63"/>
        <n v="29"/>
        <n v="52"/>
        <n v="51"/>
        <n v="24"/>
        <n v="68"/>
        <n v="93"/>
        <n v="47"/>
        <n v="129"/>
        <n v="120"/>
        <n v="26"/>
        <n v="34"/>
        <n v="22"/>
        <n v="23"/>
        <n v="55"/>
        <n v="25"/>
        <n v="87"/>
        <n v="83"/>
        <n v="124"/>
        <n v="139"/>
        <n v="211"/>
        <n v="20"/>
        <n v="245"/>
        <n v="44"/>
        <n v="86"/>
        <n v="288"/>
        <n v="306"/>
        <n v="107"/>
        <n v="80"/>
        <n v="133"/>
        <n v="114"/>
        <n v="39"/>
        <n v="62"/>
        <n v="232"/>
        <n v="90"/>
        <n v="73"/>
        <n v="65"/>
        <n v="60"/>
        <n v="64"/>
        <n v="50"/>
        <n v="79"/>
        <n v="35"/>
        <n v="82"/>
        <n v="85"/>
        <n v="91"/>
        <n v="53"/>
        <n v="76"/>
        <n v="110"/>
        <n v="72"/>
        <n v="74"/>
        <n v="224"/>
        <n v="141"/>
        <n v="92"/>
        <n v="237"/>
        <n v="102"/>
        <n v="57"/>
        <n v="84"/>
        <n v="37"/>
        <n v="71"/>
        <n v="175"/>
        <n v="146"/>
        <n v="70"/>
        <n v="45"/>
        <n v="118"/>
        <n v="67"/>
        <n v="96"/>
      </sharedItems>
    </cacheField>
    <cacheField name="UnitPrice" numFmtId="0">
      <sharedItems containsSemiMixedTypes="0" containsString="0" containsNumber="1" minValue="1.35" maxValue="3.49"/>
    </cacheField>
    <cacheField name="TotalPrice" numFmtId="0">
      <sharedItems containsSemiMixedTypes="0" containsString="0" containsNumber="1" minValue="33.6" maxValue="817.92" count="195">
        <n v="58.41"/>
        <n v="349"/>
        <n v="82.84"/>
        <n v="95.58"/>
        <n v="520.01"/>
        <n v="78.48"/>
        <n v="57.97"/>
        <n v="97.72"/>
        <n v="93.739999999999981"/>
        <n v="349.32"/>
        <n v="107.97"/>
        <n v="139.6"/>
        <n v="192.61"/>
        <n v="548.12"/>
        <n v="84.96"/>
        <n v="225.12"/>
        <n v="196.35"/>
        <n v="391.92"/>
        <n v="58.860000000000007"/>
        <n v="102.66"/>
        <n v="115.17"/>
        <n v="132.75"/>
        <n v="132.62"/>
        <n v="240.72"/>
        <n v="146.58000000000001"/>
        <n v="104.72"/>
        <n v="389.08"/>
        <n v="67.58"/>
        <n v="192.93"/>
        <n v="73.290000000000006"/>
        <n v="61.040000000000006"/>
        <n v="253.11"/>
        <n v="85.05"/>
        <n v="176.58"/>
        <n v="136.29"/>
        <n v="87.2"/>
        <n v="91.63"/>
        <n v="160.54"/>
        <n v="123.42"/>
        <n v="275.48"/>
        <n v="68.099999999999994"/>
        <n v="67.319999999999993"/>
        <n v="143.09"/>
        <n v="69.760000000000005"/>
        <n v="111.51"/>
        <n v="91.35"/>
        <n v="113.36000000000001"/>
        <n v="90.27"/>
        <n v="40.32"/>
        <n v="120.36"/>
        <n v="97.65"/>
        <n v="164.61"/>
        <n v="78.959999999999994"/>
        <n v="50.49"/>
        <n v="366.36"/>
        <n v="94.5"/>
        <n v="340.8"/>
        <n v="90.74"/>
        <n v="61.29"/>
        <n v="71.06"/>
        <n v="118.66"/>
        <n v="49.94"/>
        <n v="59.84"/>
        <n v="80.27"/>
        <n v="97.35"/>
        <n v="69.3"/>
        <n v="296.48"/>
        <n v="44.25"/>
        <n v="81.900000000000006"/>
        <n v="54.87"/>
        <n v="66.150000000000006"/>
        <n v="189.66000000000003"/>
        <n v="76.11"/>
        <n v="104.7"/>
        <n v="155.21"/>
        <n v="352.16"/>
        <n v="303.02"/>
        <n v="394.57"/>
        <n v="69.8"/>
        <n v="74.12"/>
        <n v="458.15"/>
        <n v="108.46"/>
        <n v="77.88"/>
        <n v="78.540000000000006"/>
        <n v="93.72"/>
        <n v="160.82"/>
        <n v="114.24"/>
        <n v="35.4"/>
        <n v="817.92"/>
        <n v="541.62"/>
        <n v="47.04"/>
        <n v="140.25"/>
        <n v="200.09"/>
        <n v="149.6"/>
        <n v="235.41"/>
        <n v="70.8"/>
        <n v="191.52"/>
        <n v="69.03"/>
        <n v="104.16"/>
        <n v="53.1"/>
        <n v="48.72"/>
        <n v="143.99"/>
        <n v="227.2"/>
        <n v="126.44000000000001"/>
        <n v="63.58"/>
        <n v="65.400000000000006"/>
        <n v="433.84"/>
        <n v="182.31"/>
        <n v="55.44"/>
        <n v="159.30000000000001"/>
        <n v="167.86"/>
        <n v="80.41"/>
        <n v="129.21"/>
        <n v="121.55"/>
        <n v="170.4"/>
        <n v="43.6"/>
        <n v="119.68"/>
        <n v="60.18"/>
        <n v="93.5"/>
        <n v="224.36"/>
        <n v="133.47999999999999"/>
        <n v="61.95"/>
        <n v="242.49"/>
        <n v="284"/>
        <n v="56.1"/>
        <n v="124.96"/>
        <n v="153.34"/>
        <n v="177"/>
        <n v="37.800000000000004"/>
        <n v="40.71"/>
        <n v="36.450000000000003"/>
        <n v="158.94999999999999"/>
        <n v="67.260000000000005"/>
        <n v="161.07"/>
        <n v="93.81"/>
        <n v="107.52"/>
        <n v="82.32"/>
        <n v="142.12"/>
        <n v="205.7"/>
        <n v="144.84"/>
        <n v="134.63999999999999"/>
        <n v="159.04"/>
        <n v="42.48"/>
        <n v="210.16"/>
        <n v="239.8"/>
        <n v="488.32000000000005"/>
        <n v="249.57"/>
        <n v="111.68"/>
        <n v="162.84"/>
        <n v="516.66"/>
        <n v="180.54"/>
        <n v="108.19"/>
        <n v="35.28"/>
        <n v="127.16"/>
        <n v="106.59"/>
        <n v="184.6"/>
        <n v="87.89"/>
        <n v="148.68"/>
        <n v="113.6"/>
        <n v="80.66"/>
        <n v="74.8"/>
        <n v="125.67"/>
        <n v="72.930000000000007"/>
        <n v="116.44"/>
        <n v="33.6"/>
        <n v="381.5"/>
        <n v="43.01"/>
        <n v="42"/>
        <n v="318.27999999999997"/>
        <n v="87.25"/>
        <n v="85.2"/>
        <n v="117.81"/>
        <n v="102.85"/>
        <n v="74.34"/>
        <n v="92.04"/>
        <n v="95.37"/>
        <n v="52.08"/>
        <n v="130.9"/>
        <n v="79.650000000000006"/>
        <n v="61.71"/>
        <n v="224.53999999999996"/>
        <n v="90.88"/>
        <n v="82.36"/>
        <n v="180.94000000000003"/>
        <n v="99.12"/>
        <n v="68.88"/>
        <n v="208.86"/>
        <n v="125.29"/>
        <n v="72.569999999999993"/>
        <n v="48.62"/>
        <n v="196.2"/>
        <n v="107.91999999999999"/>
        <n v="86.73"/>
        <n v="44.88"/>
        <n v="179.52"/>
      </sharedItems>
    </cacheField>
  </cacheFields>
  <extLst>
    <ext xmlns:x14="http://schemas.microsoft.com/office/spreadsheetml/2009/9/main" uri="{725AE2AE-9491-48be-B2B4-4EB974FC3084}">
      <x14:pivotCacheDefinition/>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min" refreshedDate="45665.931201041669" createdVersion="5" refreshedVersion="5" minRefreshableVersion="3" recordCount="3" xr:uid="{00000000-000A-0000-FFFF-FFFF06000000}">
  <cacheSource type="worksheet">
    <worksheetSource name="Table3"/>
  </cacheSource>
  <cacheFields count="7">
    <cacheField name="Date" numFmtId="14">
      <sharedItems containsSemiMixedTypes="0" containsNonDate="0" containsDate="1" containsString="0" minDate="2025-01-01T00:00:00" maxDate="2025-01-04T00:00:00" count="3">
        <d v="2025-01-01T00:00:00"/>
        <d v="2025-01-02T00:00:00"/>
        <d v="2025-01-03T00:00:00"/>
      </sharedItems>
    </cacheField>
    <cacheField name="Total Visits" numFmtId="3">
      <sharedItems containsSemiMixedTypes="0" containsString="0" containsNumber="1" containsInteger="1" minValue="1200" maxValue="1700" count="3">
        <n v="1500"/>
        <n v="1200"/>
        <n v="1700"/>
      </sharedItems>
    </cacheField>
    <cacheField name="Page Views" numFmtId="3">
      <sharedItems containsSemiMixedTypes="0" containsString="0" containsNumber="1" containsInteger="1" minValue="2600" maxValue="3500"/>
    </cacheField>
    <cacheField name="New Visitors" numFmtId="0">
      <sharedItems containsSemiMixedTypes="0" containsString="0" containsNumber="1" containsInteger="1" minValue="900" maxValue="1400"/>
    </cacheField>
    <cacheField name="Returning Visitors" numFmtId="0">
      <sharedItems containsSemiMixedTypes="0" containsString="0" containsNumber="1" containsInteger="1" minValue="300" maxValue="300"/>
    </cacheField>
    <cacheField name="Bounce Rate" numFmtId="9">
      <sharedItems containsSemiMixedTypes="0" containsString="0" containsNumber="1" minValue="0.35" maxValue="0.4"/>
    </cacheField>
    <cacheField name="Avg Session Duration" numFmtId="0">
      <sharedItems/>
    </cacheField>
  </cacheFields>
  <extLst>
    <ext xmlns:x14="http://schemas.microsoft.com/office/spreadsheetml/2009/9/main" uri="{725AE2AE-9491-48be-B2B4-4EB974FC3084}">
      <x14:pivotCacheDefinition/>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min" refreshedDate="45665.938892245373" createdVersion="5" refreshedVersion="5" minRefreshableVersion="3" recordCount="3" xr:uid="{00000000-000A-0000-FFFF-FFFF07000000}">
  <cacheSource type="worksheet">
    <worksheetSource name="Table5"/>
  </cacheSource>
  <cacheFields count="6">
    <cacheField name="Date" numFmtId="14">
      <sharedItems containsSemiMixedTypes="0" containsNonDate="0" containsDate="1" containsString="0" minDate="2025-01-01T00:00:00" maxDate="2025-01-04T00:00:00" count="3">
        <d v="2025-01-01T00:00:00"/>
        <d v="2025-01-02T00:00:00"/>
        <d v="2025-01-03T00:00:00"/>
      </sharedItems>
    </cacheField>
    <cacheField name="Direct Traffic" numFmtId="0">
      <sharedItems containsSemiMixedTypes="0" containsString="0" containsNumber="1" containsInteger="1" minValue="400" maxValue="600"/>
    </cacheField>
    <cacheField name="Organic Search" numFmtId="0">
      <sharedItems containsSemiMixedTypes="0" containsString="0" containsNumber="1" containsInteger="1" minValue="600" maxValue="900"/>
    </cacheField>
    <cacheField name="Paid Search" numFmtId="0">
      <sharedItems containsSemiMixedTypes="0" containsString="0" containsNumber="1" containsInteger="1" minValue="150" maxValue="200"/>
    </cacheField>
    <cacheField name="Referral Traffic" numFmtId="0">
      <sharedItems containsSemiMixedTypes="0" containsString="0" containsNumber="1" containsInteger="1" minValue="30" maxValue="50"/>
    </cacheField>
    <cacheField name="Social Media Traffic" numFmtId="0">
      <sharedItems containsSemiMixedTypes="0" containsString="0" containsNumber="1" containsInteger="1" minValue="20" maxValue="100"/>
    </cacheField>
  </cacheFields>
  <extLst>
    <ext xmlns:x14="http://schemas.microsoft.com/office/spreadsheetml/2009/9/main" uri="{725AE2AE-9491-48be-B2B4-4EB974FC3084}">
      <x14:pivotCacheDefinition/>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min" refreshedDate="45665.9448962963" createdVersion="5" refreshedVersion="5" minRefreshableVersion="3" recordCount="3" xr:uid="{00000000-000A-0000-FFFF-FFFF08000000}">
  <cacheSource type="worksheet">
    <worksheetSource name="Table8"/>
  </cacheSource>
  <cacheFields count="3">
    <cacheField name="Device" numFmtId="0">
      <sharedItems count="3">
        <s v="Desktop"/>
        <s v="Mobile"/>
        <s v="Tablet"/>
      </sharedItems>
    </cacheField>
    <cacheField name="Visits" numFmtId="0">
      <sharedItems containsSemiMixedTypes="0" containsString="0" containsNumber="1" containsInteger="1" minValue="100" maxValue="1000" count="3">
        <n v="1000"/>
        <n v="400"/>
        <n v="100"/>
      </sharedItems>
    </cacheField>
    <cacheField name="Page Views" numFmtId="0">
      <sharedItems containsSemiMixedTypes="0" containsString="0" containsNumber="1" containsInteger="1" minValue="200" maxValue="2500" count="3">
        <n v="2500"/>
        <n v="900"/>
        <n v="200"/>
      </sharedItems>
    </cacheField>
  </cacheFields>
  <extLst>
    <ext xmlns:x14="http://schemas.microsoft.com/office/spreadsheetml/2009/9/main" uri="{725AE2AE-9491-48be-B2B4-4EB974FC3084}">
      <x14:pivotCacheDefinition/>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min" refreshedDate="45694.479576736114" createdVersion="5" refreshedVersion="7" minRefreshableVersion="3" recordCount="244" xr:uid="{00000000-000A-0000-FFFF-FFFF00000000}">
  <cacheSource type="worksheet">
    <worksheetSource name="Sales_Data5"/>
  </cacheSource>
  <cacheFields count="9">
    <cacheField name="ID" numFmtId="14">
      <sharedItems/>
    </cacheField>
    <cacheField name="Date" numFmtId="164">
      <sharedItems containsSemiMixedTypes="0" containsNonDate="0" containsDate="1" containsString="0" minDate="2022-01-01T00:00:00" maxDate="2023-12-31T00:00:00"/>
    </cacheField>
    <cacheField name="Region" numFmtId="0">
      <sharedItems count="2">
        <s v="East"/>
        <s v="West"/>
      </sharedItems>
    </cacheField>
    <cacheField name="City" numFmtId="0">
      <sharedItems count="4">
        <s v="Boston"/>
        <s v="Los Angeles"/>
        <s v="New York"/>
        <s v="San Diego"/>
      </sharedItems>
    </cacheField>
    <cacheField name="Category" numFmtId="0">
      <sharedItems count="4">
        <s v="Bars"/>
        <s v="Crackers"/>
        <s v="Cookies"/>
        <s v="Snacks"/>
      </sharedItems>
    </cacheField>
    <cacheField name="Product" numFmtId="0">
      <sharedItems count="9">
        <s v="Carrot"/>
        <s v="Whole Wheat"/>
        <s v="Arrowroot"/>
        <s v="Chocolate Chip"/>
        <s v="Oatmeal Raisin"/>
        <s v="Bran"/>
        <s v="Potato Chips"/>
        <s v="Pretzels"/>
        <s v="Banana"/>
      </sharedItems>
    </cacheField>
    <cacheField name="Qty" numFmtId="0">
      <sharedItems containsSemiMixedTypes="0" containsString="0" containsNumber="1" containsInteger="1" minValue="20" maxValue="306"/>
    </cacheField>
    <cacheField name="UnitPrice" numFmtId="0">
      <sharedItems containsSemiMixedTypes="0" containsString="0" containsNumber="1" minValue="1.35" maxValue="3.49"/>
    </cacheField>
    <cacheField name="TotalPrice" numFmtId="0">
      <sharedItems containsSemiMixedTypes="0" containsString="0" containsNumber="1" minValue="33.6" maxValue="817.92"/>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244">
  <r>
    <s v="ID07351"/>
    <d v="2022-01-01T00:00:00"/>
    <x v="0"/>
    <s v="Boston"/>
    <s v="Bars"/>
    <s v="Carrot"/>
    <n v="33"/>
    <n v="1.7699999999999998"/>
    <n v="58.41"/>
  </r>
  <r>
    <s v="ID07352"/>
    <d v="2022-01-04T00:00:00"/>
    <x v="0"/>
    <s v="Boston"/>
    <s v="Crackers"/>
    <s v="Whole Wheat"/>
    <n v="100"/>
    <n v="3.4899999999999998"/>
    <n v="349"/>
  </r>
  <r>
    <s v="ID07355"/>
    <d v="2022-01-13T00:00:00"/>
    <x v="0"/>
    <s v="Boston"/>
    <s v="Cookies"/>
    <s v="Arrowroot"/>
    <n v="38"/>
    <n v="2.1800000000000002"/>
    <n v="82.84"/>
  </r>
  <r>
    <s v="ID07356"/>
    <d v="2022-01-16T00:00:00"/>
    <x v="0"/>
    <s v="Boston"/>
    <s v="Bars"/>
    <s v="Carrot"/>
    <n v="54"/>
    <n v="1.77"/>
    <n v="95.58"/>
  </r>
  <r>
    <s v="ID07357"/>
    <d v="2022-01-19T00:00:00"/>
    <x v="0"/>
    <s v="Boston"/>
    <s v="Crackers"/>
    <s v="Whole Wheat"/>
    <n v="149"/>
    <n v="3.4899999999999998"/>
    <n v="520.01"/>
  </r>
  <r>
    <s v="ID07361"/>
    <d v="2022-01-31T00:00:00"/>
    <x v="0"/>
    <s v="Boston"/>
    <s v="Cookies"/>
    <s v="Arrowroot"/>
    <n v="36"/>
    <n v="2.1800000000000002"/>
    <n v="78.48"/>
  </r>
  <r>
    <s v="ID07362"/>
    <d v="2022-02-03T00:00:00"/>
    <x v="0"/>
    <s v="Boston"/>
    <s v="Cookies"/>
    <s v="Chocolate Chip"/>
    <n v="31"/>
    <n v="1.8699999999999999"/>
    <n v="57.97"/>
  </r>
  <r>
    <s v="ID07363"/>
    <d v="2022-02-06T00:00:00"/>
    <x v="0"/>
    <s v="Boston"/>
    <s v="Crackers"/>
    <s v="Whole Wheat"/>
    <n v="28"/>
    <n v="3.4899999999999998"/>
    <n v="97.72"/>
  </r>
  <r>
    <s v="ID07367"/>
    <d v="2022-02-18T00:00:00"/>
    <x v="0"/>
    <s v="Boston"/>
    <s v="Cookies"/>
    <s v="Arrowroot"/>
    <n v="43"/>
    <n v="2.1799999999999997"/>
    <n v="93.739999999999981"/>
  </r>
  <r>
    <s v="ID07368"/>
    <d v="2022-02-21T00:00:00"/>
    <x v="0"/>
    <s v="Boston"/>
    <s v="Cookies"/>
    <s v="Oatmeal Raisin"/>
    <n v="123"/>
    <n v="2.84"/>
    <n v="349.32"/>
  </r>
  <r>
    <s v="ID07373"/>
    <d v="2022-03-08T00:00:00"/>
    <x v="0"/>
    <s v="Boston"/>
    <s v="Bars"/>
    <s v="Carrot"/>
    <n v="61"/>
    <n v="1.77"/>
    <n v="107.97"/>
  </r>
  <r>
    <s v="ID07374"/>
    <d v="2022-03-11T00:00:00"/>
    <x v="0"/>
    <s v="Boston"/>
    <s v="Crackers"/>
    <s v="Whole Wheat"/>
    <n v="40"/>
    <n v="3.4899999999999998"/>
    <n v="139.6"/>
  </r>
  <r>
    <s v="ID07379"/>
    <d v="2022-03-26T00:00:00"/>
    <x v="0"/>
    <s v="Boston"/>
    <s v="Bars"/>
    <s v="Bran"/>
    <n v="103"/>
    <n v="1.87"/>
    <n v="192.61"/>
  </r>
  <r>
    <s v="ID07380"/>
    <d v="2022-03-29T00:00:00"/>
    <x v="0"/>
    <s v="Boston"/>
    <s v="Cookies"/>
    <s v="Oatmeal Raisin"/>
    <n v="193"/>
    <n v="2.84"/>
    <n v="548.12"/>
  </r>
  <r>
    <s v="ID07386"/>
    <d v="2022-04-16T00:00:00"/>
    <x v="0"/>
    <s v="Boston"/>
    <s v="Bars"/>
    <s v="Carrot"/>
    <n v="48"/>
    <n v="1.7699999999999998"/>
    <n v="84.96"/>
  </r>
  <r>
    <s v="ID07387"/>
    <d v="2022-04-19T00:00:00"/>
    <x v="0"/>
    <s v="Boston"/>
    <s v="Snacks"/>
    <s v="Potato Chips"/>
    <n v="134"/>
    <n v="1.68"/>
    <n v="225.12"/>
  </r>
  <r>
    <s v="ID07392"/>
    <d v="2022-05-04T00:00:00"/>
    <x v="0"/>
    <s v="Boston"/>
    <s v="Bars"/>
    <s v="Bran"/>
    <n v="105"/>
    <n v="1.8699999999999999"/>
    <n v="196.35"/>
  </r>
  <r>
    <s v="ID07393"/>
    <d v="2022-05-07T00:00:00"/>
    <x v="0"/>
    <s v="Boston"/>
    <s v="Cookies"/>
    <s v="Oatmeal Raisin"/>
    <n v="138"/>
    <n v="2.8400000000000003"/>
    <n v="391.92"/>
  </r>
  <r>
    <s v="ID07399"/>
    <d v="2022-05-25T00:00:00"/>
    <x v="0"/>
    <s v="Boston"/>
    <s v="Cookies"/>
    <s v="Arrowroot"/>
    <n v="27"/>
    <n v="2.1800000000000002"/>
    <n v="58.860000000000007"/>
  </r>
  <r>
    <s v="ID07400"/>
    <d v="2022-05-28T00:00:00"/>
    <x v="0"/>
    <s v="Boston"/>
    <s v="Bars"/>
    <s v="Carrot"/>
    <n v="58"/>
    <n v="1.77"/>
    <n v="102.66"/>
  </r>
  <r>
    <s v="ID07401"/>
    <d v="2022-05-31T00:00:00"/>
    <x v="0"/>
    <s v="Boston"/>
    <s v="Crackers"/>
    <s v="Whole Wheat"/>
    <n v="33"/>
    <n v="3.49"/>
    <n v="115.17"/>
  </r>
  <r>
    <s v="ID07406"/>
    <d v="2022-06-15T00:00:00"/>
    <x v="0"/>
    <s v="Boston"/>
    <s v="Bars"/>
    <s v="Carrot"/>
    <n v="75"/>
    <n v="1.77"/>
    <n v="132.75"/>
  </r>
  <r>
    <s v="ID07407"/>
    <d v="2022-06-18T00:00:00"/>
    <x v="0"/>
    <s v="Boston"/>
    <s v="Crackers"/>
    <s v="Whole Wheat"/>
    <n v="38"/>
    <n v="3.49"/>
    <n v="132.62"/>
  </r>
  <r>
    <s v="ID07414"/>
    <d v="2022-07-09T00:00:00"/>
    <x v="0"/>
    <s v="Boston"/>
    <s v="Bars"/>
    <s v="Carrot"/>
    <n v="136"/>
    <n v="1.77"/>
    <n v="240.72"/>
  </r>
  <r>
    <s v="ID07415"/>
    <d v="2022-07-12T00:00:00"/>
    <x v="0"/>
    <s v="Boston"/>
    <s v="Crackers"/>
    <s v="Whole Wheat"/>
    <n v="42"/>
    <n v="3.49"/>
    <n v="146.58000000000001"/>
  </r>
  <r>
    <s v="ID07421"/>
    <d v="2022-07-30T00:00:00"/>
    <x v="0"/>
    <s v="Boston"/>
    <s v="Bars"/>
    <s v="Bran"/>
    <n v="56"/>
    <n v="1.8699999999999999"/>
    <n v="104.72"/>
  </r>
  <r>
    <s v="ID07422"/>
    <d v="2022-08-02T00:00:00"/>
    <x v="0"/>
    <s v="Boston"/>
    <s v="Cookies"/>
    <s v="Oatmeal Raisin"/>
    <n v="137"/>
    <n v="2.84"/>
    <n v="389.08"/>
  </r>
  <r>
    <s v="ID07427"/>
    <d v="2022-08-17T00:00:00"/>
    <x v="0"/>
    <s v="Boston"/>
    <s v="Cookies"/>
    <s v="Arrowroot"/>
    <n v="31"/>
    <n v="2.1800000000000002"/>
    <n v="67.58"/>
  </r>
  <r>
    <s v="ID07428"/>
    <d v="2022-08-20T00:00:00"/>
    <x v="0"/>
    <s v="Boston"/>
    <s v="Bars"/>
    <s v="Carrot"/>
    <n v="109"/>
    <n v="1.77"/>
    <n v="192.93"/>
  </r>
  <r>
    <s v="ID07429"/>
    <d v="2022-08-23T00:00:00"/>
    <x v="0"/>
    <s v="Boston"/>
    <s v="Crackers"/>
    <s v="Whole Wheat"/>
    <n v="21"/>
    <n v="3.49"/>
    <n v="73.290000000000006"/>
  </r>
  <r>
    <s v="ID07434"/>
    <d v="2022-09-07T00:00:00"/>
    <x v="0"/>
    <s v="Boston"/>
    <s v="Cookies"/>
    <s v="Arrowroot"/>
    <n v="28"/>
    <n v="2.1800000000000002"/>
    <n v="61.040000000000006"/>
  </r>
  <r>
    <s v="ID07435"/>
    <d v="2022-09-10T00:00:00"/>
    <x v="0"/>
    <s v="Boston"/>
    <s v="Bars"/>
    <s v="Carrot"/>
    <n v="143"/>
    <n v="1.77"/>
    <n v="253.11"/>
  </r>
  <r>
    <s v="ID07436"/>
    <d v="2022-09-13T00:00:00"/>
    <x v="0"/>
    <s v="Boston"/>
    <s v="Snacks"/>
    <s v="Pretzels"/>
    <n v="27"/>
    <n v="3.15"/>
    <n v="85.05"/>
  </r>
  <r>
    <s v="ID07441"/>
    <d v="2022-09-28T00:00:00"/>
    <x v="0"/>
    <s v="Boston"/>
    <s v="Cookies"/>
    <s v="Arrowroot"/>
    <n v="81"/>
    <n v="2.1800000000000002"/>
    <n v="176.58"/>
  </r>
  <r>
    <s v="ID07442"/>
    <d v="2022-10-01T00:00:00"/>
    <x v="0"/>
    <s v="Boston"/>
    <s v="Bars"/>
    <s v="Carrot"/>
    <n v="77"/>
    <n v="1.7699999999999998"/>
    <n v="136.29"/>
  </r>
  <r>
    <s v="ID07443"/>
    <d v="2022-10-04T00:00:00"/>
    <x v="0"/>
    <s v="Boston"/>
    <s v="Crackers"/>
    <s v="Whole Wheat"/>
    <n v="38"/>
    <n v="3.49"/>
    <n v="132.62"/>
  </r>
  <r>
    <s v="ID07450"/>
    <d v="2022-10-25T00:00:00"/>
    <x v="0"/>
    <s v="Boston"/>
    <s v="Cookies"/>
    <s v="Arrowroot"/>
    <n v="40"/>
    <n v="2.1800000000000002"/>
    <n v="87.2"/>
  </r>
  <r>
    <s v="ID07451"/>
    <d v="2022-10-28T00:00:00"/>
    <x v="0"/>
    <s v="Boston"/>
    <s v="Cookies"/>
    <s v="Chocolate Chip"/>
    <n v="49"/>
    <n v="1.8699999999999999"/>
    <n v="91.63"/>
  </r>
  <r>
    <s v="ID07452"/>
    <d v="2022-10-31T00:00:00"/>
    <x v="0"/>
    <s v="Boston"/>
    <s v="Crackers"/>
    <s v="Whole Wheat"/>
    <n v="46"/>
    <n v="3.4899999999999998"/>
    <n v="160.54"/>
  </r>
  <r>
    <s v="ID07458"/>
    <d v="2022-11-18T00:00:00"/>
    <x v="0"/>
    <s v="Boston"/>
    <s v="Bars"/>
    <s v="Bran"/>
    <n v="66"/>
    <n v="1.87"/>
    <n v="123.42"/>
  </r>
  <r>
    <s v="ID07459"/>
    <d v="2022-11-21T00:00:00"/>
    <x v="0"/>
    <s v="Boston"/>
    <s v="Cookies"/>
    <s v="Oatmeal Raisin"/>
    <n v="97"/>
    <n v="2.8400000000000003"/>
    <n v="275.48"/>
  </r>
  <r>
    <s v="ID07465"/>
    <d v="2022-12-09T00:00:00"/>
    <x v="0"/>
    <s v="Boston"/>
    <s v="Bars"/>
    <s v="Banana"/>
    <n v="30"/>
    <n v="2.27"/>
    <n v="68.099999999999994"/>
  </r>
  <r>
    <s v="ID07466"/>
    <d v="2022-12-12T00:00:00"/>
    <x v="0"/>
    <s v="Boston"/>
    <s v="Cookies"/>
    <s v="Chocolate Chip"/>
    <n v="36"/>
    <n v="1.8699999999999999"/>
    <n v="67.319999999999993"/>
  </r>
  <r>
    <s v="ID07467"/>
    <d v="2022-12-15T00:00:00"/>
    <x v="0"/>
    <s v="Boston"/>
    <s v="Crackers"/>
    <s v="Whole Wheat"/>
    <n v="41"/>
    <n v="3.49"/>
    <n v="143.09"/>
  </r>
  <r>
    <s v="ID07473"/>
    <d v="2023-01-02T00:00:00"/>
    <x v="0"/>
    <s v="Boston"/>
    <s v="Cookies"/>
    <s v="Arrowroot"/>
    <n v="32"/>
    <n v="2.1800000000000002"/>
    <n v="69.760000000000005"/>
  </r>
  <r>
    <s v="ID07474"/>
    <d v="2023-01-05T00:00:00"/>
    <x v="0"/>
    <s v="Boston"/>
    <s v="Bars"/>
    <s v="Carrot"/>
    <n v="63"/>
    <n v="1.77"/>
    <n v="111.51"/>
  </r>
  <r>
    <s v="ID07475"/>
    <d v="2023-01-08T00:00:00"/>
    <x v="0"/>
    <s v="Boston"/>
    <s v="Snacks"/>
    <s v="Pretzels"/>
    <n v="29"/>
    <n v="3.15"/>
    <n v="91.35"/>
  </r>
  <r>
    <s v="ID07481"/>
    <d v="2023-01-26T00:00:00"/>
    <x v="0"/>
    <s v="Boston"/>
    <s v="Cookies"/>
    <s v="Arrowroot"/>
    <n v="52"/>
    <n v="2.1800000000000002"/>
    <n v="113.36000000000001"/>
  </r>
  <r>
    <s v="ID07482"/>
    <d v="2023-01-29T00:00:00"/>
    <x v="0"/>
    <s v="Boston"/>
    <s v="Bars"/>
    <s v="Carrot"/>
    <n v="51"/>
    <n v="1.77"/>
    <n v="90.27"/>
  </r>
  <r>
    <s v="ID07483"/>
    <d v="2023-02-01T00:00:00"/>
    <x v="0"/>
    <s v="Boston"/>
    <s v="Snacks"/>
    <s v="Potato Chips"/>
    <n v="24"/>
    <n v="1.68"/>
    <n v="40.32"/>
  </r>
  <r>
    <s v="ID07489"/>
    <d v="2023-02-19T00:00:00"/>
    <x v="0"/>
    <s v="Boston"/>
    <s v="Bars"/>
    <s v="Carrot"/>
    <n v="68"/>
    <n v="1.77"/>
    <n v="120.36"/>
  </r>
  <r>
    <s v="ID07490"/>
    <d v="2023-02-22T00:00:00"/>
    <x v="0"/>
    <s v="Boston"/>
    <s v="Snacks"/>
    <s v="Pretzels"/>
    <n v="31"/>
    <n v="3.1500000000000004"/>
    <n v="97.65"/>
  </r>
  <r>
    <s v="ID07497"/>
    <d v="2023-03-14T00:00:00"/>
    <x v="0"/>
    <s v="Boston"/>
    <s v="Bars"/>
    <s v="Carrot"/>
    <n v="93"/>
    <n v="1.7700000000000002"/>
    <n v="164.61"/>
  </r>
  <r>
    <s v="ID07498"/>
    <d v="2023-03-17T00:00:00"/>
    <x v="0"/>
    <s v="Boston"/>
    <s v="Snacks"/>
    <s v="Potato Chips"/>
    <n v="47"/>
    <n v="1.68"/>
    <n v="78.959999999999994"/>
  </r>
  <r>
    <s v="ID07504"/>
    <d v="2023-04-04T00:00:00"/>
    <x v="0"/>
    <s v="Boston"/>
    <s v="Cookies"/>
    <s v="Arrowroot"/>
    <n v="36"/>
    <n v="2.1800000000000002"/>
    <n v="78.48"/>
  </r>
  <r>
    <s v="ID07505"/>
    <d v="2023-04-07T00:00:00"/>
    <x v="0"/>
    <s v="Boston"/>
    <s v="Cookies"/>
    <s v="Oatmeal Raisin"/>
    <n v="123"/>
    <n v="2.84"/>
    <n v="349.32"/>
  </r>
  <r>
    <s v="ID07511"/>
    <d v="2023-04-25T00:00:00"/>
    <x v="0"/>
    <s v="Boston"/>
    <s v="Bars"/>
    <s v="Bran"/>
    <n v="27"/>
    <n v="1.87"/>
    <n v="50.49"/>
  </r>
  <r>
    <s v="ID07512"/>
    <d v="2023-04-28T00:00:00"/>
    <x v="0"/>
    <s v="Boston"/>
    <s v="Cookies"/>
    <s v="Oatmeal Raisin"/>
    <n v="129"/>
    <n v="2.8400000000000003"/>
    <n v="366.36"/>
  </r>
  <r>
    <s v="ID07518"/>
    <d v="2023-05-16T00:00:00"/>
    <x v="0"/>
    <s v="Boston"/>
    <s v="Bars"/>
    <s v="Carrot"/>
    <n v="58"/>
    <n v="1.77"/>
    <n v="102.66"/>
  </r>
  <r>
    <s v="ID07519"/>
    <d v="2023-05-19T00:00:00"/>
    <x v="0"/>
    <s v="Boston"/>
    <s v="Snacks"/>
    <s v="Pretzels"/>
    <n v="30"/>
    <n v="3.15"/>
    <n v="94.5"/>
  </r>
  <r>
    <s v="ID07524"/>
    <d v="2023-06-03T00:00:00"/>
    <x v="0"/>
    <s v="Boston"/>
    <s v="Bars"/>
    <s v="Bran"/>
    <n v="27"/>
    <n v="1.87"/>
    <n v="50.49"/>
  </r>
  <r>
    <s v="ID07525"/>
    <d v="2023-06-06T00:00:00"/>
    <x v="0"/>
    <s v="Boston"/>
    <s v="Cookies"/>
    <s v="Oatmeal Raisin"/>
    <n v="120"/>
    <n v="2.8400000000000003"/>
    <n v="340.8"/>
  </r>
  <r>
    <s v="ID07526"/>
    <d v="2023-06-09T00:00:00"/>
    <x v="0"/>
    <s v="Boston"/>
    <s v="Crackers"/>
    <s v="Whole Wheat"/>
    <n v="26"/>
    <n v="3.4899999999999998"/>
    <n v="90.74"/>
  </r>
  <r>
    <s v="ID07531"/>
    <d v="2023-06-24T00:00:00"/>
    <x v="0"/>
    <s v="Boston"/>
    <s v="Bars"/>
    <s v="Banana"/>
    <n v="27"/>
    <n v="2.27"/>
    <n v="61.29"/>
  </r>
  <r>
    <s v="ID07532"/>
    <d v="2023-06-27T00:00:00"/>
    <x v="0"/>
    <s v="Boston"/>
    <s v="Cookies"/>
    <s v="Chocolate Chip"/>
    <n v="38"/>
    <n v="1.87"/>
    <n v="71.06"/>
  </r>
  <r>
    <s v="ID07533"/>
    <d v="2023-06-30T00:00:00"/>
    <x v="0"/>
    <s v="Boston"/>
    <s v="Crackers"/>
    <s v="Whole Wheat"/>
    <n v="34"/>
    <n v="3.4899999999999998"/>
    <n v="118.66"/>
  </r>
  <r>
    <s v="ID07539"/>
    <d v="2023-07-18T00:00:00"/>
    <x v="0"/>
    <s v="Boston"/>
    <s v="Bars"/>
    <s v="Banana"/>
    <n v="22"/>
    <n v="2.27"/>
    <n v="49.94"/>
  </r>
  <r>
    <s v="ID07540"/>
    <d v="2023-07-21T00:00:00"/>
    <x v="0"/>
    <s v="Boston"/>
    <s v="Cookies"/>
    <s v="Chocolate Chip"/>
    <n v="32"/>
    <n v="1.87"/>
    <n v="59.84"/>
  </r>
  <r>
    <s v="ID07541"/>
    <d v="2023-07-24T00:00:00"/>
    <x v="0"/>
    <s v="Boston"/>
    <s v="Crackers"/>
    <s v="Whole Wheat"/>
    <n v="23"/>
    <n v="3.4899999999999998"/>
    <n v="80.27"/>
  </r>
  <r>
    <s v="ID07547"/>
    <d v="2023-08-11T00:00:00"/>
    <x v="0"/>
    <s v="Boston"/>
    <s v="Bars"/>
    <s v="Carrot"/>
    <n v="55"/>
    <n v="1.7699999999999998"/>
    <n v="97.35"/>
  </r>
  <r>
    <s v="ID07548"/>
    <d v="2023-08-14T00:00:00"/>
    <x v="0"/>
    <s v="Boston"/>
    <s v="Snacks"/>
    <s v="Pretzels"/>
    <n v="22"/>
    <n v="3.15"/>
    <n v="69.3"/>
  </r>
  <r>
    <s v="ID07553"/>
    <d v="2023-08-29T00:00:00"/>
    <x v="0"/>
    <s v="Boston"/>
    <s v="Cookies"/>
    <s v="Arrowroot"/>
    <n v="136"/>
    <n v="2.1800000000000002"/>
    <n v="296.48"/>
  </r>
  <r>
    <s v="ID07554"/>
    <d v="2023-09-01T00:00:00"/>
    <x v="0"/>
    <s v="Boston"/>
    <s v="Bars"/>
    <s v="Carrot"/>
    <n v="25"/>
    <n v="1.77"/>
    <n v="44.25"/>
  </r>
  <r>
    <s v="ID07555"/>
    <d v="2023-09-04T00:00:00"/>
    <x v="0"/>
    <s v="Boston"/>
    <s v="Snacks"/>
    <s v="Pretzels"/>
    <n v="26"/>
    <n v="3.1500000000000004"/>
    <n v="81.900000000000006"/>
  </r>
  <r>
    <s v="ID07561"/>
    <d v="2023-09-22T00:00:00"/>
    <x v="0"/>
    <s v="Boston"/>
    <s v="Cookies"/>
    <s v="Arrowroot"/>
    <n v="40"/>
    <n v="2.1800000000000002"/>
    <n v="87.2"/>
  </r>
  <r>
    <s v="ID07562"/>
    <d v="2023-09-25T00:00:00"/>
    <x v="0"/>
    <s v="Boston"/>
    <s v="Bars"/>
    <s v="Carrot"/>
    <n v="31"/>
    <n v="1.77"/>
    <n v="54.87"/>
  </r>
  <r>
    <s v="ID07563"/>
    <d v="2023-09-28T00:00:00"/>
    <x v="0"/>
    <s v="Boston"/>
    <s v="Snacks"/>
    <s v="Pretzels"/>
    <n v="21"/>
    <n v="3.1500000000000004"/>
    <n v="66.150000000000006"/>
  </r>
  <r>
    <s v="ID07569"/>
    <d v="2023-10-16T00:00:00"/>
    <x v="0"/>
    <s v="Boston"/>
    <s v="Cookies"/>
    <s v="Arrowroot"/>
    <n v="87"/>
    <n v="2.1800000000000002"/>
    <n v="189.66000000000003"/>
  </r>
  <r>
    <s v="ID07570"/>
    <d v="2023-10-19T00:00:00"/>
    <x v="0"/>
    <s v="Boston"/>
    <s v="Bars"/>
    <s v="Carrot"/>
    <n v="43"/>
    <n v="1.77"/>
    <n v="76.11"/>
  </r>
  <r>
    <s v="ID07571"/>
    <d v="2023-10-22T00:00:00"/>
    <x v="0"/>
    <s v="Boston"/>
    <s v="Crackers"/>
    <s v="Whole Wheat"/>
    <n v="30"/>
    <n v="3.49"/>
    <n v="104.7"/>
  </r>
  <r>
    <s v="ID07576"/>
    <d v="2023-11-06T00:00:00"/>
    <x v="0"/>
    <s v="Boston"/>
    <s v="Bars"/>
    <s v="Bran"/>
    <n v="83"/>
    <n v="1.87"/>
    <n v="155.21"/>
  </r>
  <r>
    <s v="ID07577"/>
    <d v="2023-11-09T00:00:00"/>
    <x v="0"/>
    <s v="Boston"/>
    <s v="Cookies"/>
    <s v="Oatmeal Raisin"/>
    <n v="124"/>
    <n v="2.8400000000000003"/>
    <n v="352.16"/>
  </r>
  <r>
    <s v="ID07582"/>
    <d v="2023-11-24T00:00:00"/>
    <x v="0"/>
    <s v="Boston"/>
    <s v="Cookies"/>
    <s v="Arrowroot"/>
    <n v="139"/>
    <n v="2.1799999999999997"/>
    <n v="303.02"/>
  </r>
  <r>
    <s v="ID07583"/>
    <d v="2023-11-27T00:00:00"/>
    <x v="0"/>
    <s v="Boston"/>
    <s v="Cookies"/>
    <s v="Chocolate Chip"/>
    <n v="211"/>
    <n v="1.8699999999999999"/>
    <n v="394.57"/>
  </r>
  <r>
    <s v="ID07584"/>
    <d v="2023-11-30T00:00:00"/>
    <x v="0"/>
    <s v="Boston"/>
    <s v="Crackers"/>
    <s v="Whole Wheat"/>
    <n v="20"/>
    <n v="3.4899999999999998"/>
    <n v="69.8"/>
  </r>
  <r>
    <s v="ID07590"/>
    <d v="2023-12-18T00:00:00"/>
    <x v="0"/>
    <s v="Boston"/>
    <s v="Cookies"/>
    <s v="Arrowroot"/>
    <n v="34"/>
    <n v="2.1800000000000002"/>
    <n v="74.12"/>
  </r>
  <r>
    <s v="ID07591"/>
    <d v="2023-12-21T00:00:00"/>
    <x v="0"/>
    <s v="Boston"/>
    <s v="Cookies"/>
    <s v="Chocolate Chip"/>
    <n v="245"/>
    <n v="1.8699999999999999"/>
    <n v="458.15"/>
  </r>
  <r>
    <s v="ID07592"/>
    <d v="2023-12-24T00:00:00"/>
    <x v="0"/>
    <s v="Boston"/>
    <s v="Crackers"/>
    <s v="Whole Wheat"/>
    <n v="30"/>
    <n v="3.49"/>
    <n v="104.7"/>
  </r>
  <r>
    <s v="ID07353"/>
    <d v="2022-01-07T00:00:00"/>
    <x v="1"/>
    <s v="Los Angeles"/>
    <s v="Cookies"/>
    <s v="Chocolate Chip"/>
    <n v="58"/>
    <n v="1.8699999999999999"/>
    <n v="108.46"/>
  </r>
  <r>
    <s v="ID07358"/>
    <d v="2022-01-22T00:00:00"/>
    <x v="1"/>
    <s v="Los Angeles"/>
    <s v="Bars"/>
    <s v="Carrot"/>
    <n v="51"/>
    <n v="1.77"/>
    <n v="90.27"/>
  </r>
  <r>
    <s v="ID07364"/>
    <d v="2022-02-09T00:00:00"/>
    <x v="1"/>
    <s v="Los Angeles"/>
    <s v="Bars"/>
    <s v="Carrot"/>
    <n v="44"/>
    <n v="1.7699999999999998"/>
    <n v="77.88"/>
  </r>
  <r>
    <s v="ID07369"/>
    <d v="2022-02-24T00:00:00"/>
    <x v="1"/>
    <s v="Los Angeles"/>
    <s v="Bars"/>
    <s v="Bran"/>
    <n v="42"/>
    <n v="1.87"/>
    <n v="78.540000000000006"/>
  </r>
  <r>
    <s v="ID07370"/>
    <d v="2022-02-27T00:00:00"/>
    <x v="1"/>
    <s v="Los Angeles"/>
    <s v="Cookies"/>
    <s v="Oatmeal Raisin"/>
    <n v="33"/>
    <n v="2.84"/>
    <n v="93.72"/>
  </r>
  <r>
    <s v="ID07375"/>
    <d v="2022-03-14T00:00:00"/>
    <x v="1"/>
    <s v="Los Angeles"/>
    <s v="Cookies"/>
    <s v="Chocolate Chip"/>
    <n v="86"/>
    <n v="1.8699999999999999"/>
    <n v="160.82"/>
  </r>
  <r>
    <s v="ID07381"/>
    <d v="2022-04-01T00:00:00"/>
    <x v="1"/>
    <s v="Los Angeles"/>
    <s v="Bars"/>
    <s v="Carrot"/>
    <n v="58"/>
    <n v="1.77"/>
    <n v="102.66"/>
  </r>
  <r>
    <s v="ID07382"/>
    <d v="2022-04-04T00:00:00"/>
    <x v="1"/>
    <s v="Los Angeles"/>
    <s v="Snacks"/>
    <s v="Potato Chips"/>
    <n v="68"/>
    <n v="1.68"/>
    <n v="114.24"/>
  </r>
  <r>
    <s v="ID07388"/>
    <d v="2022-04-22T00:00:00"/>
    <x v="1"/>
    <s v="Los Angeles"/>
    <s v="Bars"/>
    <s v="Carrot"/>
    <n v="20"/>
    <n v="1.77"/>
    <n v="35.4"/>
  </r>
  <r>
    <s v="ID07394"/>
    <d v="2022-05-10T00:00:00"/>
    <x v="1"/>
    <s v="Los Angeles"/>
    <s v="Bars"/>
    <s v="Carrot"/>
    <n v="25"/>
    <n v="1.77"/>
    <n v="44.25"/>
  </r>
  <r>
    <s v="ID07395"/>
    <d v="2022-05-13T00:00:00"/>
    <x v="1"/>
    <s v="Los Angeles"/>
    <s v="Crackers"/>
    <s v="Whole Wheat"/>
    <n v="21"/>
    <n v="3.49"/>
    <n v="73.290000000000006"/>
  </r>
  <r>
    <s v="ID07402"/>
    <d v="2022-06-03T00:00:00"/>
    <x v="1"/>
    <s v="Los Angeles"/>
    <s v="Cookies"/>
    <s v="Oatmeal Raisin"/>
    <n v="288"/>
    <n v="2.84"/>
    <n v="817.92"/>
  </r>
  <r>
    <s v="ID07408"/>
    <d v="2022-06-21T00:00:00"/>
    <x v="1"/>
    <s v="Los Angeles"/>
    <s v="Bars"/>
    <s v="Carrot"/>
    <n v="306"/>
    <n v="1.77"/>
    <n v="541.62"/>
  </r>
  <r>
    <s v="ID07409"/>
    <d v="2022-06-24T00:00:00"/>
    <x v="1"/>
    <s v="Los Angeles"/>
    <s v="Snacks"/>
    <s v="Potato Chips"/>
    <n v="28"/>
    <n v="1.68"/>
    <n v="47.04"/>
  </r>
  <r>
    <s v="ID07416"/>
    <d v="2022-07-15T00:00:00"/>
    <x v="1"/>
    <s v="Los Angeles"/>
    <s v="Cookies"/>
    <s v="Chocolate Chip"/>
    <n v="75"/>
    <n v="1.87"/>
    <n v="140.25"/>
  </r>
  <r>
    <s v="ID07423"/>
    <d v="2022-08-05T00:00:00"/>
    <x v="1"/>
    <s v="Los Angeles"/>
    <s v="Cookies"/>
    <s v="Chocolate Chip"/>
    <n v="107"/>
    <n v="1.87"/>
    <n v="200.09"/>
  </r>
  <r>
    <s v="ID07430"/>
    <d v="2022-08-26T00:00:00"/>
    <x v="1"/>
    <s v="Los Angeles"/>
    <s v="Cookies"/>
    <s v="Chocolate Chip"/>
    <n v="80"/>
    <n v="1.8699999999999999"/>
    <n v="149.6"/>
  </r>
  <r>
    <s v="ID07437"/>
    <d v="2022-09-16T00:00:00"/>
    <x v="1"/>
    <s v="Los Angeles"/>
    <s v="Bars"/>
    <s v="Carrot"/>
    <n v="133"/>
    <n v="1.77"/>
    <n v="235.41"/>
  </r>
  <r>
    <s v="ID07444"/>
    <d v="2022-10-07T00:00:00"/>
    <x v="1"/>
    <s v="Los Angeles"/>
    <s v="Bars"/>
    <s v="Carrot"/>
    <n v="40"/>
    <n v="1.77"/>
    <n v="70.8"/>
  </r>
  <r>
    <s v="ID07445"/>
    <d v="2022-10-10T00:00:00"/>
    <x v="1"/>
    <s v="Los Angeles"/>
    <s v="Snacks"/>
    <s v="Potato Chips"/>
    <n v="114"/>
    <n v="1.6800000000000002"/>
    <n v="191.52"/>
  </r>
  <r>
    <s v="ID07453"/>
    <d v="2022-11-03T00:00:00"/>
    <x v="1"/>
    <s v="Los Angeles"/>
    <s v="Bars"/>
    <s v="Carrot"/>
    <n v="39"/>
    <n v="1.77"/>
    <n v="69.03"/>
  </r>
  <r>
    <s v="ID07454"/>
    <d v="2022-11-06T00:00:00"/>
    <x v="1"/>
    <s v="Los Angeles"/>
    <s v="Snacks"/>
    <s v="Potato Chips"/>
    <n v="62"/>
    <n v="1.68"/>
    <n v="104.16"/>
  </r>
  <r>
    <s v="ID07460"/>
    <d v="2022-11-24T00:00:00"/>
    <x v="1"/>
    <s v="Los Angeles"/>
    <s v="Bars"/>
    <s v="Carrot"/>
    <n v="30"/>
    <n v="1.77"/>
    <n v="53.1"/>
  </r>
  <r>
    <s v="ID07461"/>
    <d v="2022-11-27T00:00:00"/>
    <x v="1"/>
    <s v="Los Angeles"/>
    <s v="Snacks"/>
    <s v="Potato Chips"/>
    <n v="29"/>
    <n v="1.68"/>
    <n v="48.72"/>
  </r>
  <r>
    <s v="ID07468"/>
    <d v="2022-12-18T00:00:00"/>
    <x v="1"/>
    <s v="Los Angeles"/>
    <s v="Bars"/>
    <s v="Carrot"/>
    <n v="44"/>
    <n v="1.7699999999999998"/>
    <n v="77.88"/>
  </r>
  <r>
    <s v="ID07469"/>
    <d v="2022-12-21T00:00:00"/>
    <x v="1"/>
    <s v="Los Angeles"/>
    <s v="Snacks"/>
    <s v="Potato Chips"/>
    <n v="29"/>
    <n v="1.68"/>
    <n v="48.72"/>
  </r>
  <r>
    <s v="ID07476"/>
    <d v="2023-01-11T00:00:00"/>
    <x v="1"/>
    <s v="Los Angeles"/>
    <s v="Bars"/>
    <s v="Bran"/>
    <n v="77"/>
    <n v="1.87"/>
    <n v="143.99"/>
  </r>
  <r>
    <s v="ID07477"/>
    <d v="2023-01-14T00:00:00"/>
    <x v="1"/>
    <s v="Los Angeles"/>
    <s v="Cookies"/>
    <s v="Oatmeal Raisin"/>
    <n v="80"/>
    <n v="2.84"/>
    <n v="227.2"/>
  </r>
  <r>
    <s v="ID07484"/>
    <d v="2023-02-04T00:00:00"/>
    <x v="1"/>
    <s v="Los Angeles"/>
    <s v="Cookies"/>
    <s v="Arrowroot"/>
    <n v="58"/>
    <n v="2.1800000000000002"/>
    <n v="126.44000000000001"/>
  </r>
  <r>
    <s v="ID07485"/>
    <d v="2023-02-07T00:00:00"/>
    <x v="1"/>
    <s v="Los Angeles"/>
    <s v="Cookies"/>
    <s v="Chocolate Chip"/>
    <n v="34"/>
    <n v="1.8699999999999999"/>
    <n v="63.58"/>
  </r>
  <r>
    <s v="ID07491"/>
    <d v="2023-02-25T00:00:00"/>
    <x v="1"/>
    <s v="Los Angeles"/>
    <s v="Cookies"/>
    <s v="Arrowroot"/>
    <n v="30"/>
    <n v="2.1800000000000002"/>
    <n v="65.400000000000006"/>
  </r>
  <r>
    <s v="ID07492"/>
    <d v="2023-02-28T00:00:00"/>
    <x v="1"/>
    <s v="Los Angeles"/>
    <s v="Cookies"/>
    <s v="Chocolate Chip"/>
    <n v="232"/>
    <n v="1.8699999999999999"/>
    <n v="433.84"/>
  </r>
  <r>
    <s v="ID07499"/>
    <d v="2023-03-20T00:00:00"/>
    <x v="1"/>
    <s v="Los Angeles"/>
    <s v="Bars"/>
    <s v="Carrot"/>
    <n v="103"/>
    <n v="1.77"/>
    <n v="182.31"/>
  </r>
  <r>
    <s v="ID07500"/>
    <d v="2023-03-23T00:00:00"/>
    <x v="1"/>
    <s v="Los Angeles"/>
    <s v="Snacks"/>
    <s v="Potato Chips"/>
    <n v="33"/>
    <n v="1.68"/>
    <n v="55.44"/>
  </r>
  <r>
    <s v="ID07506"/>
    <d v="2023-04-10T00:00:00"/>
    <x v="1"/>
    <s v="Los Angeles"/>
    <s v="Bars"/>
    <s v="Carrot"/>
    <n v="90"/>
    <n v="1.77"/>
    <n v="159.30000000000001"/>
  </r>
  <r>
    <s v="ID07507"/>
    <d v="2023-04-13T00:00:00"/>
    <x v="1"/>
    <s v="Los Angeles"/>
    <s v="Crackers"/>
    <s v="Whole Wheat"/>
    <n v="21"/>
    <n v="3.49"/>
    <n v="73.290000000000006"/>
  </r>
  <r>
    <s v="ID07513"/>
    <d v="2023-05-01T00:00:00"/>
    <x v="1"/>
    <s v="Los Angeles"/>
    <s v="Cookies"/>
    <s v="Arrowroot"/>
    <n v="77"/>
    <n v="2.1800000000000002"/>
    <n v="167.86"/>
  </r>
  <r>
    <s v="ID07514"/>
    <d v="2023-05-04T00:00:00"/>
    <x v="1"/>
    <s v="Los Angeles"/>
    <s v="Cookies"/>
    <s v="Chocolate Chip"/>
    <n v="58"/>
    <n v="1.8699999999999999"/>
    <n v="108.46"/>
  </r>
  <r>
    <s v="ID07520"/>
    <d v="2023-05-22T00:00:00"/>
    <x v="1"/>
    <s v="Los Angeles"/>
    <s v="Cookies"/>
    <s v="Chocolate Chip"/>
    <n v="43"/>
    <n v="1.8699999999999999"/>
    <n v="80.41"/>
  </r>
  <r>
    <s v="ID07527"/>
    <d v="2023-06-12T00:00:00"/>
    <x v="1"/>
    <s v="Los Angeles"/>
    <s v="Bars"/>
    <s v="Carrot"/>
    <n v="73"/>
    <n v="1.77"/>
    <n v="129.21"/>
  </r>
  <r>
    <s v="ID07534"/>
    <d v="2023-07-03T00:00:00"/>
    <x v="1"/>
    <s v="Los Angeles"/>
    <s v="Bars"/>
    <s v="Bran"/>
    <n v="65"/>
    <n v="1.8699999999999999"/>
    <n v="121.55"/>
  </r>
  <r>
    <s v="ID07535"/>
    <d v="2023-07-06T00:00:00"/>
    <x v="1"/>
    <s v="Los Angeles"/>
    <s v="Cookies"/>
    <s v="Oatmeal Raisin"/>
    <n v="60"/>
    <n v="2.8400000000000003"/>
    <n v="170.4"/>
  </r>
  <r>
    <s v="ID07542"/>
    <d v="2023-07-27T00:00:00"/>
    <x v="1"/>
    <s v="Los Angeles"/>
    <s v="Cookies"/>
    <s v="Arrowroot"/>
    <n v="20"/>
    <n v="2.1800000000000002"/>
    <n v="43.6"/>
  </r>
  <r>
    <s v="ID07543"/>
    <d v="2023-07-30T00:00:00"/>
    <x v="1"/>
    <s v="Los Angeles"/>
    <s v="Cookies"/>
    <s v="Chocolate Chip"/>
    <n v="64"/>
    <n v="1.87"/>
    <n v="119.68"/>
  </r>
  <r>
    <s v="ID07549"/>
    <d v="2023-08-17T00:00:00"/>
    <x v="1"/>
    <s v="Los Angeles"/>
    <s v="Bars"/>
    <s v="Carrot"/>
    <n v="34"/>
    <n v="1.77"/>
    <n v="60.18"/>
  </r>
  <r>
    <s v="ID07556"/>
    <d v="2023-09-07T00:00:00"/>
    <x v="1"/>
    <s v="Los Angeles"/>
    <s v="Bars"/>
    <s v="Bran"/>
    <n v="50"/>
    <n v="1.87"/>
    <n v="93.5"/>
  </r>
  <r>
    <s v="ID07557"/>
    <d v="2023-09-10T00:00:00"/>
    <x v="1"/>
    <s v="Los Angeles"/>
    <s v="Cookies"/>
    <s v="Oatmeal Raisin"/>
    <n v="79"/>
    <n v="2.8400000000000003"/>
    <n v="224.36"/>
  </r>
  <r>
    <s v="ID07564"/>
    <d v="2023-10-01T00:00:00"/>
    <x v="1"/>
    <s v="Los Angeles"/>
    <s v="Bars"/>
    <s v="Bran"/>
    <n v="43"/>
    <n v="1.8699999999999999"/>
    <n v="80.41"/>
  </r>
  <r>
    <s v="ID07565"/>
    <d v="2023-10-04T00:00:00"/>
    <x v="1"/>
    <s v="Los Angeles"/>
    <s v="Cookies"/>
    <s v="Oatmeal Raisin"/>
    <n v="47"/>
    <n v="2.84"/>
    <n v="133.47999999999999"/>
  </r>
  <r>
    <s v="ID07572"/>
    <d v="2023-10-25T00:00:00"/>
    <x v="1"/>
    <s v="Los Angeles"/>
    <s v="Bars"/>
    <s v="Carrot"/>
    <n v="35"/>
    <n v="1.77"/>
    <n v="61.95"/>
  </r>
  <r>
    <s v="ID07578"/>
    <d v="2023-11-12T00:00:00"/>
    <x v="1"/>
    <s v="Los Angeles"/>
    <s v="Bars"/>
    <s v="Carrot"/>
    <n v="137"/>
    <n v="1.77"/>
    <n v="242.49"/>
  </r>
  <r>
    <s v="ID07585"/>
    <d v="2023-12-03T00:00:00"/>
    <x v="1"/>
    <s v="Los Angeles"/>
    <s v="Bars"/>
    <s v="Bran"/>
    <n v="42"/>
    <n v="1.87"/>
    <n v="78.540000000000006"/>
  </r>
  <r>
    <s v="ID07586"/>
    <d v="2023-12-06T00:00:00"/>
    <x v="1"/>
    <s v="Los Angeles"/>
    <s v="Cookies"/>
    <s v="Oatmeal Raisin"/>
    <n v="100"/>
    <n v="2.84"/>
    <n v="284"/>
  </r>
  <r>
    <s v="ID07593"/>
    <d v="2023-12-27T00:00:00"/>
    <x v="1"/>
    <s v="Los Angeles"/>
    <s v="Bars"/>
    <s v="Bran"/>
    <n v="30"/>
    <n v="1.87"/>
    <n v="56.1"/>
  </r>
  <r>
    <s v="ID07594"/>
    <d v="2023-12-30T00:00:00"/>
    <x v="1"/>
    <s v="Los Angeles"/>
    <s v="Cookies"/>
    <s v="Oatmeal Raisin"/>
    <n v="44"/>
    <n v="2.84"/>
    <n v="124.96"/>
  </r>
  <r>
    <s v="ID07354"/>
    <d v="2022-01-10T00:00:00"/>
    <x v="0"/>
    <s v="New York"/>
    <s v="Cookies"/>
    <s v="Chocolate Chip"/>
    <n v="82"/>
    <n v="1.87"/>
    <n v="153.34"/>
  </r>
  <r>
    <s v="ID07359"/>
    <d v="2022-01-25T00:00:00"/>
    <x v="0"/>
    <s v="New York"/>
    <s v="Bars"/>
    <s v="Carrot"/>
    <n v="100"/>
    <n v="1.77"/>
    <n v="177"/>
  </r>
  <r>
    <s v="ID07360"/>
    <d v="2022-01-28T00:00:00"/>
    <x v="0"/>
    <s v="New York"/>
    <s v="Snacks"/>
    <s v="Potato Chips"/>
    <n v="28"/>
    <n v="1.35"/>
    <n v="37.800000000000004"/>
  </r>
  <r>
    <s v="ID07365"/>
    <d v="2022-02-12T00:00:00"/>
    <x v="0"/>
    <s v="New York"/>
    <s v="Bars"/>
    <s v="Carrot"/>
    <n v="23"/>
    <n v="1.77"/>
    <n v="40.71"/>
  </r>
  <r>
    <s v="ID07366"/>
    <d v="2022-02-15T00:00:00"/>
    <x v="0"/>
    <s v="New York"/>
    <s v="Snacks"/>
    <s v="Potato Chips"/>
    <n v="27"/>
    <n v="1.35"/>
    <n v="36.450000000000003"/>
  </r>
  <r>
    <s v="ID07371"/>
    <d v="2022-03-02T00:00:00"/>
    <x v="0"/>
    <s v="New York"/>
    <s v="Cookies"/>
    <s v="Chocolate Chip"/>
    <n v="85"/>
    <n v="1.8699999999999999"/>
    <n v="158.94999999999999"/>
  </r>
  <r>
    <s v="ID07376"/>
    <d v="2022-03-17T00:00:00"/>
    <x v="0"/>
    <s v="New York"/>
    <s v="Bars"/>
    <s v="Carrot"/>
    <n v="38"/>
    <n v="1.7700000000000002"/>
    <n v="67.260000000000005"/>
  </r>
  <r>
    <s v="ID07377"/>
    <d v="2022-03-20T00:00:00"/>
    <x v="0"/>
    <s v="New York"/>
    <s v="Snacks"/>
    <s v="Potato Chips"/>
    <n v="68"/>
    <n v="1.68"/>
    <n v="114.24"/>
  </r>
  <r>
    <s v="ID07383"/>
    <d v="2022-04-07T00:00:00"/>
    <x v="0"/>
    <s v="New York"/>
    <s v="Bars"/>
    <s v="Carrot"/>
    <n v="91"/>
    <n v="1.77"/>
    <n v="161.07"/>
  </r>
  <r>
    <s v="ID07384"/>
    <d v="2022-04-10T00:00:00"/>
    <x v="0"/>
    <s v="New York"/>
    <s v="Crackers"/>
    <s v="Whole Wheat"/>
    <n v="23"/>
    <n v="3.4899999999999998"/>
    <n v="80.27"/>
  </r>
  <r>
    <s v="ID07389"/>
    <d v="2022-04-25T00:00:00"/>
    <x v="0"/>
    <s v="New York"/>
    <s v="Bars"/>
    <s v="Carrot"/>
    <n v="53"/>
    <n v="1.77"/>
    <n v="93.81"/>
  </r>
  <r>
    <s v="ID07390"/>
    <d v="2022-04-28T00:00:00"/>
    <x v="0"/>
    <s v="New York"/>
    <s v="Snacks"/>
    <s v="Potato Chips"/>
    <n v="64"/>
    <n v="1.68"/>
    <n v="107.52"/>
  </r>
  <r>
    <s v="ID07396"/>
    <d v="2022-05-16T00:00:00"/>
    <x v="0"/>
    <s v="New York"/>
    <s v="Bars"/>
    <s v="Carrot"/>
    <n v="61"/>
    <n v="1.77"/>
    <n v="107.97"/>
  </r>
  <r>
    <s v="ID07397"/>
    <d v="2022-05-19T00:00:00"/>
    <x v="0"/>
    <s v="New York"/>
    <s v="Snacks"/>
    <s v="Potato Chips"/>
    <n v="49"/>
    <n v="1.68"/>
    <n v="82.32"/>
  </r>
  <r>
    <s v="ID07403"/>
    <d v="2022-06-06T00:00:00"/>
    <x v="0"/>
    <s v="New York"/>
    <s v="Cookies"/>
    <s v="Chocolate Chip"/>
    <n v="76"/>
    <n v="1.87"/>
    <n v="142.12"/>
  </r>
  <r>
    <s v="ID07410"/>
    <d v="2022-06-27T00:00:00"/>
    <x v="0"/>
    <s v="New York"/>
    <s v="Bars"/>
    <s v="Bran"/>
    <n v="110"/>
    <n v="1.8699999999999999"/>
    <n v="205.7"/>
  </r>
  <r>
    <s v="ID07411"/>
    <d v="2022-06-30T00:00:00"/>
    <x v="0"/>
    <s v="New York"/>
    <s v="Cookies"/>
    <s v="Oatmeal Raisin"/>
    <n v="51"/>
    <n v="2.84"/>
    <n v="144.84"/>
  </r>
  <r>
    <s v="ID07417"/>
    <d v="2022-07-18T00:00:00"/>
    <x v="0"/>
    <s v="New York"/>
    <s v="Bars"/>
    <s v="Bran"/>
    <n v="72"/>
    <n v="1.8699999999999999"/>
    <n v="134.63999999999999"/>
  </r>
  <r>
    <s v="ID07418"/>
    <d v="2022-07-21T00:00:00"/>
    <x v="0"/>
    <s v="New York"/>
    <s v="Cookies"/>
    <s v="Oatmeal Raisin"/>
    <n v="56"/>
    <n v="2.84"/>
    <n v="159.04"/>
  </r>
  <r>
    <s v="ID07424"/>
    <d v="2022-08-08T00:00:00"/>
    <x v="0"/>
    <s v="New York"/>
    <s v="Bars"/>
    <s v="Carrot"/>
    <n v="24"/>
    <n v="1.7699999999999998"/>
    <n v="42.48"/>
  </r>
  <r>
    <s v="ID07425"/>
    <d v="2022-08-11T00:00:00"/>
    <x v="0"/>
    <s v="New York"/>
    <s v="Crackers"/>
    <s v="Whole Wheat"/>
    <n v="30"/>
    <n v="3.49"/>
    <n v="104.7"/>
  </r>
  <r>
    <s v="ID07431"/>
    <d v="2022-08-29T00:00:00"/>
    <x v="0"/>
    <s v="New York"/>
    <s v="Bars"/>
    <s v="Bran"/>
    <n v="75"/>
    <n v="1.87"/>
    <n v="140.25"/>
  </r>
  <r>
    <s v="ID07432"/>
    <d v="2022-09-01T00:00:00"/>
    <x v="0"/>
    <s v="New York"/>
    <s v="Cookies"/>
    <s v="Oatmeal Raisin"/>
    <n v="74"/>
    <n v="2.84"/>
    <n v="210.16"/>
  </r>
  <r>
    <s v="ID07438"/>
    <d v="2022-09-19T00:00:00"/>
    <x v="0"/>
    <s v="New York"/>
    <s v="Cookies"/>
    <s v="Arrowroot"/>
    <n v="110"/>
    <n v="2.1800000000000002"/>
    <n v="239.8"/>
  </r>
  <r>
    <s v="ID07439"/>
    <d v="2022-09-22T00:00:00"/>
    <x v="0"/>
    <s v="New York"/>
    <s v="Cookies"/>
    <s v="Chocolate Chip"/>
    <n v="65"/>
    <n v="1.8699999999999999"/>
    <n v="121.55"/>
  </r>
  <r>
    <s v="ID07446"/>
    <d v="2022-10-13T00:00:00"/>
    <x v="0"/>
    <s v="New York"/>
    <s v="Cookies"/>
    <s v="Arrowroot"/>
    <n v="224"/>
    <n v="2.1800000000000002"/>
    <n v="488.32000000000005"/>
  </r>
  <r>
    <s v="ID07447"/>
    <d v="2022-10-16T00:00:00"/>
    <x v="0"/>
    <s v="New York"/>
    <s v="Bars"/>
    <s v="Carrot"/>
    <n v="141"/>
    <n v="1.77"/>
    <n v="249.57"/>
  </r>
  <r>
    <s v="ID07448"/>
    <d v="2022-10-19T00:00:00"/>
    <x v="0"/>
    <s v="New York"/>
    <s v="Crackers"/>
    <s v="Whole Wheat"/>
    <n v="32"/>
    <n v="3.49"/>
    <n v="111.68"/>
  </r>
  <r>
    <s v="ID07455"/>
    <d v="2022-11-09T00:00:00"/>
    <x v="0"/>
    <s v="New York"/>
    <s v="Bars"/>
    <s v="Carrot"/>
    <n v="90"/>
    <n v="1.77"/>
    <n v="159.30000000000001"/>
  </r>
  <r>
    <s v="ID07462"/>
    <d v="2022-11-30T00:00:00"/>
    <x v="0"/>
    <s v="New York"/>
    <s v="Bars"/>
    <s v="Carrot"/>
    <n v="92"/>
    <n v="1.77"/>
    <n v="162.84"/>
  </r>
  <r>
    <s v="ID07470"/>
    <d v="2022-12-24T00:00:00"/>
    <x v="0"/>
    <s v="New York"/>
    <s v="Cookies"/>
    <s v="Arrowroot"/>
    <n v="237"/>
    <n v="2.1799999999999997"/>
    <n v="516.66"/>
  </r>
  <r>
    <s v="ID07471"/>
    <d v="2022-12-27T00:00:00"/>
    <x v="0"/>
    <s v="New York"/>
    <s v="Cookies"/>
    <s v="Chocolate Chip"/>
    <n v="65"/>
    <n v="1.8699999999999999"/>
    <n v="121.55"/>
  </r>
  <r>
    <s v="ID07478"/>
    <d v="2023-01-17T00:00:00"/>
    <x v="0"/>
    <s v="New York"/>
    <s v="Bars"/>
    <s v="Carrot"/>
    <n v="102"/>
    <n v="1.77"/>
    <n v="180.54"/>
  </r>
  <r>
    <s v="ID07479"/>
    <d v="2023-01-20T00:00:00"/>
    <x v="0"/>
    <s v="New York"/>
    <s v="Crackers"/>
    <s v="Whole Wheat"/>
    <n v="31"/>
    <n v="3.4899999999999998"/>
    <n v="108.19"/>
  </r>
  <r>
    <s v="ID07486"/>
    <d v="2023-02-10T00:00:00"/>
    <x v="0"/>
    <s v="New York"/>
    <s v="Bars"/>
    <s v="Carrot"/>
    <n v="34"/>
    <n v="1.77"/>
    <n v="60.18"/>
  </r>
  <r>
    <s v="ID07487"/>
    <d v="2023-02-13T00:00:00"/>
    <x v="0"/>
    <s v="New York"/>
    <s v="Snacks"/>
    <s v="Potato Chips"/>
    <n v="21"/>
    <n v="1.6800000000000002"/>
    <n v="35.28"/>
  </r>
  <r>
    <s v="ID07493"/>
    <d v="2023-03-02T00:00:00"/>
    <x v="0"/>
    <s v="New York"/>
    <s v="Bars"/>
    <s v="Bran"/>
    <n v="68"/>
    <n v="1.8699999999999999"/>
    <n v="127.16"/>
  </r>
  <r>
    <s v="ID07494"/>
    <d v="2023-03-05T00:00:00"/>
    <x v="0"/>
    <s v="New York"/>
    <s v="Cookies"/>
    <s v="Oatmeal Raisin"/>
    <n v="97"/>
    <n v="2.8400000000000003"/>
    <n v="275.48"/>
  </r>
  <r>
    <s v="ID07501"/>
    <d v="2023-03-26T00:00:00"/>
    <x v="0"/>
    <s v="New York"/>
    <s v="Bars"/>
    <s v="Bran"/>
    <n v="57"/>
    <n v="1.87"/>
    <n v="106.59"/>
  </r>
  <r>
    <s v="ID07502"/>
    <d v="2023-03-29T00:00:00"/>
    <x v="0"/>
    <s v="New York"/>
    <s v="Cookies"/>
    <s v="Oatmeal Raisin"/>
    <n v="65"/>
    <n v="2.84"/>
    <n v="184.6"/>
  </r>
  <r>
    <s v="ID07508"/>
    <d v="2023-04-16T00:00:00"/>
    <x v="0"/>
    <s v="New York"/>
    <s v="Bars"/>
    <s v="Carrot"/>
    <n v="48"/>
    <n v="1.7699999999999998"/>
    <n v="84.96"/>
  </r>
  <r>
    <s v="ID07509"/>
    <d v="2023-04-19T00:00:00"/>
    <x v="0"/>
    <s v="New York"/>
    <s v="Snacks"/>
    <s v="Potato Chips"/>
    <n v="24"/>
    <n v="1.68"/>
    <n v="40.32"/>
  </r>
  <r>
    <s v="ID07515"/>
    <d v="2023-05-07T00:00:00"/>
    <x v="0"/>
    <s v="New York"/>
    <s v="Bars"/>
    <s v="Bran"/>
    <n v="47"/>
    <n v="1.87"/>
    <n v="87.89"/>
  </r>
  <r>
    <s v="ID07516"/>
    <d v="2023-05-10T00:00:00"/>
    <x v="0"/>
    <s v="New York"/>
    <s v="Cookies"/>
    <s v="Oatmeal Raisin"/>
    <n v="33"/>
    <n v="2.84"/>
    <n v="93.72"/>
  </r>
  <r>
    <s v="ID07521"/>
    <d v="2023-05-25T00:00:00"/>
    <x v="0"/>
    <s v="New York"/>
    <s v="Bars"/>
    <s v="Carrot"/>
    <n v="84"/>
    <n v="1.77"/>
    <n v="148.68"/>
  </r>
  <r>
    <s v="ID07528"/>
    <d v="2023-06-15T00:00:00"/>
    <x v="0"/>
    <s v="New York"/>
    <s v="Bars"/>
    <s v="Bran"/>
    <n v="38"/>
    <n v="1.87"/>
    <n v="71.06"/>
  </r>
  <r>
    <s v="ID07529"/>
    <d v="2023-06-18T00:00:00"/>
    <x v="0"/>
    <s v="New York"/>
    <s v="Cookies"/>
    <s v="Oatmeal Raisin"/>
    <n v="40"/>
    <n v="2.84"/>
    <n v="113.6"/>
  </r>
  <r>
    <s v="ID07536"/>
    <d v="2023-07-09T00:00:00"/>
    <x v="0"/>
    <s v="New York"/>
    <s v="Cookies"/>
    <s v="Arrowroot"/>
    <n v="37"/>
    <n v="2.1799999999999997"/>
    <n v="80.66"/>
  </r>
  <r>
    <s v="ID07537"/>
    <d v="2023-07-12T00:00:00"/>
    <x v="0"/>
    <s v="New York"/>
    <s v="Cookies"/>
    <s v="Chocolate Chip"/>
    <n v="40"/>
    <n v="1.8699999999999999"/>
    <n v="74.8"/>
  </r>
  <r>
    <s v="ID07544"/>
    <d v="2023-08-02T00:00:00"/>
    <x v="0"/>
    <s v="New York"/>
    <s v="Bars"/>
    <s v="Carrot"/>
    <n v="71"/>
    <n v="1.77"/>
    <n v="125.67"/>
  </r>
  <r>
    <s v="ID07550"/>
    <d v="2023-08-20T00:00:00"/>
    <x v="0"/>
    <s v="New York"/>
    <s v="Bars"/>
    <s v="Bran"/>
    <n v="39"/>
    <n v="1.87"/>
    <n v="72.930000000000007"/>
  </r>
  <r>
    <s v="ID07551"/>
    <d v="2023-08-23T00:00:00"/>
    <x v="0"/>
    <s v="New York"/>
    <s v="Cookies"/>
    <s v="Oatmeal Raisin"/>
    <n v="41"/>
    <n v="2.84"/>
    <n v="116.44"/>
  </r>
  <r>
    <s v="ID07558"/>
    <d v="2023-09-13T00:00:00"/>
    <x v="0"/>
    <s v="New York"/>
    <s v="Bars"/>
    <s v="Carrot"/>
    <n v="30"/>
    <n v="1.77"/>
    <n v="53.1"/>
  </r>
  <r>
    <s v="ID07559"/>
    <d v="2023-09-16T00:00:00"/>
    <x v="0"/>
    <s v="New York"/>
    <s v="Snacks"/>
    <s v="Potato Chips"/>
    <n v="20"/>
    <n v="1.6800000000000002"/>
    <n v="33.6"/>
  </r>
  <r>
    <s v="ID07566"/>
    <d v="2023-10-07T00:00:00"/>
    <x v="0"/>
    <s v="New York"/>
    <s v="Cookies"/>
    <s v="Arrowroot"/>
    <n v="175"/>
    <n v="2.1800000000000002"/>
    <n v="381.5"/>
  </r>
  <r>
    <s v="ID07567"/>
    <d v="2023-10-10T00:00:00"/>
    <x v="0"/>
    <s v="New York"/>
    <s v="Cookies"/>
    <s v="Chocolate Chip"/>
    <n v="23"/>
    <n v="1.8699999999999999"/>
    <n v="43.01"/>
  </r>
  <r>
    <s v="ID07573"/>
    <d v="2023-10-28T00:00:00"/>
    <x v="0"/>
    <s v="New York"/>
    <s v="Bars"/>
    <s v="Bran"/>
    <n v="57"/>
    <n v="1.87"/>
    <n v="106.59"/>
  </r>
  <r>
    <s v="ID07574"/>
    <d v="2023-10-31T00:00:00"/>
    <x v="0"/>
    <s v="New York"/>
    <s v="Snacks"/>
    <s v="Potato Chips"/>
    <n v="25"/>
    <n v="1.68"/>
    <n v="42"/>
  </r>
  <r>
    <s v="ID07579"/>
    <d v="2023-11-15T00:00:00"/>
    <x v="0"/>
    <s v="New York"/>
    <s v="Cookies"/>
    <s v="Arrowroot"/>
    <n v="146"/>
    <n v="2.1799999999999997"/>
    <n v="318.27999999999997"/>
  </r>
  <r>
    <s v="ID07580"/>
    <d v="2023-11-18T00:00:00"/>
    <x v="0"/>
    <s v="New York"/>
    <s v="Cookies"/>
    <s v="Chocolate Chip"/>
    <n v="34"/>
    <n v="1.8699999999999999"/>
    <n v="63.58"/>
  </r>
  <r>
    <s v="ID07587"/>
    <d v="2023-12-09T00:00:00"/>
    <x v="0"/>
    <s v="New York"/>
    <s v="Bars"/>
    <s v="Carrot"/>
    <n v="38"/>
    <n v="1.7700000000000002"/>
    <n v="67.260000000000005"/>
  </r>
  <r>
    <s v="ID07588"/>
    <d v="2023-12-12T00:00:00"/>
    <x v="0"/>
    <s v="New York"/>
    <s v="Crackers"/>
    <s v="Whole Wheat"/>
    <n v="25"/>
    <n v="3.49"/>
    <n v="87.25"/>
  </r>
  <r>
    <s v="ID07372"/>
    <d v="2022-03-05T00:00:00"/>
    <x v="1"/>
    <s v="San Diego"/>
    <s v="Cookies"/>
    <s v="Oatmeal Raisin"/>
    <n v="30"/>
    <n v="2.8400000000000003"/>
    <n v="85.2"/>
  </r>
  <r>
    <s v="ID07378"/>
    <d v="2022-03-23T00:00:00"/>
    <x v="1"/>
    <s v="San Diego"/>
    <s v="Cookies"/>
    <s v="Chocolate Chip"/>
    <n v="39"/>
    <n v="1.87"/>
    <n v="72.930000000000007"/>
  </r>
  <r>
    <s v="ID07385"/>
    <d v="2022-04-13T00:00:00"/>
    <x v="1"/>
    <s v="San Diego"/>
    <s v="Snacks"/>
    <s v="Potato Chips"/>
    <n v="28"/>
    <n v="1.68"/>
    <n v="47.04"/>
  </r>
  <r>
    <s v="ID07391"/>
    <d v="2022-05-01T00:00:00"/>
    <x v="1"/>
    <s v="San Diego"/>
    <s v="Cookies"/>
    <s v="Chocolate Chip"/>
    <n v="63"/>
    <n v="1.87"/>
    <n v="117.81"/>
  </r>
  <r>
    <s v="ID07398"/>
    <d v="2022-05-22T00:00:00"/>
    <x v="1"/>
    <s v="San Diego"/>
    <s v="Cookies"/>
    <s v="Chocolate Chip"/>
    <n v="55"/>
    <n v="1.8699999999999999"/>
    <n v="102.85"/>
  </r>
  <r>
    <s v="ID07404"/>
    <d v="2022-06-09T00:00:00"/>
    <x v="1"/>
    <s v="San Diego"/>
    <s v="Bars"/>
    <s v="Carrot"/>
    <n v="42"/>
    <n v="1.77"/>
    <n v="74.34"/>
  </r>
  <r>
    <s v="ID07405"/>
    <d v="2022-06-12T00:00:00"/>
    <x v="1"/>
    <s v="San Diego"/>
    <s v="Crackers"/>
    <s v="Whole Wheat"/>
    <n v="20"/>
    <n v="3.4899999999999998"/>
    <n v="69.8"/>
  </r>
  <r>
    <s v="ID07412"/>
    <d v="2022-07-03T00:00:00"/>
    <x v="1"/>
    <s v="San Diego"/>
    <s v="Bars"/>
    <s v="Carrot"/>
    <n v="52"/>
    <n v="1.77"/>
    <n v="92.04"/>
  </r>
  <r>
    <s v="ID07413"/>
    <d v="2022-07-06T00:00:00"/>
    <x v="1"/>
    <s v="San Diego"/>
    <s v="Crackers"/>
    <s v="Whole Wheat"/>
    <n v="28"/>
    <n v="3.4899999999999998"/>
    <n v="97.72"/>
  </r>
  <r>
    <s v="ID07419"/>
    <d v="2022-07-24T00:00:00"/>
    <x v="1"/>
    <s v="San Diego"/>
    <s v="Bars"/>
    <s v="Bran"/>
    <n v="51"/>
    <n v="1.87"/>
    <n v="95.37"/>
  </r>
  <r>
    <s v="ID07420"/>
    <d v="2022-07-27T00:00:00"/>
    <x v="1"/>
    <s v="San Diego"/>
    <s v="Snacks"/>
    <s v="Potato Chips"/>
    <n v="31"/>
    <n v="1.68"/>
    <n v="52.08"/>
  </r>
  <r>
    <s v="ID07426"/>
    <d v="2022-08-14T00:00:00"/>
    <x v="1"/>
    <s v="San Diego"/>
    <s v="Cookies"/>
    <s v="Chocolate Chip"/>
    <n v="70"/>
    <n v="1.87"/>
    <n v="130.9"/>
  </r>
  <r>
    <s v="ID07433"/>
    <d v="2022-09-04T00:00:00"/>
    <x v="1"/>
    <s v="San Diego"/>
    <s v="Bars"/>
    <s v="Carrot"/>
    <n v="45"/>
    <n v="1.77"/>
    <n v="79.650000000000006"/>
  </r>
  <r>
    <s v="ID07440"/>
    <d v="2022-09-25T00:00:00"/>
    <x v="1"/>
    <s v="San Diego"/>
    <s v="Bars"/>
    <s v="Bran"/>
    <n v="33"/>
    <n v="1.87"/>
    <n v="61.71"/>
  </r>
  <r>
    <s v="ID07449"/>
    <d v="2022-10-22T00:00:00"/>
    <x v="1"/>
    <s v="San Diego"/>
    <s v="Bars"/>
    <s v="Carrot"/>
    <n v="20"/>
    <n v="1.77"/>
    <n v="35.4"/>
  </r>
  <r>
    <s v="ID07456"/>
    <d v="2022-11-12T00:00:00"/>
    <x v="1"/>
    <s v="San Diego"/>
    <s v="Cookies"/>
    <s v="Arrowroot"/>
    <n v="103"/>
    <n v="2.1799999999999997"/>
    <n v="224.53999999999996"/>
  </r>
  <r>
    <s v="ID07457"/>
    <d v="2022-11-15T00:00:00"/>
    <x v="1"/>
    <s v="San Diego"/>
    <s v="Cookies"/>
    <s v="Oatmeal Raisin"/>
    <n v="32"/>
    <n v="2.84"/>
    <n v="90.88"/>
  </r>
  <r>
    <s v="ID07463"/>
    <d v="2022-12-03T00:00:00"/>
    <x v="1"/>
    <s v="San Diego"/>
    <s v="Cookies"/>
    <s v="Arrowroot"/>
    <n v="139"/>
    <n v="2.1799999999999997"/>
    <n v="303.02"/>
  </r>
  <r>
    <s v="ID07464"/>
    <d v="2022-12-06T00:00:00"/>
    <x v="1"/>
    <s v="San Diego"/>
    <s v="Cookies"/>
    <s v="Oatmeal Raisin"/>
    <n v="29"/>
    <n v="2.84"/>
    <n v="82.36"/>
  </r>
  <r>
    <s v="ID07472"/>
    <d v="2022-12-30T00:00:00"/>
    <x v="1"/>
    <s v="San Diego"/>
    <s v="Cookies"/>
    <s v="Arrowroot"/>
    <n v="83"/>
    <n v="2.1800000000000002"/>
    <n v="180.94000000000003"/>
  </r>
  <r>
    <s v="ID07480"/>
    <d v="2023-01-23T00:00:00"/>
    <x v="1"/>
    <s v="San Diego"/>
    <s v="Bars"/>
    <s v="Carrot"/>
    <n v="56"/>
    <n v="1.77"/>
    <n v="99.12"/>
  </r>
  <r>
    <s v="ID07488"/>
    <d v="2023-02-16T00:00:00"/>
    <x v="1"/>
    <s v="San Diego"/>
    <s v="Cookies"/>
    <s v="Oatmeal Raisin"/>
    <n v="29"/>
    <n v="2.84"/>
    <n v="82.36"/>
  </r>
  <r>
    <s v="ID07495"/>
    <d v="2023-03-08T00:00:00"/>
    <x v="1"/>
    <s v="San Diego"/>
    <s v="Bars"/>
    <s v="Bran"/>
    <n v="86"/>
    <n v="1.8699999999999999"/>
    <n v="160.82"/>
  </r>
  <r>
    <s v="ID07496"/>
    <d v="2023-03-11T00:00:00"/>
    <x v="1"/>
    <s v="San Diego"/>
    <s v="Snacks"/>
    <s v="Potato Chips"/>
    <n v="41"/>
    <n v="1.68"/>
    <n v="68.88"/>
  </r>
  <r>
    <s v="ID07503"/>
    <d v="2023-04-01T00:00:00"/>
    <x v="1"/>
    <s v="San Diego"/>
    <s v="Bars"/>
    <s v="Carrot"/>
    <n v="118"/>
    <n v="1.77"/>
    <n v="208.86"/>
  </r>
  <r>
    <s v="ID07510"/>
    <d v="2023-04-22T00:00:00"/>
    <x v="1"/>
    <s v="San Diego"/>
    <s v="Cookies"/>
    <s v="Chocolate Chip"/>
    <n v="67"/>
    <n v="1.87"/>
    <n v="125.29"/>
  </r>
  <r>
    <s v="ID07517"/>
    <d v="2023-05-13T00:00:00"/>
    <x v="1"/>
    <s v="San Diego"/>
    <s v="Cookies"/>
    <s v="Chocolate Chip"/>
    <n v="82"/>
    <n v="1.87"/>
    <n v="153.34"/>
  </r>
  <r>
    <s v="ID07522"/>
    <d v="2023-05-28T00:00:00"/>
    <x v="1"/>
    <s v="San Diego"/>
    <s v="Cookies"/>
    <s v="Arrowroot"/>
    <n v="36"/>
    <n v="2.1800000000000002"/>
    <n v="78.48"/>
  </r>
  <r>
    <s v="ID07523"/>
    <d v="2023-05-31T00:00:00"/>
    <x v="1"/>
    <s v="San Diego"/>
    <s v="Cookies"/>
    <s v="Oatmeal Raisin"/>
    <n v="44"/>
    <n v="2.84"/>
    <n v="124.96"/>
  </r>
  <r>
    <s v="ID07530"/>
    <d v="2023-06-21T00:00:00"/>
    <x v="1"/>
    <s v="San Diego"/>
    <s v="Bars"/>
    <s v="Carrot"/>
    <n v="41"/>
    <n v="1.7699999999999998"/>
    <n v="72.569999999999993"/>
  </r>
  <r>
    <s v="ID07538"/>
    <d v="2023-07-15T00:00:00"/>
    <x v="1"/>
    <s v="San Diego"/>
    <s v="Bars"/>
    <s v="Bran"/>
    <n v="26"/>
    <n v="1.8699999999999999"/>
    <n v="48.62"/>
  </r>
  <r>
    <s v="ID07545"/>
    <d v="2023-08-05T00:00:00"/>
    <x v="1"/>
    <s v="San Diego"/>
    <s v="Cookies"/>
    <s v="Arrowroot"/>
    <n v="90"/>
    <n v="2.1799999999999997"/>
    <n v="196.2"/>
  </r>
  <r>
    <s v="ID07546"/>
    <d v="2023-08-08T00:00:00"/>
    <x v="1"/>
    <s v="San Diego"/>
    <s v="Cookies"/>
    <s v="Oatmeal Raisin"/>
    <n v="38"/>
    <n v="2.84"/>
    <n v="107.91999999999999"/>
  </r>
  <r>
    <s v="ID07552"/>
    <d v="2023-08-26T00:00:00"/>
    <x v="1"/>
    <s v="San Diego"/>
    <s v="Bars"/>
    <s v="Carrot"/>
    <n v="41"/>
    <n v="1.7699999999999998"/>
    <n v="72.569999999999993"/>
  </r>
  <r>
    <s v="ID07560"/>
    <d v="2023-09-19T00:00:00"/>
    <x v="1"/>
    <s v="San Diego"/>
    <s v="Bars"/>
    <s v="Carrot"/>
    <n v="49"/>
    <n v="1.77"/>
    <n v="86.73"/>
  </r>
  <r>
    <s v="ID07568"/>
    <d v="2023-10-13T00:00:00"/>
    <x v="1"/>
    <s v="San Diego"/>
    <s v="Bars"/>
    <s v="Carrot"/>
    <n v="40"/>
    <n v="1.77"/>
    <n v="70.8"/>
  </r>
  <r>
    <s v="ID07575"/>
    <d v="2023-11-03T00:00:00"/>
    <x v="1"/>
    <s v="San Diego"/>
    <s v="Cookies"/>
    <s v="Chocolate Chip"/>
    <n v="24"/>
    <n v="1.87"/>
    <n v="44.88"/>
  </r>
  <r>
    <s v="ID07581"/>
    <d v="2023-11-21T00:00:00"/>
    <x v="1"/>
    <s v="San Diego"/>
    <s v="Bars"/>
    <s v="Carrot"/>
    <n v="20"/>
    <n v="1.77"/>
    <n v="35.4"/>
  </r>
  <r>
    <s v="ID07589"/>
    <d v="2023-12-15T00:00:00"/>
    <x v="1"/>
    <s v="San Diego"/>
    <s v="Cookies"/>
    <s v="Chocolate Chip"/>
    <n v="96"/>
    <n v="1.87"/>
    <n v="179.52"/>
  </r>
</pivotCacheRecords>
</file>

<file path=xl/pivotCache/pivotCacheRecords2.xml><?xml version="1.0" encoding="utf-8"?>
<pivotCacheRecords xmlns="http://schemas.openxmlformats.org/spreadsheetml/2006/main" xmlns:r="http://schemas.openxmlformats.org/officeDocument/2006/relationships" count="244">
  <r>
    <s v="ID07351"/>
    <d v="2022-01-01T00:00:00"/>
    <s v="East"/>
    <s v="Boston"/>
    <x v="0"/>
    <x v="0"/>
    <n v="33"/>
    <n v="1.7699999999999998"/>
    <n v="58.41"/>
  </r>
  <r>
    <s v="ID07352"/>
    <d v="2022-01-04T00:00:00"/>
    <s v="East"/>
    <s v="Boston"/>
    <x v="1"/>
    <x v="1"/>
    <n v="100"/>
    <n v="3.4899999999999998"/>
    <n v="349"/>
  </r>
  <r>
    <s v="ID07355"/>
    <d v="2022-01-13T00:00:00"/>
    <s v="East"/>
    <s v="Boston"/>
    <x v="2"/>
    <x v="2"/>
    <n v="38"/>
    <n v="2.1800000000000002"/>
    <n v="82.84"/>
  </r>
  <r>
    <s v="ID07356"/>
    <d v="2022-01-16T00:00:00"/>
    <s v="East"/>
    <s v="Boston"/>
    <x v="0"/>
    <x v="0"/>
    <n v="54"/>
    <n v="1.77"/>
    <n v="95.58"/>
  </r>
  <r>
    <s v="ID07357"/>
    <d v="2022-01-19T00:00:00"/>
    <s v="East"/>
    <s v="Boston"/>
    <x v="1"/>
    <x v="1"/>
    <n v="149"/>
    <n v="3.4899999999999998"/>
    <n v="520.01"/>
  </r>
  <r>
    <s v="ID07361"/>
    <d v="2022-01-31T00:00:00"/>
    <s v="East"/>
    <s v="Boston"/>
    <x v="2"/>
    <x v="2"/>
    <n v="36"/>
    <n v="2.1800000000000002"/>
    <n v="78.48"/>
  </r>
  <r>
    <s v="ID07362"/>
    <d v="2022-02-03T00:00:00"/>
    <s v="East"/>
    <s v="Boston"/>
    <x v="2"/>
    <x v="3"/>
    <n v="31"/>
    <n v="1.8699999999999999"/>
    <n v="57.97"/>
  </r>
  <r>
    <s v="ID07363"/>
    <d v="2022-02-06T00:00:00"/>
    <s v="East"/>
    <s v="Boston"/>
    <x v="1"/>
    <x v="1"/>
    <n v="28"/>
    <n v="3.4899999999999998"/>
    <n v="97.72"/>
  </r>
  <r>
    <s v="ID07367"/>
    <d v="2022-02-18T00:00:00"/>
    <s v="East"/>
    <s v="Boston"/>
    <x v="2"/>
    <x v="2"/>
    <n v="43"/>
    <n v="2.1799999999999997"/>
    <n v="93.739999999999981"/>
  </r>
  <r>
    <s v="ID07368"/>
    <d v="2022-02-21T00:00:00"/>
    <s v="East"/>
    <s v="Boston"/>
    <x v="2"/>
    <x v="4"/>
    <n v="123"/>
    <n v="2.84"/>
    <n v="349.32"/>
  </r>
  <r>
    <s v="ID07373"/>
    <d v="2022-03-08T00:00:00"/>
    <s v="East"/>
    <s v="Boston"/>
    <x v="0"/>
    <x v="0"/>
    <n v="61"/>
    <n v="1.77"/>
    <n v="107.97"/>
  </r>
  <r>
    <s v="ID07374"/>
    <d v="2022-03-11T00:00:00"/>
    <s v="East"/>
    <s v="Boston"/>
    <x v="1"/>
    <x v="1"/>
    <n v="40"/>
    <n v="3.4899999999999998"/>
    <n v="139.6"/>
  </r>
  <r>
    <s v="ID07379"/>
    <d v="2022-03-26T00:00:00"/>
    <s v="East"/>
    <s v="Boston"/>
    <x v="0"/>
    <x v="5"/>
    <n v="103"/>
    <n v="1.87"/>
    <n v="192.61"/>
  </r>
  <r>
    <s v="ID07380"/>
    <d v="2022-03-29T00:00:00"/>
    <s v="East"/>
    <s v="Boston"/>
    <x v="2"/>
    <x v="4"/>
    <n v="193"/>
    <n v="2.84"/>
    <n v="548.12"/>
  </r>
  <r>
    <s v="ID07386"/>
    <d v="2022-04-16T00:00:00"/>
    <s v="East"/>
    <s v="Boston"/>
    <x v="0"/>
    <x v="0"/>
    <n v="48"/>
    <n v="1.7699999999999998"/>
    <n v="84.96"/>
  </r>
  <r>
    <s v="ID07387"/>
    <d v="2022-04-19T00:00:00"/>
    <s v="East"/>
    <s v="Boston"/>
    <x v="3"/>
    <x v="6"/>
    <n v="134"/>
    <n v="1.68"/>
    <n v="225.12"/>
  </r>
  <r>
    <s v="ID07392"/>
    <d v="2022-05-04T00:00:00"/>
    <s v="East"/>
    <s v="Boston"/>
    <x v="0"/>
    <x v="5"/>
    <n v="105"/>
    <n v="1.8699999999999999"/>
    <n v="196.35"/>
  </r>
  <r>
    <s v="ID07393"/>
    <d v="2022-05-07T00:00:00"/>
    <s v="East"/>
    <s v="Boston"/>
    <x v="2"/>
    <x v="4"/>
    <n v="138"/>
    <n v="2.8400000000000003"/>
    <n v="391.92"/>
  </r>
  <r>
    <s v="ID07399"/>
    <d v="2022-05-25T00:00:00"/>
    <s v="East"/>
    <s v="Boston"/>
    <x v="2"/>
    <x v="2"/>
    <n v="27"/>
    <n v="2.1800000000000002"/>
    <n v="58.860000000000007"/>
  </r>
  <r>
    <s v="ID07400"/>
    <d v="2022-05-28T00:00:00"/>
    <s v="East"/>
    <s v="Boston"/>
    <x v="0"/>
    <x v="0"/>
    <n v="58"/>
    <n v="1.77"/>
    <n v="102.66"/>
  </r>
  <r>
    <s v="ID07401"/>
    <d v="2022-05-31T00:00:00"/>
    <s v="East"/>
    <s v="Boston"/>
    <x v="1"/>
    <x v="1"/>
    <n v="33"/>
    <n v="3.49"/>
    <n v="115.17"/>
  </r>
  <r>
    <s v="ID07406"/>
    <d v="2022-06-15T00:00:00"/>
    <s v="East"/>
    <s v="Boston"/>
    <x v="0"/>
    <x v="0"/>
    <n v="75"/>
    <n v="1.77"/>
    <n v="132.75"/>
  </r>
  <r>
    <s v="ID07407"/>
    <d v="2022-06-18T00:00:00"/>
    <s v="East"/>
    <s v="Boston"/>
    <x v="1"/>
    <x v="1"/>
    <n v="38"/>
    <n v="3.49"/>
    <n v="132.62"/>
  </r>
  <r>
    <s v="ID07414"/>
    <d v="2022-07-09T00:00:00"/>
    <s v="East"/>
    <s v="Boston"/>
    <x v="0"/>
    <x v="0"/>
    <n v="136"/>
    <n v="1.77"/>
    <n v="240.72"/>
  </r>
  <r>
    <s v="ID07415"/>
    <d v="2022-07-12T00:00:00"/>
    <s v="East"/>
    <s v="Boston"/>
    <x v="1"/>
    <x v="1"/>
    <n v="42"/>
    <n v="3.49"/>
    <n v="146.58000000000001"/>
  </r>
  <r>
    <s v="ID07421"/>
    <d v="2022-07-30T00:00:00"/>
    <s v="East"/>
    <s v="Boston"/>
    <x v="0"/>
    <x v="5"/>
    <n v="56"/>
    <n v="1.8699999999999999"/>
    <n v="104.72"/>
  </r>
  <r>
    <s v="ID07422"/>
    <d v="2022-08-02T00:00:00"/>
    <s v="East"/>
    <s v="Boston"/>
    <x v="2"/>
    <x v="4"/>
    <n v="137"/>
    <n v="2.84"/>
    <n v="389.08"/>
  </r>
  <r>
    <s v="ID07427"/>
    <d v="2022-08-17T00:00:00"/>
    <s v="East"/>
    <s v="Boston"/>
    <x v="2"/>
    <x v="2"/>
    <n v="31"/>
    <n v="2.1800000000000002"/>
    <n v="67.58"/>
  </r>
  <r>
    <s v="ID07428"/>
    <d v="2022-08-20T00:00:00"/>
    <s v="East"/>
    <s v="Boston"/>
    <x v="0"/>
    <x v="0"/>
    <n v="109"/>
    <n v="1.77"/>
    <n v="192.93"/>
  </r>
  <r>
    <s v="ID07429"/>
    <d v="2022-08-23T00:00:00"/>
    <s v="East"/>
    <s v="Boston"/>
    <x v="1"/>
    <x v="1"/>
    <n v="21"/>
    <n v="3.49"/>
    <n v="73.290000000000006"/>
  </r>
  <r>
    <s v="ID07434"/>
    <d v="2022-09-07T00:00:00"/>
    <s v="East"/>
    <s v="Boston"/>
    <x v="2"/>
    <x v="2"/>
    <n v="28"/>
    <n v="2.1800000000000002"/>
    <n v="61.040000000000006"/>
  </r>
  <r>
    <s v="ID07435"/>
    <d v="2022-09-10T00:00:00"/>
    <s v="East"/>
    <s v="Boston"/>
    <x v="0"/>
    <x v="0"/>
    <n v="143"/>
    <n v="1.77"/>
    <n v="253.11"/>
  </r>
  <r>
    <s v="ID07436"/>
    <d v="2022-09-13T00:00:00"/>
    <s v="East"/>
    <s v="Boston"/>
    <x v="3"/>
    <x v="7"/>
    <n v="27"/>
    <n v="3.15"/>
    <n v="85.05"/>
  </r>
  <r>
    <s v="ID07441"/>
    <d v="2022-09-28T00:00:00"/>
    <s v="East"/>
    <s v="Boston"/>
    <x v="2"/>
    <x v="2"/>
    <n v="81"/>
    <n v="2.1800000000000002"/>
    <n v="176.58"/>
  </r>
  <r>
    <s v="ID07442"/>
    <d v="2022-10-01T00:00:00"/>
    <s v="East"/>
    <s v="Boston"/>
    <x v="0"/>
    <x v="0"/>
    <n v="77"/>
    <n v="1.7699999999999998"/>
    <n v="136.29"/>
  </r>
  <r>
    <s v="ID07443"/>
    <d v="2022-10-04T00:00:00"/>
    <s v="East"/>
    <s v="Boston"/>
    <x v="1"/>
    <x v="1"/>
    <n v="38"/>
    <n v="3.49"/>
    <n v="132.62"/>
  </r>
  <r>
    <s v="ID07450"/>
    <d v="2022-10-25T00:00:00"/>
    <s v="East"/>
    <s v="Boston"/>
    <x v="2"/>
    <x v="2"/>
    <n v="40"/>
    <n v="2.1800000000000002"/>
    <n v="87.2"/>
  </r>
  <r>
    <s v="ID07451"/>
    <d v="2022-10-28T00:00:00"/>
    <s v="East"/>
    <s v="Boston"/>
    <x v="2"/>
    <x v="3"/>
    <n v="49"/>
    <n v="1.8699999999999999"/>
    <n v="91.63"/>
  </r>
  <r>
    <s v="ID07452"/>
    <d v="2022-10-31T00:00:00"/>
    <s v="East"/>
    <s v="Boston"/>
    <x v="1"/>
    <x v="1"/>
    <n v="46"/>
    <n v="3.4899999999999998"/>
    <n v="160.54"/>
  </r>
  <r>
    <s v="ID07458"/>
    <d v="2022-11-18T00:00:00"/>
    <s v="East"/>
    <s v="Boston"/>
    <x v="0"/>
    <x v="5"/>
    <n v="66"/>
    <n v="1.87"/>
    <n v="123.42"/>
  </r>
  <r>
    <s v="ID07459"/>
    <d v="2022-11-21T00:00:00"/>
    <s v="East"/>
    <s v="Boston"/>
    <x v="2"/>
    <x v="4"/>
    <n v="97"/>
    <n v="2.8400000000000003"/>
    <n v="275.48"/>
  </r>
  <r>
    <s v="ID07465"/>
    <d v="2022-12-09T00:00:00"/>
    <s v="East"/>
    <s v="Boston"/>
    <x v="0"/>
    <x v="8"/>
    <n v="30"/>
    <n v="2.27"/>
    <n v="68.099999999999994"/>
  </r>
  <r>
    <s v="ID07466"/>
    <d v="2022-12-12T00:00:00"/>
    <s v="East"/>
    <s v="Boston"/>
    <x v="2"/>
    <x v="3"/>
    <n v="36"/>
    <n v="1.8699999999999999"/>
    <n v="67.319999999999993"/>
  </r>
  <r>
    <s v="ID07467"/>
    <d v="2022-12-15T00:00:00"/>
    <s v="East"/>
    <s v="Boston"/>
    <x v="1"/>
    <x v="1"/>
    <n v="41"/>
    <n v="3.49"/>
    <n v="143.09"/>
  </r>
  <r>
    <s v="ID07473"/>
    <d v="2023-01-02T00:00:00"/>
    <s v="East"/>
    <s v="Boston"/>
    <x v="2"/>
    <x v="2"/>
    <n v="32"/>
    <n v="2.1800000000000002"/>
    <n v="69.760000000000005"/>
  </r>
  <r>
    <s v="ID07474"/>
    <d v="2023-01-05T00:00:00"/>
    <s v="East"/>
    <s v="Boston"/>
    <x v="0"/>
    <x v="0"/>
    <n v="63"/>
    <n v="1.77"/>
    <n v="111.51"/>
  </r>
  <r>
    <s v="ID07475"/>
    <d v="2023-01-08T00:00:00"/>
    <s v="East"/>
    <s v="Boston"/>
    <x v="3"/>
    <x v="7"/>
    <n v="29"/>
    <n v="3.15"/>
    <n v="91.35"/>
  </r>
  <r>
    <s v="ID07481"/>
    <d v="2023-01-26T00:00:00"/>
    <s v="East"/>
    <s v="Boston"/>
    <x v="2"/>
    <x v="2"/>
    <n v="52"/>
    <n v="2.1800000000000002"/>
    <n v="113.36000000000001"/>
  </r>
  <r>
    <s v="ID07482"/>
    <d v="2023-01-29T00:00:00"/>
    <s v="East"/>
    <s v="Boston"/>
    <x v="0"/>
    <x v="0"/>
    <n v="51"/>
    <n v="1.77"/>
    <n v="90.27"/>
  </r>
  <r>
    <s v="ID07483"/>
    <d v="2023-02-01T00:00:00"/>
    <s v="East"/>
    <s v="Boston"/>
    <x v="3"/>
    <x v="6"/>
    <n v="24"/>
    <n v="1.68"/>
    <n v="40.32"/>
  </r>
  <r>
    <s v="ID07489"/>
    <d v="2023-02-19T00:00:00"/>
    <s v="East"/>
    <s v="Boston"/>
    <x v="0"/>
    <x v="0"/>
    <n v="68"/>
    <n v="1.77"/>
    <n v="120.36"/>
  </r>
  <r>
    <s v="ID07490"/>
    <d v="2023-02-22T00:00:00"/>
    <s v="East"/>
    <s v="Boston"/>
    <x v="3"/>
    <x v="7"/>
    <n v="31"/>
    <n v="3.1500000000000004"/>
    <n v="97.65"/>
  </r>
  <r>
    <s v="ID07497"/>
    <d v="2023-03-14T00:00:00"/>
    <s v="East"/>
    <s v="Boston"/>
    <x v="0"/>
    <x v="0"/>
    <n v="93"/>
    <n v="1.7700000000000002"/>
    <n v="164.61"/>
  </r>
  <r>
    <s v="ID07498"/>
    <d v="2023-03-17T00:00:00"/>
    <s v="East"/>
    <s v="Boston"/>
    <x v="3"/>
    <x v="6"/>
    <n v="47"/>
    <n v="1.68"/>
    <n v="78.959999999999994"/>
  </r>
  <r>
    <s v="ID07504"/>
    <d v="2023-04-04T00:00:00"/>
    <s v="East"/>
    <s v="Boston"/>
    <x v="2"/>
    <x v="2"/>
    <n v="36"/>
    <n v="2.1800000000000002"/>
    <n v="78.48"/>
  </r>
  <r>
    <s v="ID07505"/>
    <d v="2023-04-07T00:00:00"/>
    <s v="East"/>
    <s v="Boston"/>
    <x v="2"/>
    <x v="4"/>
    <n v="123"/>
    <n v="2.84"/>
    <n v="349.32"/>
  </r>
  <r>
    <s v="ID07511"/>
    <d v="2023-04-25T00:00:00"/>
    <s v="East"/>
    <s v="Boston"/>
    <x v="0"/>
    <x v="5"/>
    <n v="27"/>
    <n v="1.87"/>
    <n v="50.49"/>
  </r>
  <r>
    <s v="ID07512"/>
    <d v="2023-04-28T00:00:00"/>
    <s v="East"/>
    <s v="Boston"/>
    <x v="2"/>
    <x v="4"/>
    <n v="129"/>
    <n v="2.8400000000000003"/>
    <n v="366.36"/>
  </r>
  <r>
    <s v="ID07518"/>
    <d v="2023-05-16T00:00:00"/>
    <s v="East"/>
    <s v="Boston"/>
    <x v="0"/>
    <x v="0"/>
    <n v="58"/>
    <n v="1.77"/>
    <n v="102.66"/>
  </r>
  <r>
    <s v="ID07519"/>
    <d v="2023-05-19T00:00:00"/>
    <s v="East"/>
    <s v="Boston"/>
    <x v="3"/>
    <x v="7"/>
    <n v="30"/>
    <n v="3.15"/>
    <n v="94.5"/>
  </r>
  <r>
    <s v="ID07524"/>
    <d v="2023-06-03T00:00:00"/>
    <s v="East"/>
    <s v="Boston"/>
    <x v="0"/>
    <x v="5"/>
    <n v="27"/>
    <n v="1.87"/>
    <n v="50.49"/>
  </r>
  <r>
    <s v="ID07525"/>
    <d v="2023-06-06T00:00:00"/>
    <s v="East"/>
    <s v="Boston"/>
    <x v="2"/>
    <x v="4"/>
    <n v="120"/>
    <n v="2.8400000000000003"/>
    <n v="340.8"/>
  </r>
  <r>
    <s v="ID07526"/>
    <d v="2023-06-09T00:00:00"/>
    <s v="East"/>
    <s v="Boston"/>
    <x v="1"/>
    <x v="1"/>
    <n v="26"/>
    <n v="3.4899999999999998"/>
    <n v="90.74"/>
  </r>
  <r>
    <s v="ID07531"/>
    <d v="2023-06-24T00:00:00"/>
    <s v="East"/>
    <s v="Boston"/>
    <x v="0"/>
    <x v="8"/>
    <n v="27"/>
    <n v="2.27"/>
    <n v="61.29"/>
  </r>
  <r>
    <s v="ID07532"/>
    <d v="2023-06-27T00:00:00"/>
    <s v="East"/>
    <s v="Boston"/>
    <x v="2"/>
    <x v="3"/>
    <n v="38"/>
    <n v="1.87"/>
    <n v="71.06"/>
  </r>
  <r>
    <s v="ID07533"/>
    <d v="2023-06-30T00:00:00"/>
    <s v="East"/>
    <s v="Boston"/>
    <x v="1"/>
    <x v="1"/>
    <n v="34"/>
    <n v="3.4899999999999998"/>
    <n v="118.66"/>
  </r>
  <r>
    <s v="ID07539"/>
    <d v="2023-07-18T00:00:00"/>
    <s v="East"/>
    <s v="Boston"/>
    <x v="0"/>
    <x v="8"/>
    <n v="22"/>
    <n v="2.27"/>
    <n v="49.94"/>
  </r>
  <r>
    <s v="ID07540"/>
    <d v="2023-07-21T00:00:00"/>
    <s v="East"/>
    <s v="Boston"/>
    <x v="2"/>
    <x v="3"/>
    <n v="32"/>
    <n v="1.87"/>
    <n v="59.84"/>
  </r>
  <r>
    <s v="ID07541"/>
    <d v="2023-07-24T00:00:00"/>
    <s v="East"/>
    <s v="Boston"/>
    <x v="1"/>
    <x v="1"/>
    <n v="23"/>
    <n v="3.4899999999999998"/>
    <n v="80.27"/>
  </r>
  <r>
    <s v="ID07547"/>
    <d v="2023-08-11T00:00:00"/>
    <s v="East"/>
    <s v="Boston"/>
    <x v="0"/>
    <x v="0"/>
    <n v="55"/>
    <n v="1.7699999999999998"/>
    <n v="97.35"/>
  </r>
  <r>
    <s v="ID07548"/>
    <d v="2023-08-14T00:00:00"/>
    <s v="East"/>
    <s v="Boston"/>
    <x v="3"/>
    <x v="7"/>
    <n v="22"/>
    <n v="3.15"/>
    <n v="69.3"/>
  </r>
  <r>
    <s v="ID07553"/>
    <d v="2023-08-29T00:00:00"/>
    <s v="East"/>
    <s v="Boston"/>
    <x v="2"/>
    <x v="2"/>
    <n v="136"/>
    <n v="2.1800000000000002"/>
    <n v="296.48"/>
  </r>
  <r>
    <s v="ID07554"/>
    <d v="2023-09-01T00:00:00"/>
    <s v="East"/>
    <s v="Boston"/>
    <x v="0"/>
    <x v="0"/>
    <n v="25"/>
    <n v="1.77"/>
    <n v="44.25"/>
  </r>
  <r>
    <s v="ID07555"/>
    <d v="2023-09-04T00:00:00"/>
    <s v="East"/>
    <s v="Boston"/>
    <x v="3"/>
    <x v="7"/>
    <n v="26"/>
    <n v="3.1500000000000004"/>
    <n v="81.900000000000006"/>
  </r>
  <r>
    <s v="ID07561"/>
    <d v="2023-09-22T00:00:00"/>
    <s v="East"/>
    <s v="Boston"/>
    <x v="2"/>
    <x v="2"/>
    <n v="40"/>
    <n v="2.1800000000000002"/>
    <n v="87.2"/>
  </r>
  <r>
    <s v="ID07562"/>
    <d v="2023-09-25T00:00:00"/>
    <s v="East"/>
    <s v="Boston"/>
    <x v="0"/>
    <x v="0"/>
    <n v="31"/>
    <n v="1.77"/>
    <n v="54.87"/>
  </r>
  <r>
    <s v="ID07563"/>
    <d v="2023-09-28T00:00:00"/>
    <s v="East"/>
    <s v="Boston"/>
    <x v="3"/>
    <x v="7"/>
    <n v="21"/>
    <n v="3.1500000000000004"/>
    <n v="66.150000000000006"/>
  </r>
  <r>
    <s v="ID07569"/>
    <d v="2023-10-16T00:00:00"/>
    <s v="East"/>
    <s v="Boston"/>
    <x v="2"/>
    <x v="2"/>
    <n v="87"/>
    <n v="2.1800000000000002"/>
    <n v="189.66000000000003"/>
  </r>
  <r>
    <s v="ID07570"/>
    <d v="2023-10-19T00:00:00"/>
    <s v="East"/>
    <s v="Boston"/>
    <x v="0"/>
    <x v="0"/>
    <n v="43"/>
    <n v="1.77"/>
    <n v="76.11"/>
  </r>
  <r>
    <s v="ID07571"/>
    <d v="2023-10-22T00:00:00"/>
    <s v="East"/>
    <s v="Boston"/>
    <x v="1"/>
    <x v="1"/>
    <n v="30"/>
    <n v="3.49"/>
    <n v="104.7"/>
  </r>
  <r>
    <s v="ID07576"/>
    <d v="2023-11-06T00:00:00"/>
    <s v="East"/>
    <s v="Boston"/>
    <x v="0"/>
    <x v="5"/>
    <n v="83"/>
    <n v="1.87"/>
    <n v="155.21"/>
  </r>
  <r>
    <s v="ID07577"/>
    <d v="2023-11-09T00:00:00"/>
    <s v="East"/>
    <s v="Boston"/>
    <x v="2"/>
    <x v="4"/>
    <n v="124"/>
    <n v="2.8400000000000003"/>
    <n v="352.16"/>
  </r>
  <r>
    <s v="ID07582"/>
    <d v="2023-11-24T00:00:00"/>
    <s v="East"/>
    <s v="Boston"/>
    <x v="2"/>
    <x v="2"/>
    <n v="139"/>
    <n v="2.1799999999999997"/>
    <n v="303.02"/>
  </r>
  <r>
    <s v="ID07583"/>
    <d v="2023-11-27T00:00:00"/>
    <s v="East"/>
    <s v="Boston"/>
    <x v="2"/>
    <x v="3"/>
    <n v="211"/>
    <n v="1.8699999999999999"/>
    <n v="394.57"/>
  </r>
  <r>
    <s v="ID07584"/>
    <d v="2023-11-30T00:00:00"/>
    <s v="East"/>
    <s v="Boston"/>
    <x v="1"/>
    <x v="1"/>
    <n v="20"/>
    <n v="3.4899999999999998"/>
    <n v="69.8"/>
  </r>
  <r>
    <s v="ID07590"/>
    <d v="2023-12-18T00:00:00"/>
    <s v="East"/>
    <s v="Boston"/>
    <x v="2"/>
    <x v="2"/>
    <n v="34"/>
    <n v="2.1800000000000002"/>
    <n v="74.12"/>
  </r>
  <r>
    <s v="ID07591"/>
    <d v="2023-12-21T00:00:00"/>
    <s v="East"/>
    <s v="Boston"/>
    <x v="2"/>
    <x v="3"/>
    <n v="245"/>
    <n v="1.8699999999999999"/>
    <n v="458.15"/>
  </r>
  <r>
    <s v="ID07592"/>
    <d v="2023-12-24T00:00:00"/>
    <s v="East"/>
    <s v="Boston"/>
    <x v="1"/>
    <x v="1"/>
    <n v="30"/>
    <n v="3.49"/>
    <n v="104.7"/>
  </r>
  <r>
    <s v="ID07353"/>
    <d v="2022-01-07T00:00:00"/>
    <s v="West"/>
    <s v="Los Angeles"/>
    <x v="2"/>
    <x v="3"/>
    <n v="58"/>
    <n v="1.8699999999999999"/>
    <n v="108.46"/>
  </r>
  <r>
    <s v="ID07358"/>
    <d v="2022-01-22T00:00:00"/>
    <s v="West"/>
    <s v="Los Angeles"/>
    <x v="0"/>
    <x v="0"/>
    <n v="51"/>
    <n v="1.77"/>
    <n v="90.27"/>
  </r>
  <r>
    <s v="ID07364"/>
    <d v="2022-02-09T00:00:00"/>
    <s v="West"/>
    <s v="Los Angeles"/>
    <x v="0"/>
    <x v="0"/>
    <n v="44"/>
    <n v="1.7699999999999998"/>
    <n v="77.88"/>
  </r>
  <r>
    <s v="ID07369"/>
    <d v="2022-02-24T00:00:00"/>
    <s v="West"/>
    <s v="Los Angeles"/>
    <x v="0"/>
    <x v="5"/>
    <n v="42"/>
    <n v="1.87"/>
    <n v="78.540000000000006"/>
  </r>
  <r>
    <s v="ID07370"/>
    <d v="2022-02-27T00:00:00"/>
    <s v="West"/>
    <s v="Los Angeles"/>
    <x v="2"/>
    <x v="4"/>
    <n v="33"/>
    <n v="2.84"/>
    <n v="93.72"/>
  </r>
  <r>
    <s v="ID07375"/>
    <d v="2022-03-14T00:00:00"/>
    <s v="West"/>
    <s v="Los Angeles"/>
    <x v="2"/>
    <x v="3"/>
    <n v="86"/>
    <n v="1.8699999999999999"/>
    <n v="160.82"/>
  </r>
  <r>
    <s v="ID07381"/>
    <d v="2022-04-01T00:00:00"/>
    <s v="West"/>
    <s v="Los Angeles"/>
    <x v="0"/>
    <x v="0"/>
    <n v="58"/>
    <n v="1.77"/>
    <n v="102.66"/>
  </r>
  <r>
    <s v="ID07382"/>
    <d v="2022-04-04T00:00:00"/>
    <s v="West"/>
    <s v="Los Angeles"/>
    <x v="3"/>
    <x v="6"/>
    <n v="68"/>
    <n v="1.68"/>
    <n v="114.24"/>
  </r>
  <r>
    <s v="ID07388"/>
    <d v="2022-04-22T00:00:00"/>
    <s v="West"/>
    <s v="Los Angeles"/>
    <x v="0"/>
    <x v="0"/>
    <n v="20"/>
    <n v="1.77"/>
    <n v="35.4"/>
  </r>
  <r>
    <s v="ID07394"/>
    <d v="2022-05-10T00:00:00"/>
    <s v="West"/>
    <s v="Los Angeles"/>
    <x v="0"/>
    <x v="0"/>
    <n v="25"/>
    <n v="1.77"/>
    <n v="44.25"/>
  </r>
  <r>
    <s v="ID07395"/>
    <d v="2022-05-13T00:00:00"/>
    <s v="West"/>
    <s v="Los Angeles"/>
    <x v="1"/>
    <x v="1"/>
    <n v="21"/>
    <n v="3.49"/>
    <n v="73.290000000000006"/>
  </r>
  <r>
    <s v="ID07402"/>
    <d v="2022-06-03T00:00:00"/>
    <s v="West"/>
    <s v="Los Angeles"/>
    <x v="2"/>
    <x v="4"/>
    <n v="288"/>
    <n v="2.84"/>
    <n v="817.92"/>
  </r>
  <r>
    <s v="ID07408"/>
    <d v="2022-06-21T00:00:00"/>
    <s v="West"/>
    <s v="Los Angeles"/>
    <x v="0"/>
    <x v="0"/>
    <n v="306"/>
    <n v="1.77"/>
    <n v="541.62"/>
  </r>
  <r>
    <s v="ID07409"/>
    <d v="2022-06-24T00:00:00"/>
    <s v="West"/>
    <s v="Los Angeles"/>
    <x v="3"/>
    <x v="6"/>
    <n v="28"/>
    <n v="1.68"/>
    <n v="47.04"/>
  </r>
  <r>
    <s v="ID07416"/>
    <d v="2022-07-15T00:00:00"/>
    <s v="West"/>
    <s v="Los Angeles"/>
    <x v="2"/>
    <x v="3"/>
    <n v="75"/>
    <n v="1.87"/>
    <n v="140.25"/>
  </r>
  <r>
    <s v="ID07423"/>
    <d v="2022-08-05T00:00:00"/>
    <s v="West"/>
    <s v="Los Angeles"/>
    <x v="2"/>
    <x v="3"/>
    <n v="107"/>
    <n v="1.87"/>
    <n v="200.09"/>
  </r>
  <r>
    <s v="ID07430"/>
    <d v="2022-08-26T00:00:00"/>
    <s v="West"/>
    <s v="Los Angeles"/>
    <x v="2"/>
    <x v="3"/>
    <n v="80"/>
    <n v="1.8699999999999999"/>
    <n v="149.6"/>
  </r>
  <r>
    <s v="ID07437"/>
    <d v="2022-09-16T00:00:00"/>
    <s v="West"/>
    <s v="Los Angeles"/>
    <x v="0"/>
    <x v="0"/>
    <n v="133"/>
    <n v="1.77"/>
    <n v="235.41"/>
  </r>
  <r>
    <s v="ID07444"/>
    <d v="2022-10-07T00:00:00"/>
    <s v="West"/>
    <s v="Los Angeles"/>
    <x v="0"/>
    <x v="0"/>
    <n v="40"/>
    <n v="1.77"/>
    <n v="70.8"/>
  </r>
  <r>
    <s v="ID07445"/>
    <d v="2022-10-10T00:00:00"/>
    <s v="West"/>
    <s v="Los Angeles"/>
    <x v="3"/>
    <x v="6"/>
    <n v="114"/>
    <n v="1.6800000000000002"/>
    <n v="191.52"/>
  </r>
  <r>
    <s v="ID07453"/>
    <d v="2022-11-03T00:00:00"/>
    <s v="West"/>
    <s v="Los Angeles"/>
    <x v="0"/>
    <x v="0"/>
    <n v="39"/>
    <n v="1.77"/>
    <n v="69.03"/>
  </r>
  <r>
    <s v="ID07454"/>
    <d v="2022-11-06T00:00:00"/>
    <s v="West"/>
    <s v="Los Angeles"/>
    <x v="3"/>
    <x v="6"/>
    <n v="62"/>
    <n v="1.68"/>
    <n v="104.16"/>
  </r>
  <r>
    <s v="ID07460"/>
    <d v="2022-11-24T00:00:00"/>
    <s v="West"/>
    <s v="Los Angeles"/>
    <x v="0"/>
    <x v="0"/>
    <n v="30"/>
    <n v="1.77"/>
    <n v="53.1"/>
  </r>
  <r>
    <s v="ID07461"/>
    <d v="2022-11-27T00:00:00"/>
    <s v="West"/>
    <s v="Los Angeles"/>
    <x v="3"/>
    <x v="6"/>
    <n v="29"/>
    <n v="1.68"/>
    <n v="48.72"/>
  </r>
  <r>
    <s v="ID07468"/>
    <d v="2022-12-18T00:00:00"/>
    <s v="West"/>
    <s v="Los Angeles"/>
    <x v="0"/>
    <x v="0"/>
    <n v="44"/>
    <n v="1.7699999999999998"/>
    <n v="77.88"/>
  </r>
  <r>
    <s v="ID07469"/>
    <d v="2022-12-21T00:00:00"/>
    <s v="West"/>
    <s v="Los Angeles"/>
    <x v="3"/>
    <x v="6"/>
    <n v="29"/>
    <n v="1.68"/>
    <n v="48.72"/>
  </r>
  <r>
    <s v="ID07476"/>
    <d v="2023-01-11T00:00:00"/>
    <s v="West"/>
    <s v="Los Angeles"/>
    <x v="0"/>
    <x v="5"/>
    <n v="77"/>
    <n v="1.87"/>
    <n v="143.99"/>
  </r>
  <r>
    <s v="ID07477"/>
    <d v="2023-01-14T00:00:00"/>
    <s v="West"/>
    <s v="Los Angeles"/>
    <x v="2"/>
    <x v="4"/>
    <n v="80"/>
    <n v="2.84"/>
    <n v="227.2"/>
  </r>
  <r>
    <s v="ID07484"/>
    <d v="2023-02-04T00:00:00"/>
    <s v="West"/>
    <s v="Los Angeles"/>
    <x v="2"/>
    <x v="2"/>
    <n v="58"/>
    <n v="2.1800000000000002"/>
    <n v="126.44000000000001"/>
  </r>
  <r>
    <s v="ID07485"/>
    <d v="2023-02-07T00:00:00"/>
    <s v="West"/>
    <s v="Los Angeles"/>
    <x v="2"/>
    <x v="3"/>
    <n v="34"/>
    <n v="1.8699999999999999"/>
    <n v="63.58"/>
  </r>
  <r>
    <s v="ID07491"/>
    <d v="2023-02-25T00:00:00"/>
    <s v="West"/>
    <s v="Los Angeles"/>
    <x v="2"/>
    <x v="2"/>
    <n v="30"/>
    <n v="2.1800000000000002"/>
    <n v="65.400000000000006"/>
  </r>
  <r>
    <s v="ID07492"/>
    <d v="2023-02-28T00:00:00"/>
    <s v="West"/>
    <s v="Los Angeles"/>
    <x v="2"/>
    <x v="3"/>
    <n v="232"/>
    <n v="1.8699999999999999"/>
    <n v="433.84"/>
  </r>
  <r>
    <s v="ID07499"/>
    <d v="2023-03-20T00:00:00"/>
    <s v="West"/>
    <s v="Los Angeles"/>
    <x v="0"/>
    <x v="0"/>
    <n v="103"/>
    <n v="1.77"/>
    <n v="182.31"/>
  </r>
  <r>
    <s v="ID07500"/>
    <d v="2023-03-23T00:00:00"/>
    <s v="West"/>
    <s v="Los Angeles"/>
    <x v="3"/>
    <x v="6"/>
    <n v="33"/>
    <n v="1.68"/>
    <n v="55.44"/>
  </r>
  <r>
    <s v="ID07506"/>
    <d v="2023-04-10T00:00:00"/>
    <s v="West"/>
    <s v="Los Angeles"/>
    <x v="0"/>
    <x v="0"/>
    <n v="90"/>
    <n v="1.77"/>
    <n v="159.30000000000001"/>
  </r>
  <r>
    <s v="ID07507"/>
    <d v="2023-04-13T00:00:00"/>
    <s v="West"/>
    <s v="Los Angeles"/>
    <x v="1"/>
    <x v="1"/>
    <n v="21"/>
    <n v="3.49"/>
    <n v="73.290000000000006"/>
  </r>
  <r>
    <s v="ID07513"/>
    <d v="2023-05-01T00:00:00"/>
    <s v="West"/>
    <s v="Los Angeles"/>
    <x v="2"/>
    <x v="2"/>
    <n v="77"/>
    <n v="2.1800000000000002"/>
    <n v="167.86"/>
  </r>
  <r>
    <s v="ID07514"/>
    <d v="2023-05-04T00:00:00"/>
    <s v="West"/>
    <s v="Los Angeles"/>
    <x v="2"/>
    <x v="3"/>
    <n v="58"/>
    <n v="1.8699999999999999"/>
    <n v="108.46"/>
  </r>
  <r>
    <s v="ID07520"/>
    <d v="2023-05-22T00:00:00"/>
    <s v="West"/>
    <s v="Los Angeles"/>
    <x v="2"/>
    <x v="3"/>
    <n v="43"/>
    <n v="1.8699999999999999"/>
    <n v="80.41"/>
  </r>
  <r>
    <s v="ID07527"/>
    <d v="2023-06-12T00:00:00"/>
    <s v="West"/>
    <s v="Los Angeles"/>
    <x v="0"/>
    <x v="0"/>
    <n v="73"/>
    <n v="1.77"/>
    <n v="129.21"/>
  </r>
  <r>
    <s v="ID07534"/>
    <d v="2023-07-03T00:00:00"/>
    <s v="West"/>
    <s v="Los Angeles"/>
    <x v="0"/>
    <x v="5"/>
    <n v="65"/>
    <n v="1.8699999999999999"/>
    <n v="121.55"/>
  </r>
  <r>
    <s v="ID07535"/>
    <d v="2023-07-06T00:00:00"/>
    <s v="West"/>
    <s v="Los Angeles"/>
    <x v="2"/>
    <x v="4"/>
    <n v="60"/>
    <n v="2.8400000000000003"/>
    <n v="170.4"/>
  </r>
  <r>
    <s v="ID07542"/>
    <d v="2023-07-27T00:00:00"/>
    <s v="West"/>
    <s v="Los Angeles"/>
    <x v="2"/>
    <x v="2"/>
    <n v="20"/>
    <n v="2.1800000000000002"/>
    <n v="43.6"/>
  </r>
  <r>
    <s v="ID07543"/>
    <d v="2023-07-30T00:00:00"/>
    <s v="West"/>
    <s v="Los Angeles"/>
    <x v="2"/>
    <x v="3"/>
    <n v="64"/>
    <n v="1.87"/>
    <n v="119.68"/>
  </r>
  <r>
    <s v="ID07549"/>
    <d v="2023-08-17T00:00:00"/>
    <s v="West"/>
    <s v="Los Angeles"/>
    <x v="0"/>
    <x v="0"/>
    <n v="34"/>
    <n v="1.77"/>
    <n v="60.18"/>
  </r>
  <r>
    <s v="ID07556"/>
    <d v="2023-09-07T00:00:00"/>
    <s v="West"/>
    <s v="Los Angeles"/>
    <x v="0"/>
    <x v="5"/>
    <n v="50"/>
    <n v="1.87"/>
    <n v="93.5"/>
  </r>
  <r>
    <s v="ID07557"/>
    <d v="2023-09-10T00:00:00"/>
    <s v="West"/>
    <s v="Los Angeles"/>
    <x v="2"/>
    <x v="4"/>
    <n v="79"/>
    <n v="2.8400000000000003"/>
    <n v="224.36"/>
  </r>
  <r>
    <s v="ID07564"/>
    <d v="2023-10-01T00:00:00"/>
    <s v="West"/>
    <s v="Los Angeles"/>
    <x v="0"/>
    <x v="5"/>
    <n v="43"/>
    <n v="1.8699999999999999"/>
    <n v="80.41"/>
  </r>
  <r>
    <s v="ID07565"/>
    <d v="2023-10-04T00:00:00"/>
    <s v="West"/>
    <s v="Los Angeles"/>
    <x v="2"/>
    <x v="4"/>
    <n v="47"/>
    <n v="2.84"/>
    <n v="133.47999999999999"/>
  </r>
  <r>
    <s v="ID07572"/>
    <d v="2023-10-25T00:00:00"/>
    <s v="West"/>
    <s v="Los Angeles"/>
    <x v="0"/>
    <x v="0"/>
    <n v="35"/>
    <n v="1.77"/>
    <n v="61.95"/>
  </r>
  <r>
    <s v="ID07578"/>
    <d v="2023-11-12T00:00:00"/>
    <s v="West"/>
    <s v="Los Angeles"/>
    <x v="0"/>
    <x v="0"/>
    <n v="137"/>
    <n v="1.77"/>
    <n v="242.49"/>
  </r>
  <r>
    <s v="ID07585"/>
    <d v="2023-12-03T00:00:00"/>
    <s v="West"/>
    <s v="Los Angeles"/>
    <x v="0"/>
    <x v="5"/>
    <n v="42"/>
    <n v="1.87"/>
    <n v="78.540000000000006"/>
  </r>
  <r>
    <s v="ID07586"/>
    <d v="2023-12-06T00:00:00"/>
    <s v="West"/>
    <s v="Los Angeles"/>
    <x v="2"/>
    <x v="4"/>
    <n v="100"/>
    <n v="2.84"/>
    <n v="284"/>
  </r>
  <r>
    <s v="ID07593"/>
    <d v="2023-12-27T00:00:00"/>
    <s v="West"/>
    <s v="Los Angeles"/>
    <x v="0"/>
    <x v="5"/>
    <n v="30"/>
    <n v="1.87"/>
    <n v="56.1"/>
  </r>
  <r>
    <s v="ID07594"/>
    <d v="2023-12-30T00:00:00"/>
    <s v="West"/>
    <s v="Los Angeles"/>
    <x v="2"/>
    <x v="4"/>
    <n v="44"/>
    <n v="2.84"/>
    <n v="124.96"/>
  </r>
  <r>
    <s v="ID07354"/>
    <d v="2022-01-10T00:00:00"/>
    <s v="East"/>
    <s v="New York"/>
    <x v="2"/>
    <x v="3"/>
    <n v="82"/>
    <n v="1.87"/>
    <n v="153.34"/>
  </r>
  <r>
    <s v="ID07359"/>
    <d v="2022-01-25T00:00:00"/>
    <s v="East"/>
    <s v="New York"/>
    <x v="0"/>
    <x v="0"/>
    <n v="100"/>
    <n v="1.77"/>
    <n v="177"/>
  </r>
  <r>
    <s v="ID07360"/>
    <d v="2022-01-28T00:00:00"/>
    <s v="East"/>
    <s v="New York"/>
    <x v="3"/>
    <x v="6"/>
    <n v="28"/>
    <n v="1.35"/>
    <n v="37.800000000000004"/>
  </r>
  <r>
    <s v="ID07365"/>
    <d v="2022-02-12T00:00:00"/>
    <s v="East"/>
    <s v="New York"/>
    <x v="0"/>
    <x v="0"/>
    <n v="23"/>
    <n v="1.77"/>
    <n v="40.71"/>
  </r>
  <r>
    <s v="ID07366"/>
    <d v="2022-02-15T00:00:00"/>
    <s v="East"/>
    <s v="New York"/>
    <x v="3"/>
    <x v="6"/>
    <n v="27"/>
    <n v="1.35"/>
    <n v="36.450000000000003"/>
  </r>
  <r>
    <s v="ID07371"/>
    <d v="2022-03-02T00:00:00"/>
    <s v="East"/>
    <s v="New York"/>
    <x v="2"/>
    <x v="3"/>
    <n v="85"/>
    <n v="1.8699999999999999"/>
    <n v="158.94999999999999"/>
  </r>
  <r>
    <s v="ID07376"/>
    <d v="2022-03-17T00:00:00"/>
    <s v="East"/>
    <s v="New York"/>
    <x v="0"/>
    <x v="0"/>
    <n v="38"/>
    <n v="1.7700000000000002"/>
    <n v="67.260000000000005"/>
  </r>
  <r>
    <s v="ID07377"/>
    <d v="2022-03-20T00:00:00"/>
    <s v="East"/>
    <s v="New York"/>
    <x v="3"/>
    <x v="6"/>
    <n v="68"/>
    <n v="1.68"/>
    <n v="114.24"/>
  </r>
  <r>
    <s v="ID07383"/>
    <d v="2022-04-07T00:00:00"/>
    <s v="East"/>
    <s v="New York"/>
    <x v="0"/>
    <x v="0"/>
    <n v="91"/>
    <n v="1.77"/>
    <n v="161.07"/>
  </r>
  <r>
    <s v="ID07384"/>
    <d v="2022-04-10T00:00:00"/>
    <s v="East"/>
    <s v="New York"/>
    <x v="1"/>
    <x v="1"/>
    <n v="23"/>
    <n v="3.4899999999999998"/>
    <n v="80.27"/>
  </r>
  <r>
    <s v="ID07389"/>
    <d v="2022-04-25T00:00:00"/>
    <s v="East"/>
    <s v="New York"/>
    <x v="0"/>
    <x v="0"/>
    <n v="53"/>
    <n v="1.77"/>
    <n v="93.81"/>
  </r>
  <r>
    <s v="ID07390"/>
    <d v="2022-04-28T00:00:00"/>
    <s v="East"/>
    <s v="New York"/>
    <x v="3"/>
    <x v="6"/>
    <n v="64"/>
    <n v="1.68"/>
    <n v="107.52"/>
  </r>
  <r>
    <s v="ID07396"/>
    <d v="2022-05-16T00:00:00"/>
    <s v="East"/>
    <s v="New York"/>
    <x v="0"/>
    <x v="0"/>
    <n v="61"/>
    <n v="1.77"/>
    <n v="107.97"/>
  </r>
  <r>
    <s v="ID07397"/>
    <d v="2022-05-19T00:00:00"/>
    <s v="East"/>
    <s v="New York"/>
    <x v="3"/>
    <x v="6"/>
    <n v="49"/>
    <n v="1.68"/>
    <n v="82.32"/>
  </r>
  <r>
    <s v="ID07403"/>
    <d v="2022-06-06T00:00:00"/>
    <s v="East"/>
    <s v="New York"/>
    <x v="2"/>
    <x v="3"/>
    <n v="76"/>
    <n v="1.87"/>
    <n v="142.12"/>
  </r>
  <r>
    <s v="ID07410"/>
    <d v="2022-06-27T00:00:00"/>
    <s v="East"/>
    <s v="New York"/>
    <x v="0"/>
    <x v="5"/>
    <n v="110"/>
    <n v="1.8699999999999999"/>
    <n v="205.7"/>
  </r>
  <r>
    <s v="ID07411"/>
    <d v="2022-06-30T00:00:00"/>
    <s v="East"/>
    <s v="New York"/>
    <x v="2"/>
    <x v="4"/>
    <n v="51"/>
    <n v="2.84"/>
    <n v="144.84"/>
  </r>
  <r>
    <s v="ID07417"/>
    <d v="2022-07-18T00:00:00"/>
    <s v="East"/>
    <s v="New York"/>
    <x v="0"/>
    <x v="5"/>
    <n v="72"/>
    <n v="1.8699999999999999"/>
    <n v="134.63999999999999"/>
  </r>
  <r>
    <s v="ID07418"/>
    <d v="2022-07-21T00:00:00"/>
    <s v="East"/>
    <s v="New York"/>
    <x v="2"/>
    <x v="4"/>
    <n v="56"/>
    <n v="2.84"/>
    <n v="159.04"/>
  </r>
  <r>
    <s v="ID07424"/>
    <d v="2022-08-08T00:00:00"/>
    <s v="East"/>
    <s v="New York"/>
    <x v="0"/>
    <x v="0"/>
    <n v="24"/>
    <n v="1.7699999999999998"/>
    <n v="42.48"/>
  </r>
  <r>
    <s v="ID07425"/>
    <d v="2022-08-11T00:00:00"/>
    <s v="East"/>
    <s v="New York"/>
    <x v="1"/>
    <x v="1"/>
    <n v="30"/>
    <n v="3.49"/>
    <n v="104.7"/>
  </r>
  <r>
    <s v="ID07431"/>
    <d v="2022-08-29T00:00:00"/>
    <s v="East"/>
    <s v="New York"/>
    <x v="0"/>
    <x v="5"/>
    <n v="75"/>
    <n v="1.87"/>
    <n v="140.25"/>
  </r>
  <r>
    <s v="ID07432"/>
    <d v="2022-09-01T00:00:00"/>
    <s v="East"/>
    <s v="New York"/>
    <x v="2"/>
    <x v="4"/>
    <n v="74"/>
    <n v="2.84"/>
    <n v="210.16"/>
  </r>
  <r>
    <s v="ID07438"/>
    <d v="2022-09-19T00:00:00"/>
    <s v="East"/>
    <s v="New York"/>
    <x v="2"/>
    <x v="2"/>
    <n v="110"/>
    <n v="2.1800000000000002"/>
    <n v="239.8"/>
  </r>
  <r>
    <s v="ID07439"/>
    <d v="2022-09-22T00:00:00"/>
    <s v="East"/>
    <s v="New York"/>
    <x v="2"/>
    <x v="3"/>
    <n v="65"/>
    <n v="1.8699999999999999"/>
    <n v="121.55"/>
  </r>
  <r>
    <s v="ID07446"/>
    <d v="2022-10-13T00:00:00"/>
    <s v="East"/>
    <s v="New York"/>
    <x v="2"/>
    <x v="2"/>
    <n v="224"/>
    <n v="2.1800000000000002"/>
    <n v="488.32000000000005"/>
  </r>
  <r>
    <s v="ID07447"/>
    <d v="2022-10-16T00:00:00"/>
    <s v="East"/>
    <s v="New York"/>
    <x v="0"/>
    <x v="0"/>
    <n v="141"/>
    <n v="1.77"/>
    <n v="249.57"/>
  </r>
  <r>
    <s v="ID07448"/>
    <d v="2022-10-19T00:00:00"/>
    <s v="East"/>
    <s v="New York"/>
    <x v="1"/>
    <x v="1"/>
    <n v="32"/>
    <n v="3.49"/>
    <n v="111.68"/>
  </r>
  <r>
    <s v="ID07455"/>
    <d v="2022-11-09T00:00:00"/>
    <s v="East"/>
    <s v="New York"/>
    <x v="0"/>
    <x v="0"/>
    <n v="90"/>
    <n v="1.77"/>
    <n v="159.30000000000001"/>
  </r>
  <r>
    <s v="ID07462"/>
    <d v="2022-11-30T00:00:00"/>
    <s v="East"/>
    <s v="New York"/>
    <x v="0"/>
    <x v="0"/>
    <n v="92"/>
    <n v="1.77"/>
    <n v="162.84"/>
  </r>
  <r>
    <s v="ID07470"/>
    <d v="2022-12-24T00:00:00"/>
    <s v="East"/>
    <s v="New York"/>
    <x v="2"/>
    <x v="2"/>
    <n v="237"/>
    <n v="2.1799999999999997"/>
    <n v="516.66"/>
  </r>
  <r>
    <s v="ID07471"/>
    <d v="2022-12-27T00:00:00"/>
    <s v="East"/>
    <s v="New York"/>
    <x v="2"/>
    <x v="3"/>
    <n v="65"/>
    <n v="1.8699999999999999"/>
    <n v="121.55"/>
  </r>
  <r>
    <s v="ID07478"/>
    <d v="2023-01-17T00:00:00"/>
    <s v="East"/>
    <s v="New York"/>
    <x v="0"/>
    <x v="0"/>
    <n v="102"/>
    <n v="1.77"/>
    <n v="180.54"/>
  </r>
  <r>
    <s v="ID07479"/>
    <d v="2023-01-20T00:00:00"/>
    <s v="East"/>
    <s v="New York"/>
    <x v="1"/>
    <x v="1"/>
    <n v="31"/>
    <n v="3.4899999999999998"/>
    <n v="108.19"/>
  </r>
  <r>
    <s v="ID07486"/>
    <d v="2023-02-10T00:00:00"/>
    <s v="East"/>
    <s v="New York"/>
    <x v="0"/>
    <x v="0"/>
    <n v="34"/>
    <n v="1.77"/>
    <n v="60.18"/>
  </r>
  <r>
    <s v="ID07487"/>
    <d v="2023-02-13T00:00:00"/>
    <s v="East"/>
    <s v="New York"/>
    <x v="3"/>
    <x v="6"/>
    <n v="21"/>
    <n v="1.6800000000000002"/>
    <n v="35.28"/>
  </r>
  <r>
    <s v="ID07493"/>
    <d v="2023-03-02T00:00:00"/>
    <s v="East"/>
    <s v="New York"/>
    <x v="0"/>
    <x v="5"/>
    <n v="68"/>
    <n v="1.8699999999999999"/>
    <n v="127.16"/>
  </r>
  <r>
    <s v="ID07494"/>
    <d v="2023-03-05T00:00:00"/>
    <s v="East"/>
    <s v="New York"/>
    <x v="2"/>
    <x v="4"/>
    <n v="97"/>
    <n v="2.8400000000000003"/>
    <n v="275.48"/>
  </r>
  <r>
    <s v="ID07501"/>
    <d v="2023-03-26T00:00:00"/>
    <s v="East"/>
    <s v="New York"/>
    <x v="0"/>
    <x v="5"/>
    <n v="57"/>
    <n v="1.87"/>
    <n v="106.59"/>
  </r>
  <r>
    <s v="ID07502"/>
    <d v="2023-03-29T00:00:00"/>
    <s v="East"/>
    <s v="New York"/>
    <x v="2"/>
    <x v="4"/>
    <n v="65"/>
    <n v="2.84"/>
    <n v="184.6"/>
  </r>
  <r>
    <s v="ID07508"/>
    <d v="2023-04-16T00:00:00"/>
    <s v="East"/>
    <s v="New York"/>
    <x v="0"/>
    <x v="0"/>
    <n v="48"/>
    <n v="1.7699999999999998"/>
    <n v="84.96"/>
  </r>
  <r>
    <s v="ID07509"/>
    <d v="2023-04-19T00:00:00"/>
    <s v="East"/>
    <s v="New York"/>
    <x v="3"/>
    <x v="6"/>
    <n v="24"/>
    <n v="1.68"/>
    <n v="40.32"/>
  </r>
  <r>
    <s v="ID07515"/>
    <d v="2023-05-07T00:00:00"/>
    <s v="East"/>
    <s v="New York"/>
    <x v="0"/>
    <x v="5"/>
    <n v="47"/>
    <n v="1.87"/>
    <n v="87.89"/>
  </r>
  <r>
    <s v="ID07516"/>
    <d v="2023-05-10T00:00:00"/>
    <s v="East"/>
    <s v="New York"/>
    <x v="2"/>
    <x v="4"/>
    <n v="33"/>
    <n v="2.84"/>
    <n v="93.72"/>
  </r>
  <r>
    <s v="ID07521"/>
    <d v="2023-05-25T00:00:00"/>
    <s v="East"/>
    <s v="New York"/>
    <x v="0"/>
    <x v="0"/>
    <n v="84"/>
    <n v="1.77"/>
    <n v="148.68"/>
  </r>
  <r>
    <s v="ID07528"/>
    <d v="2023-06-15T00:00:00"/>
    <s v="East"/>
    <s v="New York"/>
    <x v="0"/>
    <x v="5"/>
    <n v="38"/>
    <n v="1.87"/>
    <n v="71.06"/>
  </r>
  <r>
    <s v="ID07529"/>
    <d v="2023-06-18T00:00:00"/>
    <s v="East"/>
    <s v="New York"/>
    <x v="2"/>
    <x v="4"/>
    <n v="40"/>
    <n v="2.84"/>
    <n v="113.6"/>
  </r>
  <r>
    <s v="ID07536"/>
    <d v="2023-07-09T00:00:00"/>
    <s v="East"/>
    <s v="New York"/>
    <x v="2"/>
    <x v="2"/>
    <n v="37"/>
    <n v="2.1799999999999997"/>
    <n v="80.66"/>
  </r>
  <r>
    <s v="ID07537"/>
    <d v="2023-07-12T00:00:00"/>
    <s v="East"/>
    <s v="New York"/>
    <x v="2"/>
    <x v="3"/>
    <n v="40"/>
    <n v="1.8699999999999999"/>
    <n v="74.8"/>
  </r>
  <r>
    <s v="ID07544"/>
    <d v="2023-08-02T00:00:00"/>
    <s v="East"/>
    <s v="New York"/>
    <x v="0"/>
    <x v="0"/>
    <n v="71"/>
    <n v="1.77"/>
    <n v="125.67"/>
  </r>
  <r>
    <s v="ID07550"/>
    <d v="2023-08-20T00:00:00"/>
    <s v="East"/>
    <s v="New York"/>
    <x v="0"/>
    <x v="5"/>
    <n v="39"/>
    <n v="1.87"/>
    <n v="72.930000000000007"/>
  </r>
  <r>
    <s v="ID07551"/>
    <d v="2023-08-23T00:00:00"/>
    <s v="East"/>
    <s v="New York"/>
    <x v="2"/>
    <x v="4"/>
    <n v="41"/>
    <n v="2.84"/>
    <n v="116.44"/>
  </r>
  <r>
    <s v="ID07558"/>
    <d v="2023-09-13T00:00:00"/>
    <s v="East"/>
    <s v="New York"/>
    <x v="0"/>
    <x v="0"/>
    <n v="30"/>
    <n v="1.77"/>
    <n v="53.1"/>
  </r>
  <r>
    <s v="ID07559"/>
    <d v="2023-09-16T00:00:00"/>
    <s v="East"/>
    <s v="New York"/>
    <x v="3"/>
    <x v="6"/>
    <n v="20"/>
    <n v="1.6800000000000002"/>
    <n v="33.6"/>
  </r>
  <r>
    <s v="ID07566"/>
    <d v="2023-10-07T00:00:00"/>
    <s v="East"/>
    <s v="New York"/>
    <x v="2"/>
    <x v="2"/>
    <n v="175"/>
    <n v="2.1800000000000002"/>
    <n v="381.5"/>
  </r>
  <r>
    <s v="ID07567"/>
    <d v="2023-10-10T00:00:00"/>
    <s v="East"/>
    <s v="New York"/>
    <x v="2"/>
    <x v="3"/>
    <n v="23"/>
    <n v="1.8699999999999999"/>
    <n v="43.01"/>
  </r>
  <r>
    <s v="ID07573"/>
    <d v="2023-10-28T00:00:00"/>
    <s v="East"/>
    <s v="New York"/>
    <x v="0"/>
    <x v="5"/>
    <n v="57"/>
    <n v="1.87"/>
    <n v="106.59"/>
  </r>
  <r>
    <s v="ID07574"/>
    <d v="2023-10-31T00:00:00"/>
    <s v="East"/>
    <s v="New York"/>
    <x v="3"/>
    <x v="6"/>
    <n v="25"/>
    <n v="1.68"/>
    <n v="42"/>
  </r>
  <r>
    <s v="ID07579"/>
    <d v="2023-11-15T00:00:00"/>
    <s v="East"/>
    <s v="New York"/>
    <x v="2"/>
    <x v="2"/>
    <n v="146"/>
    <n v="2.1799999999999997"/>
    <n v="318.27999999999997"/>
  </r>
  <r>
    <s v="ID07580"/>
    <d v="2023-11-18T00:00:00"/>
    <s v="East"/>
    <s v="New York"/>
    <x v="2"/>
    <x v="3"/>
    <n v="34"/>
    <n v="1.8699999999999999"/>
    <n v="63.58"/>
  </r>
  <r>
    <s v="ID07587"/>
    <d v="2023-12-09T00:00:00"/>
    <s v="East"/>
    <s v="New York"/>
    <x v="0"/>
    <x v="0"/>
    <n v="38"/>
    <n v="1.7700000000000002"/>
    <n v="67.260000000000005"/>
  </r>
  <r>
    <s v="ID07588"/>
    <d v="2023-12-12T00:00:00"/>
    <s v="East"/>
    <s v="New York"/>
    <x v="1"/>
    <x v="1"/>
    <n v="25"/>
    <n v="3.49"/>
    <n v="87.25"/>
  </r>
  <r>
    <s v="ID07372"/>
    <d v="2022-03-05T00:00:00"/>
    <s v="West"/>
    <s v="San Diego"/>
    <x v="2"/>
    <x v="4"/>
    <n v="30"/>
    <n v="2.8400000000000003"/>
    <n v="85.2"/>
  </r>
  <r>
    <s v="ID07378"/>
    <d v="2022-03-23T00:00:00"/>
    <s v="West"/>
    <s v="San Diego"/>
    <x v="2"/>
    <x v="3"/>
    <n v="39"/>
    <n v="1.87"/>
    <n v="72.930000000000007"/>
  </r>
  <r>
    <s v="ID07385"/>
    <d v="2022-04-13T00:00:00"/>
    <s v="West"/>
    <s v="San Diego"/>
    <x v="3"/>
    <x v="6"/>
    <n v="28"/>
    <n v="1.68"/>
    <n v="47.04"/>
  </r>
  <r>
    <s v="ID07391"/>
    <d v="2022-05-01T00:00:00"/>
    <s v="West"/>
    <s v="San Diego"/>
    <x v="2"/>
    <x v="3"/>
    <n v="63"/>
    <n v="1.87"/>
    <n v="117.81"/>
  </r>
  <r>
    <s v="ID07398"/>
    <d v="2022-05-22T00:00:00"/>
    <s v="West"/>
    <s v="San Diego"/>
    <x v="2"/>
    <x v="3"/>
    <n v="55"/>
    <n v="1.8699999999999999"/>
    <n v="102.85"/>
  </r>
  <r>
    <s v="ID07404"/>
    <d v="2022-06-09T00:00:00"/>
    <s v="West"/>
    <s v="San Diego"/>
    <x v="0"/>
    <x v="0"/>
    <n v="42"/>
    <n v="1.77"/>
    <n v="74.34"/>
  </r>
  <r>
    <s v="ID07405"/>
    <d v="2022-06-12T00:00:00"/>
    <s v="West"/>
    <s v="San Diego"/>
    <x v="1"/>
    <x v="1"/>
    <n v="20"/>
    <n v="3.4899999999999998"/>
    <n v="69.8"/>
  </r>
  <r>
    <s v="ID07412"/>
    <d v="2022-07-03T00:00:00"/>
    <s v="West"/>
    <s v="San Diego"/>
    <x v="0"/>
    <x v="0"/>
    <n v="52"/>
    <n v="1.77"/>
    <n v="92.04"/>
  </r>
  <r>
    <s v="ID07413"/>
    <d v="2022-07-06T00:00:00"/>
    <s v="West"/>
    <s v="San Diego"/>
    <x v="1"/>
    <x v="1"/>
    <n v="28"/>
    <n v="3.4899999999999998"/>
    <n v="97.72"/>
  </r>
  <r>
    <s v="ID07419"/>
    <d v="2022-07-24T00:00:00"/>
    <s v="West"/>
    <s v="San Diego"/>
    <x v="0"/>
    <x v="5"/>
    <n v="51"/>
    <n v="1.87"/>
    <n v="95.37"/>
  </r>
  <r>
    <s v="ID07420"/>
    <d v="2022-07-27T00:00:00"/>
    <s v="West"/>
    <s v="San Diego"/>
    <x v="3"/>
    <x v="6"/>
    <n v="31"/>
    <n v="1.68"/>
    <n v="52.08"/>
  </r>
  <r>
    <s v="ID07426"/>
    <d v="2022-08-14T00:00:00"/>
    <s v="West"/>
    <s v="San Diego"/>
    <x v="2"/>
    <x v="3"/>
    <n v="70"/>
    <n v="1.87"/>
    <n v="130.9"/>
  </r>
  <r>
    <s v="ID07433"/>
    <d v="2022-09-04T00:00:00"/>
    <s v="West"/>
    <s v="San Diego"/>
    <x v="0"/>
    <x v="0"/>
    <n v="45"/>
    <n v="1.77"/>
    <n v="79.650000000000006"/>
  </r>
  <r>
    <s v="ID07440"/>
    <d v="2022-09-25T00:00:00"/>
    <s v="West"/>
    <s v="San Diego"/>
    <x v="0"/>
    <x v="5"/>
    <n v="33"/>
    <n v="1.87"/>
    <n v="61.71"/>
  </r>
  <r>
    <s v="ID07449"/>
    <d v="2022-10-22T00:00:00"/>
    <s v="West"/>
    <s v="San Diego"/>
    <x v="0"/>
    <x v="0"/>
    <n v="20"/>
    <n v="1.77"/>
    <n v="35.4"/>
  </r>
  <r>
    <s v="ID07456"/>
    <d v="2022-11-12T00:00:00"/>
    <s v="West"/>
    <s v="San Diego"/>
    <x v="2"/>
    <x v="2"/>
    <n v="103"/>
    <n v="2.1799999999999997"/>
    <n v="224.53999999999996"/>
  </r>
  <r>
    <s v="ID07457"/>
    <d v="2022-11-15T00:00:00"/>
    <s v="West"/>
    <s v="San Diego"/>
    <x v="2"/>
    <x v="4"/>
    <n v="32"/>
    <n v="2.84"/>
    <n v="90.88"/>
  </r>
  <r>
    <s v="ID07463"/>
    <d v="2022-12-03T00:00:00"/>
    <s v="West"/>
    <s v="San Diego"/>
    <x v="2"/>
    <x v="2"/>
    <n v="139"/>
    <n v="2.1799999999999997"/>
    <n v="303.02"/>
  </r>
  <r>
    <s v="ID07464"/>
    <d v="2022-12-06T00:00:00"/>
    <s v="West"/>
    <s v="San Diego"/>
    <x v="2"/>
    <x v="4"/>
    <n v="29"/>
    <n v="2.84"/>
    <n v="82.36"/>
  </r>
  <r>
    <s v="ID07472"/>
    <d v="2022-12-30T00:00:00"/>
    <s v="West"/>
    <s v="San Diego"/>
    <x v="2"/>
    <x v="2"/>
    <n v="83"/>
    <n v="2.1800000000000002"/>
    <n v="180.94000000000003"/>
  </r>
  <r>
    <s v="ID07480"/>
    <d v="2023-01-23T00:00:00"/>
    <s v="West"/>
    <s v="San Diego"/>
    <x v="0"/>
    <x v="0"/>
    <n v="56"/>
    <n v="1.77"/>
    <n v="99.12"/>
  </r>
  <r>
    <s v="ID07488"/>
    <d v="2023-02-16T00:00:00"/>
    <s v="West"/>
    <s v="San Diego"/>
    <x v="2"/>
    <x v="4"/>
    <n v="29"/>
    <n v="2.84"/>
    <n v="82.36"/>
  </r>
  <r>
    <s v="ID07495"/>
    <d v="2023-03-08T00:00:00"/>
    <s v="West"/>
    <s v="San Diego"/>
    <x v="0"/>
    <x v="5"/>
    <n v="86"/>
    <n v="1.8699999999999999"/>
    <n v="160.82"/>
  </r>
  <r>
    <s v="ID07496"/>
    <d v="2023-03-11T00:00:00"/>
    <s v="West"/>
    <s v="San Diego"/>
    <x v="3"/>
    <x v="6"/>
    <n v="41"/>
    <n v="1.68"/>
    <n v="68.88"/>
  </r>
  <r>
    <s v="ID07503"/>
    <d v="2023-04-01T00:00:00"/>
    <s v="West"/>
    <s v="San Diego"/>
    <x v="0"/>
    <x v="0"/>
    <n v="118"/>
    <n v="1.77"/>
    <n v="208.86"/>
  </r>
  <r>
    <s v="ID07510"/>
    <d v="2023-04-22T00:00:00"/>
    <s v="West"/>
    <s v="San Diego"/>
    <x v="2"/>
    <x v="3"/>
    <n v="67"/>
    <n v="1.87"/>
    <n v="125.29"/>
  </r>
  <r>
    <s v="ID07517"/>
    <d v="2023-05-13T00:00:00"/>
    <s v="West"/>
    <s v="San Diego"/>
    <x v="2"/>
    <x v="3"/>
    <n v="82"/>
    <n v="1.87"/>
    <n v="153.34"/>
  </r>
  <r>
    <s v="ID07522"/>
    <d v="2023-05-28T00:00:00"/>
    <s v="West"/>
    <s v="San Diego"/>
    <x v="2"/>
    <x v="2"/>
    <n v="36"/>
    <n v="2.1800000000000002"/>
    <n v="78.48"/>
  </r>
  <r>
    <s v="ID07523"/>
    <d v="2023-05-31T00:00:00"/>
    <s v="West"/>
    <s v="San Diego"/>
    <x v="2"/>
    <x v="4"/>
    <n v="44"/>
    <n v="2.84"/>
    <n v="124.96"/>
  </r>
  <r>
    <s v="ID07530"/>
    <d v="2023-06-21T00:00:00"/>
    <s v="West"/>
    <s v="San Diego"/>
    <x v="0"/>
    <x v="0"/>
    <n v="41"/>
    <n v="1.7699999999999998"/>
    <n v="72.569999999999993"/>
  </r>
  <r>
    <s v="ID07538"/>
    <d v="2023-07-15T00:00:00"/>
    <s v="West"/>
    <s v="San Diego"/>
    <x v="0"/>
    <x v="5"/>
    <n v="26"/>
    <n v="1.8699999999999999"/>
    <n v="48.62"/>
  </r>
  <r>
    <s v="ID07545"/>
    <d v="2023-08-05T00:00:00"/>
    <s v="West"/>
    <s v="San Diego"/>
    <x v="2"/>
    <x v="2"/>
    <n v="90"/>
    <n v="2.1799999999999997"/>
    <n v="196.2"/>
  </r>
  <r>
    <s v="ID07546"/>
    <d v="2023-08-08T00:00:00"/>
    <s v="West"/>
    <s v="San Diego"/>
    <x v="2"/>
    <x v="4"/>
    <n v="38"/>
    <n v="2.84"/>
    <n v="107.91999999999999"/>
  </r>
  <r>
    <s v="ID07552"/>
    <d v="2023-08-26T00:00:00"/>
    <s v="West"/>
    <s v="San Diego"/>
    <x v="0"/>
    <x v="0"/>
    <n v="41"/>
    <n v="1.7699999999999998"/>
    <n v="72.569999999999993"/>
  </r>
  <r>
    <s v="ID07560"/>
    <d v="2023-09-19T00:00:00"/>
    <s v="West"/>
    <s v="San Diego"/>
    <x v="0"/>
    <x v="0"/>
    <n v="49"/>
    <n v="1.77"/>
    <n v="86.73"/>
  </r>
  <r>
    <s v="ID07568"/>
    <d v="2023-10-13T00:00:00"/>
    <s v="West"/>
    <s v="San Diego"/>
    <x v="0"/>
    <x v="0"/>
    <n v="40"/>
    <n v="1.77"/>
    <n v="70.8"/>
  </r>
  <r>
    <s v="ID07575"/>
    <d v="2023-11-03T00:00:00"/>
    <s v="West"/>
    <s v="San Diego"/>
    <x v="2"/>
    <x v="3"/>
    <n v="24"/>
    <n v="1.87"/>
    <n v="44.88"/>
  </r>
  <r>
    <s v="ID07581"/>
    <d v="2023-11-21T00:00:00"/>
    <s v="West"/>
    <s v="San Diego"/>
    <x v="0"/>
    <x v="0"/>
    <n v="20"/>
    <n v="1.77"/>
    <n v="35.4"/>
  </r>
  <r>
    <s v="ID07589"/>
    <d v="2023-12-15T00:00:00"/>
    <s v="West"/>
    <s v="San Diego"/>
    <x v="2"/>
    <x v="3"/>
    <n v="96"/>
    <n v="1.87"/>
    <n v="179.52"/>
  </r>
</pivotCacheRecords>
</file>

<file path=xl/pivotCache/pivotCacheRecords3.xml><?xml version="1.0" encoding="utf-8"?>
<pivotCacheRecords xmlns="http://schemas.openxmlformats.org/spreadsheetml/2006/main" xmlns:r="http://schemas.openxmlformats.org/officeDocument/2006/relationships" count="244">
  <r>
    <s v="ID07351"/>
    <d v="2022-01-01T00:00:00"/>
    <s v="East"/>
    <s v="Boston"/>
    <x v="0"/>
    <x v="0"/>
    <n v="33"/>
    <n v="1.7699999999999998"/>
    <x v="0"/>
  </r>
  <r>
    <s v="ID07352"/>
    <d v="2022-01-04T00:00:00"/>
    <s v="East"/>
    <s v="Boston"/>
    <x v="1"/>
    <x v="1"/>
    <n v="100"/>
    <n v="3.4899999999999998"/>
    <x v="1"/>
  </r>
  <r>
    <s v="ID07355"/>
    <d v="2022-01-13T00:00:00"/>
    <s v="East"/>
    <s v="Boston"/>
    <x v="2"/>
    <x v="2"/>
    <n v="38"/>
    <n v="2.1800000000000002"/>
    <x v="2"/>
  </r>
  <r>
    <s v="ID07356"/>
    <d v="2022-01-16T00:00:00"/>
    <s v="East"/>
    <s v="Boston"/>
    <x v="0"/>
    <x v="0"/>
    <n v="54"/>
    <n v="1.77"/>
    <x v="3"/>
  </r>
  <r>
    <s v="ID07357"/>
    <d v="2022-01-19T00:00:00"/>
    <s v="East"/>
    <s v="Boston"/>
    <x v="1"/>
    <x v="1"/>
    <n v="149"/>
    <n v="3.4899999999999998"/>
    <x v="4"/>
  </r>
  <r>
    <s v="ID07361"/>
    <d v="2022-01-31T00:00:00"/>
    <s v="East"/>
    <s v="Boston"/>
    <x v="2"/>
    <x v="2"/>
    <n v="36"/>
    <n v="2.1800000000000002"/>
    <x v="5"/>
  </r>
  <r>
    <s v="ID07362"/>
    <d v="2022-02-03T00:00:00"/>
    <s v="East"/>
    <s v="Boston"/>
    <x v="2"/>
    <x v="3"/>
    <n v="31"/>
    <n v="1.8699999999999999"/>
    <x v="6"/>
  </r>
  <r>
    <s v="ID07363"/>
    <d v="2022-02-06T00:00:00"/>
    <s v="East"/>
    <s v="Boston"/>
    <x v="1"/>
    <x v="1"/>
    <n v="28"/>
    <n v="3.4899999999999998"/>
    <x v="7"/>
  </r>
  <r>
    <s v="ID07367"/>
    <d v="2022-02-18T00:00:00"/>
    <s v="East"/>
    <s v="Boston"/>
    <x v="2"/>
    <x v="2"/>
    <n v="43"/>
    <n v="2.1799999999999997"/>
    <x v="8"/>
  </r>
  <r>
    <s v="ID07368"/>
    <d v="2022-02-21T00:00:00"/>
    <s v="East"/>
    <s v="Boston"/>
    <x v="2"/>
    <x v="4"/>
    <n v="123"/>
    <n v="2.84"/>
    <x v="9"/>
  </r>
  <r>
    <s v="ID07373"/>
    <d v="2022-03-08T00:00:00"/>
    <s v="East"/>
    <s v="Boston"/>
    <x v="0"/>
    <x v="0"/>
    <n v="61"/>
    <n v="1.77"/>
    <x v="10"/>
  </r>
  <r>
    <s v="ID07374"/>
    <d v="2022-03-11T00:00:00"/>
    <s v="East"/>
    <s v="Boston"/>
    <x v="1"/>
    <x v="1"/>
    <n v="40"/>
    <n v="3.4899999999999998"/>
    <x v="11"/>
  </r>
  <r>
    <s v="ID07379"/>
    <d v="2022-03-26T00:00:00"/>
    <s v="East"/>
    <s v="Boston"/>
    <x v="0"/>
    <x v="5"/>
    <n v="103"/>
    <n v="1.87"/>
    <x v="12"/>
  </r>
  <r>
    <s v="ID07380"/>
    <d v="2022-03-29T00:00:00"/>
    <s v="East"/>
    <s v="Boston"/>
    <x v="2"/>
    <x v="4"/>
    <n v="193"/>
    <n v="2.84"/>
    <x v="13"/>
  </r>
  <r>
    <s v="ID07386"/>
    <d v="2022-04-16T00:00:00"/>
    <s v="East"/>
    <s v="Boston"/>
    <x v="0"/>
    <x v="0"/>
    <n v="48"/>
    <n v="1.7699999999999998"/>
    <x v="14"/>
  </r>
  <r>
    <s v="ID07387"/>
    <d v="2022-04-19T00:00:00"/>
    <s v="East"/>
    <s v="Boston"/>
    <x v="3"/>
    <x v="6"/>
    <n v="134"/>
    <n v="1.68"/>
    <x v="15"/>
  </r>
  <r>
    <s v="ID07392"/>
    <d v="2022-05-04T00:00:00"/>
    <s v="East"/>
    <s v="Boston"/>
    <x v="0"/>
    <x v="5"/>
    <n v="105"/>
    <n v="1.8699999999999999"/>
    <x v="16"/>
  </r>
  <r>
    <s v="ID07393"/>
    <d v="2022-05-07T00:00:00"/>
    <s v="East"/>
    <s v="Boston"/>
    <x v="2"/>
    <x v="4"/>
    <n v="138"/>
    <n v="2.8400000000000003"/>
    <x v="17"/>
  </r>
  <r>
    <s v="ID07399"/>
    <d v="2022-05-25T00:00:00"/>
    <s v="East"/>
    <s v="Boston"/>
    <x v="2"/>
    <x v="2"/>
    <n v="27"/>
    <n v="2.1800000000000002"/>
    <x v="18"/>
  </r>
  <r>
    <s v="ID07400"/>
    <d v="2022-05-28T00:00:00"/>
    <s v="East"/>
    <s v="Boston"/>
    <x v="0"/>
    <x v="0"/>
    <n v="58"/>
    <n v="1.77"/>
    <x v="19"/>
  </r>
  <r>
    <s v="ID07401"/>
    <d v="2022-05-31T00:00:00"/>
    <s v="East"/>
    <s v="Boston"/>
    <x v="1"/>
    <x v="1"/>
    <n v="33"/>
    <n v="3.49"/>
    <x v="20"/>
  </r>
  <r>
    <s v="ID07406"/>
    <d v="2022-06-15T00:00:00"/>
    <s v="East"/>
    <s v="Boston"/>
    <x v="0"/>
    <x v="0"/>
    <n v="75"/>
    <n v="1.77"/>
    <x v="21"/>
  </r>
  <r>
    <s v="ID07407"/>
    <d v="2022-06-18T00:00:00"/>
    <s v="East"/>
    <s v="Boston"/>
    <x v="1"/>
    <x v="1"/>
    <n v="38"/>
    <n v="3.49"/>
    <x v="22"/>
  </r>
  <r>
    <s v="ID07414"/>
    <d v="2022-07-09T00:00:00"/>
    <s v="East"/>
    <s v="Boston"/>
    <x v="0"/>
    <x v="0"/>
    <n v="136"/>
    <n v="1.77"/>
    <x v="23"/>
  </r>
  <r>
    <s v="ID07415"/>
    <d v="2022-07-12T00:00:00"/>
    <s v="East"/>
    <s v="Boston"/>
    <x v="1"/>
    <x v="1"/>
    <n v="42"/>
    <n v="3.49"/>
    <x v="24"/>
  </r>
  <r>
    <s v="ID07421"/>
    <d v="2022-07-30T00:00:00"/>
    <s v="East"/>
    <s v="Boston"/>
    <x v="0"/>
    <x v="5"/>
    <n v="56"/>
    <n v="1.8699999999999999"/>
    <x v="25"/>
  </r>
  <r>
    <s v="ID07422"/>
    <d v="2022-08-02T00:00:00"/>
    <s v="East"/>
    <s v="Boston"/>
    <x v="2"/>
    <x v="4"/>
    <n v="137"/>
    <n v="2.84"/>
    <x v="26"/>
  </r>
  <r>
    <s v="ID07427"/>
    <d v="2022-08-17T00:00:00"/>
    <s v="East"/>
    <s v="Boston"/>
    <x v="2"/>
    <x v="2"/>
    <n v="31"/>
    <n v="2.1800000000000002"/>
    <x v="27"/>
  </r>
  <r>
    <s v="ID07428"/>
    <d v="2022-08-20T00:00:00"/>
    <s v="East"/>
    <s v="Boston"/>
    <x v="0"/>
    <x v="0"/>
    <n v="109"/>
    <n v="1.77"/>
    <x v="28"/>
  </r>
  <r>
    <s v="ID07429"/>
    <d v="2022-08-23T00:00:00"/>
    <s v="East"/>
    <s v="Boston"/>
    <x v="1"/>
    <x v="1"/>
    <n v="21"/>
    <n v="3.49"/>
    <x v="29"/>
  </r>
  <r>
    <s v="ID07434"/>
    <d v="2022-09-07T00:00:00"/>
    <s v="East"/>
    <s v="Boston"/>
    <x v="2"/>
    <x v="2"/>
    <n v="28"/>
    <n v="2.1800000000000002"/>
    <x v="30"/>
  </r>
  <r>
    <s v="ID07435"/>
    <d v="2022-09-10T00:00:00"/>
    <s v="East"/>
    <s v="Boston"/>
    <x v="0"/>
    <x v="0"/>
    <n v="143"/>
    <n v="1.77"/>
    <x v="31"/>
  </r>
  <r>
    <s v="ID07436"/>
    <d v="2022-09-13T00:00:00"/>
    <s v="East"/>
    <s v="Boston"/>
    <x v="3"/>
    <x v="7"/>
    <n v="27"/>
    <n v="3.15"/>
    <x v="32"/>
  </r>
  <r>
    <s v="ID07441"/>
    <d v="2022-09-28T00:00:00"/>
    <s v="East"/>
    <s v="Boston"/>
    <x v="2"/>
    <x v="2"/>
    <n v="81"/>
    <n v="2.1800000000000002"/>
    <x v="33"/>
  </r>
  <r>
    <s v="ID07442"/>
    <d v="2022-10-01T00:00:00"/>
    <s v="East"/>
    <s v="Boston"/>
    <x v="0"/>
    <x v="0"/>
    <n v="77"/>
    <n v="1.7699999999999998"/>
    <x v="34"/>
  </r>
  <r>
    <s v="ID07443"/>
    <d v="2022-10-04T00:00:00"/>
    <s v="East"/>
    <s v="Boston"/>
    <x v="1"/>
    <x v="1"/>
    <n v="38"/>
    <n v="3.49"/>
    <x v="22"/>
  </r>
  <r>
    <s v="ID07450"/>
    <d v="2022-10-25T00:00:00"/>
    <s v="East"/>
    <s v="Boston"/>
    <x v="2"/>
    <x v="2"/>
    <n v="40"/>
    <n v="2.1800000000000002"/>
    <x v="35"/>
  </r>
  <r>
    <s v="ID07451"/>
    <d v="2022-10-28T00:00:00"/>
    <s v="East"/>
    <s v="Boston"/>
    <x v="2"/>
    <x v="3"/>
    <n v="49"/>
    <n v="1.8699999999999999"/>
    <x v="36"/>
  </r>
  <r>
    <s v="ID07452"/>
    <d v="2022-10-31T00:00:00"/>
    <s v="East"/>
    <s v="Boston"/>
    <x v="1"/>
    <x v="1"/>
    <n v="46"/>
    <n v="3.4899999999999998"/>
    <x v="37"/>
  </r>
  <r>
    <s v="ID07458"/>
    <d v="2022-11-18T00:00:00"/>
    <s v="East"/>
    <s v="Boston"/>
    <x v="0"/>
    <x v="5"/>
    <n v="66"/>
    <n v="1.87"/>
    <x v="38"/>
  </r>
  <r>
    <s v="ID07459"/>
    <d v="2022-11-21T00:00:00"/>
    <s v="East"/>
    <s v="Boston"/>
    <x v="2"/>
    <x v="4"/>
    <n v="97"/>
    <n v="2.8400000000000003"/>
    <x v="39"/>
  </r>
  <r>
    <s v="ID07465"/>
    <d v="2022-12-09T00:00:00"/>
    <s v="East"/>
    <s v="Boston"/>
    <x v="0"/>
    <x v="8"/>
    <n v="30"/>
    <n v="2.27"/>
    <x v="40"/>
  </r>
  <r>
    <s v="ID07466"/>
    <d v="2022-12-12T00:00:00"/>
    <s v="East"/>
    <s v="Boston"/>
    <x v="2"/>
    <x v="3"/>
    <n v="36"/>
    <n v="1.8699999999999999"/>
    <x v="41"/>
  </r>
  <r>
    <s v="ID07467"/>
    <d v="2022-12-15T00:00:00"/>
    <s v="East"/>
    <s v="Boston"/>
    <x v="1"/>
    <x v="1"/>
    <n v="41"/>
    <n v="3.49"/>
    <x v="42"/>
  </r>
  <r>
    <s v="ID07473"/>
    <d v="2023-01-02T00:00:00"/>
    <s v="East"/>
    <s v="Boston"/>
    <x v="2"/>
    <x v="2"/>
    <n v="32"/>
    <n v="2.1800000000000002"/>
    <x v="43"/>
  </r>
  <r>
    <s v="ID07474"/>
    <d v="2023-01-05T00:00:00"/>
    <s v="East"/>
    <s v="Boston"/>
    <x v="0"/>
    <x v="0"/>
    <n v="63"/>
    <n v="1.77"/>
    <x v="44"/>
  </r>
  <r>
    <s v="ID07475"/>
    <d v="2023-01-08T00:00:00"/>
    <s v="East"/>
    <s v="Boston"/>
    <x v="3"/>
    <x v="7"/>
    <n v="29"/>
    <n v="3.15"/>
    <x v="45"/>
  </r>
  <r>
    <s v="ID07481"/>
    <d v="2023-01-26T00:00:00"/>
    <s v="East"/>
    <s v="Boston"/>
    <x v="2"/>
    <x v="2"/>
    <n v="52"/>
    <n v="2.1800000000000002"/>
    <x v="46"/>
  </r>
  <r>
    <s v="ID07482"/>
    <d v="2023-01-29T00:00:00"/>
    <s v="East"/>
    <s v="Boston"/>
    <x v="0"/>
    <x v="0"/>
    <n v="51"/>
    <n v="1.77"/>
    <x v="47"/>
  </r>
  <r>
    <s v="ID07483"/>
    <d v="2023-02-01T00:00:00"/>
    <s v="East"/>
    <s v="Boston"/>
    <x v="3"/>
    <x v="6"/>
    <n v="24"/>
    <n v="1.68"/>
    <x v="48"/>
  </r>
  <r>
    <s v="ID07489"/>
    <d v="2023-02-19T00:00:00"/>
    <s v="East"/>
    <s v="Boston"/>
    <x v="0"/>
    <x v="0"/>
    <n v="68"/>
    <n v="1.77"/>
    <x v="49"/>
  </r>
  <r>
    <s v="ID07490"/>
    <d v="2023-02-22T00:00:00"/>
    <s v="East"/>
    <s v="Boston"/>
    <x v="3"/>
    <x v="7"/>
    <n v="31"/>
    <n v="3.1500000000000004"/>
    <x v="50"/>
  </r>
  <r>
    <s v="ID07497"/>
    <d v="2023-03-14T00:00:00"/>
    <s v="East"/>
    <s v="Boston"/>
    <x v="0"/>
    <x v="0"/>
    <n v="93"/>
    <n v="1.7700000000000002"/>
    <x v="51"/>
  </r>
  <r>
    <s v="ID07498"/>
    <d v="2023-03-17T00:00:00"/>
    <s v="East"/>
    <s v="Boston"/>
    <x v="3"/>
    <x v="6"/>
    <n v="47"/>
    <n v="1.68"/>
    <x v="52"/>
  </r>
  <r>
    <s v="ID07504"/>
    <d v="2023-04-04T00:00:00"/>
    <s v="East"/>
    <s v="Boston"/>
    <x v="2"/>
    <x v="2"/>
    <n v="36"/>
    <n v="2.1800000000000002"/>
    <x v="5"/>
  </r>
  <r>
    <s v="ID07505"/>
    <d v="2023-04-07T00:00:00"/>
    <s v="East"/>
    <s v="Boston"/>
    <x v="2"/>
    <x v="4"/>
    <n v="123"/>
    <n v="2.84"/>
    <x v="9"/>
  </r>
  <r>
    <s v="ID07511"/>
    <d v="2023-04-25T00:00:00"/>
    <s v="East"/>
    <s v="Boston"/>
    <x v="0"/>
    <x v="5"/>
    <n v="27"/>
    <n v="1.87"/>
    <x v="53"/>
  </r>
  <r>
    <s v="ID07512"/>
    <d v="2023-04-28T00:00:00"/>
    <s v="East"/>
    <s v="Boston"/>
    <x v="2"/>
    <x v="4"/>
    <n v="129"/>
    <n v="2.8400000000000003"/>
    <x v="54"/>
  </r>
  <r>
    <s v="ID07518"/>
    <d v="2023-05-16T00:00:00"/>
    <s v="East"/>
    <s v="Boston"/>
    <x v="0"/>
    <x v="0"/>
    <n v="58"/>
    <n v="1.77"/>
    <x v="19"/>
  </r>
  <r>
    <s v="ID07519"/>
    <d v="2023-05-19T00:00:00"/>
    <s v="East"/>
    <s v="Boston"/>
    <x v="3"/>
    <x v="7"/>
    <n v="30"/>
    <n v="3.15"/>
    <x v="55"/>
  </r>
  <r>
    <s v="ID07524"/>
    <d v="2023-06-03T00:00:00"/>
    <s v="East"/>
    <s v="Boston"/>
    <x v="0"/>
    <x v="5"/>
    <n v="27"/>
    <n v="1.87"/>
    <x v="53"/>
  </r>
  <r>
    <s v="ID07525"/>
    <d v="2023-06-06T00:00:00"/>
    <s v="East"/>
    <s v="Boston"/>
    <x v="2"/>
    <x v="4"/>
    <n v="120"/>
    <n v="2.8400000000000003"/>
    <x v="56"/>
  </r>
  <r>
    <s v="ID07526"/>
    <d v="2023-06-09T00:00:00"/>
    <s v="East"/>
    <s v="Boston"/>
    <x v="1"/>
    <x v="1"/>
    <n v="26"/>
    <n v="3.4899999999999998"/>
    <x v="57"/>
  </r>
  <r>
    <s v="ID07531"/>
    <d v="2023-06-24T00:00:00"/>
    <s v="East"/>
    <s v="Boston"/>
    <x v="0"/>
    <x v="8"/>
    <n v="27"/>
    <n v="2.27"/>
    <x v="58"/>
  </r>
  <r>
    <s v="ID07532"/>
    <d v="2023-06-27T00:00:00"/>
    <s v="East"/>
    <s v="Boston"/>
    <x v="2"/>
    <x v="3"/>
    <n v="38"/>
    <n v="1.87"/>
    <x v="59"/>
  </r>
  <r>
    <s v="ID07533"/>
    <d v="2023-06-30T00:00:00"/>
    <s v="East"/>
    <s v="Boston"/>
    <x v="1"/>
    <x v="1"/>
    <n v="34"/>
    <n v="3.4899999999999998"/>
    <x v="60"/>
  </r>
  <r>
    <s v="ID07539"/>
    <d v="2023-07-18T00:00:00"/>
    <s v="East"/>
    <s v="Boston"/>
    <x v="0"/>
    <x v="8"/>
    <n v="22"/>
    <n v="2.27"/>
    <x v="61"/>
  </r>
  <r>
    <s v="ID07540"/>
    <d v="2023-07-21T00:00:00"/>
    <s v="East"/>
    <s v="Boston"/>
    <x v="2"/>
    <x v="3"/>
    <n v="32"/>
    <n v="1.87"/>
    <x v="62"/>
  </r>
  <r>
    <s v="ID07541"/>
    <d v="2023-07-24T00:00:00"/>
    <s v="East"/>
    <s v="Boston"/>
    <x v="1"/>
    <x v="1"/>
    <n v="23"/>
    <n v="3.4899999999999998"/>
    <x v="63"/>
  </r>
  <r>
    <s v="ID07547"/>
    <d v="2023-08-11T00:00:00"/>
    <s v="East"/>
    <s v="Boston"/>
    <x v="0"/>
    <x v="0"/>
    <n v="55"/>
    <n v="1.7699999999999998"/>
    <x v="64"/>
  </r>
  <r>
    <s v="ID07548"/>
    <d v="2023-08-14T00:00:00"/>
    <s v="East"/>
    <s v="Boston"/>
    <x v="3"/>
    <x v="7"/>
    <n v="22"/>
    <n v="3.15"/>
    <x v="65"/>
  </r>
  <r>
    <s v="ID07553"/>
    <d v="2023-08-29T00:00:00"/>
    <s v="East"/>
    <s v="Boston"/>
    <x v="2"/>
    <x v="2"/>
    <n v="136"/>
    <n v="2.1800000000000002"/>
    <x v="66"/>
  </r>
  <r>
    <s v="ID07554"/>
    <d v="2023-09-01T00:00:00"/>
    <s v="East"/>
    <s v="Boston"/>
    <x v="0"/>
    <x v="0"/>
    <n v="25"/>
    <n v="1.77"/>
    <x v="67"/>
  </r>
  <r>
    <s v="ID07555"/>
    <d v="2023-09-04T00:00:00"/>
    <s v="East"/>
    <s v="Boston"/>
    <x v="3"/>
    <x v="7"/>
    <n v="26"/>
    <n v="3.1500000000000004"/>
    <x v="68"/>
  </r>
  <r>
    <s v="ID07561"/>
    <d v="2023-09-22T00:00:00"/>
    <s v="East"/>
    <s v="Boston"/>
    <x v="2"/>
    <x v="2"/>
    <n v="40"/>
    <n v="2.1800000000000002"/>
    <x v="35"/>
  </r>
  <r>
    <s v="ID07562"/>
    <d v="2023-09-25T00:00:00"/>
    <s v="East"/>
    <s v="Boston"/>
    <x v="0"/>
    <x v="0"/>
    <n v="31"/>
    <n v="1.77"/>
    <x v="69"/>
  </r>
  <r>
    <s v="ID07563"/>
    <d v="2023-09-28T00:00:00"/>
    <s v="East"/>
    <s v="Boston"/>
    <x v="3"/>
    <x v="7"/>
    <n v="21"/>
    <n v="3.1500000000000004"/>
    <x v="70"/>
  </r>
  <r>
    <s v="ID07569"/>
    <d v="2023-10-16T00:00:00"/>
    <s v="East"/>
    <s v="Boston"/>
    <x v="2"/>
    <x v="2"/>
    <n v="87"/>
    <n v="2.1800000000000002"/>
    <x v="71"/>
  </r>
  <r>
    <s v="ID07570"/>
    <d v="2023-10-19T00:00:00"/>
    <s v="East"/>
    <s v="Boston"/>
    <x v="0"/>
    <x v="0"/>
    <n v="43"/>
    <n v="1.77"/>
    <x v="72"/>
  </r>
  <r>
    <s v="ID07571"/>
    <d v="2023-10-22T00:00:00"/>
    <s v="East"/>
    <s v="Boston"/>
    <x v="1"/>
    <x v="1"/>
    <n v="30"/>
    <n v="3.49"/>
    <x v="73"/>
  </r>
  <r>
    <s v="ID07576"/>
    <d v="2023-11-06T00:00:00"/>
    <s v="East"/>
    <s v="Boston"/>
    <x v="0"/>
    <x v="5"/>
    <n v="83"/>
    <n v="1.87"/>
    <x v="74"/>
  </r>
  <r>
    <s v="ID07577"/>
    <d v="2023-11-09T00:00:00"/>
    <s v="East"/>
    <s v="Boston"/>
    <x v="2"/>
    <x v="4"/>
    <n v="124"/>
    <n v="2.8400000000000003"/>
    <x v="75"/>
  </r>
  <r>
    <s v="ID07582"/>
    <d v="2023-11-24T00:00:00"/>
    <s v="East"/>
    <s v="Boston"/>
    <x v="2"/>
    <x v="2"/>
    <n v="139"/>
    <n v="2.1799999999999997"/>
    <x v="76"/>
  </r>
  <r>
    <s v="ID07583"/>
    <d v="2023-11-27T00:00:00"/>
    <s v="East"/>
    <s v="Boston"/>
    <x v="2"/>
    <x v="3"/>
    <n v="211"/>
    <n v="1.8699999999999999"/>
    <x v="77"/>
  </r>
  <r>
    <s v="ID07584"/>
    <d v="2023-11-30T00:00:00"/>
    <s v="East"/>
    <s v="Boston"/>
    <x v="1"/>
    <x v="1"/>
    <n v="20"/>
    <n v="3.4899999999999998"/>
    <x v="78"/>
  </r>
  <r>
    <s v="ID07590"/>
    <d v="2023-12-18T00:00:00"/>
    <s v="East"/>
    <s v="Boston"/>
    <x v="2"/>
    <x v="2"/>
    <n v="34"/>
    <n v="2.1800000000000002"/>
    <x v="79"/>
  </r>
  <r>
    <s v="ID07591"/>
    <d v="2023-12-21T00:00:00"/>
    <s v="East"/>
    <s v="Boston"/>
    <x v="2"/>
    <x v="3"/>
    <n v="245"/>
    <n v="1.8699999999999999"/>
    <x v="80"/>
  </r>
  <r>
    <s v="ID07592"/>
    <d v="2023-12-24T00:00:00"/>
    <s v="East"/>
    <s v="Boston"/>
    <x v="1"/>
    <x v="1"/>
    <n v="30"/>
    <n v="3.49"/>
    <x v="73"/>
  </r>
  <r>
    <s v="ID07353"/>
    <d v="2022-01-07T00:00:00"/>
    <s v="West"/>
    <s v="Los Angeles"/>
    <x v="2"/>
    <x v="3"/>
    <n v="58"/>
    <n v="1.8699999999999999"/>
    <x v="81"/>
  </r>
  <r>
    <s v="ID07358"/>
    <d v="2022-01-22T00:00:00"/>
    <s v="West"/>
    <s v="Los Angeles"/>
    <x v="0"/>
    <x v="0"/>
    <n v="51"/>
    <n v="1.77"/>
    <x v="47"/>
  </r>
  <r>
    <s v="ID07364"/>
    <d v="2022-02-09T00:00:00"/>
    <s v="West"/>
    <s v="Los Angeles"/>
    <x v="0"/>
    <x v="0"/>
    <n v="44"/>
    <n v="1.7699999999999998"/>
    <x v="82"/>
  </r>
  <r>
    <s v="ID07369"/>
    <d v="2022-02-24T00:00:00"/>
    <s v="West"/>
    <s v="Los Angeles"/>
    <x v="0"/>
    <x v="5"/>
    <n v="42"/>
    <n v="1.87"/>
    <x v="83"/>
  </r>
  <r>
    <s v="ID07370"/>
    <d v="2022-02-27T00:00:00"/>
    <s v="West"/>
    <s v="Los Angeles"/>
    <x v="2"/>
    <x v="4"/>
    <n v="33"/>
    <n v="2.84"/>
    <x v="84"/>
  </r>
  <r>
    <s v="ID07375"/>
    <d v="2022-03-14T00:00:00"/>
    <s v="West"/>
    <s v="Los Angeles"/>
    <x v="2"/>
    <x v="3"/>
    <n v="86"/>
    <n v="1.8699999999999999"/>
    <x v="85"/>
  </r>
  <r>
    <s v="ID07381"/>
    <d v="2022-04-01T00:00:00"/>
    <s v="West"/>
    <s v="Los Angeles"/>
    <x v="0"/>
    <x v="0"/>
    <n v="58"/>
    <n v="1.77"/>
    <x v="19"/>
  </r>
  <r>
    <s v="ID07382"/>
    <d v="2022-04-04T00:00:00"/>
    <s v="West"/>
    <s v="Los Angeles"/>
    <x v="3"/>
    <x v="6"/>
    <n v="68"/>
    <n v="1.68"/>
    <x v="86"/>
  </r>
  <r>
    <s v="ID07388"/>
    <d v="2022-04-22T00:00:00"/>
    <s v="West"/>
    <s v="Los Angeles"/>
    <x v="0"/>
    <x v="0"/>
    <n v="20"/>
    <n v="1.77"/>
    <x v="87"/>
  </r>
  <r>
    <s v="ID07394"/>
    <d v="2022-05-10T00:00:00"/>
    <s v="West"/>
    <s v="Los Angeles"/>
    <x v="0"/>
    <x v="0"/>
    <n v="25"/>
    <n v="1.77"/>
    <x v="67"/>
  </r>
  <r>
    <s v="ID07395"/>
    <d v="2022-05-13T00:00:00"/>
    <s v="West"/>
    <s v="Los Angeles"/>
    <x v="1"/>
    <x v="1"/>
    <n v="21"/>
    <n v="3.49"/>
    <x v="29"/>
  </r>
  <r>
    <s v="ID07402"/>
    <d v="2022-06-03T00:00:00"/>
    <s v="West"/>
    <s v="Los Angeles"/>
    <x v="2"/>
    <x v="4"/>
    <n v="288"/>
    <n v="2.84"/>
    <x v="88"/>
  </r>
  <r>
    <s v="ID07408"/>
    <d v="2022-06-21T00:00:00"/>
    <s v="West"/>
    <s v="Los Angeles"/>
    <x v="0"/>
    <x v="0"/>
    <n v="306"/>
    <n v="1.77"/>
    <x v="89"/>
  </r>
  <r>
    <s v="ID07409"/>
    <d v="2022-06-24T00:00:00"/>
    <s v="West"/>
    <s v="Los Angeles"/>
    <x v="3"/>
    <x v="6"/>
    <n v="28"/>
    <n v="1.68"/>
    <x v="90"/>
  </r>
  <r>
    <s v="ID07416"/>
    <d v="2022-07-15T00:00:00"/>
    <s v="West"/>
    <s v="Los Angeles"/>
    <x v="2"/>
    <x v="3"/>
    <n v="75"/>
    <n v="1.87"/>
    <x v="91"/>
  </r>
  <r>
    <s v="ID07423"/>
    <d v="2022-08-05T00:00:00"/>
    <s v="West"/>
    <s v="Los Angeles"/>
    <x v="2"/>
    <x v="3"/>
    <n v="107"/>
    <n v="1.87"/>
    <x v="92"/>
  </r>
  <r>
    <s v="ID07430"/>
    <d v="2022-08-26T00:00:00"/>
    <s v="West"/>
    <s v="Los Angeles"/>
    <x v="2"/>
    <x v="3"/>
    <n v="80"/>
    <n v="1.8699999999999999"/>
    <x v="93"/>
  </r>
  <r>
    <s v="ID07437"/>
    <d v="2022-09-16T00:00:00"/>
    <s v="West"/>
    <s v="Los Angeles"/>
    <x v="0"/>
    <x v="0"/>
    <n v="133"/>
    <n v="1.77"/>
    <x v="94"/>
  </r>
  <r>
    <s v="ID07444"/>
    <d v="2022-10-07T00:00:00"/>
    <s v="West"/>
    <s v="Los Angeles"/>
    <x v="0"/>
    <x v="0"/>
    <n v="40"/>
    <n v="1.77"/>
    <x v="95"/>
  </r>
  <r>
    <s v="ID07445"/>
    <d v="2022-10-10T00:00:00"/>
    <s v="West"/>
    <s v="Los Angeles"/>
    <x v="3"/>
    <x v="6"/>
    <n v="114"/>
    <n v="1.6800000000000002"/>
    <x v="96"/>
  </r>
  <r>
    <s v="ID07453"/>
    <d v="2022-11-03T00:00:00"/>
    <s v="West"/>
    <s v="Los Angeles"/>
    <x v="0"/>
    <x v="0"/>
    <n v="39"/>
    <n v="1.77"/>
    <x v="97"/>
  </r>
  <r>
    <s v="ID07454"/>
    <d v="2022-11-06T00:00:00"/>
    <s v="West"/>
    <s v="Los Angeles"/>
    <x v="3"/>
    <x v="6"/>
    <n v="62"/>
    <n v="1.68"/>
    <x v="98"/>
  </r>
  <r>
    <s v="ID07460"/>
    <d v="2022-11-24T00:00:00"/>
    <s v="West"/>
    <s v="Los Angeles"/>
    <x v="0"/>
    <x v="0"/>
    <n v="30"/>
    <n v="1.77"/>
    <x v="99"/>
  </r>
  <r>
    <s v="ID07461"/>
    <d v="2022-11-27T00:00:00"/>
    <s v="West"/>
    <s v="Los Angeles"/>
    <x v="3"/>
    <x v="6"/>
    <n v="29"/>
    <n v="1.68"/>
    <x v="100"/>
  </r>
  <r>
    <s v="ID07468"/>
    <d v="2022-12-18T00:00:00"/>
    <s v="West"/>
    <s v="Los Angeles"/>
    <x v="0"/>
    <x v="0"/>
    <n v="44"/>
    <n v="1.7699999999999998"/>
    <x v="82"/>
  </r>
  <r>
    <s v="ID07469"/>
    <d v="2022-12-21T00:00:00"/>
    <s v="West"/>
    <s v="Los Angeles"/>
    <x v="3"/>
    <x v="6"/>
    <n v="29"/>
    <n v="1.68"/>
    <x v="100"/>
  </r>
  <r>
    <s v="ID07476"/>
    <d v="2023-01-11T00:00:00"/>
    <s v="West"/>
    <s v="Los Angeles"/>
    <x v="0"/>
    <x v="5"/>
    <n v="77"/>
    <n v="1.87"/>
    <x v="101"/>
  </r>
  <r>
    <s v="ID07477"/>
    <d v="2023-01-14T00:00:00"/>
    <s v="West"/>
    <s v="Los Angeles"/>
    <x v="2"/>
    <x v="4"/>
    <n v="80"/>
    <n v="2.84"/>
    <x v="102"/>
  </r>
  <r>
    <s v="ID07484"/>
    <d v="2023-02-04T00:00:00"/>
    <s v="West"/>
    <s v="Los Angeles"/>
    <x v="2"/>
    <x v="2"/>
    <n v="58"/>
    <n v="2.1800000000000002"/>
    <x v="103"/>
  </r>
  <r>
    <s v="ID07485"/>
    <d v="2023-02-07T00:00:00"/>
    <s v="West"/>
    <s v="Los Angeles"/>
    <x v="2"/>
    <x v="3"/>
    <n v="34"/>
    <n v="1.8699999999999999"/>
    <x v="104"/>
  </r>
  <r>
    <s v="ID07491"/>
    <d v="2023-02-25T00:00:00"/>
    <s v="West"/>
    <s v="Los Angeles"/>
    <x v="2"/>
    <x v="2"/>
    <n v="30"/>
    <n v="2.1800000000000002"/>
    <x v="105"/>
  </r>
  <r>
    <s v="ID07492"/>
    <d v="2023-02-28T00:00:00"/>
    <s v="West"/>
    <s v="Los Angeles"/>
    <x v="2"/>
    <x v="3"/>
    <n v="232"/>
    <n v="1.8699999999999999"/>
    <x v="106"/>
  </r>
  <r>
    <s v="ID07499"/>
    <d v="2023-03-20T00:00:00"/>
    <s v="West"/>
    <s v="Los Angeles"/>
    <x v="0"/>
    <x v="0"/>
    <n v="103"/>
    <n v="1.77"/>
    <x v="107"/>
  </r>
  <r>
    <s v="ID07500"/>
    <d v="2023-03-23T00:00:00"/>
    <s v="West"/>
    <s v="Los Angeles"/>
    <x v="3"/>
    <x v="6"/>
    <n v="33"/>
    <n v="1.68"/>
    <x v="108"/>
  </r>
  <r>
    <s v="ID07506"/>
    <d v="2023-04-10T00:00:00"/>
    <s v="West"/>
    <s v="Los Angeles"/>
    <x v="0"/>
    <x v="0"/>
    <n v="90"/>
    <n v="1.77"/>
    <x v="109"/>
  </r>
  <r>
    <s v="ID07507"/>
    <d v="2023-04-13T00:00:00"/>
    <s v="West"/>
    <s v="Los Angeles"/>
    <x v="1"/>
    <x v="1"/>
    <n v="21"/>
    <n v="3.49"/>
    <x v="29"/>
  </r>
  <r>
    <s v="ID07513"/>
    <d v="2023-05-01T00:00:00"/>
    <s v="West"/>
    <s v="Los Angeles"/>
    <x v="2"/>
    <x v="2"/>
    <n v="77"/>
    <n v="2.1800000000000002"/>
    <x v="110"/>
  </r>
  <r>
    <s v="ID07514"/>
    <d v="2023-05-04T00:00:00"/>
    <s v="West"/>
    <s v="Los Angeles"/>
    <x v="2"/>
    <x v="3"/>
    <n v="58"/>
    <n v="1.8699999999999999"/>
    <x v="81"/>
  </r>
  <r>
    <s v="ID07520"/>
    <d v="2023-05-22T00:00:00"/>
    <s v="West"/>
    <s v="Los Angeles"/>
    <x v="2"/>
    <x v="3"/>
    <n v="43"/>
    <n v="1.8699999999999999"/>
    <x v="111"/>
  </r>
  <r>
    <s v="ID07527"/>
    <d v="2023-06-12T00:00:00"/>
    <s v="West"/>
    <s v="Los Angeles"/>
    <x v="0"/>
    <x v="0"/>
    <n v="73"/>
    <n v="1.77"/>
    <x v="112"/>
  </r>
  <r>
    <s v="ID07534"/>
    <d v="2023-07-03T00:00:00"/>
    <s v="West"/>
    <s v="Los Angeles"/>
    <x v="0"/>
    <x v="5"/>
    <n v="65"/>
    <n v="1.8699999999999999"/>
    <x v="113"/>
  </r>
  <r>
    <s v="ID07535"/>
    <d v="2023-07-06T00:00:00"/>
    <s v="West"/>
    <s v="Los Angeles"/>
    <x v="2"/>
    <x v="4"/>
    <n v="60"/>
    <n v="2.8400000000000003"/>
    <x v="114"/>
  </r>
  <r>
    <s v="ID07542"/>
    <d v="2023-07-27T00:00:00"/>
    <s v="West"/>
    <s v="Los Angeles"/>
    <x v="2"/>
    <x v="2"/>
    <n v="20"/>
    <n v="2.1800000000000002"/>
    <x v="115"/>
  </r>
  <r>
    <s v="ID07543"/>
    <d v="2023-07-30T00:00:00"/>
    <s v="West"/>
    <s v="Los Angeles"/>
    <x v="2"/>
    <x v="3"/>
    <n v="64"/>
    <n v="1.87"/>
    <x v="116"/>
  </r>
  <r>
    <s v="ID07549"/>
    <d v="2023-08-17T00:00:00"/>
    <s v="West"/>
    <s v="Los Angeles"/>
    <x v="0"/>
    <x v="0"/>
    <n v="34"/>
    <n v="1.77"/>
    <x v="117"/>
  </r>
  <r>
    <s v="ID07556"/>
    <d v="2023-09-07T00:00:00"/>
    <s v="West"/>
    <s v="Los Angeles"/>
    <x v="0"/>
    <x v="5"/>
    <n v="50"/>
    <n v="1.87"/>
    <x v="118"/>
  </r>
  <r>
    <s v="ID07557"/>
    <d v="2023-09-10T00:00:00"/>
    <s v="West"/>
    <s v="Los Angeles"/>
    <x v="2"/>
    <x v="4"/>
    <n v="79"/>
    <n v="2.8400000000000003"/>
    <x v="119"/>
  </r>
  <r>
    <s v="ID07564"/>
    <d v="2023-10-01T00:00:00"/>
    <s v="West"/>
    <s v="Los Angeles"/>
    <x v="0"/>
    <x v="5"/>
    <n v="43"/>
    <n v="1.8699999999999999"/>
    <x v="111"/>
  </r>
  <r>
    <s v="ID07565"/>
    <d v="2023-10-04T00:00:00"/>
    <s v="West"/>
    <s v="Los Angeles"/>
    <x v="2"/>
    <x v="4"/>
    <n v="47"/>
    <n v="2.84"/>
    <x v="120"/>
  </r>
  <r>
    <s v="ID07572"/>
    <d v="2023-10-25T00:00:00"/>
    <s v="West"/>
    <s v="Los Angeles"/>
    <x v="0"/>
    <x v="0"/>
    <n v="35"/>
    <n v="1.77"/>
    <x v="121"/>
  </r>
  <r>
    <s v="ID07578"/>
    <d v="2023-11-12T00:00:00"/>
    <s v="West"/>
    <s v="Los Angeles"/>
    <x v="0"/>
    <x v="0"/>
    <n v="137"/>
    <n v="1.77"/>
    <x v="122"/>
  </r>
  <r>
    <s v="ID07585"/>
    <d v="2023-12-03T00:00:00"/>
    <s v="West"/>
    <s v="Los Angeles"/>
    <x v="0"/>
    <x v="5"/>
    <n v="42"/>
    <n v="1.87"/>
    <x v="83"/>
  </r>
  <r>
    <s v="ID07586"/>
    <d v="2023-12-06T00:00:00"/>
    <s v="West"/>
    <s v="Los Angeles"/>
    <x v="2"/>
    <x v="4"/>
    <n v="100"/>
    <n v="2.84"/>
    <x v="123"/>
  </r>
  <r>
    <s v="ID07593"/>
    <d v="2023-12-27T00:00:00"/>
    <s v="West"/>
    <s v="Los Angeles"/>
    <x v="0"/>
    <x v="5"/>
    <n v="30"/>
    <n v="1.87"/>
    <x v="124"/>
  </r>
  <r>
    <s v="ID07594"/>
    <d v="2023-12-30T00:00:00"/>
    <s v="West"/>
    <s v="Los Angeles"/>
    <x v="2"/>
    <x v="4"/>
    <n v="44"/>
    <n v="2.84"/>
    <x v="125"/>
  </r>
  <r>
    <s v="ID07354"/>
    <d v="2022-01-10T00:00:00"/>
    <s v="East"/>
    <s v="New York"/>
    <x v="2"/>
    <x v="3"/>
    <n v="82"/>
    <n v="1.87"/>
    <x v="126"/>
  </r>
  <r>
    <s v="ID07359"/>
    <d v="2022-01-25T00:00:00"/>
    <s v="East"/>
    <s v="New York"/>
    <x v="0"/>
    <x v="0"/>
    <n v="100"/>
    <n v="1.77"/>
    <x v="127"/>
  </r>
  <r>
    <s v="ID07360"/>
    <d v="2022-01-28T00:00:00"/>
    <s v="East"/>
    <s v="New York"/>
    <x v="3"/>
    <x v="6"/>
    <n v="28"/>
    <n v="1.35"/>
    <x v="128"/>
  </r>
  <r>
    <s v="ID07365"/>
    <d v="2022-02-12T00:00:00"/>
    <s v="East"/>
    <s v="New York"/>
    <x v="0"/>
    <x v="0"/>
    <n v="23"/>
    <n v="1.77"/>
    <x v="129"/>
  </r>
  <r>
    <s v="ID07366"/>
    <d v="2022-02-15T00:00:00"/>
    <s v="East"/>
    <s v="New York"/>
    <x v="3"/>
    <x v="6"/>
    <n v="27"/>
    <n v="1.35"/>
    <x v="130"/>
  </r>
  <r>
    <s v="ID07371"/>
    <d v="2022-03-02T00:00:00"/>
    <s v="East"/>
    <s v="New York"/>
    <x v="2"/>
    <x v="3"/>
    <n v="85"/>
    <n v="1.8699999999999999"/>
    <x v="131"/>
  </r>
  <r>
    <s v="ID07376"/>
    <d v="2022-03-17T00:00:00"/>
    <s v="East"/>
    <s v="New York"/>
    <x v="0"/>
    <x v="0"/>
    <n v="38"/>
    <n v="1.7700000000000002"/>
    <x v="132"/>
  </r>
  <r>
    <s v="ID07377"/>
    <d v="2022-03-20T00:00:00"/>
    <s v="East"/>
    <s v="New York"/>
    <x v="3"/>
    <x v="6"/>
    <n v="68"/>
    <n v="1.68"/>
    <x v="86"/>
  </r>
  <r>
    <s v="ID07383"/>
    <d v="2022-04-07T00:00:00"/>
    <s v="East"/>
    <s v="New York"/>
    <x v="0"/>
    <x v="0"/>
    <n v="91"/>
    <n v="1.77"/>
    <x v="133"/>
  </r>
  <r>
    <s v="ID07384"/>
    <d v="2022-04-10T00:00:00"/>
    <s v="East"/>
    <s v="New York"/>
    <x v="1"/>
    <x v="1"/>
    <n v="23"/>
    <n v="3.4899999999999998"/>
    <x v="63"/>
  </r>
  <r>
    <s v="ID07389"/>
    <d v="2022-04-25T00:00:00"/>
    <s v="East"/>
    <s v="New York"/>
    <x v="0"/>
    <x v="0"/>
    <n v="53"/>
    <n v="1.77"/>
    <x v="134"/>
  </r>
  <r>
    <s v="ID07390"/>
    <d v="2022-04-28T00:00:00"/>
    <s v="East"/>
    <s v="New York"/>
    <x v="3"/>
    <x v="6"/>
    <n v="64"/>
    <n v="1.68"/>
    <x v="135"/>
  </r>
  <r>
    <s v="ID07396"/>
    <d v="2022-05-16T00:00:00"/>
    <s v="East"/>
    <s v="New York"/>
    <x v="0"/>
    <x v="0"/>
    <n v="61"/>
    <n v="1.77"/>
    <x v="10"/>
  </r>
  <r>
    <s v="ID07397"/>
    <d v="2022-05-19T00:00:00"/>
    <s v="East"/>
    <s v="New York"/>
    <x v="3"/>
    <x v="6"/>
    <n v="49"/>
    <n v="1.68"/>
    <x v="136"/>
  </r>
  <r>
    <s v="ID07403"/>
    <d v="2022-06-06T00:00:00"/>
    <s v="East"/>
    <s v="New York"/>
    <x v="2"/>
    <x v="3"/>
    <n v="76"/>
    <n v="1.87"/>
    <x v="137"/>
  </r>
  <r>
    <s v="ID07410"/>
    <d v="2022-06-27T00:00:00"/>
    <s v="East"/>
    <s v="New York"/>
    <x v="0"/>
    <x v="5"/>
    <n v="110"/>
    <n v="1.8699999999999999"/>
    <x v="138"/>
  </r>
  <r>
    <s v="ID07411"/>
    <d v="2022-06-30T00:00:00"/>
    <s v="East"/>
    <s v="New York"/>
    <x v="2"/>
    <x v="4"/>
    <n v="51"/>
    <n v="2.84"/>
    <x v="139"/>
  </r>
  <r>
    <s v="ID07417"/>
    <d v="2022-07-18T00:00:00"/>
    <s v="East"/>
    <s v="New York"/>
    <x v="0"/>
    <x v="5"/>
    <n v="72"/>
    <n v="1.8699999999999999"/>
    <x v="140"/>
  </r>
  <r>
    <s v="ID07418"/>
    <d v="2022-07-21T00:00:00"/>
    <s v="East"/>
    <s v="New York"/>
    <x v="2"/>
    <x v="4"/>
    <n v="56"/>
    <n v="2.84"/>
    <x v="141"/>
  </r>
  <r>
    <s v="ID07424"/>
    <d v="2022-08-08T00:00:00"/>
    <s v="East"/>
    <s v="New York"/>
    <x v="0"/>
    <x v="0"/>
    <n v="24"/>
    <n v="1.7699999999999998"/>
    <x v="142"/>
  </r>
  <r>
    <s v="ID07425"/>
    <d v="2022-08-11T00:00:00"/>
    <s v="East"/>
    <s v="New York"/>
    <x v="1"/>
    <x v="1"/>
    <n v="30"/>
    <n v="3.49"/>
    <x v="73"/>
  </r>
  <r>
    <s v="ID07431"/>
    <d v="2022-08-29T00:00:00"/>
    <s v="East"/>
    <s v="New York"/>
    <x v="0"/>
    <x v="5"/>
    <n v="75"/>
    <n v="1.87"/>
    <x v="91"/>
  </r>
  <r>
    <s v="ID07432"/>
    <d v="2022-09-01T00:00:00"/>
    <s v="East"/>
    <s v="New York"/>
    <x v="2"/>
    <x v="4"/>
    <n v="74"/>
    <n v="2.84"/>
    <x v="143"/>
  </r>
  <r>
    <s v="ID07438"/>
    <d v="2022-09-19T00:00:00"/>
    <s v="East"/>
    <s v="New York"/>
    <x v="2"/>
    <x v="2"/>
    <n v="110"/>
    <n v="2.1800000000000002"/>
    <x v="144"/>
  </r>
  <r>
    <s v="ID07439"/>
    <d v="2022-09-22T00:00:00"/>
    <s v="East"/>
    <s v="New York"/>
    <x v="2"/>
    <x v="3"/>
    <n v="65"/>
    <n v="1.8699999999999999"/>
    <x v="113"/>
  </r>
  <r>
    <s v="ID07446"/>
    <d v="2022-10-13T00:00:00"/>
    <s v="East"/>
    <s v="New York"/>
    <x v="2"/>
    <x v="2"/>
    <n v="224"/>
    <n v="2.1800000000000002"/>
    <x v="145"/>
  </r>
  <r>
    <s v="ID07447"/>
    <d v="2022-10-16T00:00:00"/>
    <s v="East"/>
    <s v="New York"/>
    <x v="0"/>
    <x v="0"/>
    <n v="141"/>
    <n v="1.77"/>
    <x v="146"/>
  </r>
  <r>
    <s v="ID07448"/>
    <d v="2022-10-19T00:00:00"/>
    <s v="East"/>
    <s v="New York"/>
    <x v="1"/>
    <x v="1"/>
    <n v="32"/>
    <n v="3.49"/>
    <x v="147"/>
  </r>
  <r>
    <s v="ID07455"/>
    <d v="2022-11-09T00:00:00"/>
    <s v="East"/>
    <s v="New York"/>
    <x v="0"/>
    <x v="0"/>
    <n v="90"/>
    <n v="1.77"/>
    <x v="109"/>
  </r>
  <r>
    <s v="ID07462"/>
    <d v="2022-11-30T00:00:00"/>
    <s v="East"/>
    <s v="New York"/>
    <x v="0"/>
    <x v="0"/>
    <n v="92"/>
    <n v="1.77"/>
    <x v="148"/>
  </r>
  <r>
    <s v="ID07470"/>
    <d v="2022-12-24T00:00:00"/>
    <s v="East"/>
    <s v="New York"/>
    <x v="2"/>
    <x v="2"/>
    <n v="237"/>
    <n v="2.1799999999999997"/>
    <x v="149"/>
  </r>
  <r>
    <s v="ID07471"/>
    <d v="2022-12-27T00:00:00"/>
    <s v="East"/>
    <s v="New York"/>
    <x v="2"/>
    <x v="3"/>
    <n v="65"/>
    <n v="1.8699999999999999"/>
    <x v="113"/>
  </r>
  <r>
    <s v="ID07478"/>
    <d v="2023-01-17T00:00:00"/>
    <s v="East"/>
    <s v="New York"/>
    <x v="0"/>
    <x v="0"/>
    <n v="102"/>
    <n v="1.77"/>
    <x v="150"/>
  </r>
  <r>
    <s v="ID07479"/>
    <d v="2023-01-20T00:00:00"/>
    <s v="East"/>
    <s v="New York"/>
    <x v="1"/>
    <x v="1"/>
    <n v="31"/>
    <n v="3.4899999999999998"/>
    <x v="151"/>
  </r>
  <r>
    <s v="ID07486"/>
    <d v="2023-02-10T00:00:00"/>
    <s v="East"/>
    <s v="New York"/>
    <x v="0"/>
    <x v="0"/>
    <n v="34"/>
    <n v="1.77"/>
    <x v="117"/>
  </r>
  <r>
    <s v="ID07487"/>
    <d v="2023-02-13T00:00:00"/>
    <s v="East"/>
    <s v="New York"/>
    <x v="3"/>
    <x v="6"/>
    <n v="21"/>
    <n v="1.6800000000000002"/>
    <x v="152"/>
  </r>
  <r>
    <s v="ID07493"/>
    <d v="2023-03-02T00:00:00"/>
    <s v="East"/>
    <s v="New York"/>
    <x v="0"/>
    <x v="5"/>
    <n v="68"/>
    <n v="1.8699999999999999"/>
    <x v="153"/>
  </r>
  <r>
    <s v="ID07494"/>
    <d v="2023-03-05T00:00:00"/>
    <s v="East"/>
    <s v="New York"/>
    <x v="2"/>
    <x v="4"/>
    <n v="97"/>
    <n v="2.8400000000000003"/>
    <x v="39"/>
  </r>
  <r>
    <s v="ID07501"/>
    <d v="2023-03-26T00:00:00"/>
    <s v="East"/>
    <s v="New York"/>
    <x v="0"/>
    <x v="5"/>
    <n v="57"/>
    <n v="1.87"/>
    <x v="154"/>
  </r>
  <r>
    <s v="ID07502"/>
    <d v="2023-03-29T00:00:00"/>
    <s v="East"/>
    <s v="New York"/>
    <x v="2"/>
    <x v="4"/>
    <n v="65"/>
    <n v="2.84"/>
    <x v="155"/>
  </r>
  <r>
    <s v="ID07508"/>
    <d v="2023-04-16T00:00:00"/>
    <s v="East"/>
    <s v="New York"/>
    <x v="0"/>
    <x v="0"/>
    <n v="48"/>
    <n v="1.7699999999999998"/>
    <x v="14"/>
  </r>
  <r>
    <s v="ID07509"/>
    <d v="2023-04-19T00:00:00"/>
    <s v="East"/>
    <s v="New York"/>
    <x v="3"/>
    <x v="6"/>
    <n v="24"/>
    <n v="1.68"/>
    <x v="48"/>
  </r>
  <r>
    <s v="ID07515"/>
    <d v="2023-05-07T00:00:00"/>
    <s v="East"/>
    <s v="New York"/>
    <x v="0"/>
    <x v="5"/>
    <n v="47"/>
    <n v="1.87"/>
    <x v="156"/>
  </r>
  <r>
    <s v="ID07516"/>
    <d v="2023-05-10T00:00:00"/>
    <s v="East"/>
    <s v="New York"/>
    <x v="2"/>
    <x v="4"/>
    <n v="33"/>
    <n v="2.84"/>
    <x v="84"/>
  </r>
  <r>
    <s v="ID07521"/>
    <d v="2023-05-25T00:00:00"/>
    <s v="East"/>
    <s v="New York"/>
    <x v="0"/>
    <x v="0"/>
    <n v="84"/>
    <n v="1.77"/>
    <x v="157"/>
  </r>
  <r>
    <s v="ID07528"/>
    <d v="2023-06-15T00:00:00"/>
    <s v="East"/>
    <s v="New York"/>
    <x v="0"/>
    <x v="5"/>
    <n v="38"/>
    <n v="1.87"/>
    <x v="59"/>
  </r>
  <r>
    <s v="ID07529"/>
    <d v="2023-06-18T00:00:00"/>
    <s v="East"/>
    <s v="New York"/>
    <x v="2"/>
    <x v="4"/>
    <n v="40"/>
    <n v="2.84"/>
    <x v="158"/>
  </r>
  <r>
    <s v="ID07536"/>
    <d v="2023-07-09T00:00:00"/>
    <s v="East"/>
    <s v="New York"/>
    <x v="2"/>
    <x v="2"/>
    <n v="37"/>
    <n v="2.1799999999999997"/>
    <x v="159"/>
  </r>
  <r>
    <s v="ID07537"/>
    <d v="2023-07-12T00:00:00"/>
    <s v="East"/>
    <s v="New York"/>
    <x v="2"/>
    <x v="3"/>
    <n v="40"/>
    <n v="1.8699999999999999"/>
    <x v="160"/>
  </r>
  <r>
    <s v="ID07544"/>
    <d v="2023-08-02T00:00:00"/>
    <s v="East"/>
    <s v="New York"/>
    <x v="0"/>
    <x v="0"/>
    <n v="71"/>
    <n v="1.77"/>
    <x v="161"/>
  </r>
  <r>
    <s v="ID07550"/>
    <d v="2023-08-20T00:00:00"/>
    <s v="East"/>
    <s v="New York"/>
    <x v="0"/>
    <x v="5"/>
    <n v="39"/>
    <n v="1.87"/>
    <x v="162"/>
  </r>
  <r>
    <s v="ID07551"/>
    <d v="2023-08-23T00:00:00"/>
    <s v="East"/>
    <s v="New York"/>
    <x v="2"/>
    <x v="4"/>
    <n v="41"/>
    <n v="2.84"/>
    <x v="163"/>
  </r>
  <r>
    <s v="ID07558"/>
    <d v="2023-09-13T00:00:00"/>
    <s v="East"/>
    <s v="New York"/>
    <x v="0"/>
    <x v="0"/>
    <n v="30"/>
    <n v="1.77"/>
    <x v="99"/>
  </r>
  <r>
    <s v="ID07559"/>
    <d v="2023-09-16T00:00:00"/>
    <s v="East"/>
    <s v="New York"/>
    <x v="3"/>
    <x v="6"/>
    <n v="20"/>
    <n v="1.6800000000000002"/>
    <x v="164"/>
  </r>
  <r>
    <s v="ID07566"/>
    <d v="2023-10-07T00:00:00"/>
    <s v="East"/>
    <s v="New York"/>
    <x v="2"/>
    <x v="2"/>
    <n v="175"/>
    <n v="2.1800000000000002"/>
    <x v="165"/>
  </r>
  <r>
    <s v="ID07567"/>
    <d v="2023-10-10T00:00:00"/>
    <s v="East"/>
    <s v="New York"/>
    <x v="2"/>
    <x v="3"/>
    <n v="23"/>
    <n v="1.8699999999999999"/>
    <x v="166"/>
  </r>
  <r>
    <s v="ID07573"/>
    <d v="2023-10-28T00:00:00"/>
    <s v="East"/>
    <s v="New York"/>
    <x v="0"/>
    <x v="5"/>
    <n v="57"/>
    <n v="1.87"/>
    <x v="154"/>
  </r>
  <r>
    <s v="ID07574"/>
    <d v="2023-10-31T00:00:00"/>
    <s v="East"/>
    <s v="New York"/>
    <x v="3"/>
    <x v="6"/>
    <n v="25"/>
    <n v="1.68"/>
    <x v="167"/>
  </r>
  <r>
    <s v="ID07579"/>
    <d v="2023-11-15T00:00:00"/>
    <s v="East"/>
    <s v="New York"/>
    <x v="2"/>
    <x v="2"/>
    <n v="146"/>
    <n v="2.1799999999999997"/>
    <x v="168"/>
  </r>
  <r>
    <s v="ID07580"/>
    <d v="2023-11-18T00:00:00"/>
    <s v="East"/>
    <s v="New York"/>
    <x v="2"/>
    <x v="3"/>
    <n v="34"/>
    <n v="1.8699999999999999"/>
    <x v="104"/>
  </r>
  <r>
    <s v="ID07587"/>
    <d v="2023-12-09T00:00:00"/>
    <s v="East"/>
    <s v="New York"/>
    <x v="0"/>
    <x v="0"/>
    <n v="38"/>
    <n v="1.7700000000000002"/>
    <x v="132"/>
  </r>
  <r>
    <s v="ID07588"/>
    <d v="2023-12-12T00:00:00"/>
    <s v="East"/>
    <s v="New York"/>
    <x v="1"/>
    <x v="1"/>
    <n v="25"/>
    <n v="3.49"/>
    <x v="169"/>
  </r>
  <r>
    <s v="ID07372"/>
    <d v="2022-03-05T00:00:00"/>
    <s v="West"/>
    <s v="San Diego"/>
    <x v="2"/>
    <x v="4"/>
    <n v="30"/>
    <n v="2.8400000000000003"/>
    <x v="170"/>
  </r>
  <r>
    <s v="ID07378"/>
    <d v="2022-03-23T00:00:00"/>
    <s v="West"/>
    <s v="San Diego"/>
    <x v="2"/>
    <x v="3"/>
    <n v="39"/>
    <n v="1.87"/>
    <x v="162"/>
  </r>
  <r>
    <s v="ID07385"/>
    <d v="2022-04-13T00:00:00"/>
    <s v="West"/>
    <s v="San Diego"/>
    <x v="3"/>
    <x v="6"/>
    <n v="28"/>
    <n v="1.68"/>
    <x v="90"/>
  </r>
  <r>
    <s v="ID07391"/>
    <d v="2022-05-01T00:00:00"/>
    <s v="West"/>
    <s v="San Diego"/>
    <x v="2"/>
    <x v="3"/>
    <n v="63"/>
    <n v="1.87"/>
    <x v="171"/>
  </r>
  <r>
    <s v="ID07398"/>
    <d v="2022-05-22T00:00:00"/>
    <s v="West"/>
    <s v="San Diego"/>
    <x v="2"/>
    <x v="3"/>
    <n v="55"/>
    <n v="1.8699999999999999"/>
    <x v="172"/>
  </r>
  <r>
    <s v="ID07404"/>
    <d v="2022-06-09T00:00:00"/>
    <s v="West"/>
    <s v="San Diego"/>
    <x v="0"/>
    <x v="0"/>
    <n v="42"/>
    <n v="1.77"/>
    <x v="173"/>
  </r>
  <r>
    <s v="ID07405"/>
    <d v="2022-06-12T00:00:00"/>
    <s v="West"/>
    <s v="San Diego"/>
    <x v="1"/>
    <x v="1"/>
    <n v="20"/>
    <n v="3.4899999999999998"/>
    <x v="78"/>
  </r>
  <r>
    <s v="ID07412"/>
    <d v="2022-07-03T00:00:00"/>
    <s v="West"/>
    <s v="San Diego"/>
    <x v="0"/>
    <x v="0"/>
    <n v="52"/>
    <n v="1.77"/>
    <x v="174"/>
  </r>
  <r>
    <s v="ID07413"/>
    <d v="2022-07-06T00:00:00"/>
    <s v="West"/>
    <s v="San Diego"/>
    <x v="1"/>
    <x v="1"/>
    <n v="28"/>
    <n v="3.4899999999999998"/>
    <x v="7"/>
  </r>
  <r>
    <s v="ID07419"/>
    <d v="2022-07-24T00:00:00"/>
    <s v="West"/>
    <s v="San Diego"/>
    <x v="0"/>
    <x v="5"/>
    <n v="51"/>
    <n v="1.87"/>
    <x v="175"/>
  </r>
  <r>
    <s v="ID07420"/>
    <d v="2022-07-27T00:00:00"/>
    <s v="West"/>
    <s v="San Diego"/>
    <x v="3"/>
    <x v="6"/>
    <n v="31"/>
    <n v="1.68"/>
    <x v="176"/>
  </r>
  <r>
    <s v="ID07426"/>
    <d v="2022-08-14T00:00:00"/>
    <s v="West"/>
    <s v="San Diego"/>
    <x v="2"/>
    <x v="3"/>
    <n v="70"/>
    <n v="1.87"/>
    <x v="177"/>
  </r>
  <r>
    <s v="ID07433"/>
    <d v="2022-09-04T00:00:00"/>
    <s v="West"/>
    <s v="San Diego"/>
    <x v="0"/>
    <x v="0"/>
    <n v="45"/>
    <n v="1.77"/>
    <x v="178"/>
  </r>
  <r>
    <s v="ID07440"/>
    <d v="2022-09-25T00:00:00"/>
    <s v="West"/>
    <s v="San Diego"/>
    <x v="0"/>
    <x v="5"/>
    <n v="33"/>
    <n v="1.87"/>
    <x v="179"/>
  </r>
  <r>
    <s v="ID07449"/>
    <d v="2022-10-22T00:00:00"/>
    <s v="West"/>
    <s v="San Diego"/>
    <x v="0"/>
    <x v="0"/>
    <n v="20"/>
    <n v="1.77"/>
    <x v="87"/>
  </r>
  <r>
    <s v="ID07456"/>
    <d v="2022-11-12T00:00:00"/>
    <s v="West"/>
    <s v="San Diego"/>
    <x v="2"/>
    <x v="2"/>
    <n v="103"/>
    <n v="2.1799999999999997"/>
    <x v="180"/>
  </r>
  <r>
    <s v="ID07457"/>
    <d v="2022-11-15T00:00:00"/>
    <s v="West"/>
    <s v="San Diego"/>
    <x v="2"/>
    <x v="4"/>
    <n v="32"/>
    <n v="2.84"/>
    <x v="181"/>
  </r>
  <r>
    <s v="ID07463"/>
    <d v="2022-12-03T00:00:00"/>
    <s v="West"/>
    <s v="San Diego"/>
    <x v="2"/>
    <x v="2"/>
    <n v="139"/>
    <n v="2.1799999999999997"/>
    <x v="76"/>
  </r>
  <r>
    <s v="ID07464"/>
    <d v="2022-12-06T00:00:00"/>
    <s v="West"/>
    <s v="San Diego"/>
    <x v="2"/>
    <x v="4"/>
    <n v="29"/>
    <n v="2.84"/>
    <x v="182"/>
  </r>
  <r>
    <s v="ID07472"/>
    <d v="2022-12-30T00:00:00"/>
    <s v="West"/>
    <s v="San Diego"/>
    <x v="2"/>
    <x v="2"/>
    <n v="83"/>
    <n v="2.1800000000000002"/>
    <x v="183"/>
  </r>
  <r>
    <s v="ID07480"/>
    <d v="2023-01-23T00:00:00"/>
    <s v="West"/>
    <s v="San Diego"/>
    <x v="0"/>
    <x v="0"/>
    <n v="56"/>
    <n v="1.77"/>
    <x v="184"/>
  </r>
  <r>
    <s v="ID07488"/>
    <d v="2023-02-16T00:00:00"/>
    <s v="West"/>
    <s v="San Diego"/>
    <x v="2"/>
    <x v="4"/>
    <n v="29"/>
    <n v="2.84"/>
    <x v="182"/>
  </r>
  <r>
    <s v="ID07495"/>
    <d v="2023-03-08T00:00:00"/>
    <s v="West"/>
    <s v="San Diego"/>
    <x v="0"/>
    <x v="5"/>
    <n v="86"/>
    <n v="1.8699999999999999"/>
    <x v="85"/>
  </r>
  <r>
    <s v="ID07496"/>
    <d v="2023-03-11T00:00:00"/>
    <s v="West"/>
    <s v="San Diego"/>
    <x v="3"/>
    <x v="6"/>
    <n v="41"/>
    <n v="1.68"/>
    <x v="185"/>
  </r>
  <r>
    <s v="ID07503"/>
    <d v="2023-04-01T00:00:00"/>
    <s v="West"/>
    <s v="San Diego"/>
    <x v="0"/>
    <x v="0"/>
    <n v="118"/>
    <n v="1.77"/>
    <x v="186"/>
  </r>
  <r>
    <s v="ID07510"/>
    <d v="2023-04-22T00:00:00"/>
    <s v="West"/>
    <s v="San Diego"/>
    <x v="2"/>
    <x v="3"/>
    <n v="67"/>
    <n v="1.87"/>
    <x v="187"/>
  </r>
  <r>
    <s v="ID07517"/>
    <d v="2023-05-13T00:00:00"/>
    <s v="West"/>
    <s v="San Diego"/>
    <x v="2"/>
    <x v="3"/>
    <n v="82"/>
    <n v="1.87"/>
    <x v="126"/>
  </r>
  <r>
    <s v="ID07522"/>
    <d v="2023-05-28T00:00:00"/>
    <s v="West"/>
    <s v="San Diego"/>
    <x v="2"/>
    <x v="2"/>
    <n v="36"/>
    <n v="2.1800000000000002"/>
    <x v="5"/>
  </r>
  <r>
    <s v="ID07523"/>
    <d v="2023-05-31T00:00:00"/>
    <s v="West"/>
    <s v="San Diego"/>
    <x v="2"/>
    <x v="4"/>
    <n v="44"/>
    <n v="2.84"/>
    <x v="125"/>
  </r>
  <r>
    <s v="ID07530"/>
    <d v="2023-06-21T00:00:00"/>
    <s v="West"/>
    <s v="San Diego"/>
    <x v="0"/>
    <x v="0"/>
    <n v="41"/>
    <n v="1.7699999999999998"/>
    <x v="188"/>
  </r>
  <r>
    <s v="ID07538"/>
    <d v="2023-07-15T00:00:00"/>
    <s v="West"/>
    <s v="San Diego"/>
    <x v="0"/>
    <x v="5"/>
    <n v="26"/>
    <n v="1.8699999999999999"/>
    <x v="189"/>
  </r>
  <r>
    <s v="ID07545"/>
    <d v="2023-08-05T00:00:00"/>
    <s v="West"/>
    <s v="San Diego"/>
    <x v="2"/>
    <x v="2"/>
    <n v="90"/>
    <n v="2.1799999999999997"/>
    <x v="190"/>
  </r>
  <r>
    <s v="ID07546"/>
    <d v="2023-08-08T00:00:00"/>
    <s v="West"/>
    <s v="San Diego"/>
    <x v="2"/>
    <x v="4"/>
    <n v="38"/>
    <n v="2.84"/>
    <x v="191"/>
  </r>
  <r>
    <s v="ID07552"/>
    <d v="2023-08-26T00:00:00"/>
    <s v="West"/>
    <s v="San Diego"/>
    <x v="0"/>
    <x v="0"/>
    <n v="41"/>
    <n v="1.7699999999999998"/>
    <x v="188"/>
  </r>
  <r>
    <s v="ID07560"/>
    <d v="2023-09-19T00:00:00"/>
    <s v="West"/>
    <s v="San Diego"/>
    <x v="0"/>
    <x v="0"/>
    <n v="49"/>
    <n v="1.77"/>
    <x v="192"/>
  </r>
  <r>
    <s v="ID07568"/>
    <d v="2023-10-13T00:00:00"/>
    <s v="West"/>
    <s v="San Diego"/>
    <x v="0"/>
    <x v="0"/>
    <n v="40"/>
    <n v="1.77"/>
    <x v="95"/>
  </r>
  <r>
    <s v="ID07575"/>
    <d v="2023-11-03T00:00:00"/>
    <s v="West"/>
    <s v="San Diego"/>
    <x v="2"/>
    <x v="3"/>
    <n v="24"/>
    <n v="1.87"/>
    <x v="193"/>
  </r>
  <r>
    <s v="ID07581"/>
    <d v="2023-11-21T00:00:00"/>
    <s v="West"/>
    <s v="San Diego"/>
    <x v="0"/>
    <x v="0"/>
    <n v="20"/>
    <n v="1.77"/>
    <x v="87"/>
  </r>
  <r>
    <s v="ID07589"/>
    <d v="2023-12-15T00:00:00"/>
    <s v="West"/>
    <s v="San Diego"/>
    <x v="2"/>
    <x v="3"/>
    <n v="96"/>
    <n v="1.87"/>
    <x v="194"/>
  </r>
</pivotCacheRecords>
</file>

<file path=xl/pivotCache/pivotCacheRecords4.xml><?xml version="1.0" encoding="utf-8"?>
<pivotCacheRecords xmlns="http://schemas.openxmlformats.org/spreadsheetml/2006/main" xmlns:r="http://schemas.openxmlformats.org/officeDocument/2006/relationships" count="244">
  <r>
    <s v="ID07351"/>
    <d v="2022-01-01T00:00:00"/>
    <s v="East"/>
    <s v="Boston"/>
    <x v="0"/>
    <x v="0"/>
    <n v="33"/>
    <n v="1.7699999999999998"/>
    <x v="0"/>
  </r>
  <r>
    <s v="ID07352"/>
    <d v="2022-01-04T00:00:00"/>
    <s v="East"/>
    <s v="Boston"/>
    <x v="1"/>
    <x v="1"/>
    <n v="100"/>
    <n v="3.4899999999999998"/>
    <x v="1"/>
  </r>
  <r>
    <s v="ID07355"/>
    <d v="2022-01-13T00:00:00"/>
    <s v="East"/>
    <s v="Boston"/>
    <x v="2"/>
    <x v="2"/>
    <n v="38"/>
    <n v="2.1800000000000002"/>
    <x v="2"/>
  </r>
  <r>
    <s v="ID07356"/>
    <d v="2022-01-16T00:00:00"/>
    <s v="East"/>
    <s v="Boston"/>
    <x v="0"/>
    <x v="0"/>
    <n v="54"/>
    <n v="1.77"/>
    <x v="3"/>
  </r>
  <r>
    <s v="ID07357"/>
    <d v="2022-01-19T00:00:00"/>
    <s v="East"/>
    <s v="Boston"/>
    <x v="1"/>
    <x v="1"/>
    <n v="149"/>
    <n v="3.4899999999999998"/>
    <x v="4"/>
  </r>
  <r>
    <s v="ID07361"/>
    <d v="2022-01-31T00:00:00"/>
    <s v="East"/>
    <s v="Boston"/>
    <x v="2"/>
    <x v="2"/>
    <n v="36"/>
    <n v="2.1800000000000002"/>
    <x v="5"/>
  </r>
  <r>
    <s v="ID07362"/>
    <d v="2022-02-03T00:00:00"/>
    <s v="East"/>
    <s v="Boston"/>
    <x v="2"/>
    <x v="3"/>
    <n v="31"/>
    <n v="1.8699999999999999"/>
    <x v="6"/>
  </r>
  <r>
    <s v="ID07363"/>
    <d v="2022-02-06T00:00:00"/>
    <s v="East"/>
    <s v="Boston"/>
    <x v="1"/>
    <x v="1"/>
    <n v="28"/>
    <n v="3.4899999999999998"/>
    <x v="7"/>
  </r>
  <r>
    <s v="ID07367"/>
    <d v="2022-02-18T00:00:00"/>
    <s v="East"/>
    <s v="Boston"/>
    <x v="2"/>
    <x v="2"/>
    <n v="43"/>
    <n v="2.1799999999999997"/>
    <x v="8"/>
  </r>
  <r>
    <s v="ID07368"/>
    <d v="2022-02-21T00:00:00"/>
    <s v="East"/>
    <s v="Boston"/>
    <x v="2"/>
    <x v="4"/>
    <n v="123"/>
    <n v="2.84"/>
    <x v="9"/>
  </r>
  <r>
    <s v="ID07373"/>
    <d v="2022-03-08T00:00:00"/>
    <s v="East"/>
    <s v="Boston"/>
    <x v="0"/>
    <x v="0"/>
    <n v="61"/>
    <n v="1.77"/>
    <x v="10"/>
  </r>
  <r>
    <s v="ID07374"/>
    <d v="2022-03-11T00:00:00"/>
    <s v="East"/>
    <s v="Boston"/>
    <x v="1"/>
    <x v="1"/>
    <n v="40"/>
    <n v="3.4899999999999998"/>
    <x v="11"/>
  </r>
  <r>
    <s v="ID07379"/>
    <d v="2022-03-26T00:00:00"/>
    <s v="East"/>
    <s v="Boston"/>
    <x v="0"/>
    <x v="5"/>
    <n v="103"/>
    <n v="1.87"/>
    <x v="12"/>
  </r>
  <r>
    <s v="ID07380"/>
    <d v="2022-03-29T00:00:00"/>
    <s v="East"/>
    <s v="Boston"/>
    <x v="2"/>
    <x v="4"/>
    <n v="193"/>
    <n v="2.84"/>
    <x v="13"/>
  </r>
  <r>
    <s v="ID07386"/>
    <d v="2022-04-16T00:00:00"/>
    <s v="East"/>
    <s v="Boston"/>
    <x v="0"/>
    <x v="0"/>
    <n v="48"/>
    <n v="1.7699999999999998"/>
    <x v="14"/>
  </r>
  <r>
    <s v="ID07387"/>
    <d v="2022-04-19T00:00:00"/>
    <s v="East"/>
    <s v="Boston"/>
    <x v="3"/>
    <x v="6"/>
    <n v="134"/>
    <n v="1.68"/>
    <x v="15"/>
  </r>
  <r>
    <s v="ID07392"/>
    <d v="2022-05-04T00:00:00"/>
    <s v="East"/>
    <s v="Boston"/>
    <x v="0"/>
    <x v="5"/>
    <n v="105"/>
    <n v="1.8699999999999999"/>
    <x v="16"/>
  </r>
  <r>
    <s v="ID07393"/>
    <d v="2022-05-07T00:00:00"/>
    <s v="East"/>
    <s v="Boston"/>
    <x v="2"/>
    <x v="4"/>
    <n v="138"/>
    <n v="2.8400000000000003"/>
    <x v="17"/>
  </r>
  <r>
    <s v="ID07399"/>
    <d v="2022-05-25T00:00:00"/>
    <s v="East"/>
    <s v="Boston"/>
    <x v="2"/>
    <x v="2"/>
    <n v="27"/>
    <n v="2.1800000000000002"/>
    <x v="18"/>
  </r>
  <r>
    <s v="ID07400"/>
    <d v="2022-05-28T00:00:00"/>
    <s v="East"/>
    <s v="Boston"/>
    <x v="0"/>
    <x v="0"/>
    <n v="58"/>
    <n v="1.77"/>
    <x v="19"/>
  </r>
  <r>
    <s v="ID07401"/>
    <d v="2022-05-31T00:00:00"/>
    <s v="East"/>
    <s v="Boston"/>
    <x v="1"/>
    <x v="1"/>
    <n v="33"/>
    <n v="3.49"/>
    <x v="20"/>
  </r>
  <r>
    <s v="ID07406"/>
    <d v="2022-06-15T00:00:00"/>
    <s v="East"/>
    <s v="Boston"/>
    <x v="0"/>
    <x v="0"/>
    <n v="75"/>
    <n v="1.77"/>
    <x v="21"/>
  </r>
  <r>
    <s v="ID07407"/>
    <d v="2022-06-18T00:00:00"/>
    <s v="East"/>
    <s v="Boston"/>
    <x v="1"/>
    <x v="1"/>
    <n v="38"/>
    <n v="3.49"/>
    <x v="22"/>
  </r>
  <r>
    <s v="ID07414"/>
    <d v="2022-07-09T00:00:00"/>
    <s v="East"/>
    <s v="Boston"/>
    <x v="0"/>
    <x v="0"/>
    <n v="136"/>
    <n v="1.77"/>
    <x v="23"/>
  </r>
  <r>
    <s v="ID07415"/>
    <d v="2022-07-12T00:00:00"/>
    <s v="East"/>
    <s v="Boston"/>
    <x v="1"/>
    <x v="1"/>
    <n v="42"/>
    <n v="3.49"/>
    <x v="24"/>
  </r>
  <r>
    <s v="ID07421"/>
    <d v="2022-07-30T00:00:00"/>
    <s v="East"/>
    <s v="Boston"/>
    <x v="0"/>
    <x v="5"/>
    <n v="56"/>
    <n v="1.8699999999999999"/>
    <x v="25"/>
  </r>
  <r>
    <s v="ID07422"/>
    <d v="2022-08-02T00:00:00"/>
    <s v="East"/>
    <s v="Boston"/>
    <x v="2"/>
    <x v="4"/>
    <n v="137"/>
    <n v="2.84"/>
    <x v="26"/>
  </r>
  <r>
    <s v="ID07427"/>
    <d v="2022-08-17T00:00:00"/>
    <s v="East"/>
    <s v="Boston"/>
    <x v="2"/>
    <x v="2"/>
    <n v="31"/>
    <n v="2.1800000000000002"/>
    <x v="27"/>
  </r>
  <r>
    <s v="ID07428"/>
    <d v="2022-08-20T00:00:00"/>
    <s v="East"/>
    <s v="Boston"/>
    <x v="0"/>
    <x v="0"/>
    <n v="109"/>
    <n v="1.77"/>
    <x v="28"/>
  </r>
  <r>
    <s v="ID07429"/>
    <d v="2022-08-23T00:00:00"/>
    <s v="East"/>
    <s v="Boston"/>
    <x v="1"/>
    <x v="1"/>
    <n v="21"/>
    <n v="3.49"/>
    <x v="29"/>
  </r>
  <r>
    <s v="ID07434"/>
    <d v="2022-09-07T00:00:00"/>
    <s v="East"/>
    <s v="Boston"/>
    <x v="2"/>
    <x v="2"/>
    <n v="28"/>
    <n v="2.1800000000000002"/>
    <x v="30"/>
  </r>
  <r>
    <s v="ID07435"/>
    <d v="2022-09-10T00:00:00"/>
    <s v="East"/>
    <s v="Boston"/>
    <x v="0"/>
    <x v="0"/>
    <n v="143"/>
    <n v="1.77"/>
    <x v="31"/>
  </r>
  <r>
    <s v="ID07436"/>
    <d v="2022-09-13T00:00:00"/>
    <s v="East"/>
    <s v="Boston"/>
    <x v="3"/>
    <x v="7"/>
    <n v="27"/>
    <n v="3.15"/>
    <x v="32"/>
  </r>
  <r>
    <s v="ID07441"/>
    <d v="2022-09-28T00:00:00"/>
    <s v="East"/>
    <s v="Boston"/>
    <x v="2"/>
    <x v="2"/>
    <n v="81"/>
    <n v="2.1800000000000002"/>
    <x v="33"/>
  </r>
  <r>
    <s v="ID07442"/>
    <d v="2022-10-01T00:00:00"/>
    <s v="East"/>
    <s v="Boston"/>
    <x v="0"/>
    <x v="0"/>
    <n v="77"/>
    <n v="1.7699999999999998"/>
    <x v="34"/>
  </r>
  <r>
    <s v="ID07443"/>
    <d v="2022-10-04T00:00:00"/>
    <s v="East"/>
    <s v="Boston"/>
    <x v="1"/>
    <x v="1"/>
    <n v="38"/>
    <n v="3.49"/>
    <x v="22"/>
  </r>
  <r>
    <s v="ID07450"/>
    <d v="2022-10-25T00:00:00"/>
    <s v="East"/>
    <s v="Boston"/>
    <x v="2"/>
    <x v="2"/>
    <n v="40"/>
    <n v="2.1800000000000002"/>
    <x v="35"/>
  </r>
  <r>
    <s v="ID07451"/>
    <d v="2022-10-28T00:00:00"/>
    <s v="East"/>
    <s v="Boston"/>
    <x v="2"/>
    <x v="3"/>
    <n v="49"/>
    <n v="1.8699999999999999"/>
    <x v="36"/>
  </r>
  <r>
    <s v="ID07452"/>
    <d v="2022-10-31T00:00:00"/>
    <s v="East"/>
    <s v="Boston"/>
    <x v="1"/>
    <x v="1"/>
    <n v="46"/>
    <n v="3.4899999999999998"/>
    <x v="37"/>
  </r>
  <r>
    <s v="ID07458"/>
    <d v="2022-11-18T00:00:00"/>
    <s v="East"/>
    <s v="Boston"/>
    <x v="0"/>
    <x v="5"/>
    <n v="66"/>
    <n v="1.87"/>
    <x v="38"/>
  </r>
  <r>
    <s v="ID07459"/>
    <d v="2022-11-21T00:00:00"/>
    <s v="East"/>
    <s v="Boston"/>
    <x v="2"/>
    <x v="4"/>
    <n v="97"/>
    <n v="2.8400000000000003"/>
    <x v="39"/>
  </r>
  <r>
    <s v="ID07465"/>
    <d v="2022-12-09T00:00:00"/>
    <s v="East"/>
    <s v="Boston"/>
    <x v="0"/>
    <x v="8"/>
    <n v="30"/>
    <n v="2.27"/>
    <x v="40"/>
  </r>
  <r>
    <s v="ID07466"/>
    <d v="2022-12-12T00:00:00"/>
    <s v="East"/>
    <s v="Boston"/>
    <x v="2"/>
    <x v="3"/>
    <n v="36"/>
    <n v="1.8699999999999999"/>
    <x v="41"/>
  </r>
  <r>
    <s v="ID07467"/>
    <d v="2022-12-15T00:00:00"/>
    <s v="East"/>
    <s v="Boston"/>
    <x v="1"/>
    <x v="1"/>
    <n v="41"/>
    <n v="3.49"/>
    <x v="42"/>
  </r>
  <r>
    <s v="ID07473"/>
    <d v="2023-01-02T00:00:00"/>
    <s v="East"/>
    <s v="Boston"/>
    <x v="2"/>
    <x v="2"/>
    <n v="32"/>
    <n v="2.1800000000000002"/>
    <x v="43"/>
  </r>
  <r>
    <s v="ID07474"/>
    <d v="2023-01-05T00:00:00"/>
    <s v="East"/>
    <s v="Boston"/>
    <x v="0"/>
    <x v="0"/>
    <n v="63"/>
    <n v="1.77"/>
    <x v="44"/>
  </r>
  <r>
    <s v="ID07475"/>
    <d v="2023-01-08T00:00:00"/>
    <s v="East"/>
    <s v="Boston"/>
    <x v="3"/>
    <x v="7"/>
    <n v="29"/>
    <n v="3.15"/>
    <x v="45"/>
  </r>
  <r>
    <s v="ID07481"/>
    <d v="2023-01-26T00:00:00"/>
    <s v="East"/>
    <s v="Boston"/>
    <x v="2"/>
    <x v="2"/>
    <n v="52"/>
    <n v="2.1800000000000002"/>
    <x v="46"/>
  </r>
  <r>
    <s v="ID07482"/>
    <d v="2023-01-29T00:00:00"/>
    <s v="East"/>
    <s v="Boston"/>
    <x v="0"/>
    <x v="0"/>
    <n v="51"/>
    <n v="1.77"/>
    <x v="47"/>
  </r>
  <r>
    <s v="ID07483"/>
    <d v="2023-02-01T00:00:00"/>
    <s v="East"/>
    <s v="Boston"/>
    <x v="3"/>
    <x v="6"/>
    <n v="24"/>
    <n v="1.68"/>
    <x v="48"/>
  </r>
  <r>
    <s v="ID07489"/>
    <d v="2023-02-19T00:00:00"/>
    <s v="East"/>
    <s v="Boston"/>
    <x v="0"/>
    <x v="0"/>
    <n v="68"/>
    <n v="1.77"/>
    <x v="49"/>
  </r>
  <r>
    <s v="ID07490"/>
    <d v="2023-02-22T00:00:00"/>
    <s v="East"/>
    <s v="Boston"/>
    <x v="3"/>
    <x v="7"/>
    <n v="31"/>
    <n v="3.1500000000000004"/>
    <x v="50"/>
  </r>
  <r>
    <s v="ID07497"/>
    <d v="2023-03-14T00:00:00"/>
    <s v="East"/>
    <s v="Boston"/>
    <x v="0"/>
    <x v="0"/>
    <n v="93"/>
    <n v="1.7700000000000002"/>
    <x v="51"/>
  </r>
  <r>
    <s v="ID07498"/>
    <d v="2023-03-17T00:00:00"/>
    <s v="East"/>
    <s v="Boston"/>
    <x v="3"/>
    <x v="6"/>
    <n v="47"/>
    <n v="1.68"/>
    <x v="52"/>
  </r>
  <r>
    <s v="ID07504"/>
    <d v="2023-04-04T00:00:00"/>
    <s v="East"/>
    <s v="Boston"/>
    <x v="2"/>
    <x v="2"/>
    <n v="36"/>
    <n v="2.1800000000000002"/>
    <x v="5"/>
  </r>
  <r>
    <s v="ID07505"/>
    <d v="2023-04-07T00:00:00"/>
    <s v="East"/>
    <s v="Boston"/>
    <x v="2"/>
    <x v="4"/>
    <n v="123"/>
    <n v="2.84"/>
    <x v="9"/>
  </r>
  <r>
    <s v="ID07511"/>
    <d v="2023-04-25T00:00:00"/>
    <s v="East"/>
    <s v="Boston"/>
    <x v="0"/>
    <x v="5"/>
    <n v="27"/>
    <n v="1.87"/>
    <x v="53"/>
  </r>
  <r>
    <s v="ID07512"/>
    <d v="2023-04-28T00:00:00"/>
    <s v="East"/>
    <s v="Boston"/>
    <x v="2"/>
    <x v="4"/>
    <n v="129"/>
    <n v="2.8400000000000003"/>
    <x v="54"/>
  </r>
  <r>
    <s v="ID07518"/>
    <d v="2023-05-16T00:00:00"/>
    <s v="East"/>
    <s v="Boston"/>
    <x v="0"/>
    <x v="0"/>
    <n v="58"/>
    <n v="1.77"/>
    <x v="19"/>
  </r>
  <r>
    <s v="ID07519"/>
    <d v="2023-05-19T00:00:00"/>
    <s v="East"/>
    <s v="Boston"/>
    <x v="3"/>
    <x v="7"/>
    <n v="30"/>
    <n v="3.15"/>
    <x v="55"/>
  </r>
  <r>
    <s v="ID07524"/>
    <d v="2023-06-03T00:00:00"/>
    <s v="East"/>
    <s v="Boston"/>
    <x v="0"/>
    <x v="5"/>
    <n v="27"/>
    <n v="1.87"/>
    <x v="53"/>
  </r>
  <r>
    <s v="ID07525"/>
    <d v="2023-06-06T00:00:00"/>
    <s v="East"/>
    <s v="Boston"/>
    <x v="2"/>
    <x v="4"/>
    <n v="120"/>
    <n v="2.8400000000000003"/>
    <x v="56"/>
  </r>
  <r>
    <s v="ID07526"/>
    <d v="2023-06-09T00:00:00"/>
    <s v="East"/>
    <s v="Boston"/>
    <x v="1"/>
    <x v="1"/>
    <n v="26"/>
    <n v="3.4899999999999998"/>
    <x v="57"/>
  </r>
  <r>
    <s v="ID07531"/>
    <d v="2023-06-24T00:00:00"/>
    <s v="East"/>
    <s v="Boston"/>
    <x v="0"/>
    <x v="8"/>
    <n v="27"/>
    <n v="2.27"/>
    <x v="58"/>
  </r>
  <r>
    <s v="ID07532"/>
    <d v="2023-06-27T00:00:00"/>
    <s v="East"/>
    <s v="Boston"/>
    <x v="2"/>
    <x v="3"/>
    <n v="38"/>
    <n v="1.87"/>
    <x v="59"/>
  </r>
  <r>
    <s v="ID07533"/>
    <d v="2023-06-30T00:00:00"/>
    <s v="East"/>
    <s v="Boston"/>
    <x v="1"/>
    <x v="1"/>
    <n v="34"/>
    <n v="3.4899999999999998"/>
    <x v="60"/>
  </r>
  <r>
    <s v="ID07539"/>
    <d v="2023-07-18T00:00:00"/>
    <s v="East"/>
    <s v="Boston"/>
    <x v="0"/>
    <x v="8"/>
    <n v="22"/>
    <n v="2.27"/>
    <x v="61"/>
  </r>
  <r>
    <s v="ID07540"/>
    <d v="2023-07-21T00:00:00"/>
    <s v="East"/>
    <s v="Boston"/>
    <x v="2"/>
    <x v="3"/>
    <n v="32"/>
    <n v="1.87"/>
    <x v="62"/>
  </r>
  <r>
    <s v="ID07541"/>
    <d v="2023-07-24T00:00:00"/>
    <s v="East"/>
    <s v="Boston"/>
    <x v="1"/>
    <x v="1"/>
    <n v="23"/>
    <n v="3.4899999999999998"/>
    <x v="63"/>
  </r>
  <r>
    <s v="ID07547"/>
    <d v="2023-08-11T00:00:00"/>
    <s v="East"/>
    <s v="Boston"/>
    <x v="0"/>
    <x v="0"/>
    <n v="55"/>
    <n v="1.7699999999999998"/>
    <x v="64"/>
  </r>
  <r>
    <s v="ID07548"/>
    <d v="2023-08-14T00:00:00"/>
    <s v="East"/>
    <s v="Boston"/>
    <x v="3"/>
    <x v="7"/>
    <n v="22"/>
    <n v="3.15"/>
    <x v="65"/>
  </r>
  <r>
    <s v="ID07553"/>
    <d v="2023-08-29T00:00:00"/>
    <s v="East"/>
    <s v="Boston"/>
    <x v="2"/>
    <x v="2"/>
    <n v="136"/>
    <n v="2.1800000000000002"/>
    <x v="66"/>
  </r>
  <r>
    <s v="ID07554"/>
    <d v="2023-09-01T00:00:00"/>
    <s v="East"/>
    <s v="Boston"/>
    <x v="0"/>
    <x v="0"/>
    <n v="25"/>
    <n v="1.77"/>
    <x v="67"/>
  </r>
  <r>
    <s v="ID07555"/>
    <d v="2023-09-04T00:00:00"/>
    <s v="East"/>
    <s v="Boston"/>
    <x v="3"/>
    <x v="7"/>
    <n v="26"/>
    <n v="3.1500000000000004"/>
    <x v="68"/>
  </r>
  <r>
    <s v="ID07561"/>
    <d v="2023-09-22T00:00:00"/>
    <s v="East"/>
    <s v="Boston"/>
    <x v="2"/>
    <x v="2"/>
    <n v="40"/>
    <n v="2.1800000000000002"/>
    <x v="35"/>
  </r>
  <r>
    <s v="ID07562"/>
    <d v="2023-09-25T00:00:00"/>
    <s v="East"/>
    <s v="Boston"/>
    <x v="0"/>
    <x v="0"/>
    <n v="31"/>
    <n v="1.77"/>
    <x v="69"/>
  </r>
  <r>
    <s v="ID07563"/>
    <d v="2023-09-28T00:00:00"/>
    <s v="East"/>
    <s v="Boston"/>
    <x v="3"/>
    <x v="7"/>
    <n v="21"/>
    <n v="3.1500000000000004"/>
    <x v="70"/>
  </r>
  <r>
    <s v="ID07569"/>
    <d v="2023-10-16T00:00:00"/>
    <s v="East"/>
    <s v="Boston"/>
    <x v="2"/>
    <x v="2"/>
    <n v="87"/>
    <n v="2.1800000000000002"/>
    <x v="71"/>
  </r>
  <r>
    <s v="ID07570"/>
    <d v="2023-10-19T00:00:00"/>
    <s v="East"/>
    <s v="Boston"/>
    <x v="0"/>
    <x v="0"/>
    <n v="43"/>
    <n v="1.77"/>
    <x v="72"/>
  </r>
  <r>
    <s v="ID07571"/>
    <d v="2023-10-22T00:00:00"/>
    <s v="East"/>
    <s v="Boston"/>
    <x v="1"/>
    <x v="1"/>
    <n v="30"/>
    <n v="3.49"/>
    <x v="73"/>
  </r>
  <r>
    <s v="ID07576"/>
    <d v="2023-11-06T00:00:00"/>
    <s v="East"/>
    <s v="Boston"/>
    <x v="0"/>
    <x v="5"/>
    <n v="83"/>
    <n v="1.87"/>
    <x v="74"/>
  </r>
  <r>
    <s v="ID07577"/>
    <d v="2023-11-09T00:00:00"/>
    <s v="East"/>
    <s v="Boston"/>
    <x v="2"/>
    <x v="4"/>
    <n v="124"/>
    <n v="2.8400000000000003"/>
    <x v="75"/>
  </r>
  <r>
    <s v="ID07582"/>
    <d v="2023-11-24T00:00:00"/>
    <s v="East"/>
    <s v="Boston"/>
    <x v="2"/>
    <x v="2"/>
    <n v="139"/>
    <n v="2.1799999999999997"/>
    <x v="76"/>
  </r>
  <r>
    <s v="ID07583"/>
    <d v="2023-11-27T00:00:00"/>
    <s v="East"/>
    <s v="Boston"/>
    <x v="2"/>
    <x v="3"/>
    <n v="211"/>
    <n v="1.8699999999999999"/>
    <x v="77"/>
  </r>
  <r>
    <s v="ID07584"/>
    <d v="2023-11-30T00:00:00"/>
    <s v="East"/>
    <s v="Boston"/>
    <x v="1"/>
    <x v="1"/>
    <n v="20"/>
    <n v="3.4899999999999998"/>
    <x v="78"/>
  </r>
  <r>
    <s v="ID07590"/>
    <d v="2023-12-18T00:00:00"/>
    <s v="East"/>
    <s v="Boston"/>
    <x v="2"/>
    <x v="2"/>
    <n v="34"/>
    <n v="2.1800000000000002"/>
    <x v="79"/>
  </r>
  <r>
    <s v="ID07591"/>
    <d v="2023-12-21T00:00:00"/>
    <s v="East"/>
    <s v="Boston"/>
    <x v="2"/>
    <x v="3"/>
    <n v="245"/>
    <n v="1.8699999999999999"/>
    <x v="80"/>
  </r>
  <r>
    <s v="ID07592"/>
    <d v="2023-12-24T00:00:00"/>
    <s v="East"/>
    <s v="Boston"/>
    <x v="1"/>
    <x v="1"/>
    <n v="30"/>
    <n v="3.49"/>
    <x v="73"/>
  </r>
  <r>
    <s v="ID07353"/>
    <d v="2022-01-07T00:00:00"/>
    <s v="West"/>
    <s v="Los Angeles"/>
    <x v="2"/>
    <x v="3"/>
    <n v="58"/>
    <n v="1.8699999999999999"/>
    <x v="81"/>
  </r>
  <r>
    <s v="ID07358"/>
    <d v="2022-01-22T00:00:00"/>
    <s v="West"/>
    <s v="Los Angeles"/>
    <x v="0"/>
    <x v="0"/>
    <n v="51"/>
    <n v="1.77"/>
    <x v="47"/>
  </r>
  <r>
    <s v="ID07364"/>
    <d v="2022-02-09T00:00:00"/>
    <s v="West"/>
    <s v="Los Angeles"/>
    <x v="0"/>
    <x v="0"/>
    <n v="44"/>
    <n v="1.7699999999999998"/>
    <x v="82"/>
  </r>
  <r>
    <s v="ID07369"/>
    <d v="2022-02-24T00:00:00"/>
    <s v="West"/>
    <s v="Los Angeles"/>
    <x v="0"/>
    <x v="5"/>
    <n v="42"/>
    <n v="1.87"/>
    <x v="83"/>
  </r>
  <r>
    <s v="ID07370"/>
    <d v="2022-02-27T00:00:00"/>
    <s v="West"/>
    <s v="Los Angeles"/>
    <x v="2"/>
    <x v="4"/>
    <n v="33"/>
    <n v="2.84"/>
    <x v="84"/>
  </r>
  <r>
    <s v="ID07375"/>
    <d v="2022-03-14T00:00:00"/>
    <s v="West"/>
    <s v="Los Angeles"/>
    <x v="2"/>
    <x v="3"/>
    <n v="86"/>
    <n v="1.8699999999999999"/>
    <x v="85"/>
  </r>
  <r>
    <s v="ID07381"/>
    <d v="2022-04-01T00:00:00"/>
    <s v="West"/>
    <s v="Los Angeles"/>
    <x v="0"/>
    <x v="0"/>
    <n v="58"/>
    <n v="1.77"/>
    <x v="19"/>
  </r>
  <r>
    <s v="ID07382"/>
    <d v="2022-04-04T00:00:00"/>
    <s v="West"/>
    <s v="Los Angeles"/>
    <x v="3"/>
    <x v="6"/>
    <n v="68"/>
    <n v="1.68"/>
    <x v="86"/>
  </r>
  <r>
    <s v="ID07388"/>
    <d v="2022-04-22T00:00:00"/>
    <s v="West"/>
    <s v="Los Angeles"/>
    <x v="0"/>
    <x v="0"/>
    <n v="20"/>
    <n v="1.77"/>
    <x v="87"/>
  </r>
  <r>
    <s v="ID07394"/>
    <d v="2022-05-10T00:00:00"/>
    <s v="West"/>
    <s v="Los Angeles"/>
    <x v="0"/>
    <x v="0"/>
    <n v="25"/>
    <n v="1.77"/>
    <x v="67"/>
  </r>
  <r>
    <s v="ID07395"/>
    <d v="2022-05-13T00:00:00"/>
    <s v="West"/>
    <s v="Los Angeles"/>
    <x v="1"/>
    <x v="1"/>
    <n v="21"/>
    <n v="3.49"/>
    <x v="29"/>
  </r>
  <r>
    <s v="ID07402"/>
    <d v="2022-06-03T00:00:00"/>
    <s v="West"/>
    <s v="Los Angeles"/>
    <x v="2"/>
    <x v="4"/>
    <n v="288"/>
    <n v="2.84"/>
    <x v="88"/>
  </r>
  <r>
    <s v="ID07408"/>
    <d v="2022-06-21T00:00:00"/>
    <s v="West"/>
    <s v="Los Angeles"/>
    <x v="0"/>
    <x v="0"/>
    <n v="306"/>
    <n v="1.77"/>
    <x v="89"/>
  </r>
  <r>
    <s v="ID07409"/>
    <d v="2022-06-24T00:00:00"/>
    <s v="West"/>
    <s v="Los Angeles"/>
    <x v="3"/>
    <x v="6"/>
    <n v="28"/>
    <n v="1.68"/>
    <x v="90"/>
  </r>
  <r>
    <s v="ID07416"/>
    <d v="2022-07-15T00:00:00"/>
    <s v="West"/>
    <s v="Los Angeles"/>
    <x v="2"/>
    <x v="3"/>
    <n v="75"/>
    <n v="1.87"/>
    <x v="91"/>
  </r>
  <r>
    <s v="ID07423"/>
    <d v="2022-08-05T00:00:00"/>
    <s v="West"/>
    <s v="Los Angeles"/>
    <x v="2"/>
    <x v="3"/>
    <n v="107"/>
    <n v="1.87"/>
    <x v="92"/>
  </r>
  <r>
    <s v="ID07430"/>
    <d v="2022-08-26T00:00:00"/>
    <s v="West"/>
    <s v="Los Angeles"/>
    <x v="2"/>
    <x v="3"/>
    <n v="80"/>
    <n v="1.8699999999999999"/>
    <x v="93"/>
  </r>
  <r>
    <s v="ID07437"/>
    <d v="2022-09-16T00:00:00"/>
    <s v="West"/>
    <s v="Los Angeles"/>
    <x v="0"/>
    <x v="0"/>
    <n v="133"/>
    <n v="1.77"/>
    <x v="94"/>
  </r>
  <r>
    <s v="ID07444"/>
    <d v="2022-10-07T00:00:00"/>
    <s v="West"/>
    <s v="Los Angeles"/>
    <x v="0"/>
    <x v="0"/>
    <n v="40"/>
    <n v="1.77"/>
    <x v="95"/>
  </r>
  <r>
    <s v="ID07445"/>
    <d v="2022-10-10T00:00:00"/>
    <s v="West"/>
    <s v="Los Angeles"/>
    <x v="3"/>
    <x v="6"/>
    <n v="114"/>
    <n v="1.6800000000000002"/>
    <x v="96"/>
  </r>
  <r>
    <s v="ID07453"/>
    <d v="2022-11-03T00:00:00"/>
    <s v="West"/>
    <s v="Los Angeles"/>
    <x v="0"/>
    <x v="0"/>
    <n v="39"/>
    <n v="1.77"/>
    <x v="97"/>
  </r>
  <r>
    <s v="ID07454"/>
    <d v="2022-11-06T00:00:00"/>
    <s v="West"/>
    <s v="Los Angeles"/>
    <x v="3"/>
    <x v="6"/>
    <n v="62"/>
    <n v="1.68"/>
    <x v="98"/>
  </r>
  <r>
    <s v="ID07460"/>
    <d v="2022-11-24T00:00:00"/>
    <s v="West"/>
    <s v="Los Angeles"/>
    <x v="0"/>
    <x v="0"/>
    <n v="30"/>
    <n v="1.77"/>
    <x v="99"/>
  </r>
  <r>
    <s v="ID07461"/>
    <d v="2022-11-27T00:00:00"/>
    <s v="West"/>
    <s v="Los Angeles"/>
    <x v="3"/>
    <x v="6"/>
    <n v="29"/>
    <n v="1.68"/>
    <x v="100"/>
  </r>
  <r>
    <s v="ID07468"/>
    <d v="2022-12-18T00:00:00"/>
    <s v="West"/>
    <s v="Los Angeles"/>
    <x v="0"/>
    <x v="0"/>
    <n v="44"/>
    <n v="1.7699999999999998"/>
    <x v="82"/>
  </r>
  <r>
    <s v="ID07469"/>
    <d v="2022-12-21T00:00:00"/>
    <s v="West"/>
    <s v="Los Angeles"/>
    <x v="3"/>
    <x v="6"/>
    <n v="29"/>
    <n v="1.68"/>
    <x v="100"/>
  </r>
  <r>
    <s v="ID07476"/>
    <d v="2023-01-11T00:00:00"/>
    <s v="West"/>
    <s v="Los Angeles"/>
    <x v="0"/>
    <x v="5"/>
    <n v="77"/>
    <n v="1.87"/>
    <x v="101"/>
  </r>
  <r>
    <s v="ID07477"/>
    <d v="2023-01-14T00:00:00"/>
    <s v="West"/>
    <s v="Los Angeles"/>
    <x v="2"/>
    <x v="4"/>
    <n v="80"/>
    <n v="2.84"/>
    <x v="102"/>
  </r>
  <r>
    <s v="ID07484"/>
    <d v="2023-02-04T00:00:00"/>
    <s v="West"/>
    <s v="Los Angeles"/>
    <x v="2"/>
    <x v="2"/>
    <n v="58"/>
    <n v="2.1800000000000002"/>
    <x v="103"/>
  </r>
  <r>
    <s v="ID07485"/>
    <d v="2023-02-07T00:00:00"/>
    <s v="West"/>
    <s v="Los Angeles"/>
    <x v="2"/>
    <x v="3"/>
    <n v="34"/>
    <n v="1.8699999999999999"/>
    <x v="104"/>
  </r>
  <r>
    <s v="ID07491"/>
    <d v="2023-02-25T00:00:00"/>
    <s v="West"/>
    <s v="Los Angeles"/>
    <x v="2"/>
    <x v="2"/>
    <n v="30"/>
    <n v="2.1800000000000002"/>
    <x v="105"/>
  </r>
  <r>
    <s v="ID07492"/>
    <d v="2023-02-28T00:00:00"/>
    <s v="West"/>
    <s v="Los Angeles"/>
    <x v="2"/>
    <x v="3"/>
    <n v="232"/>
    <n v="1.8699999999999999"/>
    <x v="106"/>
  </r>
  <r>
    <s v="ID07499"/>
    <d v="2023-03-20T00:00:00"/>
    <s v="West"/>
    <s v="Los Angeles"/>
    <x v="0"/>
    <x v="0"/>
    <n v="103"/>
    <n v="1.77"/>
    <x v="107"/>
  </r>
  <r>
    <s v="ID07500"/>
    <d v="2023-03-23T00:00:00"/>
    <s v="West"/>
    <s v="Los Angeles"/>
    <x v="3"/>
    <x v="6"/>
    <n v="33"/>
    <n v="1.68"/>
    <x v="108"/>
  </r>
  <r>
    <s v="ID07506"/>
    <d v="2023-04-10T00:00:00"/>
    <s v="West"/>
    <s v="Los Angeles"/>
    <x v="0"/>
    <x v="0"/>
    <n v="90"/>
    <n v="1.77"/>
    <x v="109"/>
  </r>
  <r>
    <s v="ID07507"/>
    <d v="2023-04-13T00:00:00"/>
    <s v="West"/>
    <s v="Los Angeles"/>
    <x v="1"/>
    <x v="1"/>
    <n v="21"/>
    <n v="3.49"/>
    <x v="29"/>
  </r>
  <r>
    <s v="ID07513"/>
    <d v="2023-05-01T00:00:00"/>
    <s v="West"/>
    <s v="Los Angeles"/>
    <x v="2"/>
    <x v="2"/>
    <n v="77"/>
    <n v="2.1800000000000002"/>
    <x v="110"/>
  </r>
  <r>
    <s v="ID07514"/>
    <d v="2023-05-04T00:00:00"/>
    <s v="West"/>
    <s v="Los Angeles"/>
    <x v="2"/>
    <x v="3"/>
    <n v="58"/>
    <n v="1.8699999999999999"/>
    <x v="81"/>
  </r>
  <r>
    <s v="ID07520"/>
    <d v="2023-05-22T00:00:00"/>
    <s v="West"/>
    <s v="Los Angeles"/>
    <x v="2"/>
    <x v="3"/>
    <n v="43"/>
    <n v="1.8699999999999999"/>
    <x v="111"/>
  </r>
  <r>
    <s v="ID07527"/>
    <d v="2023-06-12T00:00:00"/>
    <s v="West"/>
    <s v="Los Angeles"/>
    <x v="0"/>
    <x v="0"/>
    <n v="73"/>
    <n v="1.77"/>
    <x v="112"/>
  </r>
  <r>
    <s v="ID07534"/>
    <d v="2023-07-03T00:00:00"/>
    <s v="West"/>
    <s v="Los Angeles"/>
    <x v="0"/>
    <x v="5"/>
    <n v="65"/>
    <n v="1.8699999999999999"/>
    <x v="113"/>
  </r>
  <r>
    <s v="ID07535"/>
    <d v="2023-07-06T00:00:00"/>
    <s v="West"/>
    <s v="Los Angeles"/>
    <x v="2"/>
    <x v="4"/>
    <n v="60"/>
    <n v="2.8400000000000003"/>
    <x v="114"/>
  </r>
  <r>
    <s v="ID07542"/>
    <d v="2023-07-27T00:00:00"/>
    <s v="West"/>
    <s v="Los Angeles"/>
    <x v="2"/>
    <x v="2"/>
    <n v="20"/>
    <n v="2.1800000000000002"/>
    <x v="115"/>
  </r>
  <r>
    <s v="ID07543"/>
    <d v="2023-07-30T00:00:00"/>
    <s v="West"/>
    <s v="Los Angeles"/>
    <x v="2"/>
    <x v="3"/>
    <n v="64"/>
    <n v="1.87"/>
    <x v="116"/>
  </r>
  <r>
    <s v="ID07549"/>
    <d v="2023-08-17T00:00:00"/>
    <s v="West"/>
    <s v="Los Angeles"/>
    <x v="0"/>
    <x v="0"/>
    <n v="34"/>
    <n v="1.77"/>
    <x v="117"/>
  </r>
  <r>
    <s v="ID07556"/>
    <d v="2023-09-07T00:00:00"/>
    <s v="West"/>
    <s v="Los Angeles"/>
    <x v="0"/>
    <x v="5"/>
    <n v="50"/>
    <n v="1.87"/>
    <x v="118"/>
  </r>
  <r>
    <s v="ID07557"/>
    <d v="2023-09-10T00:00:00"/>
    <s v="West"/>
    <s v="Los Angeles"/>
    <x v="2"/>
    <x v="4"/>
    <n v="79"/>
    <n v="2.8400000000000003"/>
    <x v="119"/>
  </r>
  <r>
    <s v="ID07564"/>
    <d v="2023-10-01T00:00:00"/>
    <s v="West"/>
    <s v="Los Angeles"/>
    <x v="0"/>
    <x v="5"/>
    <n v="43"/>
    <n v="1.8699999999999999"/>
    <x v="111"/>
  </r>
  <r>
    <s v="ID07565"/>
    <d v="2023-10-04T00:00:00"/>
    <s v="West"/>
    <s v="Los Angeles"/>
    <x v="2"/>
    <x v="4"/>
    <n v="47"/>
    <n v="2.84"/>
    <x v="120"/>
  </r>
  <r>
    <s v="ID07572"/>
    <d v="2023-10-25T00:00:00"/>
    <s v="West"/>
    <s v="Los Angeles"/>
    <x v="0"/>
    <x v="0"/>
    <n v="35"/>
    <n v="1.77"/>
    <x v="121"/>
  </r>
  <r>
    <s v="ID07578"/>
    <d v="2023-11-12T00:00:00"/>
    <s v="West"/>
    <s v="Los Angeles"/>
    <x v="0"/>
    <x v="0"/>
    <n v="137"/>
    <n v="1.77"/>
    <x v="122"/>
  </r>
  <r>
    <s v="ID07585"/>
    <d v="2023-12-03T00:00:00"/>
    <s v="West"/>
    <s v="Los Angeles"/>
    <x v="0"/>
    <x v="5"/>
    <n v="42"/>
    <n v="1.87"/>
    <x v="83"/>
  </r>
  <r>
    <s v="ID07586"/>
    <d v="2023-12-06T00:00:00"/>
    <s v="West"/>
    <s v="Los Angeles"/>
    <x v="2"/>
    <x v="4"/>
    <n v="100"/>
    <n v="2.84"/>
    <x v="123"/>
  </r>
  <r>
    <s v="ID07593"/>
    <d v="2023-12-27T00:00:00"/>
    <s v="West"/>
    <s v="Los Angeles"/>
    <x v="0"/>
    <x v="5"/>
    <n v="30"/>
    <n v="1.87"/>
    <x v="124"/>
  </r>
  <r>
    <s v="ID07594"/>
    <d v="2023-12-30T00:00:00"/>
    <s v="West"/>
    <s v="Los Angeles"/>
    <x v="2"/>
    <x v="4"/>
    <n v="44"/>
    <n v="2.84"/>
    <x v="125"/>
  </r>
  <r>
    <s v="ID07354"/>
    <d v="2022-01-10T00:00:00"/>
    <s v="East"/>
    <s v="New York"/>
    <x v="2"/>
    <x v="3"/>
    <n v="82"/>
    <n v="1.87"/>
    <x v="126"/>
  </r>
  <r>
    <s v="ID07359"/>
    <d v="2022-01-25T00:00:00"/>
    <s v="East"/>
    <s v="New York"/>
    <x v="0"/>
    <x v="0"/>
    <n v="100"/>
    <n v="1.77"/>
    <x v="127"/>
  </r>
  <r>
    <s v="ID07360"/>
    <d v="2022-01-28T00:00:00"/>
    <s v="East"/>
    <s v="New York"/>
    <x v="3"/>
    <x v="6"/>
    <n v="28"/>
    <n v="1.35"/>
    <x v="128"/>
  </r>
  <r>
    <s v="ID07365"/>
    <d v="2022-02-12T00:00:00"/>
    <s v="East"/>
    <s v="New York"/>
    <x v="0"/>
    <x v="0"/>
    <n v="23"/>
    <n v="1.77"/>
    <x v="129"/>
  </r>
  <r>
    <s v="ID07366"/>
    <d v="2022-02-15T00:00:00"/>
    <s v="East"/>
    <s v="New York"/>
    <x v="3"/>
    <x v="6"/>
    <n v="27"/>
    <n v="1.35"/>
    <x v="130"/>
  </r>
  <r>
    <s v="ID07371"/>
    <d v="2022-03-02T00:00:00"/>
    <s v="East"/>
    <s v="New York"/>
    <x v="2"/>
    <x v="3"/>
    <n v="85"/>
    <n v="1.8699999999999999"/>
    <x v="131"/>
  </r>
  <r>
    <s v="ID07376"/>
    <d v="2022-03-17T00:00:00"/>
    <s v="East"/>
    <s v="New York"/>
    <x v="0"/>
    <x v="0"/>
    <n v="38"/>
    <n v="1.7700000000000002"/>
    <x v="132"/>
  </r>
  <r>
    <s v="ID07377"/>
    <d v="2022-03-20T00:00:00"/>
    <s v="East"/>
    <s v="New York"/>
    <x v="3"/>
    <x v="6"/>
    <n v="68"/>
    <n v="1.68"/>
    <x v="86"/>
  </r>
  <r>
    <s v="ID07383"/>
    <d v="2022-04-07T00:00:00"/>
    <s v="East"/>
    <s v="New York"/>
    <x v="0"/>
    <x v="0"/>
    <n v="91"/>
    <n v="1.77"/>
    <x v="133"/>
  </r>
  <r>
    <s v="ID07384"/>
    <d v="2022-04-10T00:00:00"/>
    <s v="East"/>
    <s v="New York"/>
    <x v="1"/>
    <x v="1"/>
    <n v="23"/>
    <n v="3.4899999999999998"/>
    <x v="63"/>
  </r>
  <r>
    <s v="ID07389"/>
    <d v="2022-04-25T00:00:00"/>
    <s v="East"/>
    <s v="New York"/>
    <x v="0"/>
    <x v="0"/>
    <n v="53"/>
    <n v="1.77"/>
    <x v="134"/>
  </r>
  <r>
    <s v="ID07390"/>
    <d v="2022-04-28T00:00:00"/>
    <s v="East"/>
    <s v="New York"/>
    <x v="3"/>
    <x v="6"/>
    <n v="64"/>
    <n v="1.68"/>
    <x v="135"/>
  </r>
  <r>
    <s v="ID07396"/>
    <d v="2022-05-16T00:00:00"/>
    <s v="East"/>
    <s v="New York"/>
    <x v="0"/>
    <x v="0"/>
    <n v="61"/>
    <n v="1.77"/>
    <x v="10"/>
  </r>
  <r>
    <s v="ID07397"/>
    <d v="2022-05-19T00:00:00"/>
    <s v="East"/>
    <s v="New York"/>
    <x v="3"/>
    <x v="6"/>
    <n v="49"/>
    <n v="1.68"/>
    <x v="136"/>
  </r>
  <r>
    <s v="ID07403"/>
    <d v="2022-06-06T00:00:00"/>
    <s v="East"/>
    <s v="New York"/>
    <x v="2"/>
    <x v="3"/>
    <n v="76"/>
    <n v="1.87"/>
    <x v="137"/>
  </r>
  <r>
    <s v="ID07410"/>
    <d v="2022-06-27T00:00:00"/>
    <s v="East"/>
    <s v="New York"/>
    <x v="0"/>
    <x v="5"/>
    <n v="110"/>
    <n v="1.8699999999999999"/>
    <x v="138"/>
  </r>
  <r>
    <s v="ID07411"/>
    <d v="2022-06-30T00:00:00"/>
    <s v="East"/>
    <s v="New York"/>
    <x v="2"/>
    <x v="4"/>
    <n v="51"/>
    <n v="2.84"/>
    <x v="139"/>
  </r>
  <r>
    <s v="ID07417"/>
    <d v="2022-07-18T00:00:00"/>
    <s v="East"/>
    <s v="New York"/>
    <x v="0"/>
    <x v="5"/>
    <n v="72"/>
    <n v="1.8699999999999999"/>
    <x v="140"/>
  </r>
  <r>
    <s v="ID07418"/>
    <d v="2022-07-21T00:00:00"/>
    <s v="East"/>
    <s v="New York"/>
    <x v="2"/>
    <x v="4"/>
    <n v="56"/>
    <n v="2.84"/>
    <x v="141"/>
  </r>
  <r>
    <s v="ID07424"/>
    <d v="2022-08-08T00:00:00"/>
    <s v="East"/>
    <s v="New York"/>
    <x v="0"/>
    <x v="0"/>
    <n v="24"/>
    <n v="1.7699999999999998"/>
    <x v="142"/>
  </r>
  <r>
    <s v="ID07425"/>
    <d v="2022-08-11T00:00:00"/>
    <s v="East"/>
    <s v="New York"/>
    <x v="1"/>
    <x v="1"/>
    <n v="30"/>
    <n v="3.49"/>
    <x v="73"/>
  </r>
  <r>
    <s v="ID07431"/>
    <d v="2022-08-29T00:00:00"/>
    <s v="East"/>
    <s v="New York"/>
    <x v="0"/>
    <x v="5"/>
    <n v="75"/>
    <n v="1.87"/>
    <x v="91"/>
  </r>
  <r>
    <s v="ID07432"/>
    <d v="2022-09-01T00:00:00"/>
    <s v="East"/>
    <s v="New York"/>
    <x v="2"/>
    <x v="4"/>
    <n v="74"/>
    <n v="2.84"/>
    <x v="143"/>
  </r>
  <r>
    <s v="ID07438"/>
    <d v="2022-09-19T00:00:00"/>
    <s v="East"/>
    <s v="New York"/>
    <x v="2"/>
    <x v="2"/>
    <n v="110"/>
    <n v="2.1800000000000002"/>
    <x v="144"/>
  </r>
  <r>
    <s v="ID07439"/>
    <d v="2022-09-22T00:00:00"/>
    <s v="East"/>
    <s v="New York"/>
    <x v="2"/>
    <x v="3"/>
    <n v="65"/>
    <n v="1.8699999999999999"/>
    <x v="113"/>
  </r>
  <r>
    <s v="ID07446"/>
    <d v="2022-10-13T00:00:00"/>
    <s v="East"/>
    <s v="New York"/>
    <x v="2"/>
    <x v="2"/>
    <n v="224"/>
    <n v="2.1800000000000002"/>
    <x v="145"/>
  </r>
  <r>
    <s v="ID07447"/>
    <d v="2022-10-16T00:00:00"/>
    <s v="East"/>
    <s v="New York"/>
    <x v="0"/>
    <x v="0"/>
    <n v="141"/>
    <n v="1.77"/>
    <x v="146"/>
  </r>
  <r>
    <s v="ID07448"/>
    <d v="2022-10-19T00:00:00"/>
    <s v="East"/>
    <s v="New York"/>
    <x v="1"/>
    <x v="1"/>
    <n v="32"/>
    <n v="3.49"/>
    <x v="147"/>
  </r>
  <r>
    <s v="ID07455"/>
    <d v="2022-11-09T00:00:00"/>
    <s v="East"/>
    <s v="New York"/>
    <x v="0"/>
    <x v="0"/>
    <n v="90"/>
    <n v="1.77"/>
    <x v="109"/>
  </r>
  <r>
    <s v="ID07462"/>
    <d v="2022-11-30T00:00:00"/>
    <s v="East"/>
    <s v="New York"/>
    <x v="0"/>
    <x v="0"/>
    <n v="92"/>
    <n v="1.77"/>
    <x v="148"/>
  </r>
  <r>
    <s v="ID07470"/>
    <d v="2022-12-24T00:00:00"/>
    <s v="East"/>
    <s v="New York"/>
    <x v="2"/>
    <x v="2"/>
    <n v="237"/>
    <n v="2.1799999999999997"/>
    <x v="149"/>
  </r>
  <r>
    <s v="ID07471"/>
    <d v="2022-12-27T00:00:00"/>
    <s v="East"/>
    <s v="New York"/>
    <x v="2"/>
    <x v="3"/>
    <n v="65"/>
    <n v="1.8699999999999999"/>
    <x v="113"/>
  </r>
  <r>
    <s v="ID07478"/>
    <d v="2023-01-17T00:00:00"/>
    <s v="East"/>
    <s v="New York"/>
    <x v="0"/>
    <x v="0"/>
    <n v="102"/>
    <n v="1.77"/>
    <x v="150"/>
  </r>
  <r>
    <s v="ID07479"/>
    <d v="2023-01-20T00:00:00"/>
    <s v="East"/>
    <s v="New York"/>
    <x v="1"/>
    <x v="1"/>
    <n v="31"/>
    <n v="3.4899999999999998"/>
    <x v="151"/>
  </r>
  <r>
    <s v="ID07486"/>
    <d v="2023-02-10T00:00:00"/>
    <s v="East"/>
    <s v="New York"/>
    <x v="0"/>
    <x v="0"/>
    <n v="34"/>
    <n v="1.77"/>
    <x v="117"/>
  </r>
  <r>
    <s v="ID07487"/>
    <d v="2023-02-13T00:00:00"/>
    <s v="East"/>
    <s v="New York"/>
    <x v="3"/>
    <x v="6"/>
    <n v="21"/>
    <n v="1.6800000000000002"/>
    <x v="152"/>
  </r>
  <r>
    <s v="ID07493"/>
    <d v="2023-03-02T00:00:00"/>
    <s v="East"/>
    <s v="New York"/>
    <x v="0"/>
    <x v="5"/>
    <n v="68"/>
    <n v="1.8699999999999999"/>
    <x v="153"/>
  </r>
  <r>
    <s v="ID07494"/>
    <d v="2023-03-05T00:00:00"/>
    <s v="East"/>
    <s v="New York"/>
    <x v="2"/>
    <x v="4"/>
    <n v="97"/>
    <n v="2.8400000000000003"/>
    <x v="39"/>
  </r>
  <r>
    <s v="ID07501"/>
    <d v="2023-03-26T00:00:00"/>
    <s v="East"/>
    <s v="New York"/>
    <x v="0"/>
    <x v="5"/>
    <n v="57"/>
    <n v="1.87"/>
    <x v="154"/>
  </r>
  <r>
    <s v="ID07502"/>
    <d v="2023-03-29T00:00:00"/>
    <s v="East"/>
    <s v="New York"/>
    <x v="2"/>
    <x v="4"/>
    <n v="65"/>
    <n v="2.84"/>
    <x v="155"/>
  </r>
  <r>
    <s v="ID07508"/>
    <d v="2023-04-16T00:00:00"/>
    <s v="East"/>
    <s v="New York"/>
    <x v="0"/>
    <x v="0"/>
    <n v="48"/>
    <n v="1.7699999999999998"/>
    <x v="14"/>
  </r>
  <r>
    <s v="ID07509"/>
    <d v="2023-04-19T00:00:00"/>
    <s v="East"/>
    <s v="New York"/>
    <x v="3"/>
    <x v="6"/>
    <n v="24"/>
    <n v="1.68"/>
    <x v="48"/>
  </r>
  <r>
    <s v="ID07515"/>
    <d v="2023-05-07T00:00:00"/>
    <s v="East"/>
    <s v="New York"/>
    <x v="0"/>
    <x v="5"/>
    <n v="47"/>
    <n v="1.87"/>
    <x v="156"/>
  </r>
  <r>
    <s v="ID07516"/>
    <d v="2023-05-10T00:00:00"/>
    <s v="East"/>
    <s v="New York"/>
    <x v="2"/>
    <x v="4"/>
    <n v="33"/>
    <n v="2.84"/>
    <x v="84"/>
  </r>
  <r>
    <s v="ID07521"/>
    <d v="2023-05-25T00:00:00"/>
    <s v="East"/>
    <s v="New York"/>
    <x v="0"/>
    <x v="0"/>
    <n v="84"/>
    <n v="1.77"/>
    <x v="157"/>
  </r>
  <r>
    <s v="ID07528"/>
    <d v="2023-06-15T00:00:00"/>
    <s v="East"/>
    <s v="New York"/>
    <x v="0"/>
    <x v="5"/>
    <n v="38"/>
    <n v="1.87"/>
    <x v="59"/>
  </r>
  <r>
    <s v="ID07529"/>
    <d v="2023-06-18T00:00:00"/>
    <s v="East"/>
    <s v="New York"/>
    <x v="2"/>
    <x v="4"/>
    <n v="40"/>
    <n v="2.84"/>
    <x v="158"/>
  </r>
  <r>
    <s v="ID07536"/>
    <d v="2023-07-09T00:00:00"/>
    <s v="East"/>
    <s v="New York"/>
    <x v="2"/>
    <x v="2"/>
    <n v="37"/>
    <n v="2.1799999999999997"/>
    <x v="159"/>
  </r>
  <r>
    <s v="ID07537"/>
    <d v="2023-07-12T00:00:00"/>
    <s v="East"/>
    <s v="New York"/>
    <x v="2"/>
    <x v="3"/>
    <n v="40"/>
    <n v="1.8699999999999999"/>
    <x v="160"/>
  </r>
  <r>
    <s v="ID07544"/>
    <d v="2023-08-02T00:00:00"/>
    <s v="East"/>
    <s v="New York"/>
    <x v="0"/>
    <x v="0"/>
    <n v="71"/>
    <n v="1.77"/>
    <x v="161"/>
  </r>
  <r>
    <s v="ID07550"/>
    <d v="2023-08-20T00:00:00"/>
    <s v="East"/>
    <s v="New York"/>
    <x v="0"/>
    <x v="5"/>
    <n v="39"/>
    <n v="1.87"/>
    <x v="162"/>
  </r>
  <r>
    <s v="ID07551"/>
    <d v="2023-08-23T00:00:00"/>
    <s v="East"/>
    <s v="New York"/>
    <x v="2"/>
    <x v="4"/>
    <n v="41"/>
    <n v="2.84"/>
    <x v="163"/>
  </r>
  <r>
    <s v="ID07558"/>
    <d v="2023-09-13T00:00:00"/>
    <s v="East"/>
    <s v="New York"/>
    <x v="0"/>
    <x v="0"/>
    <n v="30"/>
    <n v="1.77"/>
    <x v="99"/>
  </r>
  <r>
    <s v="ID07559"/>
    <d v="2023-09-16T00:00:00"/>
    <s v="East"/>
    <s v="New York"/>
    <x v="3"/>
    <x v="6"/>
    <n v="20"/>
    <n v="1.6800000000000002"/>
    <x v="164"/>
  </r>
  <r>
    <s v="ID07566"/>
    <d v="2023-10-07T00:00:00"/>
    <s v="East"/>
    <s v="New York"/>
    <x v="2"/>
    <x v="2"/>
    <n v="175"/>
    <n v="2.1800000000000002"/>
    <x v="165"/>
  </r>
  <r>
    <s v="ID07567"/>
    <d v="2023-10-10T00:00:00"/>
    <s v="East"/>
    <s v="New York"/>
    <x v="2"/>
    <x v="3"/>
    <n v="23"/>
    <n v="1.8699999999999999"/>
    <x v="166"/>
  </r>
  <r>
    <s v="ID07573"/>
    <d v="2023-10-28T00:00:00"/>
    <s v="East"/>
    <s v="New York"/>
    <x v="0"/>
    <x v="5"/>
    <n v="57"/>
    <n v="1.87"/>
    <x v="154"/>
  </r>
  <r>
    <s v="ID07574"/>
    <d v="2023-10-31T00:00:00"/>
    <s v="East"/>
    <s v="New York"/>
    <x v="3"/>
    <x v="6"/>
    <n v="25"/>
    <n v="1.68"/>
    <x v="167"/>
  </r>
  <r>
    <s v="ID07579"/>
    <d v="2023-11-15T00:00:00"/>
    <s v="East"/>
    <s v="New York"/>
    <x v="2"/>
    <x v="2"/>
    <n v="146"/>
    <n v="2.1799999999999997"/>
    <x v="168"/>
  </r>
  <r>
    <s v="ID07580"/>
    <d v="2023-11-18T00:00:00"/>
    <s v="East"/>
    <s v="New York"/>
    <x v="2"/>
    <x v="3"/>
    <n v="34"/>
    <n v="1.8699999999999999"/>
    <x v="104"/>
  </r>
  <r>
    <s v="ID07587"/>
    <d v="2023-12-09T00:00:00"/>
    <s v="East"/>
    <s v="New York"/>
    <x v="0"/>
    <x v="0"/>
    <n v="38"/>
    <n v="1.7700000000000002"/>
    <x v="132"/>
  </r>
  <r>
    <s v="ID07588"/>
    <d v="2023-12-12T00:00:00"/>
    <s v="East"/>
    <s v="New York"/>
    <x v="1"/>
    <x v="1"/>
    <n v="25"/>
    <n v="3.49"/>
    <x v="169"/>
  </r>
  <r>
    <s v="ID07372"/>
    <d v="2022-03-05T00:00:00"/>
    <s v="West"/>
    <s v="San Diego"/>
    <x v="2"/>
    <x v="4"/>
    <n v="30"/>
    <n v="2.8400000000000003"/>
    <x v="170"/>
  </r>
  <r>
    <s v="ID07378"/>
    <d v="2022-03-23T00:00:00"/>
    <s v="West"/>
    <s v="San Diego"/>
    <x v="2"/>
    <x v="3"/>
    <n v="39"/>
    <n v="1.87"/>
    <x v="162"/>
  </r>
  <r>
    <s v="ID07385"/>
    <d v="2022-04-13T00:00:00"/>
    <s v="West"/>
    <s v="San Diego"/>
    <x v="3"/>
    <x v="6"/>
    <n v="28"/>
    <n v="1.68"/>
    <x v="90"/>
  </r>
  <r>
    <s v="ID07391"/>
    <d v="2022-05-01T00:00:00"/>
    <s v="West"/>
    <s v="San Diego"/>
    <x v="2"/>
    <x v="3"/>
    <n v="63"/>
    <n v="1.87"/>
    <x v="171"/>
  </r>
  <r>
    <s v="ID07398"/>
    <d v="2022-05-22T00:00:00"/>
    <s v="West"/>
    <s v="San Diego"/>
    <x v="2"/>
    <x v="3"/>
    <n v="55"/>
    <n v="1.8699999999999999"/>
    <x v="172"/>
  </r>
  <r>
    <s v="ID07404"/>
    <d v="2022-06-09T00:00:00"/>
    <s v="West"/>
    <s v="San Diego"/>
    <x v="0"/>
    <x v="0"/>
    <n v="42"/>
    <n v="1.77"/>
    <x v="173"/>
  </r>
  <r>
    <s v="ID07405"/>
    <d v="2022-06-12T00:00:00"/>
    <s v="West"/>
    <s v="San Diego"/>
    <x v="1"/>
    <x v="1"/>
    <n v="20"/>
    <n v="3.4899999999999998"/>
    <x v="78"/>
  </r>
  <r>
    <s v="ID07412"/>
    <d v="2022-07-03T00:00:00"/>
    <s v="West"/>
    <s v="San Diego"/>
    <x v="0"/>
    <x v="0"/>
    <n v="52"/>
    <n v="1.77"/>
    <x v="174"/>
  </r>
  <r>
    <s v="ID07413"/>
    <d v="2022-07-06T00:00:00"/>
    <s v="West"/>
    <s v="San Diego"/>
    <x v="1"/>
    <x v="1"/>
    <n v="28"/>
    <n v="3.4899999999999998"/>
    <x v="7"/>
  </r>
  <r>
    <s v="ID07419"/>
    <d v="2022-07-24T00:00:00"/>
    <s v="West"/>
    <s v="San Diego"/>
    <x v="0"/>
    <x v="5"/>
    <n v="51"/>
    <n v="1.87"/>
    <x v="175"/>
  </r>
  <r>
    <s v="ID07420"/>
    <d v="2022-07-27T00:00:00"/>
    <s v="West"/>
    <s v="San Diego"/>
    <x v="3"/>
    <x v="6"/>
    <n v="31"/>
    <n v="1.68"/>
    <x v="176"/>
  </r>
  <r>
    <s v="ID07426"/>
    <d v="2022-08-14T00:00:00"/>
    <s v="West"/>
    <s v="San Diego"/>
    <x v="2"/>
    <x v="3"/>
    <n v="70"/>
    <n v="1.87"/>
    <x v="177"/>
  </r>
  <r>
    <s v="ID07433"/>
    <d v="2022-09-04T00:00:00"/>
    <s v="West"/>
    <s v="San Diego"/>
    <x v="0"/>
    <x v="0"/>
    <n v="45"/>
    <n v="1.77"/>
    <x v="178"/>
  </r>
  <r>
    <s v="ID07440"/>
    <d v="2022-09-25T00:00:00"/>
    <s v="West"/>
    <s v="San Diego"/>
    <x v="0"/>
    <x v="5"/>
    <n v="33"/>
    <n v="1.87"/>
    <x v="179"/>
  </r>
  <r>
    <s v="ID07449"/>
    <d v="2022-10-22T00:00:00"/>
    <s v="West"/>
    <s v="San Diego"/>
    <x v="0"/>
    <x v="0"/>
    <n v="20"/>
    <n v="1.77"/>
    <x v="87"/>
  </r>
  <r>
    <s v="ID07456"/>
    <d v="2022-11-12T00:00:00"/>
    <s v="West"/>
    <s v="San Diego"/>
    <x v="2"/>
    <x v="2"/>
    <n v="103"/>
    <n v="2.1799999999999997"/>
    <x v="180"/>
  </r>
  <r>
    <s v="ID07457"/>
    <d v="2022-11-15T00:00:00"/>
    <s v="West"/>
    <s v="San Diego"/>
    <x v="2"/>
    <x v="4"/>
    <n v="32"/>
    <n v="2.84"/>
    <x v="181"/>
  </r>
  <r>
    <s v="ID07463"/>
    <d v="2022-12-03T00:00:00"/>
    <s v="West"/>
    <s v="San Diego"/>
    <x v="2"/>
    <x v="2"/>
    <n v="139"/>
    <n v="2.1799999999999997"/>
    <x v="76"/>
  </r>
  <r>
    <s v="ID07464"/>
    <d v="2022-12-06T00:00:00"/>
    <s v="West"/>
    <s v="San Diego"/>
    <x v="2"/>
    <x v="4"/>
    <n v="29"/>
    <n v="2.84"/>
    <x v="182"/>
  </r>
  <r>
    <s v="ID07472"/>
    <d v="2022-12-30T00:00:00"/>
    <s v="West"/>
    <s v="San Diego"/>
    <x v="2"/>
    <x v="2"/>
    <n v="83"/>
    <n v="2.1800000000000002"/>
    <x v="183"/>
  </r>
  <r>
    <s v="ID07480"/>
    <d v="2023-01-23T00:00:00"/>
    <s v="West"/>
    <s v="San Diego"/>
    <x v="0"/>
    <x v="0"/>
    <n v="56"/>
    <n v="1.77"/>
    <x v="184"/>
  </r>
  <r>
    <s v="ID07488"/>
    <d v="2023-02-16T00:00:00"/>
    <s v="West"/>
    <s v="San Diego"/>
    <x v="2"/>
    <x v="4"/>
    <n v="29"/>
    <n v="2.84"/>
    <x v="182"/>
  </r>
  <r>
    <s v="ID07495"/>
    <d v="2023-03-08T00:00:00"/>
    <s v="West"/>
    <s v="San Diego"/>
    <x v="0"/>
    <x v="5"/>
    <n v="86"/>
    <n v="1.8699999999999999"/>
    <x v="85"/>
  </r>
  <r>
    <s v="ID07496"/>
    <d v="2023-03-11T00:00:00"/>
    <s v="West"/>
    <s v="San Diego"/>
    <x v="3"/>
    <x v="6"/>
    <n v="41"/>
    <n v="1.68"/>
    <x v="185"/>
  </r>
  <r>
    <s v="ID07503"/>
    <d v="2023-04-01T00:00:00"/>
    <s v="West"/>
    <s v="San Diego"/>
    <x v="0"/>
    <x v="0"/>
    <n v="118"/>
    <n v="1.77"/>
    <x v="186"/>
  </r>
  <r>
    <s v="ID07510"/>
    <d v="2023-04-22T00:00:00"/>
    <s v="West"/>
    <s v="San Diego"/>
    <x v="2"/>
    <x v="3"/>
    <n v="67"/>
    <n v="1.87"/>
    <x v="187"/>
  </r>
  <r>
    <s v="ID07517"/>
    <d v="2023-05-13T00:00:00"/>
    <s v="West"/>
    <s v="San Diego"/>
    <x v="2"/>
    <x v="3"/>
    <n v="82"/>
    <n v="1.87"/>
    <x v="126"/>
  </r>
  <r>
    <s v="ID07522"/>
    <d v="2023-05-28T00:00:00"/>
    <s v="West"/>
    <s v="San Diego"/>
    <x v="2"/>
    <x v="2"/>
    <n v="36"/>
    <n v="2.1800000000000002"/>
    <x v="5"/>
  </r>
  <r>
    <s v="ID07523"/>
    <d v="2023-05-31T00:00:00"/>
    <s v="West"/>
    <s v="San Diego"/>
    <x v="2"/>
    <x v="4"/>
    <n v="44"/>
    <n v="2.84"/>
    <x v="125"/>
  </r>
  <r>
    <s v="ID07530"/>
    <d v="2023-06-21T00:00:00"/>
    <s v="West"/>
    <s v="San Diego"/>
    <x v="0"/>
    <x v="0"/>
    <n v="41"/>
    <n v="1.7699999999999998"/>
    <x v="188"/>
  </r>
  <r>
    <s v="ID07538"/>
    <d v="2023-07-15T00:00:00"/>
    <s v="West"/>
    <s v="San Diego"/>
    <x v="0"/>
    <x v="5"/>
    <n v="26"/>
    <n v="1.8699999999999999"/>
    <x v="189"/>
  </r>
  <r>
    <s v="ID07545"/>
    <d v="2023-08-05T00:00:00"/>
    <s v="West"/>
    <s v="San Diego"/>
    <x v="2"/>
    <x v="2"/>
    <n v="90"/>
    <n v="2.1799999999999997"/>
    <x v="190"/>
  </r>
  <r>
    <s v="ID07546"/>
    <d v="2023-08-08T00:00:00"/>
    <s v="West"/>
    <s v="San Diego"/>
    <x v="2"/>
    <x v="4"/>
    <n v="38"/>
    <n v="2.84"/>
    <x v="191"/>
  </r>
  <r>
    <s v="ID07552"/>
    <d v="2023-08-26T00:00:00"/>
    <s v="West"/>
    <s v="San Diego"/>
    <x v="0"/>
    <x v="0"/>
    <n v="41"/>
    <n v="1.7699999999999998"/>
    <x v="188"/>
  </r>
  <r>
    <s v="ID07560"/>
    <d v="2023-09-19T00:00:00"/>
    <s v="West"/>
    <s v="San Diego"/>
    <x v="0"/>
    <x v="0"/>
    <n v="49"/>
    <n v="1.77"/>
    <x v="192"/>
  </r>
  <r>
    <s v="ID07568"/>
    <d v="2023-10-13T00:00:00"/>
    <s v="West"/>
    <s v="San Diego"/>
    <x v="0"/>
    <x v="0"/>
    <n v="40"/>
    <n v="1.77"/>
    <x v="95"/>
  </r>
  <r>
    <s v="ID07575"/>
    <d v="2023-11-03T00:00:00"/>
    <s v="West"/>
    <s v="San Diego"/>
    <x v="2"/>
    <x v="3"/>
    <n v="24"/>
    <n v="1.87"/>
    <x v="193"/>
  </r>
  <r>
    <s v="ID07581"/>
    <d v="2023-11-21T00:00:00"/>
    <s v="West"/>
    <s v="San Diego"/>
    <x v="0"/>
    <x v="0"/>
    <n v="20"/>
    <n v="1.77"/>
    <x v="87"/>
  </r>
  <r>
    <s v="ID07589"/>
    <d v="2023-12-15T00:00:00"/>
    <s v="West"/>
    <s v="San Diego"/>
    <x v="2"/>
    <x v="3"/>
    <n v="96"/>
    <n v="1.87"/>
    <x v="194"/>
  </r>
</pivotCacheRecords>
</file>

<file path=xl/pivotCache/pivotCacheRecords5.xml><?xml version="1.0" encoding="utf-8"?>
<pivotCacheRecords xmlns="http://schemas.openxmlformats.org/spreadsheetml/2006/main" xmlns:r="http://schemas.openxmlformats.org/officeDocument/2006/relationships" count="244">
  <r>
    <s v="ID07351"/>
    <d v="2022-01-01T00:00:00"/>
    <s v="East"/>
    <s v="Boston"/>
    <x v="0"/>
    <s v="Carrot"/>
    <x v="0"/>
    <n v="1.7699999999999998"/>
    <x v="0"/>
  </r>
  <r>
    <s v="ID07352"/>
    <d v="2022-01-04T00:00:00"/>
    <s v="East"/>
    <s v="Boston"/>
    <x v="1"/>
    <s v="Whole Wheat"/>
    <x v="1"/>
    <n v="3.4899999999999998"/>
    <x v="1"/>
  </r>
  <r>
    <s v="ID07355"/>
    <d v="2022-01-13T00:00:00"/>
    <s v="East"/>
    <s v="Boston"/>
    <x v="2"/>
    <s v="Arrowroot"/>
    <x v="2"/>
    <n v="2.1800000000000002"/>
    <x v="2"/>
  </r>
  <r>
    <s v="ID07356"/>
    <d v="2022-01-16T00:00:00"/>
    <s v="East"/>
    <s v="Boston"/>
    <x v="0"/>
    <s v="Carrot"/>
    <x v="3"/>
    <n v="1.77"/>
    <x v="3"/>
  </r>
  <r>
    <s v="ID07357"/>
    <d v="2022-01-19T00:00:00"/>
    <s v="East"/>
    <s v="Boston"/>
    <x v="1"/>
    <s v="Whole Wheat"/>
    <x v="4"/>
    <n v="3.4899999999999998"/>
    <x v="4"/>
  </r>
  <r>
    <s v="ID07361"/>
    <d v="2022-01-31T00:00:00"/>
    <s v="East"/>
    <s v="Boston"/>
    <x v="2"/>
    <s v="Arrowroot"/>
    <x v="5"/>
    <n v="2.1800000000000002"/>
    <x v="5"/>
  </r>
  <r>
    <s v="ID07362"/>
    <d v="2022-02-03T00:00:00"/>
    <s v="East"/>
    <s v="Boston"/>
    <x v="2"/>
    <s v="Chocolate Chip"/>
    <x v="6"/>
    <n v="1.8699999999999999"/>
    <x v="6"/>
  </r>
  <r>
    <s v="ID07363"/>
    <d v="2022-02-06T00:00:00"/>
    <s v="East"/>
    <s v="Boston"/>
    <x v="1"/>
    <s v="Whole Wheat"/>
    <x v="7"/>
    <n v="3.4899999999999998"/>
    <x v="7"/>
  </r>
  <r>
    <s v="ID07367"/>
    <d v="2022-02-18T00:00:00"/>
    <s v="East"/>
    <s v="Boston"/>
    <x v="2"/>
    <s v="Arrowroot"/>
    <x v="8"/>
    <n v="2.1799999999999997"/>
    <x v="8"/>
  </r>
  <r>
    <s v="ID07368"/>
    <d v="2022-02-21T00:00:00"/>
    <s v="East"/>
    <s v="Boston"/>
    <x v="2"/>
    <s v="Oatmeal Raisin"/>
    <x v="9"/>
    <n v="2.84"/>
    <x v="9"/>
  </r>
  <r>
    <s v="ID07373"/>
    <d v="2022-03-08T00:00:00"/>
    <s v="East"/>
    <s v="Boston"/>
    <x v="0"/>
    <s v="Carrot"/>
    <x v="10"/>
    <n v="1.77"/>
    <x v="10"/>
  </r>
  <r>
    <s v="ID07374"/>
    <d v="2022-03-11T00:00:00"/>
    <s v="East"/>
    <s v="Boston"/>
    <x v="1"/>
    <s v="Whole Wheat"/>
    <x v="11"/>
    <n v="3.4899999999999998"/>
    <x v="11"/>
  </r>
  <r>
    <s v="ID07379"/>
    <d v="2022-03-26T00:00:00"/>
    <s v="East"/>
    <s v="Boston"/>
    <x v="0"/>
    <s v="Bran"/>
    <x v="12"/>
    <n v="1.87"/>
    <x v="12"/>
  </r>
  <r>
    <s v="ID07380"/>
    <d v="2022-03-29T00:00:00"/>
    <s v="East"/>
    <s v="Boston"/>
    <x v="2"/>
    <s v="Oatmeal Raisin"/>
    <x v="13"/>
    <n v="2.84"/>
    <x v="13"/>
  </r>
  <r>
    <s v="ID07386"/>
    <d v="2022-04-16T00:00:00"/>
    <s v="East"/>
    <s v="Boston"/>
    <x v="0"/>
    <s v="Carrot"/>
    <x v="14"/>
    <n v="1.7699999999999998"/>
    <x v="14"/>
  </r>
  <r>
    <s v="ID07387"/>
    <d v="2022-04-19T00:00:00"/>
    <s v="East"/>
    <s v="Boston"/>
    <x v="3"/>
    <s v="Potato Chips"/>
    <x v="15"/>
    <n v="1.68"/>
    <x v="15"/>
  </r>
  <r>
    <s v="ID07392"/>
    <d v="2022-05-04T00:00:00"/>
    <s v="East"/>
    <s v="Boston"/>
    <x v="0"/>
    <s v="Bran"/>
    <x v="16"/>
    <n v="1.8699999999999999"/>
    <x v="16"/>
  </r>
  <r>
    <s v="ID07393"/>
    <d v="2022-05-07T00:00:00"/>
    <s v="East"/>
    <s v="Boston"/>
    <x v="2"/>
    <s v="Oatmeal Raisin"/>
    <x v="17"/>
    <n v="2.8400000000000003"/>
    <x v="17"/>
  </r>
  <r>
    <s v="ID07399"/>
    <d v="2022-05-25T00:00:00"/>
    <s v="East"/>
    <s v="Boston"/>
    <x v="2"/>
    <s v="Arrowroot"/>
    <x v="18"/>
    <n v="2.1800000000000002"/>
    <x v="18"/>
  </r>
  <r>
    <s v="ID07400"/>
    <d v="2022-05-28T00:00:00"/>
    <s v="East"/>
    <s v="Boston"/>
    <x v="0"/>
    <s v="Carrot"/>
    <x v="19"/>
    <n v="1.77"/>
    <x v="19"/>
  </r>
  <r>
    <s v="ID07401"/>
    <d v="2022-05-31T00:00:00"/>
    <s v="East"/>
    <s v="Boston"/>
    <x v="1"/>
    <s v="Whole Wheat"/>
    <x v="0"/>
    <n v="3.49"/>
    <x v="20"/>
  </r>
  <r>
    <s v="ID07406"/>
    <d v="2022-06-15T00:00:00"/>
    <s v="East"/>
    <s v="Boston"/>
    <x v="0"/>
    <s v="Carrot"/>
    <x v="20"/>
    <n v="1.77"/>
    <x v="21"/>
  </r>
  <r>
    <s v="ID07407"/>
    <d v="2022-06-18T00:00:00"/>
    <s v="East"/>
    <s v="Boston"/>
    <x v="1"/>
    <s v="Whole Wheat"/>
    <x v="2"/>
    <n v="3.49"/>
    <x v="22"/>
  </r>
  <r>
    <s v="ID07414"/>
    <d v="2022-07-09T00:00:00"/>
    <s v="East"/>
    <s v="Boston"/>
    <x v="0"/>
    <s v="Carrot"/>
    <x v="21"/>
    <n v="1.77"/>
    <x v="23"/>
  </r>
  <r>
    <s v="ID07415"/>
    <d v="2022-07-12T00:00:00"/>
    <s v="East"/>
    <s v="Boston"/>
    <x v="1"/>
    <s v="Whole Wheat"/>
    <x v="22"/>
    <n v="3.49"/>
    <x v="24"/>
  </r>
  <r>
    <s v="ID07421"/>
    <d v="2022-07-30T00:00:00"/>
    <s v="East"/>
    <s v="Boston"/>
    <x v="0"/>
    <s v="Bran"/>
    <x v="23"/>
    <n v="1.8699999999999999"/>
    <x v="25"/>
  </r>
  <r>
    <s v="ID07422"/>
    <d v="2022-08-02T00:00:00"/>
    <s v="East"/>
    <s v="Boston"/>
    <x v="2"/>
    <s v="Oatmeal Raisin"/>
    <x v="24"/>
    <n v="2.84"/>
    <x v="26"/>
  </r>
  <r>
    <s v="ID07427"/>
    <d v="2022-08-17T00:00:00"/>
    <s v="East"/>
    <s v="Boston"/>
    <x v="2"/>
    <s v="Arrowroot"/>
    <x v="6"/>
    <n v="2.1800000000000002"/>
    <x v="27"/>
  </r>
  <r>
    <s v="ID07428"/>
    <d v="2022-08-20T00:00:00"/>
    <s v="East"/>
    <s v="Boston"/>
    <x v="0"/>
    <s v="Carrot"/>
    <x v="25"/>
    <n v="1.77"/>
    <x v="28"/>
  </r>
  <r>
    <s v="ID07429"/>
    <d v="2022-08-23T00:00:00"/>
    <s v="East"/>
    <s v="Boston"/>
    <x v="1"/>
    <s v="Whole Wheat"/>
    <x v="26"/>
    <n v="3.49"/>
    <x v="29"/>
  </r>
  <r>
    <s v="ID07434"/>
    <d v="2022-09-07T00:00:00"/>
    <s v="East"/>
    <s v="Boston"/>
    <x v="2"/>
    <s v="Arrowroot"/>
    <x v="7"/>
    <n v="2.1800000000000002"/>
    <x v="30"/>
  </r>
  <r>
    <s v="ID07435"/>
    <d v="2022-09-10T00:00:00"/>
    <s v="East"/>
    <s v="Boston"/>
    <x v="0"/>
    <s v="Carrot"/>
    <x v="27"/>
    <n v="1.77"/>
    <x v="31"/>
  </r>
  <r>
    <s v="ID07436"/>
    <d v="2022-09-13T00:00:00"/>
    <s v="East"/>
    <s v="Boston"/>
    <x v="3"/>
    <s v="Pretzels"/>
    <x v="18"/>
    <n v="3.15"/>
    <x v="32"/>
  </r>
  <r>
    <s v="ID07441"/>
    <d v="2022-09-28T00:00:00"/>
    <s v="East"/>
    <s v="Boston"/>
    <x v="2"/>
    <s v="Arrowroot"/>
    <x v="28"/>
    <n v="2.1800000000000002"/>
    <x v="33"/>
  </r>
  <r>
    <s v="ID07442"/>
    <d v="2022-10-01T00:00:00"/>
    <s v="East"/>
    <s v="Boston"/>
    <x v="0"/>
    <s v="Carrot"/>
    <x v="29"/>
    <n v="1.7699999999999998"/>
    <x v="34"/>
  </r>
  <r>
    <s v="ID07443"/>
    <d v="2022-10-04T00:00:00"/>
    <s v="East"/>
    <s v="Boston"/>
    <x v="1"/>
    <s v="Whole Wheat"/>
    <x v="2"/>
    <n v="3.49"/>
    <x v="22"/>
  </r>
  <r>
    <s v="ID07450"/>
    <d v="2022-10-25T00:00:00"/>
    <s v="East"/>
    <s v="Boston"/>
    <x v="2"/>
    <s v="Arrowroot"/>
    <x v="11"/>
    <n v="2.1800000000000002"/>
    <x v="35"/>
  </r>
  <r>
    <s v="ID07451"/>
    <d v="2022-10-28T00:00:00"/>
    <s v="East"/>
    <s v="Boston"/>
    <x v="2"/>
    <s v="Chocolate Chip"/>
    <x v="30"/>
    <n v="1.8699999999999999"/>
    <x v="36"/>
  </r>
  <r>
    <s v="ID07452"/>
    <d v="2022-10-31T00:00:00"/>
    <s v="East"/>
    <s v="Boston"/>
    <x v="1"/>
    <s v="Whole Wheat"/>
    <x v="31"/>
    <n v="3.4899999999999998"/>
    <x v="37"/>
  </r>
  <r>
    <s v="ID07458"/>
    <d v="2022-11-18T00:00:00"/>
    <s v="East"/>
    <s v="Boston"/>
    <x v="0"/>
    <s v="Bran"/>
    <x v="32"/>
    <n v="1.87"/>
    <x v="38"/>
  </r>
  <r>
    <s v="ID07459"/>
    <d v="2022-11-21T00:00:00"/>
    <s v="East"/>
    <s v="Boston"/>
    <x v="2"/>
    <s v="Oatmeal Raisin"/>
    <x v="33"/>
    <n v="2.8400000000000003"/>
    <x v="39"/>
  </r>
  <r>
    <s v="ID07465"/>
    <d v="2022-12-09T00:00:00"/>
    <s v="East"/>
    <s v="Boston"/>
    <x v="0"/>
    <s v="Banana"/>
    <x v="34"/>
    <n v="2.27"/>
    <x v="40"/>
  </r>
  <r>
    <s v="ID07466"/>
    <d v="2022-12-12T00:00:00"/>
    <s v="East"/>
    <s v="Boston"/>
    <x v="2"/>
    <s v="Chocolate Chip"/>
    <x v="5"/>
    <n v="1.8699999999999999"/>
    <x v="41"/>
  </r>
  <r>
    <s v="ID07467"/>
    <d v="2022-12-15T00:00:00"/>
    <s v="East"/>
    <s v="Boston"/>
    <x v="1"/>
    <s v="Whole Wheat"/>
    <x v="35"/>
    <n v="3.49"/>
    <x v="42"/>
  </r>
  <r>
    <s v="ID07473"/>
    <d v="2023-01-02T00:00:00"/>
    <s v="East"/>
    <s v="Boston"/>
    <x v="2"/>
    <s v="Arrowroot"/>
    <x v="36"/>
    <n v="2.1800000000000002"/>
    <x v="43"/>
  </r>
  <r>
    <s v="ID07474"/>
    <d v="2023-01-05T00:00:00"/>
    <s v="East"/>
    <s v="Boston"/>
    <x v="0"/>
    <s v="Carrot"/>
    <x v="37"/>
    <n v="1.77"/>
    <x v="44"/>
  </r>
  <r>
    <s v="ID07475"/>
    <d v="2023-01-08T00:00:00"/>
    <s v="East"/>
    <s v="Boston"/>
    <x v="3"/>
    <s v="Pretzels"/>
    <x v="38"/>
    <n v="3.15"/>
    <x v="45"/>
  </r>
  <r>
    <s v="ID07481"/>
    <d v="2023-01-26T00:00:00"/>
    <s v="East"/>
    <s v="Boston"/>
    <x v="2"/>
    <s v="Arrowroot"/>
    <x v="39"/>
    <n v="2.1800000000000002"/>
    <x v="46"/>
  </r>
  <r>
    <s v="ID07482"/>
    <d v="2023-01-29T00:00:00"/>
    <s v="East"/>
    <s v="Boston"/>
    <x v="0"/>
    <s v="Carrot"/>
    <x v="40"/>
    <n v="1.77"/>
    <x v="47"/>
  </r>
  <r>
    <s v="ID07483"/>
    <d v="2023-02-01T00:00:00"/>
    <s v="East"/>
    <s v="Boston"/>
    <x v="3"/>
    <s v="Potato Chips"/>
    <x v="41"/>
    <n v="1.68"/>
    <x v="48"/>
  </r>
  <r>
    <s v="ID07489"/>
    <d v="2023-02-19T00:00:00"/>
    <s v="East"/>
    <s v="Boston"/>
    <x v="0"/>
    <s v="Carrot"/>
    <x v="42"/>
    <n v="1.77"/>
    <x v="49"/>
  </r>
  <r>
    <s v="ID07490"/>
    <d v="2023-02-22T00:00:00"/>
    <s v="East"/>
    <s v="Boston"/>
    <x v="3"/>
    <s v="Pretzels"/>
    <x v="6"/>
    <n v="3.1500000000000004"/>
    <x v="50"/>
  </r>
  <r>
    <s v="ID07497"/>
    <d v="2023-03-14T00:00:00"/>
    <s v="East"/>
    <s v="Boston"/>
    <x v="0"/>
    <s v="Carrot"/>
    <x v="43"/>
    <n v="1.7700000000000002"/>
    <x v="51"/>
  </r>
  <r>
    <s v="ID07498"/>
    <d v="2023-03-17T00:00:00"/>
    <s v="East"/>
    <s v="Boston"/>
    <x v="3"/>
    <s v="Potato Chips"/>
    <x v="44"/>
    <n v="1.68"/>
    <x v="52"/>
  </r>
  <r>
    <s v="ID07504"/>
    <d v="2023-04-04T00:00:00"/>
    <s v="East"/>
    <s v="Boston"/>
    <x v="2"/>
    <s v="Arrowroot"/>
    <x v="5"/>
    <n v="2.1800000000000002"/>
    <x v="5"/>
  </r>
  <r>
    <s v="ID07505"/>
    <d v="2023-04-07T00:00:00"/>
    <s v="East"/>
    <s v="Boston"/>
    <x v="2"/>
    <s v="Oatmeal Raisin"/>
    <x v="9"/>
    <n v="2.84"/>
    <x v="9"/>
  </r>
  <r>
    <s v="ID07511"/>
    <d v="2023-04-25T00:00:00"/>
    <s v="East"/>
    <s v="Boston"/>
    <x v="0"/>
    <s v="Bran"/>
    <x v="18"/>
    <n v="1.87"/>
    <x v="53"/>
  </r>
  <r>
    <s v="ID07512"/>
    <d v="2023-04-28T00:00:00"/>
    <s v="East"/>
    <s v="Boston"/>
    <x v="2"/>
    <s v="Oatmeal Raisin"/>
    <x v="45"/>
    <n v="2.8400000000000003"/>
    <x v="54"/>
  </r>
  <r>
    <s v="ID07518"/>
    <d v="2023-05-16T00:00:00"/>
    <s v="East"/>
    <s v="Boston"/>
    <x v="0"/>
    <s v="Carrot"/>
    <x v="19"/>
    <n v="1.77"/>
    <x v="19"/>
  </r>
  <r>
    <s v="ID07519"/>
    <d v="2023-05-19T00:00:00"/>
    <s v="East"/>
    <s v="Boston"/>
    <x v="3"/>
    <s v="Pretzels"/>
    <x v="34"/>
    <n v="3.15"/>
    <x v="55"/>
  </r>
  <r>
    <s v="ID07524"/>
    <d v="2023-06-03T00:00:00"/>
    <s v="East"/>
    <s v="Boston"/>
    <x v="0"/>
    <s v="Bran"/>
    <x v="18"/>
    <n v="1.87"/>
    <x v="53"/>
  </r>
  <r>
    <s v="ID07525"/>
    <d v="2023-06-06T00:00:00"/>
    <s v="East"/>
    <s v="Boston"/>
    <x v="2"/>
    <s v="Oatmeal Raisin"/>
    <x v="46"/>
    <n v="2.8400000000000003"/>
    <x v="56"/>
  </r>
  <r>
    <s v="ID07526"/>
    <d v="2023-06-09T00:00:00"/>
    <s v="East"/>
    <s v="Boston"/>
    <x v="1"/>
    <s v="Whole Wheat"/>
    <x v="47"/>
    <n v="3.4899999999999998"/>
    <x v="57"/>
  </r>
  <r>
    <s v="ID07531"/>
    <d v="2023-06-24T00:00:00"/>
    <s v="East"/>
    <s v="Boston"/>
    <x v="0"/>
    <s v="Banana"/>
    <x v="18"/>
    <n v="2.27"/>
    <x v="58"/>
  </r>
  <r>
    <s v="ID07532"/>
    <d v="2023-06-27T00:00:00"/>
    <s v="East"/>
    <s v="Boston"/>
    <x v="2"/>
    <s v="Chocolate Chip"/>
    <x v="2"/>
    <n v="1.87"/>
    <x v="59"/>
  </r>
  <r>
    <s v="ID07533"/>
    <d v="2023-06-30T00:00:00"/>
    <s v="East"/>
    <s v="Boston"/>
    <x v="1"/>
    <s v="Whole Wheat"/>
    <x v="48"/>
    <n v="3.4899999999999998"/>
    <x v="60"/>
  </r>
  <r>
    <s v="ID07539"/>
    <d v="2023-07-18T00:00:00"/>
    <s v="East"/>
    <s v="Boston"/>
    <x v="0"/>
    <s v="Banana"/>
    <x v="49"/>
    <n v="2.27"/>
    <x v="61"/>
  </r>
  <r>
    <s v="ID07540"/>
    <d v="2023-07-21T00:00:00"/>
    <s v="East"/>
    <s v="Boston"/>
    <x v="2"/>
    <s v="Chocolate Chip"/>
    <x v="36"/>
    <n v="1.87"/>
    <x v="62"/>
  </r>
  <r>
    <s v="ID07541"/>
    <d v="2023-07-24T00:00:00"/>
    <s v="East"/>
    <s v="Boston"/>
    <x v="1"/>
    <s v="Whole Wheat"/>
    <x v="50"/>
    <n v="3.4899999999999998"/>
    <x v="63"/>
  </r>
  <r>
    <s v="ID07547"/>
    <d v="2023-08-11T00:00:00"/>
    <s v="East"/>
    <s v="Boston"/>
    <x v="0"/>
    <s v="Carrot"/>
    <x v="51"/>
    <n v="1.7699999999999998"/>
    <x v="64"/>
  </r>
  <r>
    <s v="ID07548"/>
    <d v="2023-08-14T00:00:00"/>
    <s v="East"/>
    <s v="Boston"/>
    <x v="3"/>
    <s v="Pretzels"/>
    <x v="49"/>
    <n v="3.15"/>
    <x v="65"/>
  </r>
  <r>
    <s v="ID07553"/>
    <d v="2023-08-29T00:00:00"/>
    <s v="East"/>
    <s v="Boston"/>
    <x v="2"/>
    <s v="Arrowroot"/>
    <x v="21"/>
    <n v="2.1800000000000002"/>
    <x v="66"/>
  </r>
  <r>
    <s v="ID07554"/>
    <d v="2023-09-01T00:00:00"/>
    <s v="East"/>
    <s v="Boston"/>
    <x v="0"/>
    <s v="Carrot"/>
    <x v="52"/>
    <n v="1.77"/>
    <x v="67"/>
  </r>
  <r>
    <s v="ID07555"/>
    <d v="2023-09-04T00:00:00"/>
    <s v="East"/>
    <s v="Boston"/>
    <x v="3"/>
    <s v="Pretzels"/>
    <x v="47"/>
    <n v="3.1500000000000004"/>
    <x v="68"/>
  </r>
  <r>
    <s v="ID07561"/>
    <d v="2023-09-22T00:00:00"/>
    <s v="East"/>
    <s v="Boston"/>
    <x v="2"/>
    <s v="Arrowroot"/>
    <x v="11"/>
    <n v="2.1800000000000002"/>
    <x v="35"/>
  </r>
  <r>
    <s v="ID07562"/>
    <d v="2023-09-25T00:00:00"/>
    <s v="East"/>
    <s v="Boston"/>
    <x v="0"/>
    <s v="Carrot"/>
    <x v="6"/>
    <n v="1.77"/>
    <x v="69"/>
  </r>
  <r>
    <s v="ID07563"/>
    <d v="2023-09-28T00:00:00"/>
    <s v="East"/>
    <s v="Boston"/>
    <x v="3"/>
    <s v="Pretzels"/>
    <x v="26"/>
    <n v="3.1500000000000004"/>
    <x v="70"/>
  </r>
  <r>
    <s v="ID07569"/>
    <d v="2023-10-16T00:00:00"/>
    <s v="East"/>
    <s v="Boston"/>
    <x v="2"/>
    <s v="Arrowroot"/>
    <x v="53"/>
    <n v="2.1800000000000002"/>
    <x v="71"/>
  </r>
  <r>
    <s v="ID07570"/>
    <d v="2023-10-19T00:00:00"/>
    <s v="East"/>
    <s v="Boston"/>
    <x v="0"/>
    <s v="Carrot"/>
    <x v="8"/>
    <n v="1.77"/>
    <x v="72"/>
  </r>
  <r>
    <s v="ID07571"/>
    <d v="2023-10-22T00:00:00"/>
    <s v="East"/>
    <s v="Boston"/>
    <x v="1"/>
    <s v="Whole Wheat"/>
    <x v="34"/>
    <n v="3.49"/>
    <x v="73"/>
  </r>
  <r>
    <s v="ID07576"/>
    <d v="2023-11-06T00:00:00"/>
    <s v="East"/>
    <s v="Boston"/>
    <x v="0"/>
    <s v="Bran"/>
    <x v="54"/>
    <n v="1.87"/>
    <x v="74"/>
  </r>
  <r>
    <s v="ID07577"/>
    <d v="2023-11-09T00:00:00"/>
    <s v="East"/>
    <s v="Boston"/>
    <x v="2"/>
    <s v="Oatmeal Raisin"/>
    <x v="55"/>
    <n v="2.8400000000000003"/>
    <x v="75"/>
  </r>
  <r>
    <s v="ID07582"/>
    <d v="2023-11-24T00:00:00"/>
    <s v="East"/>
    <s v="Boston"/>
    <x v="2"/>
    <s v="Arrowroot"/>
    <x v="56"/>
    <n v="2.1799999999999997"/>
    <x v="76"/>
  </r>
  <r>
    <s v="ID07583"/>
    <d v="2023-11-27T00:00:00"/>
    <s v="East"/>
    <s v="Boston"/>
    <x v="2"/>
    <s v="Chocolate Chip"/>
    <x v="57"/>
    <n v="1.8699999999999999"/>
    <x v="77"/>
  </r>
  <r>
    <s v="ID07584"/>
    <d v="2023-11-30T00:00:00"/>
    <s v="East"/>
    <s v="Boston"/>
    <x v="1"/>
    <s v="Whole Wheat"/>
    <x v="58"/>
    <n v="3.4899999999999998"/>
    <x v="78"/>
  </r>
  <r>
    <s v="ID07590"/>
    <d v="2023-12-18T00:00:00"/>
    <s v="East"/>
    <s v="Boston"/>
    <x v="2"/>
    <s v="Arrowroot"/>
    <x v="48"/>
    <n v="2.1800000000000002"/>
    <x v="79"/>
  </r>
  <r>
    <s v="ID07591"/>
    <d v="2023-12-21T00:00:00"/>
    <s v="East"/>
    <s v="Boston"/>
    <x v="2"/>
    <s v="Chocolate Chip"/>
    <x v="59"/>
    <n v="1.8699999999999999"/>
    <x v="80"/>
  </r>
  <r>
    <s v="ID07592"/>
    <d v="2023-12-24T00:00:00"/>
    <s v="East"/>
    <s v="Boston"/>
    <x v="1"/>
    <s v="Whole Wheat"/>
    <x v="34"/>
    <n v="3.49"/>
    <x v="73"/>
  </r>
  <r>
    <s v="ID07353"/>
    <d v="2022-01-07T00:00:00"/>
    <s v="West"/>
    <s v="Los Angeles"/>
    <x v="2"/>
    <s v="Chocolate Chip"/>
    <x v="19"/>
    <n v="1.8699999999999999"/>
    <x v="81"/>
  </r>
  <r>
    <s v="ID07358"/>
    <d v="2022-01-22T00:00:00"/>
    <s v="West"/>
    <s v="Los Angeles"/>
    <x v="0"/>
    <s v="Carrot"/>
    <x v="40"/>
    <n v="1.77"/>
    <x v="47"/>
  </r>
  <r>
    <s v="ID07364"/>
    <d v="2022-02-09T00:00:00"/>
    <s v="West"/>
    <s v="Los Angeles"/>
    <x v="0"/>
    <s v="Carrot"/>
    <x v="60"/>
    <n v="1.7699999999999998"/>
    <x v="82"/>
  </r>
  <r>
    <s v="ID07369"/>
    <d v="2022-02-24T00:00:00"/>
    <s v="West"/>
    <s v="Los Angeles"/>
    <x v="0"/>
    <s v="Bran"/>
    <x v="22"/>
    <n v="1.87"/>
    <x v="83"/>
  </r>
  <r>
    <s v="ID07370"/>
    <d v="2022-02-27T00:00:00"/>
    <s v="West"/>
    <s v="Los Angeles"/>
    <x v="2"/>
    <s v="Oatmeal Raisin"/>
    <x v="0"/>
    <n v="2.84"/>
    <x v="84"/>
  </r>
  <r>
    <s v="ID07375"/>
    <d v="2022-03-14T00:00:00"/>
    <s v="West"/>
    <s v="Los Angeles"/>
    <x v="2"/>
    <s v="Chocolate Chip"/>
    <x v="61"/>
    <n v="1.8699999999999999"/>
    <x v="85"/>
  </r>
  <r>
    <s v="ID07381"/>
    <d v="2022-04-01T00:00:00"/>
    <s v="West"/>
    <s v="Los Angeles"/>
    <x v="0"/>
    <s v="Carrot"/>
    <x v="19"/>
    <n v="1.77"/>
    <x v="19"/>
  </r>
  <r>
    <s v="ID07382"/>
    <d v="2022-04-04T00:00:00"/>
    <s v="West"/>
    <s v="Los Angeles"/>
    <x v="3"/>
    <s v="Potato Chips"/>
    <x v="42"/>
    <n v="1.68"/>
    <x v="86"/>
  </r>
  <r>
    <s v="ID07388"/>
    <d v="2022-04-22T00:00:00"/>
    <s v="West"/>
    <s v="Los Angeles"/>
    <x v="0"/>
    <s v="Carrot"/>
    <x v="58"/>
    <n v="1.77"/>
    <x v="87"/>
  </r>
  <r>
    <s v="ID07394"/>
    <d v="2022-05-10T00:00:00"/>
    <s v="West"/>
    <s v="Los Angeles"/>
    <x v="0"/>
    <s v="Carrot"/>
    <x v="52"/>
    <n v="1.77"/>
    <x v="67"/>
  </r>
  <r>
    <s v="ID07395"/>
    <d v="2022-05-13T00:00:00"/>
    <s v="West"/>
    <s v="Los Angeles"/>
    <x v="1"/>
    <s v="Whole Wheat"/>
    <x v="26"/>
    <n v="3.49"/>
    <x v="29"/>
  </r>
  <r>
    <s v="ID07402"/>
    <d v="2022-06-03T00:00:00"/>
    <s v="West"/>
    <s v="Los Angeles"/>
    <x v="2"/>
    <s v="Oatmeal Raisin"/>
    <x v="62"/>
    <n v="2.84"/>
    <x v="88"/>
  </r>
  <r>
    <s v="ID07408"/>
    <d v="2022-06-21T00:00:00"/>
    <s v="West"/>
    <s v="Los Angeles"/>
    <x v="0"/>
    <s v="Carrot"/>
    <x v="63"/>
    <n v="1.77"/>
    <x v="89"/>
  </r>
  <r>
    <s v="ID07409"/>
    <d v="2022-06-24T00:00:00"/>
    <s v="West"/>
    <s v="Los Angeles"/>
    <x v="3"/>
    <s v="Potato Chips"/>
    <x v="7"/>
    <n v="1.68"/>
    <x v="90"/>
  </r>
  <r>
    <s v="ID07416"/>
    <d v="2022-07-15T00:00:00"/>
    <s v="West"/>
    <s v="Los Angeles"/>
    <x v="2"/>
    <s v="Chocolate Chip"/>
    <x v="20"/>
    <n v="1.87"/>
    <x v="91"/>
  </r>
  <r>
    <s v="ID07423"/>
    <d v="2022-08-05T00:00:00"/>
    <s v="West"/>
    <s v="Los Angeles"/>
    <x v="2"/>
    <s v="Chocolate Chip"/>
    <x v="64"/>
    <n v="1.87"/>
    <x v="92"/>
  </r>
  <r>
    <s v="ID07430"/>
    <d v="2022-08-26T00:00:00"/>
    <s v="West"/>
    <s v="Los Angeles"/>
    <x v="2"/>
    <s v="Chocolate Chip"/>
    <x v="65"/>
    <n v="1.8699999999999999"/>
    <x v="93"/>
  </r>
  <r>
    <s v="ID07437"/>
    <d v="2022-09-16T00:00:00"/>
    <s v="West"/>
    <s v="Los Angeles"/>
    <x v="0"/>
    <s v="Carrot"/>
    <x v="66"/>
    <n v="1.77"/>
    <x v="94"/>
  </r>
  <r>
    <s v="ID07444"/>
    <d v="2022-10-07T00:00:00"/>
    <s v="West"/>
    <s v="Los Angeles"/>
    <x v="0"/>
    <s v="Carrot"/>
    <x v="11"/>
    <n v="1.77"/>
    <x v="95"/>
  </r>
  <r>
    <s v="ID07445"/>
    <d v="2022-10-10T00:00:00"/>
    <s v="West"/>
    <s v="Los Angeles"/>
    <x v="3"/>
    <s v="Potato Chips"/>
    <x v="67"/>
    <n v="1.6800000000000002"/>
    <x v="96"/>
  </r>
  <r>
    <s v="ID07453"/>
    <d v="2022-11-03T00:00:00"/>
    <s v="West"/>
    <s v="Los Angeles"/>
    <x v="0"/>
    <s v="Carrot"/>
    <x v="68"/>
    <n v="1.77"/>
    <x v="97"/>
  </r>
  <r>
    <s v="ID07454"/>
    <d v="2022-11-06T00:00:00"/>
    <s v="West"/>
    <s v="Los Angeles"/>
    <x v="3"/>
    <s v="Potato Chips"/>
    <x v="69"/>
    <n v="1.68"/>
    <x v="98"/>
  </r>
  <r>
    <s v="ID07460"/>
    <d v="2022-11-24T00:00:00"/>
    <s v="West"/>
    <s v="Los Angeles"/>
    <x v="0"/>
    <s v="Carrot"/>
    <x v="34"/>
    <n v="1.77"/>
    <x v="99"/>
  </r>
  <r>
    <s v="ID07461"/>
    <d v="2022-11-27T00:00:00"/>
    <s v="West"/>
    <s v="Los Angeles"/>
    <x v="3"/>
    <s v="Potato Chips"/>
    <x v="38"/>
    <n v="1.68"/>
    <x v="100"/>
  </r>
  <r>
    <s v="ID07468"/>
    <d v="2022-12-18T00:00:00"/>
    <s v="West"/>
    <s v="Los Angeles"/>
    <x v="0"/>
    <s v="Carrot"/>
    <x v="60"/>
    <n v="1.7699999999999998"/>
    <x v="82"/>
  </r>
  <r>
    <s v="ID07469"/>
    <d v="2022-12-21T00:00:00"/>
    <s v="West"/>
    <s v="Los Angeles"/>
    <x v="3"/>
    <s v="Potato Chips"/>
    <x v="38"/>
    <n v="1.68"/>
    <x v="100"/>
  </r>
  <r>
    <s v="ID07476"/>
    <d v="2023-01-11T00:00:00"/>
    <s v="West"/>
    <s v="Los Angeles"/>
    <x v="0"/>
    <s v="Bran"/>
    <x v="29"/>
    <n v="1.87"/>
    <x v="101"/>
  </r>
  <r>
    <s v="ID07477"/>
    <d v="2023-01-14T00:00:00"/>
    <s v="West"/>
    <s v="Los Angeles"/>
    <x v="2"/>
    <s v="Oatmeal Raisin"/>
    <x v="65"/>
    <n v="2.84"/>
    <x v="102"/>
  </r>
  <r>
    <s v="ID07484"/>
    <d v="2023-02-04T00:00:00"/>
    <s v="West"/>
    <s v="Los Angeles"/>
    <x v="2"/>
    <s v="Arrowroot"/>
    <x v="19"/>
    <n v="2.1800000000000002"/>
    <x v="103"/>
  </r>
  <r>
    <s v="ID07485"/>
    <d v="2023-02-07T00:00:00"/>
    <s v="West"/>
    <s v="Los Angeles"/>
    <x v="2"/>
    <s v="Chocolate Chip"/>
    <x v="48"/>
    <n v="1.8699999999999999"/>
    <x v="104"/>
  </r>
  <r>
    <s v="ID07491"/>
    <d v="2023-02-25T00:00:00"/>
    <s v="West"/>
    <s v="Los Angeles"/>
    <x v="2"/>
    <s v="Arrowroot"/>
    <x v="34"/>
    <n v="2.1800000000000002"/>
    <x v="105"/>
  </r>
  <r>
    <s v="ID07492"/>
    <d v="2023-02-28T00:00:00"/>
    <s v="West"/>
    <s v="Los Angeles"/>
    <x v="2"/>
    <s v="Chocolate Chip"/>
    <x v="70"/>
    <n v="1.8699999999999999"/>
    <x v="106"/>
  </r>
  <r>
    <s v="ID07499"/>
    <d v="2023-03-20T00:00:00"/>
    <s v="West"/>
    <s v="Los Angeles"/>
    <x v="0"/>
    <s v="Carrot"/>
    <x v="12"/>
    <n v="1.77"/>
    <x v="107"/>
  </r>
  <r>
    <s v="ID07500"/>
    <d v="2023-03-23T00:00:00"/>
    <s v="West"/>
    <s v="Los Angeles"/>
    <x v="3"/>
    <s v="Potato Chips"/>
    <x v="0"/>
    <n v="1.68"/>
    <x v="108"/>
  </r>
  <r>
    <s v="ID07506"/>
    <d v="2023-04-10T00:00:00"/>
    <s v="West"/>
    <s v="Los Angeles"/>
    <x v="0"/>
    <s v="Carrot"/>
    <x v="71"/>
    <n v="1.77"/>
    <x v="109"/>
  </r>
  <r>
    <s v="ID07507"/>
    <d v="2023-04-13T00:00:00"/>
    <s v="West"/>
    <s v="Los Angeles"/>
    <x v="1"/>
    <s v="Whole Wheat"/>
    <x v="26"/>
    <n v="3.49"/>
    <x v="29"/>
  </r>
  <r>
    <s v="ID07513"/>
    <d v="2023-05-01T00:00:00"/>
    <s v="West"/>
    <s v="Los Angeles"/>
    <x v="2"/>
    <s v="Arrowroot"/>
    <x v="29"/>
    <n v="2.1800000000000002"/>
    <x v="110"/>
  </r>
  <r>
    <s v="ID07514"/>
    <d v="2023-05-04T00:00:00"/>
    <s v="West"/>
    <s v="Los Angeles"/>
    <x v="2"/>
    <s v="Chocolate Chip"/>
    <x v="19"/>
    <n v="1.8699999999999999"/>
    <x v="81"/>
  </r>
  <r>
    <s v="ID07520"/>
    <d v="2023-05-22T00:00:00"/>
    <s v="West"/>
    <s v="Los Angeles"/>
    <x v="2"/>
    <s v="Chocolate Chip"/>
    <x v="8"/>
    <n v="1.8699999999999999"/>
    <x v="111"/>
  </r>
  <r>
    <s v="ID07527"/>
    <d v="2023-06-12T00:00:00"/>
    <s v="West"/>
    <s v="Los Angeles"/>
    <x v="0"/>
    <s v="Carrot"/>
    <x v="72"/>
    <n v="1.77"/>
    <x v="112"/>
  </r>
  <r>
    <s v="ID07534"/>
    <d v="2023-07-03T00:00:00"/>
    <s v="West"/>
    <s v="Los Angeles"/>
    <x v="0"/>
    <s v="Bran"/>
    <x v="73"/>
    <n v="1.8699999999999999"/>
    <x v="113"/>
  </r>
  <r>
    <s v="ID07535"/>
    <d v="2023-07-06T00:00:00"/>
    <s v="West"/>
    <s v="Los Angeles"/>
    <x v="2"/>
    <s v="Oatmeal Raisin"/>
    <x v="74"/>
    <n v="2.8400000000000003"/>
    <x v="114"/>
  </r>
  <r>
    <s v="ID07542"/>
    <d v="2023-07-27T00:00:00"/>
    <s v="West"/>
    <s v="Los Angeles"/>
    <x v="2"/>
    <s v="Arrowroot"/>
    <x v="58"/>
    <n v="2.1800000000000002"/>
    <x v="115"/>
  </r>
  <r>
    <s v="ID07543"/>
    <d v="2023-07-30T00:00:00"/>
    <s v="West"/>
    <s v="Los Angeles"/>
    <x v="2"/>
    <s v="Chocolate Chip"/>
    <x v="75"/>
    <n v="1.87"/>
    <x v="116"/>
  </r>
  <r>
    <s v="ID07549"/>
    <d v="2023-08-17T00:00:00"/>
    <s v="West"/>
    <s v="Los Angeles"/>
    <x v="0"/>
    <s v="Carrot"/>
    <x v="48"/>
    <n v="1.77"/>
    <x v="117"/>
  </r>
  <r>
    <s v="ID07556"/>
    <d v="2023-09-07T00:00:00"/>
    <s v="West"/>
    <s v="Los Angeles"/>
    <x v="0"/>
    <s v="Bran"/>
    <x v="76"/>
    <n v="1.87"/>
    <x v="118"/>
  </r>
  <r>
    <s v="ID07557"/>
    <d v="2023-09-10T00:00:00"/>
    <s v="West"/>
    <s v="Los Angeles"/>
    <x v="2"/>
    <s v="Oatmeal Raisin"/>
    <x v="77"/>
    <n v="2.8400000000000003"/>
    <x v="119"/>
  </r>
  <r>
    <s v="ID07564"/>
    <d v="2023-10-01T00:00:00"/>
    <s v="West"/>
    <s v="Los Angeles"/>
    <x v="0"/>
    <s v="Bran"/>
    <x v="8"/>
    <n v="1.8699999999999999"/>
    <x v="111"/>
  </r>
  <r>
    <s v="ID07565"/>
    <d v="2023-10-04T00:00:00"/>
    <s v="West"/>
    <s v="Los Angeles"/>
    <x v="2"/>
    <s v="Oatmeal Raisin"/>
    <x v="44"/>
    <n v="2.84"/>
    <x v="120"/>
  </r>
  <r>
    <s v="ID07572"/>
    <d v="2023-10-25T00:00:00"/>
    <s v="West"/>
    <s v="Los Angeles"/>
    <x v="0"/>
    <s v="Carrot"/>
    <x v="78"/>
    <n v="1.77"/>
    <x v="121"/>
  </r>
  <r>
    <s v="ID07578"/>
    <d v="2023-11-12T00:00:00"/>
    <s v="West"/>
    <s v="Los Angeles"/>
    <x v="0"/>
    <s v="Carrot"/>
    <x v="24"/>
    <n v="1.77"/>
    <x v="122"/>
  </r>
  <r>
    <s v="ID07585"/>
    <d v="2023-12-03T00:00:00"/>
    <s v="West"/>
    <s v="Los Angeles"/>
    <x v="0"/>
    <s v="Bran"/>
    <x v="22"/>
    <n v="1.87"/>
    <x v="83"/>
  </r>
  <r>
    <s v="ID07586"/>
    <d v="2023-12-06T00:00:00"/>
    <s v="West"/>
    <s v="Los Angeles"/>
    <x v="2"/>
    <s v="Oatmeal Raisin"/>
    <x v="1"/>
    <n v="2.84"/>
    <x v="123"/>
  </r>
  <r>
    <s v="ID07593"/>
    <d v="2023-12-27T00:00:00"/>
    <s v="West"/>
    <s v="Los Angeles"/>
    <x v="0"/>
    <s v="Bran"/>
    <x v="34"/>
    <n v="1.87"/>
    <x v="124"/>
  </r>
  <r>
    <s v="ID07594"/>
    <d v="2023-12-30T00:00:00"/>
    <s v="West"/>
    <s v="Los Angeles"/>
    <x v="2"/>
    <s v="Oatmeal Raisin"/>
    <x v="60"/>
    <n v="2.84"/>
    <x v="125"/>
  </r>
  <r>
    <s v="ID07354"/>
    <d v="2022-01-10T00:00:00"/>
    <s v="East"/>
    <s v="New York"/>
    <x v="2"/>
    <s v="Chocolate Chip"/>
    <x v="79"/>
    <n v="1.87"/>
    <x v="126"/>
  </r>
  <r>
    <s v="ID07359"/>
    <d v="2022-01-25T00:00:00"/>
    <s v="East"/>
    <s v="New York"/>
    <x v="0"/>
    <s v="Carrot"/>
    <x v="1"/>
    <n v="1.77"/>
    <x v="127"/>
  </r>
  <r>
    <s v="ID07360"/>
    <d v="2022-01-28T00:00:00"/>
    <s v="East"/>
    <s v="New York"/>
    <x v="3"/>
    <s v="Potato Chips"/>
    <x v="7"/>
    <n v="1.35"/>
    <x v="128"/>
  </r>
  <r>
    <s v="ID07365"/>
    <d v="2022-02-12T00:00:00"/>
    <s v="East"/>
    <s v="New York"/>
    <x v="0"/>
    <s v="Carrot"/>
    <x v="50"/>
    <n v="1.77"/>
    <x v="129"/>
  </r>
  <r>
    <s v="ID07366"/>
    <d v="2022-02-15T00:00:00"/>
    <s v="East"/>
    <s v="New York"/>
    <x v="3"/>
    <s v="Potato Chips"/>
    <x v="18"/>
    <n v="1.35"/>
    <x v="130"/>
  </r>
  <r>
    <s v="ID07371"/>
    <d v="2022-03-02T00:00:00"/>
    <s v="East"/>
    <s v="New York"/>
    <x v="2"/>
    <s v="Chocolate Chip"/>
    <x v="80"/>
    <n v="1.8699999999999999"/>
    <x v="131"/>
  </r>
  <r>
    <s v="ID07376"/>
    <d v="2022-03-17T00:00:00"/>
    <s v="East"/>
    <s v="New York"/>
    <x v="0"/>
    <s v="Carrot"/>
    <x v="2"/>
    <n v="1.7700000000000002"/>
    <x v="132"/>
  </r>
  <r>
    <s v="ID07377"/>
    <d v="2022-03-20T00:00:00"/>
    <s v="East"/>
    <s v="New York"/>
    <x v="3"/>
    <s v="Potato Chips"/>
    <x v="42"/>
    <n v="1.68"/>
    <x v="86"/>
  </r>
  <r>
    <s v="ID07383"/>
    <d v="2022-04-07T00:00:00"/>
    <s v="East"/>
    <s v="New York"/>
    <x v="0"/>
    <s v="Carrot"/>
    <x v="81"/>
    <n v="1.77"/>
    <x v="133"/>
  </r>
  <r>
    <s v="ID07384"/>
    <d v="2022-04-10T00:00:00"/>
    <s v="East"/>
    <s v="New York"/>
    <x v="1"/>
    <s v="Whole Wheat"/>
    <x v="50"/>
    <n v="3.4899999999999998"/>
    <x v="63"/>
  </r>
  <r>
    <s v="ID07389"/>
    <d v="2022-04-25T00:00:00"/>
    <s v="East"/>
    <s v="New York"/>
    <x v="0"/>
    <s v="Carrot"/>
    <x v="82"/>
    <n v="1.77"/>
    <x v="134"/>
  </r>
  <r>
    <s v="ID07390"/>
    <d v="2022-04-28T00:00:00"/>
    <s v="East"/>
    <s v="New York"/>
    <x v="3"/>
    <s v="Potato Chips"/>
    <x v="75"/>
    <n v="1.68"/>
    <x v="135"/>
  </r>
  <r>
    <s v="ID07396"/>
    <d v="2022-05-16T00:00:00"/>
    <s v="East"/>
    <s v="New York"/>
    <x v="0"/>
    <s v="Carrot"/>
    <x v="10"/>
    <n v="1.77"/>
    <x v="10"/>
  </r>
  <r>
    <s v="ID07397"/>
    <d v="2022-05-19T00:00:00"/>
    <s v="East"/>
    <s v="New York"/>
    <x v="3"/>
    <s v="Potato Chips"/>
    <x v="30"/>
    <n v="1.68"/>
    <x v="136"/>
  </r>
  <r>
    <s v="ID07403"/>
    <d v="2022-06-06T00:00:00"/>
    <s v="East"/>
    <s v="New York"/>
    <x v="2"/>
    <s v="Chocolate Chip"/>
    <x v="83"/>
    <n v="1.87"/>
    <x v="137"/>
  </r>
  <r>
    <s v="ID07410"/>
    <d v="2022-06-27T00:00:00"/>
    <s v="East"/>
    <s v="New York"/>
    <x v="0"/>
    <s v="Bran"/>
    <x v="84"/>
    <n v="1.8699999999999999"/>
    <x v="138"/>
  </r>
  <r>
    <s v="ID07411"/>
    <d v="2022-06-30T00:00:00"/>
    <s v="East"/>
    <s v="New York"/>
    <x v="2"/>
    <s v="Oatmeal Raisin"/>
    <x v="40"/>
    <n v="2.84"/>
    <x v="139"/>
  </r>
  <r>
    <s v="ID07417"/>
    <d v="2022-07-18T00:00:00"/>
    <s v="East"/>
    <s v="New York"/>
    <x v="0"/>
    <s v="Bran"/>
    <x v="85"/>
    <n v="1.8699999999999999"/>
    <x v="140"/>
  </r>
  <r>
    <s v="ID07418"/>
    <d v="2022-07-21T00:00:00"/>
    <s v="East"/>
    <s v="New York"/>
    <x v="2"/>
    <s v="Oatmeal Raisin"/>
    <x v="23"/>
    <n v="2.84"/>
    <x v="141"/>
  </r>
  <r>
    <s v="ID07424"/>
    <d v="2022-08-08T00:00:00"/>
    <s v="East"/>
    <s v="New York"/>
    <x v="0"/>
    <s v="Carrot"/>
    <x v="41"/>
    <n v="1.7699999999999998"/>
    <x v="142"/>
  </r>
  <r>
    <s v="ID07425"/>
    <d v="2022-08-11T00:00:00"/>
    <s v="East"/>
    <s v="New York"/>
    <x v="1"/>
    <s v="Whole Wheat"/>
    <x v="34"/>
    <n v="3.49"/>
    <x v="73"/>
  </r>
  <r>
    <s v="ID07431"/>
    <d v="2022-08-29T00:00:00"/>
    <s v="East"/>
    <s v="New York"/>
    <x v="0"/>
    <s v="Bran"/>
    <x v="20"/>
    <n v="1.87"/>
    <x v="91"/>
  </r>
  <r>
    <s v="ID07432"/>
    <d v="2022-09-01T00:00:00"/>
    <s v="East"/>
    <s v="New York"/>
    <x v="2"/>
    <s v="Oatmeal Raisin"/>
    <x v="86"/>
    <n v="2.84"/>
    <x v="143"/>
  </r>
  <r>
    <s v="ID07438"/>
    <d v="2022-09-19T00:00:00"/>
    <s v="East"/>
    <s v="New York"/>
    <x v="2"/>
    <s v="Arrowroot"/>
    <x v="84"/>
    <n v="2.1800000000000002"/>
    <x v="144"/>
  </r>
  <r>
    <s v="ID07439"/>
    <d v="2022-09-22T00:00:00"/>
    <s v="East"/>
    <s v="New York"/>
    <x v="2"/>
    <s v="Chocolate Chip"/>
    <x v="73"/>
    <n v="1.8699999999999999"/>
    <x v="113"/>
  </r>
  <r>
    <s v="ID07446"/>
    <d v="2022-10-13T00:00:00"/>
    <s v="East"/>
    <s v="New York"/>
    <x v="2"/>
    <s v="Arrowroot"/>
    <x v="87"/>
    <n v="2.1800000000000002"/>
    <x v="145"/>
  </r>
  <r>
    <s v="ID07447"/>
    <d v="2022-10-16T00:00:00"/>
    <s v="East"/>
    <s v="New York"/>
    <x v="0"/>
    <s v="Carrot"/>
    <x v="88"/>
    <n v="1.77"/>
    <x v="146"/>
  </r>
  <r>
    <s v="ID07448"/>
    <d v="2022-10-19T00:00:00"/>
    <s v="East"/>
    <s v="New York"/>
    <x v="1"/>
    <s v="Whole Wheat"/>
    <x v="36"/>
    <n v="3.49"/>
    <x v="147"/>
  </r>
  <r>
    <s v="ID07455"/>
    <d v="2022-11-09T00:00:00"/>
    <s v="East"/>
    <s v="New York"/>
    <x v="0"/>
    <s v="Carrot"/>
    <x v="71"/>
    <n v="1.77"/>
    <x v="109"/>
  </r>
  <r>
    <s v="ID07462"/>
    <d v="2022-11-30T00:00:00"/>
    <s v="East"/>
    <s v="New York"/>
    <x v="0"/>
    <s v="Carrot"/>
    <x v="89"/>
    <n v="1.77"/>
    <x v="148"/>
  </r>
  <r>
    <s v="ID07470"/>
    <d v="2022-12-24T00:00:00"/>
    <s v="East"/>
    <s v="New York"/>
    <x v="2"/>
    <s v="Arrowroot"/>
    <x v="90"/>
    <n v="2.1799999999999997"/>
    <x v="149"/>
  </r>
  <r>
    <s v="ID07471"/>
    <d v="2022-12-27T00:00:00"/>
    <s v="East"/>
    <s v="New York"/>
    <x v="2"/>
    <s v="Chocolate Chip"/>
    <x v="73"/>
    <n v="1.8699999999999999"/>
    <x v="113"/>
  </r>
  <r>
    <s v="ID07478"/>
    <d v="2023-01-17T00:00:00"/>
    <s v="East"/>
    <s v="New York"/>
    <x v="0"/>
    <s v="Carrot"/>
    <x v="91"/>
    <n v="1.77"/>
    <x v="150"/>
  </r>
  <r>
    <s v="ID07479"/>
    <d v="2023-01-20T00:00:00"/>
    <s v="East"/>
    <s v="New York"/>
    <x v="1"/>
    <s v="Whole Wheat"/>
    <x v="6"/>
    <n v="3.4899999999999998"/>
    <x v="151"/>
  </r>
  <r>
    <s v="ID07486"/>
    <d v="2023-02-10T00:00:00"/>
    <s v="East"/>
    <s v="New York"/>
    <x v="0"/>
    <s v="Carrot"/>
    <x v="48"/>
    <n v="1.77"/>
    <x v="117"/>
  </r>
  <r>
    <s v="ID07487"/>
    <d v="2023-02-13T00:00:00"/>
    <s v="East"/>
    <s v="New York"/>
    <x v="3"/>
    <s v="Potato Chips"/>
    <x v="26"/>
    <n v="1.6800000000000002"/>
    <x v="152"/>
  </r>
  <r>
    <s v="ID07493"/>
    <d v="2023-03-02T00:00:00"/>
    <s v="East"/>
    <s v="New York"/>
    <x v="0"/>
    <s v="Bran"/>
    <x v="42"/>
    <n v="1.8699999999999999"/>
    <x v="153"/>
  </r>
  <r>
    <s v="ID07494"/>
    <d v="2023-03-05T00:00:00"/>
    <s v="East"/>
    <s v="New York"/>
    <x v="2"/>
    <s v="Oatmeal Raisin"/>
    <x v="33"/>
    <n v="2.8400000000000003"/>
    <x v="39"/>
  </r>
  <r>
    <s v="ID07501"/>
    <d v="2023-03-26T00:00:00"/>
    <s v="East"/>
    <s v="New York"/>
    <x v="0"/>
    <s v="Bran"/>
    <x v="92"/>
    <n v="1.87"/>
    <x v="154"/>
  </r>
  <r>
    <s v="ID07502"/>
    <d v="2023-03-29T00:00:00"/>
    <s v="East"/>
    <s v="New York"/>
    <x v="2"/>
    <s v="Oatmeal Raisin"/>
    <x v="73"/>
    <n v="2.84"/>
    <x v="155"/>
  </r>
  <r>
    <s v="ID07508"/>
    <d v="2023-04-16T00:00:00"/>
    <s v="East"/>
    <s v="New York"/>
    <x v="0"/>
    <s v="Carrot"/>
    <x v="14"/>
    <n v="1.7699999999999998"/>
    <x v="14"/>
  </r>
  <r>
    <s v="ID07509"/>
    <d v="2023-04-19T00:00:00"/>
    <s v="East"/>
    <s v="New York"/>
    <x v="3"/>
    <s v="Potato Chips"/>
    <x v="41"/>
    <n v="1.68"/>
    <x v="48"/>
  </r>
  <r>
    <s v="ID07515"/>
    <d v="2023-05-07T00:00:00"/>
    <s v="East"/>
    <s v="New York"/>
    <x v="0"/>
    <s v="Bran"/>
    <x v="44"/>
    <n v="1.87"/>
    <x v="156"/>
  </r>
  <r>
    <s v="ID07516"/>
    <d v="2023-05-10T00:00:00"/>
    <s v="East"/>
    <s v="New York"/>
    <x v="2"/>
    <s v="Oatmeal Raisin"/>
    <x v="0"/>
    <n v="2.84"/>
    <x v="84"/>
  </r>
  <r>
    <s v="ID07521"/>
    <d v="2023-05-25T00:00:00"/>
    <s v="East"/>
    <s v="New York"/>
    <x v="0"/>
    <s v="Carrot"/>
    <x v="93"/>
    <n v="1.77"/>
    <x v="157"/>
  </r>
  <r>
    <s v="ID07528"/>
    <d v="2023-06-15T00:00:00"/>
    <s v="East"/>
    <s v="New York"/>
    <x v="0"/>
    <s v="Bran"/>
    <x v="2"/>
    <n v="1.87"/>
    <x v="59"/>
  </r>
  <r>
    <s v="ID07529"/>
    <d v="2023-06-18T00:00:00"/>
    <s v="East"/>
    <s v="New York"/>
    <x v="2"/>
    <s v="Oatmeal Raisin"/>
    <x v="11"/>
    <n v="2.84"/>
    <x v="158"/>
  </r>
  <r>
    <s v="ID07536"/>
    <d v="2023-07-09T00:00:00"/>
    <s v="East"/>
    <s v="New York"/>
    <x v="2"/>
    <s v="Arrowroot"/>
    <x v="94"/>
    <n v="2.1799999999999997"/>
    <x v="159"/>
  </r>
  <r>
    <s v="ID07537"/>
    <d v="2023-07-12T00:00:00"/>
    <s v="East"/>
    <s v="New York"/>
    <x v="2"/>
    <s v="Chocolate Chip"/>
    <x v="11"/>
    <n v="1.8699999999999999"/>
    <x v="160"/>
  </r>
  <r>
    <s v="ID07544"/>
    <d v="2023-08-02T00:00:00"/>
    <s v="East"/>
    <s v="New York"/>
    <x v="0"/>
    <s v="Carrot"/>
    <x v="95"/>
    <n v="1.77"/>
    <x v="161"/>
  </r>
  <r>
    <s v="ID07550"/>
    <d v="2023-08-20T00:00:00"/>
    <s v="East"/>
    <s v="New York"/>
    <x v="0"/>
    <s v="Bran"/>
    <x v="68"/>
    <n v="1.87"/>
    <x v="162"/>
  </r>
  <r>
    <s v="ID07551"/>
    <d v="2023-08-23T00:00:00"/>
    <s v="East"/>
    <s v="New York"/>
    <x v="2"/>
    <s v="Oatmeal Raisin"/>
    <x v="35"/>
    <n v="2.84"/>
    <x v="163"/>
  </r>
  <r>
    <s v="ID07558"/>
    <d v="2023-09-13T00:00:00"/>
    <s v="East"/>
    <s v="New York"/>
    <x v="0"/>
    <s v="Carrot"/>
    <x v="34"/>
    <n v="1.77"/>
    <x v="99"/>
  </r>
  <r>
    <s v="ID07559"/>
    <d v="2023-09-16T00:00:00"/>
    <s v="East"/>
    <s v="New York"/>
    <x v="3"/>
    <s v="Potato Chips"/>
    <x v="58"/>
    <n v="1.6800000000000002"/>
    <x v="164"/>
  </r>
  <r>
    <s v="ID07566"/>
    <d v="2023-10-07T00:00:00"/>
    <s v="East"/>
    <s v="New York"/>
    <x v="2"/>
    <s v="Arrowroot"/>
    <x v="96"/>
    <n v="2.1800000000000002"/>
    <x v="165"/>
  </r>
  <r>
    <s v="ID07567"/>
    <d v="2023-10-10T00:00:00"/>
    <s v="East"/>
    <s v="New York"/>
    <x v="2"/>
    <s v="Chocolate Chip"/>
    <x v="50"/>
    <n v="1.8699999999999999"/>
    <x v="166"/>
  </r>
  <r>
    <s v="ID07573"/>
    <d v="2023-10-28T00:00:00"/>
    <s v="East"/>
    <s v="New York"/>
    <x v="0"/>
    <s v="Bran"/>
    <x v="92"/>
    <n v="1.87"/>
    <x v="154"/>
  </r>
  <r>
    <s v="ID07574"/>
    <d v="2023-10-31T00:00:00"/>
    <s v="East"/>
    <s v="New York"/>
    <x v="3"/>
    <s v="Potato Chips"/>
    <x v="52"/>
    <n v="1.68"/>
    <x v="167"/>
  </r>
  <r>
    <s v="ID07579"/>
    <d v="2023-11-15T00:00:00"/>
    <s v="East"/>
    <s v="New York"/>
    <x v="2"/>
    <s v="Arrowroot"/>
    <x v="97"/>
    <n v="2.1799999999999997"/>
    <x v="168"/>
  </r>
  <r>
    <s v="ID07580"/>
    <d v="2023-11-18T00:00:00"/>
    <s v="East"/>
    <s v="New York"/>
    <x v="2"/>
    <s v="Chocolate Chip"/>
    <x v="48"/>
    <n v="1.8699999999999999"/>
    <x v="104"/>
  </r>
  <r>
    <s v="ID07587"/>
    <d v="2023-12-09T00:00:00"/>
    <s v="East"/>
    <s v="New York"/>
    <x v="0"/>
    <s v="Carrot"/>
    <x v="2"/>
    <n v="1.7700000000000002"/>
    <x v="132"/>
  </r>
  <r>
    <s v="ID07588"/>
    <d v="2023-12-12T00:00:00"/>
    <s v="East"/>
    <s v="New York"/>
    <x v="1"/>
    <s v="Whole Wheat"/>
    <x v="52"/>
    <n v="3.49"/>
    <x v="169"/>
  </r>
  <r>
    <s v="ID07372"/>
    <d v="2022-03-05T00:00:00"/>
    <s v="West"/>
    <s v="San Diego"/>
    <x v="2"/>
    <s v="Oatmeal Raisin"/>
    <x v="34"/>
    <n v="2.8400000000000003"/>
    <x v="170"/>
  </r>
  <r>
    <s v="ID07378"/>
    <d v="2022-03-23T00:00:00"/>
    <s v="West"/>
    <s v="San Diego"/>
    <x v="2"/>
    <s v="Chocolate Chip"/>
    <x v="68"/>
    <n v="1.87"/>
    <x v="162"/>
  </r>
  <r>
    <s v="ID07385"/>
    <d v="2022-04-13T00:00:00"/>
    <s v="West"/>
    <s v="San Diego"/>
    <x v="3"/>
    <s v="Potato Chips"/>
    <x v="7"/>
    <n v="1.68"/>
    <x v="90"/>
  </r>
  <r>
    <s v="ID07391"/>
    <d v="2022-05-01T00:00:00"/>
    <s v="West"/>
    <s v="San Diego"/>
    <x v="2"/>
    <s v="Chocolate Chip"/>
    <x v="37"/>
    <n v="1.87"/>
    <x v="171"/>
  </r>
  <r>
    <s v="ID07398"/>
    <d v="2022-05-22T00:00:00"/>
    <s v="West"/>
    <s v="San Diego"/>
    <x v="2"/>
    <s v="Chocolate Chip"/>
    <x v="51"/>
    <n v="1.8699999999999999"/>
    <x v="172"/>
  </r>
  <r>
    <s v="ID07404"/>
    <d v="2022-06-09T00:00:00"/>
    <s v="West"/>
    <s v="San Diego"/>
    <x v="0"/>
    <s v="Carrot"/>
    <x v="22"/>
    <n v="1.77"/>
    <x v="173"/>
  </r>
  <r>
    <s v="ID07405"/>
    <d v="2022-06-12T00:00:00"/>
    <s v="West"/>
    <s v="San Diego"/>
    <x v="1"/>
    <s v="Whole Wheat"/>
    <x v="58"/>
    <n v="3.4899999999999998"/>
    <x v="78"/>
  </r>
  <r>
    <s v="ID07412"/>
    <d v="2022-07-03T00:00:00"/>
    <s v="West"/>
    <s v="San Diego"/>
    <x v="0"/>
    <s v="Carrot"/>
    <x v="39"/>
    <n v="1.77"/>
    <x v="174"/>
  </r>
  <r>
    <s v="ID07413"/>
    <d v="2022-07-06T00:00:00"/>
    <s v="West"/>
    <s v="San Diego"/>
    <x v="1"/>
    <s v="Whole Wheat"/>
    <x v="7"/>
    <n v="3.4899999999999998"/>
    <x v="7"/>
  </r>
  <r>
    <s v="ID07419"/>
    <d v="2022-07-24T00:00:00"/>
    <s v="West"/>
    <s v="San Diego"/>
    <x v="0"/>
    <s v="Bran"/>
    <x v="40"/>
    <n v="1.87"/>
    <x v="175"/>
  </r>
  <r>
    <s v="ID07420"/>
    <d v="2022-07-27T00:00:00"/>
    <s v="West"/>
    <s v="San Diego"/>
    <x v="3"/>
    <s v="Potato Chips"/>
    <x v="6"/>
    <n v="1.68"/>
    <x v="176"/>
  </r>
  <r>
    <s v="ID07426"/>
    <d v="2022-08-14T00:00:00"/>
    <s v="West"/>
    <s v="San Diego"/>
    <x v="2"/>
    <s v="Chocolate Chip"/>
    <x v="98"/>
    <n v="1.87"/>
    <x v="177"/>
  </r>
  <r>
    <s v="ID07433"/>
    <d v="2022-09-04T00:00:00"/>
    <s v="West"/>
    <s v="San Diego"/>
    <x v="0"/>
    <s v="Carrot"/>
    <x v="99"/>
    <n v="1.77"/>
    <x v="178"/>
  </r>
  <r>
    <s v="ID07440"/>
    <d v="2022-09-25T00:00:00"/>
    <s v="West"/>
    <s v="San Diego"/>
    <x v="0"/>
    <s v="Bran"/>
    <x v="0"/>
    <n v="1.87"/>
    <x v="179"/>
  </r>
  <r>
    <s v="ID07449"/>
    <d v="2022-10-22T00:00:00"/>
    <s v="West"/>
    <s v="San Diego"/>
    <x v="0"/>
    <s v="Carrot"/>
    <x v="58"/>
    <n v="1.77"/>
    <x v="87"/>
  </r>
  <r>
    <s v="ID07456"/>
    <d v="2022-11-12T00:00:00"/>
    <s v="West"/>
    <s v="San Diego"/>
    <x v="2"/>
    <s v="Arrowroot"/>
    <x v="12"/>
    <n v="2.1799999999999997"/>
    <x v="180"/>
  </r>
  <r>
    <s v="ID07457"/>
    <d v="2022-11-15T00:00:00"/>
    <s v="West"/>
    <s v="San Diego"/>
    <x v="2"/>
    <s v="Oatmeal Raisin"/>
    <x v="36"/>
    <n v="2.84"/>
    <x v="181"/>
  </r>
  <r>
    <s v="ID07463"/>
    <d v="2022-12-03T00:00:00"/>
    <s v="West"/>
    <s v="San Diego"/>
    <x v="2"/>
    <s v="Arrowroot"/>
    <x v="56"/>
    <n v="2.1799999999999997"/>
    <x v="76"/>
  </r>
  <r>
    <s v="ID07464"/>
    <d v="2022-12-06T00:00:00"/>
    <s v="West"/>
    <s v="San Diego"/>
    <x v="2"/>
    <s v="Oatmeal Raisin"/>
    <x v="38"/>
    <n v="2.84"/>
    <x v="182"/>
  </r>
  <r>
    <s v="ID07472"/>
    <d v="2022-12-30T00:00:00"/>
    <s v="West"/>
    <s v="San Diego"/>
    <x v="2"/>
    <s v="Arrowroot"/>
    <x v="54"/>
    <n v="2.1800000000000002"/>
    <x v="183"/>
  </r>
  <r>
    <s v="ID07480"/>
    <d v="2023-01-23T00:00:00"/>
    <s v="West"/>
    <s v="San Diego"/>
    <x v="0"/>
    <s v="Carrot"/>
    <x v="23"/>
    <n v="1.77"/>
    <x v="184"/>
  </r>
  <r>
    <s v="ID07488"/>
    <d v="2023-02-16T00:00:00"/>
    <s v="West"/>
    <s v="San Diego"/>
    <x v="2"/>
    <s v="Oatmeal Raisin"/>
    <x v="38"/>
    <n v="2.84"/>
    <x v="182"/>
  </r>
  <r>
    <s v="ID07495"/>
    <d v="2023-03-08T00:00:00"/>
    <s v="West"/>
    <s v="San Diego"/>
    <x v="0"/>
    <s v="Bran"/>
    <x v="61"/>
    <n v="1.8699999999999999"/>
    <x v="85"/>
  </r>
  <r>
    <s v="ID07496"/>
    <d v="2023-03-11T00:00:00"/>
    <s v="West"/>
    <s v="San Diego"/>
    <x v="3"/>
    <s v="Potato Chips"/>
    <x v="35"/>
    <n v="1.68"/>
    <x v="185"/>
  </r>
  <r>
    <s v="ID07503"/>
    <d v="2023-04-01T00:00:00"/>
    <s v="West"/>
    <s v="San Diego"/>
    <x v="0"/>
    <s v="Carrot"/>
    <x v="100"/>
    <n v="1.77"/>
    <x v="186"/>
  </r>
  <r>
    <s v="ID07510"/>
    <d v="2023-04-22T00:00:00"/>
    <s v="West"/>
    <s v="San Diego"/>
    <x v="2"/>
    <s v="Chocolate Chip"/>
    <x v="101"/>
    <n v="1.87"/>
    <x v="187"/>
  </r>
  <r>
    <s v="ID07517"/>
    <d v="2023-05-13T00:00:00"/>
    <s v="West"/>
    <s v="San Diego"/>
    <x v="2"/>
    <s v="Chocolate Chip"/>
    <x v="79"/>
    <n v="1.87"/>
    <x v="126"/>
  </r>
  <r>
    <s v="ID07522"/>
    <d v="2023-05-28T00:00:00"/>
    <s v="West"/>
    <s v="San Diego"/>
    <x v="2"/>
    <s v="Arrowroot"/>
    <x v="5"/>
    <n v="2.1800000000000002"/>
    <x v="5"/>
  </r>
  <r>
    <s v="ID07523"/>
    <d v="2023-05-31T00:00:00"/>
    <s v="West"/>
    <s v="San Diego"/>
    <x v="2"/>
    <s v="Oatmeal Raisin"/>
    <x v="60"/>
    <n v="2.84"/>
    <x v="125"/>
  </r>
  <r>
    <s v="ID07530"/>
    <d v="2023-06-21T00:00:00"/>
    <s v="West"/>
    <s v="San Diego"/>
    <x v="0"/>
    <s v="Carrot"/>
    <x v="35"/>
    <n v="1.7699999999999998"/>
    <x v="188"/>
  </r>
  <r>
    <s v="ID07538"/>
    <d v="2023-07-15T00:00:00"/>
    <s v="West"/>
    <s v="San Diego"/>
    <x v="0"/>
    <s v="Bran"/>
    <x v="47"/>
    <n v="1.8699999999999999"/>
    <x v="189"/>
  </r>
  <r>
    <s v="ID07545"/>
    <d v="2023-08-05T00:00:00"/>
    <s v="West"/>
    <s v="San Diego"/>
    <x v="2"/>
    <s v="Arrowroot"/>
    <x v="71"/>
    <n v="2.1799999999999997"/>
    <x v="190"/>
  </r>
  <r>
    <s v="ID07546"/>
    <d v="2023-08-08T00:00:00"/>
    <s v="West"/>
    <s v="San Diego"/>
    <x v="2"/>
    <s v="Oatmeal Raisin"/>
    <x v="2"/>
    <n v="2.84"/>
    <x v="191"/>
  </r>
  <r>
    <s v="ID07552"/>
    <d v="2023-08-26T00:00:00"/>
    <s v="West"/>
    <s v="San Diego"/>
    <x v="0"/>
    <s v="Carrot"/>
    <x v="35"/>
    <n v="1.7699999999999998"/>
    <x v="188"/>
  </r>
  <r>
    <s v="ID07560"/>
    <d v="2023-09-19T00:00:00"/>
    <s v="West"/>
    <s v="San Diego"/>
    <x v="0"/>
    <s v="Carrot"/>
    <x v="30"/>
    <n v="1.77"/>
    <x v="192"/>
  </r>
  <r>
    <s v="ID07568"/>
    <d v="2023-10-13T00:00:00"/>
    <s v="West"/>
    <s v="San Diego"/>
    <x v="0"/>
    <s v="Carrot"/>
    <x v="11"/>
    <n v="1.77"/>
    <x v="95"/>
  </r>
  <r>
    <s v="ID07575"/>
    <d v="2023-11-03T00:00:00"/>
    <s v="West"/>
    <s v="San Diego"/>
    <x v="2"/>
    <s v="Chocolate Chip"/>
    <x v="41"/>
    <n v="1.87"/>
    <x v="193"/>
  </r>
  <r>
    <s v="ID07581"/>
    <d v="2023-11-21T00:00:00"/>
    <s v="West"/>
    <s v="San Diego"/>
    <x v="0"/>
    <s v="Carrot"/>
    <x v="58"/>
    <n v="1.77"/>
    <x v="87"/>
  </r>
  <r>
    <s v="ID07589"/>
    <d v="2023-12-15T00:00:00"/>
    <s v="West"/>
    <s v="San Diego"/>
    <x v="2"/>
    <s v="Chocolate Chip"/>
    <x v="102"/>
    <n v="1.87"/>
    <x v="194"/>
  </r>
</pivotCacheRecords>
</file>

<file path=xl/pivotCache/pivotCacheRecords6.xml><?xml version="1.0" encoding="utf-8"?>
<pivotCacheRecords xmlns="http://schemas.openxmlformats.org/spreadsheetml/2006/main" xmlns:r="http://schemas.openxmlformats.org/officeDocument/2006/relationships" count="3">
  <r>
    <x v="0"/>
    <x v="0"/>
    <n v="3000"/>
    <n v="1200"/>
    <n v="300"/>
    <n v="0.4"/>
    <s v="3m 25s"/>
  </r>
  <r>
    <x v="1"/>
    <x v="1"/>
    <n v="2600"/>
    <n v="900"/>
    <n v="300"/>
    <n v="0.35"/>
    <s v="3m 10s"/>
  </r>
  <r>
    <x v="2"/>
    <x v="2"/>
    <n v="3500"/>
    <n v="1400"/>
    <n v="300"/>
    <n v="0.38"/>
    <s v="4m 05s"/>
  </r>
</pivotCacheRecords>
</file>

<file path=xl/pivotCache/pivotCacheRecords7.xml><?xml version="1.0" encoding="utf-8"?>
<pivotCacheRecords xmlns="http://schemas.openxmlformats.org/spreadsheetml/2006/main" xmlns:r="http://schemas.openxmlformats.org/officeDocument/2006/relationships" count="3">
  <r>
    <x v="0"/>
    <n v="500"/>
    <n v="700"/>
    <n v="200"/>
    <n v="50"/>
    <n v="50"/>
  </r>
  <r>
    <x v="1"/>
    <n v="400"/>
    <n v="600"/>
    <n v="150"/>
    <n v="50"/>
    <n v="100"/>
  </r>
  <r>
    <x v="2"/>
    <n v="600"/>
    <n v="900"/>
    <n v="150"/>
    <n v="30"/>
    <n v="20"/>
  </r>
</pivotCacheRecords>
</file>

<file path=xl/pivotCache/pivotCacheRecords8.xml><?xml version="1.0" encoding="utf-8"?>
<pivotCacheRecords xmlns="http://schemas.openxmlformats.org/spreadsheetml/2006/main" xmlns:r="http://schemas.openxmlformats.org/officeDocument/2006/relationships" count="3">
  <r>
    <x v="0"/>
    <x v="0"/>
    <x v="0"/>
  </r>
  <r>
    <x v="1"/>
    <x v="1"/>
    <x v="1"/>
  </r>
  <r>
    <x v="2"/>
    <x v="2"/>
    <x v="2"/>
  </r>
</pivotCacheRecords>
</file>

<file path=xl/pivotCache/pivotCacheRecords9.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44">
  <r>
    <s v="ID07351"/>
    <d v="2022-01-01T00:00:00"/>
    <x v="0"/>
    <x v="0"/>
    <x v="0"/>
    <x v="0"/>
    <n v="33"/>
    <n v="1.7699999999999998"/>
    <n v="58.41"/>
  </r>
  <r>
    <s v="ID07352"/>
    <d v="2022-01-04T00:00:00"/>
    <x v="0"/>
    <x v="0"/>
    <x v="1"/>
    <x v="1"/>
    <n v="100"/>
    <n v="3.4899999999999998"/>
    <n v="349"/>
  </r>
  <r>
    <s v="ID07355"/>
    <d v="2022-01-13T00:00:00"/>
    <x v="0"/>
    <x v="0"/>
    <x v="2"/>
    <x v="2"/>
    <n v="38"/>
    <n v="2.1800000000000002"/>
    <n v="82.84"/>
  </r>
  <r>
    <s v="ID07356"/>
    <d v="2022-01-16T00:00:00"/>
    <x v="0"/>
    <x v="0"/>
    <x v="0"/>
    <x v="0"/>
    <n v="54"/>
    <n v="1.77"/>
    <n v="95.58"/>
  </r>
  <r>
    <s v="ID07357"/>
    <d v="2022-01-19T00:00:00"/>
    <x v="0"/>
    <x v="0"/>
    <x v="1"/>
    <x v="1"/>
    <n v="149"/>
    <n v="3.4899999999999998"/>
    <n v="520.01"/>
  </r>
  <r>
    <s v="ID07361"/>
    <d v="2022-01-31T00:00:00"/>
    <x v="0"/>
    <x v="0"/>
    <x v="2"/>
    <x v="2"/>
    <n v="36"/>
    <n v="2.1800000000000002"/>
    <n v="78.48"/>
  </r>
  <r>
    <s v="ID07362"/>
    <d v="2022-02-03T00:00:00"/>
    <x v="0"/>
    <x v="0"/>
    <x v="2"/>
    <x v="3"/>
    <n v="31"/>
    <n v="1.8699999999999999"/>
    <n v="57.97"/>
  </r>
  <r>
    <s v="ID07363"/>
    <d v="2022-02-06T00:00:00"/>
    <x v="0"/>
    <x v="0"/>
    <x v="1"/>
    <x v="1"/>
    <n v="28"/>
    <n v="3.4899999999999998"/>
    <n v="97.72"/>
  </r>
  <r>
    <s v="ID07367"/>
    <d v="2022-02-18T00:00:00"/>
    <x v="0"/>
    <x v="0"/>
    <x v="2"/>
    <x v="2"/>
    <n v="43"/>
    <n v="2.1799999999999997"/>
    <n v="93.739999999999981"/>
  </r>
  <r>
    <s v="ID07368"/>
    <d v="2022-02-21T00:00:00"/>
    <x v="0"/>
    <x v="0"/>
    <x v="2"/>
    <x v="4"/>
    <n v="123"/>
    <n v="2.84"/>
    <n v="349.32"/>
  </r>
  <r>
    <s v="ID07373"/>
    <d v="2022-03-08T00:00:00"/>
    <x v="0"/>
    <x v="0"/>
    <x v="0"/>
    <x v="0"/>
    <n v="61"/>
    <n v="1.77"/>
    <n v="107.97"/>
  </r>
  <r>
    <s v="ID07374"/>
    <d v="2022-03-11T00:00:00"/>
    <x v="0"/>
    <x v="0"/>
    <x v="1"/>
    <x v="1"/>
    <n v="40"/>
    <n v="3.4899999999999998"/>
    <n v="139.6"/>
  </r>
  <r>
    <s v="ID07379"/>
    <d v="2022-03-26T00:00:00"/>
    <x v="0"/>
    <x v="0"/>
    <x v="0"/>
    <x v="5"/>
    <n v="103"/>
    <n v="1.87"/>
    <n v="192.61"/>
  </r>
  <r>
    <s v="ID07380"/>
    <d v="2022-03-29T00:00:00"/>
    <x v="0"/>
    <x v="0"/>
    <x v="2"/>
    <x v="4"/>
    <n v="193"/>
    <n v="2.84"/>
    <n v="548.12"/>
  </r>
  <r>
    <s v="ID07386"/>
    <d v="2022-04-16T00:00:00"/>
    <x v="0"/>
    <x v="0"/>
    <x v="0"/>
    <x v="0"/>
    <n v="48"/>
    <n v="1.7699999999999998"/>
    <n v="84.96"/>
  </r>
  <r>
    <s v="ID07387"/>
    <d v="2022-04-19T00:00:00"/>
    <x v="0"/>
    <x v="0"/>
    <x v="3"/>
    <x v="6"/>
    <n v="134"/>
    <n v="1.68"/>
    <n v="225.12"/>
  </r>
  <r>
    <s v="ID07392"/>
    <d v="2022-05-04T00:00:00"/>
    <x v="0"/>
    <x v="0"/>
    <x v="0"/>
    <x v="5"/>
    <n v="105"/>
    <n v="1.8699999999999999"/>
    <n v="196.35"/>
  </r>
  <r>
    <s v="ID07393"/>
    <d v="2022-05-07T00:00:00"/>
    <x v="0"/>
    <x v="0"/>
    <x v="2"/>
    <x v="4"/>
    <n v="138"/>
    <n v="2.8400000000000003"/>
    <n v="391.92"/>
  </r>
  <r>
    <s v="ID07399"/>
    <d v="2022-05-25T00:00:00"/>
    <x v="0"/>
    <x v="0"/>
    <x v="2"/>
    <x v="2"/>
    <n v="27"/>
    <n v="2.1800000000000002"/>
    <n v="58.860000000000007"/>
  </r>
  <r>
    <s v="ID07400"/>
    <d v="2022-05-28T00:00:00"/>
    <x v="0"/>
    <x v="0"/>
    <x v="0"/>
    <x v="0"/>
    <n v="58"/>
    <n v="1.77"/>
    <n v="102.66"/>
  </r>
  <r>
    <s v="ID07401"/>
    <d v="2022-05-31T00:00:00"/>
    <x v="0"/>
    <x v="0"/>
    <x v="1"/>
    <x v="1"/>
    <n v="33"/>
    <n v="3.49"/>
    <n v="115.17"/>
  </r>
  <r>
    <s v="ID07406"/>
    <d v="2022-06-15T00:00:00"/>
    <x v="0"/>
    <x v="0"/>
    <x v="0"/>
    <x v="0"/>
    <n v="75"/>
    <n v="1.77"/>
    <n v="132.75"/>
  </r>
  <r>
    <s v="ID07407"/>
    <d v="2022-06-18T00:00:00"/>
    <x v="0"/>
    <x v="0"/>
    <x v="1"/>
    <x v="1"/>
    <n v="38"/>
    <n v="3.49"/>
    <n v="132.62"/>
  </r>
  <r>
    <s v="ID07414"/>
    <d v="2022-07-09T00:00:00"/>
    <x v="0"/>
    <x v="0"/>
    <x v="0"/>
    <x v="0"/>
    <n v="136"/>
    <n v="1.77"/>
    <n v="240.72"/>
  </r>
  <r>
    <s v="ID07415"/>
    <d v="2022-07-12T00:00:00"/>
    <x v="0"/>
    <x v="0"/>
    <x v="1"/>
    <x v="1"/>
    <n v="42"/>
    <n v="3.49"/>
    <n v="146.58000000000001"/>
  </r>
  <r>
    <s v="ID07421"/>
    <d v="2022-07-30T00:00:00"/>
    <x v="0"/>
    <x v="0"/>
    <x v="0"/>
    <x v="5"/>
    <n v="56"/>
    <n v="1.8699999999999999"/>
    <n v="104.72"/>
  </r>
  <r>
    <s v="ID07422"/>
    <d v="2022-08-02T00:00:00"/>
    <x v="0"/>
    <x v="0"/>
    <x v="2"/>
    <x v="4"/>
    <n v="137"/>
    <n v="2.84"/>
    <n v="389.08"/>
  </r>
  <r>
    <s v="ID07427"/>
    <d v="2022-08-17T00:00:00"/>
    <x v="0"/>
    <x v="0"/>
    <x v="2"/>
    <x v="2"/>
    <n v="31"/>
    <n v="2.1800000000000002"/>
    <n v="67.58"/>
  </r>
  <r>
    <s v="ID07428"/>
    <d v="2022-08-20T00:00:00"/>
    <x v="0"/>
    <x v="0"/>
    <x v="0"/>
    <x v="0"/>
    <n v="109"/>
    <n v="1.77"/>
    <n v="192.93"/>
  </r>
  <r>
    <s v="ID07429"/>
    <d v="2022-08-23T00:00:00"/>
    <x v="0"/>
    <x v="0"/>
    <x v="1"/>
    <x v="1"/>
    <n v="21"/>
    <n v="3.49"/>
    <n v="73.290000000000006"/>
  </r>
  <r>
    <s v="ID07434"/>
    <d v="2022-09-07T00:00:00"/>
    <x v="0"/>
    <x v="0"/>
    <x v="2"/>
    <x v="2"/>
    <n v="28"/>
    <n v="2.1800000000000002"/>
    <n v="61.040000000000006"/>
  </r>
  <r>
    <s v="ID07435"/>
    <d v="2022-09-10T00:00:00"/>
    <x v="0"/>
    <x v="0"/>
    <x v="0"/>
    <x v="0"/>
    <n v="143"/>
    <n v="1.77"/>
    <n v="253.11"/>
  </r>
  <r>
    <s v="ID07436"/>
    <d v="2022-09-13T00:00:00"/>
    <x v="0"/>
    <x v="0"/>
    <x v="3"/>
    <x v="7"/>
    <n v="27"/>
    <n v="3.15"/>
    <n v="85.05"/>
  </r>
  <r>
    <s v="ID07441"/>
    <d v="2022-09-28T00:00:00"/>
    <x v="0"/>
    <x v="0"/>
    <x v="2"/>
    <x v="2"/>
    <n v="81"/>
    <n v="2.1800000000000002"/>
    <n v="176.58"/>
  </r>
  <r>
    <s v="ID07442"/>
    <d v="2022-10-01T00:00:00"/>
    <x v="0"/>
    <x v="0"/>
    <x v="0"/>
    <x v="0"/>
    <n v="77"/>
    <n v="1.7699999999999998"/>
    <n v="136.29"/>
  </r>
  <r>
    <s v="ID07443"/>
    <d v="2022-10-04T00:00:00"/>
    <x v="0"/>
    <x v="0"/>
    <x v="1"/>
    <x v="1"/>
    <n v="38"/>
    <n v="3.49"/>
    <n v="132.62"/>
  </r>
  <r>
    <s v="ID07450"/>
    <d v="2022-10-25T00:00:00"/>
    <x v="0"/>
    <x v="0"/>
    <x v="2"/>
    <x v="2"/>
    <n v="40"/>
    <n v="2.1800000000000002"/>
    <n v="87.2"/>
  </r>
  <r>
    <s v="ID07451"/>
    <d v="2022-10-28T00:00:00"/>
    <x v="0"/>
    <x v="0"/>
    <x v="2"/>
    <x v="3"/>
    <n v="49"/>
    <n v="1.8699999999999999"/>
    <n v="91.63"/>
  </r>
  <r>
    <s v="ID07452"/>
    <d v="2022-10-31T00:00:00"/>
    <x v="0"/>
    <x v="0"/>
    <x v="1"/>
    <x v="1"/>
    <n v="46"/>
    <n v="3.4899999999999998"/>
    <n v="160.54"/>
  </r>
  <r>
    <s v="ID07458"/>
    <d v="2022-11-18T00:00:00"/>
    <x v="0"/>
    <x v="0"/>
    <x v="0"/>
    <x v="5"/>
    <n v="66"/>
    <n v="1.87"/>
    <n v="123.42"/>
  </r>
  <r>
    <s v="ID07459"/>
    <d v="2022-11-21T00:00:00"/>
    <x v="0"/>
    <x v="0"/>
    <x v="2"/>
    <x v="4"/>
    <n v="97"/>
    <n v="2.8400000000000003"/>
    <n v="275.48"/>
  </r>
  <r>
    <s v="ID07465"/>
    <d v="2022-12-09T00:00:00"/>
    <x v="0"/>
    <x v="0"/>
    <x v="0"/>
    <x v="8"/>
    <n v="30"/>
    <n v="2.27"/>
    <n v="68.099999999999994"/>
  </r>
  <r>
    <s v="ID07466"/>
    <d v="2022-12-12T00:00:00"/>
    <x v="0"/>
    <x v="0"/>
    <x v="2"/>
    <x v="3"/>
    <n v="36"/>
    <n v="1.8699999999999999"/>
    <n v="67.319999999999993"/>
  </r>
  <r>
    <s v="ID07467"/>
    <d v="2022-12-15T00:00:00"/>
    <x v="0"/>
    <x v="0"/>
    <x v="1"/>
    <x v="1"/>
    <n v="41"/>
    <n v="3.49"/>
    <n v="143.09"/>
  </r>
  <r>
    <s v="ID07473"/>
    <d v="2023-01-02T00:00:00"/>
    <x v="0"/>
    <x v="0"/>
    <x v="2"/>
    <x v="2"/>
    <n v="32"/>
    <n v="2.1800000000000002"/>
    <n v="69.760000000000005"/>
  </r>
  <r>
    <s v="ID07474"/>
    <d v="2023-01-05T00:00:00"/>
    <x v="0"/>
    <x v="0"/>
    <x v="0"/>
    <x v="0"/>
    <n v="63"/>
    <n v="1.77"/>
    <n v="111.51"/>
  </r>
  <r>
    <s v="ID07475"/>
    <d v="2023-01-08T00:00:00"/>
    <x v="0"/>
    <x v="0"/>
    <x v="3"/>
    <x v="7"/>
    <n v="29"/>
    <n v="3.15"/>
    <n v="91.35"/>
  </r>
  <r>
    <s v="ID07481"/>
    <d v="2023-01-26T00:00:00"/>
    <x v="0"/>
    <x v="0"/>
    <x v="2"/>
    <x v="2"/>
    <n v="52"/>
    <n v="2.1800000000000002"/>
    <n v="113.36000000000001"/>
  </r>
  <r>
    <s v="ID07482"/>
    <d v="2023-01-29T00:00:00"/>
    <x v="0"/>
    <x v="0"/>
    <x v="0"/>
    <x v="0"/>
    <n v="51"/>
    <n v="1.77"/>
    <n v="90.27"/>
  </r>
  <r>
    <s v="ID07483"/>
    <d v="2023-02-01T00:00:00"/>
    <x v="0"/>
    <x v="0"/>
    <x v="3"/>
    <x v="6"/>
    <n v="24"/>
    <n v="1.68"/>
    <n v="40.32"/>
  </r>
  <r>
    <s v="ID07489"/>
    <d v="2023-02-19T00:00:00"/>
    <x v="0"/>
    <x v="0"/>
    <x v="0"/>
    <x v="0"/>
    <n v="68"/>
    <n v="1.77"/>
    <n v="120.36"/>
  </r>
  <r>
    <s v="ID07490"/>
    <d v="2023-02-22T00:00:00"/>
    <x v="0"/>
    <x v="0"/>
    <x v="3"/>
    <x v="7"/>
    <n v="31"/>
    <n v="3.1500000000000004"/>
    <n v="97.65"/>
  </r>
  <r>
    <s v="ID07497"/>
    <d v="2023-03-14T00:00:00"/>
    <x v="0"/>
    <x v="0"/>
    <x v="0"/>
    <x v="0"/>
    <n v="93"/>
    <n v="1.7700000000000002"/>
    <n v="164.61"/>
  </r>
  <r>
    <s v="ID07498"/>
    <d v="2023-03-17T00:00:00"/>
    <x v="0"/>
    <x v="0"/>
    <x v="3"/>
    <x v="6"/>
    <n v="47"/>
    <n v="1.68"/>
    <n v="78.959999999999994"/>
  </r>
  <r>
    <s v="ID07504"/>
    <d v="2023-04-04T00:00:00"/>
    <x v="0"/>
    <x v="0"/>
    <x v="2"/>
    <x v="2"/>
    <n v="36"/>
    <n v="2.1800000000000002"/>
    <n v="78.48"/>
  </r>
  <r>
    <s v="ID07505"/>
    <d v="2023-04-07T00:00:00"/>
    <x v="0"/>
    <x v="0"/>
    <x v="2"/>
    <x v="4"/>
    <n v="123"/>
    <n v="2.84"/>
    <n v="349.32"/>
  </r>
  <r>
    <s v="ID07511"/>
    <d v="2023-04-25T00:00:00"/>
    <x v="0"/>
    <x v="0"/>
    <x v="0"/>
    <x v="5"/>
    <n v="27"/>
    <n v="1.87"/>
    <n v="50.49"/>
  </r>
  <r>
    <s v="ID07512"/>
    <d v="2023-04-28T00:00:00"/>
    <x v="0"/>
    <x v="0"/>
    <x v="2"/>
    <x v="4"/>
    <n v="129"/>
    <n v="2.8400000000000003"/>
    <n v="366.36"/>
  </r>
  <r>
    <s v="ID07518"/>
    <d v="2023-05-16T00:00:00"/>
    <x v="0"/>
    <x v="0"/>
    <x v="0"/>
    <x v="0"/>
    <n v="58"/>
    <n v="1.77"/>
    <n v="102.66"/>
  </r>
  <r>
    <s v="ID07519"/>
    <d v="2023-05-19T00:00:00"/>
    <x v="0"/>
    <x v="0"/>
    <x v="3"/>
    <x v="7"/>
    <n v="30"/>
    <n v="3.15"/>
    <n v="94.5"/>
  </r>
  <r>
    <s v="ID07524"/>
    <d v="2023-06-03T00:00:00"/>
    <x v="0"/>
    <x v="0"/>
    <x v="0"/>
    <x v="5"/>
    <n v="27"/>
    <n v="1.87"/>
    <n v="50.49"/>
  </r>
  <r>
    <s v="ID07525"/>
    <d v="2023-06-06T00:00:00"/>
    <x v="0"/>
    <x v="0"/>
    <x v="2"/>
    <x v="4"/>
    <n v="120"/>
    <n v="2.8400000000000003"/>
    <n v="340.8"/>
  </r>
  <r>
    <s v="ID07526"/>
    <d v="2023-06-09T00:00:00"/>
    <x v="0"/>
    <x v="0"/>
    <x v="1"/>
    <x v="1"/>
    <n v="26"/>
    <n v="3.4899999999999998"/>
    <n v="90.74"/>
  </r>
  <r>
    <s v="ID07531"/>
    <d v="2023-06-24T00:00:00"/>
    <x v="0"/>
    <x v="0"/>
    <x v="0"/>
    <x v="8"/>
    <n v="27"/>
    <n v="2.27"/>
    <n v="61.29"/>
  </r>
  <r>
    <s v="ID07532"/>
    <d v="2023-06-27T00:00:00"/>
    <x v="0"/>
    <x v="0"/>
    <x v="2"/>
    <x v="3"/>
    <n v="38"/>
    <n v="1.87"/>
    <n v="71.06"/>
  </r>
  <r>
    <s v="ID07533"/>
    <d v="2023-06-30T00:00:00"/>
    <x v="0"/>
    <x v="0"/>
    <x v="1"/>
    <x v="1"/>
    <n v="34"/>
    <n v="3.4899999999999998"/>
    <n v="118.66"/>
  </r>
  <r>
    <s v="ID07539"/>
    <d v="2023-07-18T00:00:00"/>
    <x v="0"/>
    <x v="0"/>
    <x v="0"/>
    <x v="8"/>
    <n v="22"/>
    <n v="2.27"/>
    <n v="49.94"/>
  </r>
  <r>
    <s v="ID07540"/>
    <d v="2023-07-21T00:00:00"/>
    <x v="0"/>
    <x v="0"/>
    <x v="2"/>
    <x v="3"/>
    <n v="32"/>
    <n v="1.87"/>
    <n v="59.84"/>
  </r>
  <r>
    <s v="ID07541"/>
    <d v="2023-07-24T00:00:00"/>
    <x v="0"/>
    <x v="0"/>
    <x v="1"/>
    <x v="1"/>
    <n v="23"/>
    <n v="3.4899999999999998"/>
    <n v="80.27"/>
  </r>
  <r>
    <s v="ID07547"/>
    <d v="2023-08-11T00:00:00"/>
    <x v="0"/>
    <x v="0"/>
    <x v="0"/>
    <x v="0"/>
    <n v="55"/>
    <n v="1.7699999999999998"/>
    <n v="97.35"/>
  </r>
  <r>
    <s v="ID07548"/>
    <d v="2023-08-14T00:00:00"/>
    <x v="0"/>
    <x v="0"/>
    <x v="3"/>
    <x v="7"/>
    <n v="22"/>
    <n v="3.15"/>
    <n v="69.3"/>
  </r>
  <r>
    <s v="ID07553"/>
    <d v="2023-08-29T00:00:00"/>
    <x v="0"/>
    <x v="0"/>
    <x v="2"/>
    <x v="2"/>
    <n v="136"/>
    <n v="2.1800000000000002"/>
    <n v="296.48"/>
  </r>
  <r>
    <s v="ID07554"/>
    <d v="2023-09-01T00:00:00"/>
    <x v="0"/>
    <x v="0"/>
    <x v="0"/>
    <x v="0"/>
    <n v="25"/>
    <n v="1.77"/>
    <n v="44.25"/>
  </r>
  <r>
    <s v="ID07555"/>
    <d v="2023-09-04T00:00:00"/>
    <x v="0"/>
    <x v="0"/>
    <x v="3"/>
    <x v="7"/>
    <n v="26"/>
    <n v="3.1500000000000004"/>
    <n v="81.900000000000006"/>
  </r>
  <r>
    <s v="ID07561"/>
    <d v="2023-09-22T00:00:00"/>
    <x v="0"/>
    <x v="0"/>
    <x v="2"/>
    <x v="2"/>
    <n v="40"/>
    <n v="2.1800000000000002"/>
    <n v="87.2"/>
  </r>
  <r>
    <s v="ID07562"/>
    <d v="2023-09-25T00:00:00"/>
    <x v="0"/>
    <x v="0"/>
    <x v="0"/>
    <x v="0"/>
    <n v="31"/>
    <n v="1.77"/>
    <n v="54.87"/>
  </r>
  <r>
    <s v="ID07563"/>
    <d v="2023-09-28T00:00:00"/>
    <x v="0"/>
    <x v="0"/>
    <x v="3"/>
    <x v="7"/>
    <n v="21"/>
    <n v="3.1500000000000004"/>
    <n v="66.150000000000006"/>
  </r>
  <r>
    <s v="ID07569"/>
    <d v="2023-10-16T00:00:00"/>
    <x v="0"/>
    <x v="0"/>
    <x v="2"/>
    <x v="2"/>
    <n v="87"/>
    <n v="2.1800000000000002"/>
    <n v="189.66000000000003"/>
  </r>
  <r>
    <s v="ID07570"/>
    <d v="2023-10-19T00:00:00"/>
    <x v="0"/>
    <x v="0"/>
    <x v="0"/>
    <x v="0"/>
    <n v="43"/>
    <n v="1.77"/>
    <n v="76.11"/>
  </r>
  <r>
    <s v="ID07571"/>
    <d v="2023-10-22T00:00:00"/>
    <x v="0"/>
    <x v="0"/>
    <x v="1"/>
    <x v="1"/>
    <n v="30"/>
    <n v="3.49"/>
    <n v="104.7"/>
  </r>
  <r>
    <s v="ID07576"/>
    <d v="2023-11-06T00:00:00"/>
    <x v="0"/>
    <x v="0"/>
    <x v="0"/>
    <x v="5"/>
    <n v="83"/>
    <n v="1.87"/>
    <n v="155.21"/>
  </r>
  <r>
    <s v="ID07577"/>
    <d v="2023-11-09T00:00:00"/>
    <x v="0"/>
    <x v="0"/>
    <x v="2"/>
    <x v="4"/>
    <n v="124"/>
    <n v="2.8400000000000003"/>
    <n v="352.16"/>
  </r>
  <r>
    <s v="ID07582"/>
    <d v="2023-11-24T00:00:00"/>
    <x v="0"/>
    <x v="0"/>
    <x v="2"/>
    <x v="2"/>
    <n v="139"/>
    <n v="2.1799999999999997"/>
    <n v="303.02"/>
  </r>
  <r>
    <s v="ID07583"/>
    <d v="2023-11-27T00:00:00"/>
    <x v="0"/>
    <x v="0"/>
    <x v="2"/>
    <x v="3"/>
    <n v="211"/>
    <n v="1.8699999999999999"/>
    <n v="394.57"/>
  </r>
  <r>
    <s v="ID07584"/>
    <d v="2023-11-30T00:00:00"/>
    <x v="0"/>
    <x v="0"/>
    <x v="1"/>
    <x v="1"/>
    <n v="20"/>
    <n v="3.4899999999999998"/>
    <n v="69.8"/>
  </r>
  <r>
    <s v="ID07590"/>
    <d v="2023-12-18T00:00:00"/>
    <x v="0"/>
    <x v="0"/>
    <x v="2"/>
    <x v="2"/>
    <n v="34"/>
    <n v="2.1800000000000002"/>
    <n v="74.12"/>
  </r>
  <r>
    <s v="ID07591"/>
    <d v="2023-12-21T00:00:00"/>
    <x v="0"/>
    <x v="0"/>
    <x v="2"/>
    <x v="3"/>
    <n v="245"/>
    <n v="1.8699999999999999"/>
    <n v="458.15"/>
  </r>
  <r>
    <s v="ID07592"/>
    <d v="2023-12-24T00:00:00"/>
    <x v="0"/>
    <x v="0"/>
    <x v="1"/>
    <x v="1"/>
    <n v="30"/>
    <n v="3.49"/>
    <n v="104.7"/>
  </r>
  <r>
    <s v="ID07353"/>
    <d v="2022-01-07T00:00:00"/>
    <x v="1"/>
    <x v="1"/>
    <x v="2"/>
    <x v="3"/>
    <n v="58"/>
    <n v="1.8699999999999999"/>
    <n v="108.46"/>
  </r>
  <r>
    <s v="ID07358"/>
    <d v="2022-01-22T00:00:00"/>
    <x v="1"/>
    <x v="1"/>
    <x v="0"/>
    <x v="0"/>
    <n v="51"/>
    <n v="1.77"/>
    <n v="90.27"/>
  </r>
  <r>
    <s v="ID07364"/>
    <d v="2022-02-09T00:00:00"/>
    <x v="1"/>
    <x v="1"/>
    <x v="0"/>
    <x v="0"/>
    <n v="44"/>
    <n v="1.7699999999999998"/>
    <n v="77.88"/>
  </r>
  <r>
    <s v="ID07369"/>
    <d v="2022-02-24T00:00:00"/>
    <x v="1"/>
    <x v="1"/>
    <x v="0"/>
    <x v="5"/>
    <n v="42"/>
    <n v="1.87"/>
    <n v="78.540000000000006"/>
  </r>
  <r>
    <s v="ID07370"/>
    <d v="2022-02-27T00:00:00"/>
    <x v="1"/>
    <x v="1"/>
    <x v="2"/>
    <x v="4"/>
    <n v="33"/>
    <n v="2.84"/>
    <n v="93.72"/>
  </r>
  <r>
    <s v="ID07375"/>
    <d v="2022-03-14T00:00:00"/>
    <x v="1"/>
    <x v="1"/>
    <x v="2"/>
    <x v="3"/>
    <n v="86"/>
    <n v="1.8699999999999999"/>
    <n v="160.82"/>
  </r>
  <r>
    <s v="ID07381"/>
    <d v="2022-04-01T00:00:00"/>
    <x v="1"/>
    <x v="1"/>
    <x v="0"/>
    <x v="0"/>
    <n v="58"/>
    <n v="1.77"/>
    <n v="102.66"/>
  </r>
  <r>
    <s v="ID07382"/>
    <d v="2022-04-04T00:00:00"/>
    <x v="1"/>
    <x v="1"/>
    <x v="3"/>
    <x v="6"/>
    <n v="68"/>
    <n v="1.68"/>
    <n v="114.24"/>
  </r>
  <r>
    <s v="ID07388"/>
    <d v="2022-04-22T00:00:00"/>
    <x v="1"/>
    <x v="1"/>
    <x v="0"/>
    <x v="0"/>
    <n v="20"/>
    <n v="1.77"/>
    <n v="35.4"/>
  </r>
  <r>
    <s v="ID07394"/>
    <d v="2022-05-10T00:00:00"/>
    <x v="1"/>
    <x v="1"/>
    <x v="0"/>
    <x v="0"/>
    <n v="25"/>
    <n v="1.77"/>
    <n v="44.25"/>
  </r>
  <r>
    <s v="ID07395"/>
    <d v="2022-05-13T00:00:00"/>
    <x v="1"/>
    <x v="1"/>
    <x v="1"/>
    <x v="1"/>
    <n v="21"/>
    <n v="3.49"/>
    <n v="73.290000000000006"/>
  </r>
  <r>
    <s v="ID07402"/>
    <d v="2022-06-03T00:00:00"/>
    <x v="1"/>
    <x v="1"/>
    <x v="2"/>
    <x v="4"/>
    <n v="288"/>
    <n v="2.84"/>
    <n v="817.92"/>
  </r>
  <r>
    <s v="ID07408"/>
    <d v="2022-06-21T00:00:00"/>
    <x v="1"/>
    <x v="1"/>
    <x v="0"/>
    <x v="0"/>
    <n v="306"/>
    <n v="1.77"/>
    <n v="541.62"/>
  </r>
  <r>
    <s v="ID07409"/>
    <d v="2022-06-24T00:00:00"/>
    <x v="1"/>
    <x v="1"/>
    <x v="3"/>
    <x v="6"/>
    <n v="28"/>
    <n v="1.68"/>
    <n v="47.04"/>
  </r>
  <r>
    <s v="ID07416"/>
    <d v="2022-07-15T00:00:00"/>
    <x v="1"/>
    <x v="1"/>
    <x v="2"/>
    <x v="3"/>
    <n v="75"/>
    <n v="1.87"/>
    <n v="140.25"/>
  </r>
  <r>
    <s v="ID07423"/>
    <d v="2022-08-05T00:00:00"/>
    <x v="1"/>
    <x v="1"/>
    <x v="2"/>
    <x v="3"/>
    <n v="107"/>
    <n v="1.87"/>
    <n v="200.09"/>
  </r>
  <r>
    <s v="ID07430"/>
    <d v="2022-08-26T00:00:00"/>
    <x v="1"/>
    <x v="1"/>
    <x v="2"/>
    <x v="3"/>
    <n v="80"/>
    <n v="1.8699999999999999"/>
    <n v="149.6"/>
  </r>
  <r>
    <s v="ID07437"/>
    <d v="2022-09-16T00:00:00"/>
    <x v="1"/>
    <x v="1"/>
    <x v="0"/>
    <x v="0"/>
    <n v="133"/>
    <n v="1.77"/>
    <n v="235.41"/>
  </r>
  <r>
    <s v="ID07444"/>
    <d v="2022-10-07T00:00:00"/>
    <x v="1"/>
    <x v="1"/>
    <x v="0"/>
    <x v="0"/>
    <n v="40"/>
    <n v="1.77"/>
    <n v="70.8"/>
  </r>
  <r>
    <s v="ID07445"/>
    <d v="2022-10-10T00:00:00"/>
    <x v="1"/>
    <x v="1"/>
    <x v="3"/>
    <x v="6"/>
    <n v="114"/>
    <n v="1.6800000000000002"/>
    <n v="191.52"/>
  </r>
  <r>
    <s v="ID07453"/>
    <d v="2022-11-03T00:00:00"/>
    <x v="1"/>
    <x v="1"/>
    <x v="0"/>
    <x v="0"/>
    <n v="39"/>
    <n v="1.77"/>
    <n v="69.03"/>
  </r>
  <r>
    <s v="ID07454"/>
    <d v="2022-11-06T00:00:00"/>
    <x v="1"/>
    <x v="1"/>
    <x v="3"/>
    <x v="6"/>
    <n v="62"/>
    <n v="1.68"/>
    <n v="104.16"/>
  </r>
  <r>
    <s v="ID07460"/>
    <d v="2022-11-24T00:00:00"/>
    <x v="1"/>
    <x v="1"/>
    <x v="0"/>
    <x v="0"/>
    <n v="30"/>
    <n v="1.77"/>
    <n v="53.1"/>
  </r>
  <r>
    <s v="ID07461"/>
    <d v="2022-11-27T00:00:00"/>
    <x v="1"/>
    <x v="1"/>
    <x v="3"/>
    <x v="6"/>
    <n v="29"/>
    <n v="1.68"/>
    <n v="48.72"/>
  </r>
  <r>
    <s v="ID07468"/>
    <d v="2022-12-18T00:00:00"/>
    <x v="1"/>
    <x v="1"/>
    <x v="0"/>
    <x v="0"/>
    <n v="44"/>
    <n v="1.7699999999999998"/>
    <n v="77.88"/>
  </r>
  <r>
    <s v="ID07469"/>
    <d v="2022-12-21T00:00:00"/>
    <x v="1"/>
    <x v="1"/>
    <x v="3"/>
    <x v="6"/>
    <n v="29"/>
    <n v="1.68"/>
    <n v="48.72"/>
  </r>
  <r>
    <s v="ID07476"/>
    <d v="2023-01-11T00:00:00"/>
    <x v="1"/>
    <x v="1"/>
    <x v="0"/>
    <x v="5"/>
    <n v="77"/>
    <n v="1.87"/>
    <n v="143.99"/>
  </r>
  <r>
    <s v="ID07477"/>
    <d v="2023-01-14T00:00:00"/>
    <x v="1"/>
    <x v="1"/>
    <x v="2"/>
    <x v="4"/>
    <n v="80"/>
    <n v="2.84"/>
    <n v="227.2"/>
  </r>
  <r>
    <s v="ID07484"/>
    <d v="2023-02-04T00:00:00"/>
    <x v="1"/>
    <x v="1"/>
    <x v="2"/>
    <x v="2"/>
    <n v="58"/>
    <n v="2.1800000000000002"/>
    <n v="126.44000000000001"/>
  </r>
  <r>
    <s v="ID07485"/>
    <d v="2023-02-07T00:00:00"/>
    <x v="1"/>
    <x v="1"/>
    <x v="2"/>
    <x v="3"/>
    <n v="34"/>
    <n v="1.8699999999999999"/>
    <n v="63.58"/>
  </r>
  <r>
    <s v="ID07491"/>
    <d v="2023-02-25T00:00:00"/>
    <x v="1"/>
    <x v="1"/>
    <x v="2"/>
    <x v="2"/>
    <n v="30"/>
    <n v="2.1800000000000002"/>
    <n v="65.400000000000006"/>
  </r>
  <r>
    <s v="ID07492"/>
    <d v="2023-02-28T00:00:00"/>
    <x v="1"/>
    <x v="1"/>
    <x v="2"/>
    <x v="3"/>
    <n v="232"/>
    <n v="1.8699999999999999"/>
    <n v="433.84"/>
  </r>
  <r>
    <s v="ID07499"/>
    <d v="2023-03-20T00:00:00"/>
    <x v="1"/>
    <x v="1"/>
    <x v="0"/>
    <x v="0"/>
    <n v="103"/>
    <n v="1.77"/>
    <n v="182.31"/>
  </r>
  <r>
    <s v="ID07500"/>
    <d v="2023-03-23T00:00:00"/>
    <x v="1"/>
    <x v="1"/>
    <x v="3"/>
    <x v="6"/>
    <n v="33"/>
    <n v="1.68"/>
    <n v="55.44"/>
  </r>
  <r>
    <s v="ID07506"/>
    <d v="2023-04-10T00:00:00"/>
    <x v="1"/>
    <x v="1"/>
    <x v="0"/>
    <x v="0"/>
    <n v="90"/>
    <n v="1.77"/>
    <n v="159.30000000000001"/>
  </r>
  <r>
    <s v="ID07507"/>
    <d v="2023-04-13T00:00:00"/>
    <x v="1"/>
    <x v="1"/>
    <x v="1"/>
    <x v="1"/>
    <n v="21"/>
    <n v="3.49"/>
    <n v="73.290000000000006"/>
  </r>
  <r>
    <s v="ID07513"/>
    <d v="2023-05-01T00:00:00"/>
    <x v="1"/>
    <x v="1"/>
    <x v="2"/>
    <x v="2"/>
    <n v="77"/>
    <n v="2.1800000000000002"/>
    <n v="167.86"/>
  </r>
  <r>
    <s v="ID07514"/>
    <d v="2023-05-04T00:00:00"/>
    <x v="1"/>
    <x v="1"/>
    <x v="2"/>
    <x v="3"/>
    <n v="58"/>
    <n v="1.8699999999999999"/>
    <n v="108.46"/>
  </r>
  <r>
    <s v="ID07520"/>
    <d v="2023-05-22T00:00:00"/>
    <x v="1"/>
    <x v="1"/>
    <x v="2"/>
    <x v="3"/>
    <n v="43"/>
    <n v="1.8699999999999999"/>
    <n v="80.41"/>
  </r>
  <r>
    <s v="ID07527"/>
    <d v="2023-06-12T00:00:00"/>
    <x v="1"/>
    <x v="1"/>
    <x v="0"/>
    <x v="0"/>
    <n v="73"/>
    <n v="1.77"/>
    <n v="129.21"/>
  </r>
  <r>
    <s v="ID07534"/>
    <d v="2023-07-03T00:00:00"/>
    <x v="1"/>
    <x v="1"/>
    <x v="0"/>
    <x v="5"/>
    <n v="65"/>
    <n v="1.8699999999999999"/>
    <n v="121.55"/>
  </r>
  <r>
    <s v="ID07535"/>
    <d v="2023-07-06T00:00:00"/>
    <x v="1"/>
    <x v="1"/>
    <x v="2"/>
    <x v="4"/>
    <n v="60"/>
    <n v="2.8400000000000003"/>
    <n v="170.4"/>
  </r>
  <r>
    <s v="ID07542"/>
    <d v="2023-07-27T00:00:00"/>
    <x v="1"/>
    <x v="1"/>
    <x v="2"/>
    <x v="2"/>
    <n v="20"/>
    <n v="2.1800000000000002"/>
    <n v="43.6"/>
  </r>
  <r>
    <s v="ID07543"/>
    <d v="2023-07-30T00:00:00"/>
    <x v="1"/>
    <x v="1"/>
    <x v="2"/>
    <x v="3"/>
    <n v="64"/>
    <n v="1.87"/>
    <n v="119.68"/>
  </r>
  <r>
    <s v="ID07549"/>
    <d v="2023-08-17T00:00:00"/>
    <x v="1"/>
    <x v="1"/>
    <x v="0"/>
    <x v="0"/>
    <n v="34"/>
    <n v="1.77"/>
    <n v="60.18"/>
  </r>
  <r>
    <s v="ID07556"/>
    <d v="2023-09-07T00:00:00"/>
    <x v="1"/>
    <x v="1"/>
    <x v="0"/>
    <x v="5"/>
    <n v="50"/>
    <n v="1.87"/>
    <n v="93.5"/>
  </r>
  <r>
    <s v="ID07557"/>
    <d v="2023-09-10T00:00:00"/>
    <x v="1"/>
    <x v="1"/>
    <x v="2"/>
    <x v="4"/>
    <n v="79"/>
    <n v="2.8400000000000003"/>
    <n v="224.36"/>
  </r>
  <r>
    <s v="ID07564"/>
    <d v="2023-10-01T00:00:00"/>
    <x v="1"/>
    <x v="1"/>
    <x v="0"/>
    <x v="5"/>
    <n v="43"/>
    <n v="1.8699999999999999"/>
    <n v="80.41"/>
  </r>
  <r>
    <s v="ID07565"/>
    <d v="2023-10-04T00:00:00"/>
    <x v="1"/>
    <x v="1"/>
    <x v="2"/>
    <x v="4"/>
    <n v="47"/>
    <n v="2.84"/>
    <n v="133.47999999999999"/>
  </r>
  <r>
    <s v="ID07572"/>
    <d v="2023-10-25T00:00:00"/>
    <x v="1"/>
    <x v="1"/>
    <x v="0"/>
    <x v="0"/>
    <n v="35"/>
    <n v="1.77"/>
    <n v="61.95"/>
  </r>
  <r>
    <s v="ID07578"/>
    <d v="2023-11-12T00:00:00"/>
    <x v="1"/>
    <x v="1"/>
    <x v="0"/>
    <x v="0"/>
    <n v="137"/>
    <n v="1.77"/>
    <n v="242.49"/>
  </r>
  <r>
    <s v="ID07585"/>
    <d v="2023-12-03T00:00:00"/>
    <x v="1"/>
    <x v="1"/>
    <x v="0"/>
    <x v="5"/>
    <n v="42"/>
    <n v="1.87"/>
    <n v="78.540000000000006"/>
  </r>
  <r>
    <s v="ID07586"/>
    <d v="2023-12-06T00:00:00"/>
    <x v="1"/>
    <x v="1"/>
    <x v="2"/>
    <x v="4"/>
    <n v="100"/>
    <n v="2.84"/>
    <n v="284"/>
  </r>
  <r>
    <s v="ID07593"/>
    <d v="2023-12-27T00:00:00"/>
    <x v="1"/>
    <x v="1"/>
    <x v="0"/>
    <x v="5"/>
    <n v="30"/>
    <n v="1.87"/>
    <n v="56.1"/>
  </r>
  <r>
    <s v="ID07594"/>
    <d v="2023-12-30T00:00:00"/>
    <x v="1"/>
    <x v="1"/>
    <x v="2"/>
    <x v="4"/>
    <n v="44"/>
    <n v="2.84"/>
    <n v="124.96"/>
  </r>
  <r>
    <s v="ID07354"/>
    <d v="2022-01-10T00:00:00"/>
    <x v="0"/>
    <x v="2"/>
    <x v="2"/>
    <x v="3"/>
    <n v="82"/>
    <n v="1.87"/>
    <n v="153.34"/>
  </r>
  <r>
    <s v="ID07359"/>
    <d v="2022-01-25T00:00:00"/>
    <x v="0"/>
    <x v="2"/>
    <x v="0"/>
    <x v="0"/>
    <n v="100"/>
    <n v="1.77"/>
    <n v="177"/>
  </r>
  <r>
    <s v="ID07360"/>
    <d v="2022-01-28T00:00:00"/>
    <x v="0"/>
    <x v="2"/>
    <x v="3"/>
    <x v="6"/>
    <n v="28"/>
    <n v="1.35"/>
    <n v="37.800000000000004"/>
  </r>
  <r>
    <s v="ID07365"/>
    <d v="2022-02-12T00:00:00"/>
    <x v="0"/>
    <x v="2"/>
    <x v="0"/>
    <x v="0"/>
    <n v="23"/>
    <n v="1.77"/>
    <n v="40.71"/>
  </r>
  <r>
    <s v="ID07366"/>
    <d v="2022-02-15T00:00:00"/>
    <x v="0"/>
    <x v="2"/>
    <x v="3"/>
    <x v="6"/>
    <n v="27"/>
    <n v="1.35"/>
    <n v="36.450000000000003"/>
  </r>
  <r>
    <s v="ID07371"/>
    <d v="2022-03-02T00:00:00"/>
    <x v="0"/>
    <x v="2"/>
    <x v="2"/>
    <x v="3"/>
    <n v="85"/>
    <n v="1.8699999999999999"/>
    <n v="158.94999999999999"/>
  </r>
  <r>
    <s v="ID07376"/>
    <d v="2022-03-17T00:00:00"/>
    <x v="0"/>
    <x v="2"/>
    <x v="0"/>
    <x v="0"/>
    <n v="38"/>
    <n v="1.7700000000000002"/>
    <n v="67.260000000000005"/>
  </r>
  <r>
    <s v="ID07377"/>
    <d v="2022-03-20T00:00:00"/>
    <x v="0"/>
    <x v="2"/>
    <x v="3"/>
    <x v="6"/>
    <n v="68"/>
    <n v="1.68"/>
    <n v="114.24"/>
  </r>
  <r>
    <s v="ID07383"/>
    <d v="2022-04-07T00:00:00"/>
    <x v="0"/>
    <x v="2"/>
    <x v="0"/>
    <x v="0"/>
    <n v="91"/>
    <n v="1.77"/>
    <n v="161.07"/>
  </r>
  <r>
    <s v="ID07384"/>
    <d v="2022-04-10T00:00:00"/>
    <x v="0"/>
    <x v="2"/>
    <x v="1"/>
    <x v="1"/>
    <n v="23"/>
    <n v="3.4899999999999998"/>
    <n v="80.27"/>
  </r>
  <r>
    <s v="ID07389"/>
    <d v="2022-04-25T00:00:00"/>
    <x v="0"/>
    <x v="2"/>
    <x v="0"/>
    <x v="0"/>
    <n v="53"/>
    <n v="1.77"/>
    <n v="93.81"/>
  </r>
  <r>
    <s v="ID07390"/>
    <d v="2022-04-28T00:00:00"/>
    <x v="0"/>
    <x v="2"/>
    <x v="3"/>
    <x v="6"/>
    <n v="64"/>
    <n v="1.68"/>
    <n v="107.52"/>
  </r>
  <r>
    <s v="ID07396"/>
    <d v="2022-05-16T00:00:00"/>
    <x v="0"/>
    <x v="2"/>
    <x v="0"/>
    <x v="0"/>
    <n v="61"/>
    <n v="1.77"/>
    <n v="107.97"/>
  </r>
  <r>
    <s v="ID07397"/>
    <d v="2022-05-19T00:00:00"/>
    <x v="0"/>
    <x v="2"/>
    <x v="3"/>
    <x v="6"/>
    <n v="49"/>
    <n v="1.68"/>
    <n v="82.32"/>
  </r>
  <r>
    <s v="ID07403"/>
    <d v="2022-06-06T00:00:00"/>
    <x v="0"/>
    <x v="2"/>
    <x v="2"/>
    <x v="3"/>
    <n v="76"/>
    <n v="1.87"/>
    <n v="142.12"/>
  </r>
  <r>
    <s v="ID07410"/>
    <d v="2022-06-27T00:00:00"/>
    <x v="0"/>
    <x v="2"/>
    <x v="0"/>
    <x v="5"/>
    <n v="110"/>
    <n v="1.8699999999999999"/>
    <n v="205.7"/>
  </r>
  <r>
    <s v="ID07411"/>
    <d v="2022-06-30T00:00:00"/>
    <x v="0"/>
    <x v="2"/>
    <x v="2"/>
    <x v="4"/>
    <n v="51"/>
    <n v="2.84"/>
    <n v="144.84"/>
  </r>
  <r>
    <s v="ID07417"/>
    <d v="2022-07-18T00:00:00"/>
    <x v="0"/>
    <x v="2"/>
    <x v="0"/>
    <x v="5"/>
    <n v="72"/>
    <n v="1.8699999999999999"/>
    <n v="134.63999999999999"/>
  </r>
  <r>
    <s v="ID07418"/>
    <d v="2022-07-21T00:00:00"/>
    <x v="0"/>
    <x v="2"/>
    <x v="2"/>
    <x v="4"/>
    <n v="56"/>
    <n v="2.84"/>
    <n v="159.04"/>
  </r>
  <r>
    <s v="ID07424"/>
    <d v="2022-08-08T00:00:00"/>
    <x v="0"/>
    <x v="2"/>
    <x v="0"/>
    <x v="0"/>
    <n v="24"/>
    <n v="1.7699999999999998"/>
    <n v="42.48"/>
  </r>
  <r>
    <s v="ID07425"/>
    <d v="2022-08-11T00:00:00"/>
    <x v="0"/>
    <x v="2"/>
    <x v="1"/>
    <x v="1"/>
    <n v="30"/>
    <n v="3.49"/>
    <n v="104.7"/>
  </r>
  <r>
    <s v="ID07431"/>
    <d v="2022-08-29T00:00:00"/>
    <x v="0"/>
    <x v="2"/>
    <x v="0"/>
    <x v="5"/>
    <n v="75"/>
    <n v="1.87"/>
    <n v="140.25"/>
  </r>
  <r>
    <s v="ID07432"/>
    <d v="2022-09-01T00:00:00"/>
    <x v="0"/>
    <x v="2"/>
    <x v="2"/>
    <x v="4"/>
    <n v="74"/>
    <n v="2.84"/>
    <n v="210.16"/>
  </r>
  <r>
    <s v="ID07438"/>
    <d v="2022-09-19T00:00:00"/>
    <x v="0"/>
    <x v="2"/>
    <x v="2"/>
    <x v="2"/>
    <n v="110"/>
    <n v="2.1800000000000002"/>
    <n v="239.8"/>
  </r>
  <r>
    <s v="ID07439"/>
    <d v="2022-09-22T00:00:00"/>
    <x v="0"/>
    <x v="2"/>
    <x v="2"/>
    <x v="3"/>
    <n v="65"/>
    <n v="1.8699999999999999"/>
    <n v="121.55"/>
  </r>
  <r>
    <s v="ID07446"/>
    <d v="2022-10-13T00:00:00"/>
    <x v="0"/>
    <x v="2"/>
    <x v="2"/>
    <x v="2"/>
    <n v="224"/>
    <n v="2.1800000000000002"/>
    <n v="488.32000000000005"/>
  </r>
  <r>
    <s v="ID07447"/>
    <d v="2022-10-16T00:00:00"/>
    <x v="0"/>
    <x v="2"/>
    <x v="0"/>
    <x v="0"/>
    <n v="141"/>
    <n v="1.77"/>
    <n v="249.57"/>
  </r>
  <r>
    <s v="ID07448"/>
    <d v="2022-10-19T00:00:00"/>
    <x v="0"/>
    <x v="2"/>
    <x v="1"/>
    <x v="1"/>
    <n v="32"/>
    <n v="3.49"/>
    <n v="111.68"/>
  </r>
  <r>
    <s v="ID07455"/>
    <d v="2022-11-09T00:00:00"/>
    <x v="0"/>
    <x v="2"/>
    <x v="0"/>
    <x v="0"/>
    <n v="90"/>
    <n v="1.77"/>
    <n v="159.30000000000001"/>
  </r>
  <r>
    <s v="ID07462"/>
    <d v="2022-11-30T00:00:00"/>
    <x v="0"/>
    <x v="2"/>
    <x v="0"/>
    <x v="0"/>
    <n v="92"/>
    <n v="1.77"/>
    <n v="162.84"/>
  </r>
  <r>
    <s v="ID07470"/>
    <d v="2022-12-24T00:00:00"/>
    <x v="0"/>
    <x v="2"/>
    <x v="2"/>
    <x v="2"/>
    <n v="237"/>
    <n v="2.1799999999999997"/>
    <n v="516.66"/>
  </r>
  <r>
    <s v="ID07471"/>
    <d v="2022-12-27T00:00:00"/>
    <x v="0"/>
    <x v="2"/>
    <x v="2"/>
    <x v="3"/>
    <n v="65"/>
    <n v="1.8699999999999999"/>
    <n v="121.55"/>
  </r>
  <r>
    <s v="ID07478"/>
    <d v="2023-01-17T00:00:00"/>
    <x v="0"/>
    <x v="2"/>
    <x v="0"/>
    <x v="0"/>
    <n v="102"/>
    <n v="1.77"/>
    <n v="180.54"/>
  </r>
  <r>
    <s v="ID07479"/>
    <d v="2023-01-20T00:00:00"/>
    <x v="0"/>
    <x v="2"/>
    <x v="1"/>
    <x v="1"/>
    <n v="31"/>
    <n v="3.4899999999999998"/>
    <n v="108.19"/>
  </r>
  <r>
    <s v="ID07486"/>
    <d v="2023-02-10T00:00:00"/>
    <x v="0"/>
    <x v="2"/>
    <x v="0"/>
    <x v="0"/>
    <n v="34"/>
    <n v="1.77"/>
    <n v="60.18"/>
  </r>
  <r>
    <s v="ID07487"/>
    <d v="2023-02-13T00:00:00"/>
    <x v="0"/>
    <x v="2"/>
    <x v="3"/>
    <x v="6"/>
    <n v="21"/>
    <n v="1.6800000000000002"/>
    <n v="35.28"/>
  </r>
  <r>
    <s v="ID07493"/>
    <d v="2023-03-02T00:00:00"/>
    <x v="0"/>
    <x v="2"/>
    <x v="0"/>
    <x v="5"/>
    <n v="68"/>
    <n v="1.8699999999999999"/>
    <n v="127.16"/>
  </r>
  <r>
    <s v="ID07494"/>
    <d v="2023-03-05T00:00:00"/>
    <x v="0"/>
    <x v="2"/>
    <x v="2"/>
    <x v="4"/>
    <n v="97"/>
    <n v="2.8400000000000003"/>
    <n v="275.48"/>
  </r>
  <r>
    <s v="ID07501"/>
    <d v="2023-03-26T00:00:00"/>
    <x v="0"/>
    <x v="2"/>
    <x v="0"/>
    <x v="5"/>
    <n v="57"/>
    <n v="1.87"/>
    <n v="106.59"/>
  </r>
  <r>
    <s v="ID07502"/>
    <d v="2023-03-29T00:00:00"/>
    <x v="0"/>
    <x v="2"/>
    <x v="2"/>
    <x v="4"/>
    <n v="65"/>
    <n v="2.84"/>
    <n v="184.6"/>
  </r>
  <r>
    <s v="ID07508"/>
    <d v="2023-04-16T00:00:00"/>
    <x v="0"/>
    <x v="2"/>
    <x v="0"/>
    <x v="0"/>
    <n v="48"/>
    <n v="1.7699999999999998"/>
    <n v="84.96"/>
  </r>
  <r>
    <s v="ID07509"/>
    <d v="2023-04-19T00:00:00"/>
    <x v="0"/>
    <x v="2"/>
    <x v="3"/>
    <x v="6"/>
    <n v="24"/>
    <n v="1.68"/>
    <n v="40.32"/>
  </r>
  <r>
    <s v="ID07515"/>
    <d v="2023-05-07T00:00:00"/>
    <x v="0"/>
    <x v="2"/>
    <x v="0"/>
    <x v="5"/>
    <n v="47"/>
    <n v="1.87"/>
    <n v="87.89"/>
  </r>
  <r>
    <s v="ID07516"/>
    <d v="2023-05-10T00:00:00"/>
    <x v="0"/>
    <x v="2"/>
    <x v="2"/>
    <x v="4"/>
    <n v="33"/>
    <n v="2.84"/>
    <n v="93.72"/>
  </r>
  <r>
    <s v="ID07521"/>
    <d v="2023-05-25T00:00:00"/>
    <x v="0"/>
    <x v="2"/>
    <x v="0"/>
    <x v="0"/>
    <n v="84"/>
    <n v="1.77"/>
    <n v="148.68"/>
  </r>
  <r>
    <s v="ID07528"/>
    <d v="2023-06-15T00:00:00"/>
    <x v="0"/>
    <x v="2"/>
    <x v="0"/>
    <x v="5"/>
    <n v="38"/>
    <n v="1.87"/>
    <n v="71.06"/>
  </r>
  <r>
    <s v="ID07529"/>
    <d v="2023-06-18T00:00:00"/>
    <x v="0"/>
    <x v="2"/>
    <x v="2"/>
    <x v="4"/>
    <n v="40"/>
    <n v="2.84"/>
    <n v="113.6"/>
  </r>
  <r>
    <s v="ID07536"/>
    <d v="2023-07-09T00:00:00"/>
    <x v="0"/>
    <x v="2"/>
    <x v="2"/>
    <x v="2"/>
    <n v="37"/>
    <n v="2.1799999999999997"/>
    <n v="80.66"/>
  </r>
  <r>
    <s v="ID07537"/>
    <d v="2023-07-12T00:00:00"/>
    <x v="0"/>
    <x v="2"/>
    <x v="2"/>
    <x v="3"/>
    <n v="40"/>
    <n v="1.8699999999999999"/>
    <n v="74.8"/>
  </r>
  <r>
    <s v="ID07544"/>
    <d v="2023-08-02T00:00:00"/>
    <x v="0"/>
    <x v="2"/>
    <x v="0"/>
    <x v="0"/>
    <n v="71"/>
    <n v="1.77"/>
    <n v="125.67"/>
  </r>
  <r>
    <s v="ID07550"/>
    <d v="2023-08-20T00:00:00"/>
    <x v="0"/>
    <x v="2"/>
    <x v="0"/>
    <x v="5"/>
    <n v="39"/>
    <n v="1.87"/>
    <n v="72.930000000000007"/>
  </r>
  <r>
    <s v="ID07551"/>
    <d v="2023-08-23T00:00:00"/>
    <x v="0"/>
    <x v="2"/>
    <x v="2"/>
    <x v="4"/>
    <n v="41"/>
    <n v="2.84"/>
    <n v="116.44"/>
  </r>
  <r>
    <s v="ID07558"/>
    <d v="2023-09-13T00:00:00"/>
    <x v="0"/>
    <x v="2"/>
    <x v="0"/>
    <x v="0"/>
    <n v="30"/>
    <n v="1.77"/>
    <n v="53.1"/>
  </r>
  <r>
    <s v="ID07559"/>
    <d v="2023-09-16T00:00:00"/>
    <x v="0"/>
    <x v="2"/>
    <x v="3"/>
    <x v="6"/>
    <n v="20"/>
    <n v="1.6800000000000002"/>
    <n v="33.6"/>
  </r>
  <r>
    <s v="ID07566"/>
    <d v="2023-10-07T00:00:00"/>
    <x v="0"/>
    <x v="2"/>
    <x v="2"/>
    <x v="2"/>
    <n v="175"/>
    <n v="2.1800000000000002"/>
    <n v="381.5"/>
  </r>
  <r>
    <s v="ID07567"/>
    <d v="2023-10-10T00:00:00"/>
    <x v="0"/>
    <x v="2"/>
    <x v="2"/>
    <x v="3"/>
    <n v="23"/>
    <n v="1.8699999999999999"/>
    <n v="43.01"/>
  </r>
  <r>
    <s v="ID07573"/>
    <d v="2023-10-28T00:00:00"/>
    <x v="0"/>
    <x v="2"/>
    <x v="0"/>
    <x v="5"/>
    <n v="57"/>
    <n v="1.87"/>
    <n v="106.59"/>
  </r>
  <r>
    <s v="ID07574"/>
    <d v="2023-10-31T00:00:00"/>
    <x v="0"/>
    <x v="2"/>
    <x v="3"/>
    <x v="6"/>
    <n v="25"/>
    <n v="1.68"/>
    <n v="42"/>
  </r>
  <r>
    <s v="ID07579"/>
    <d v="2023-11-15T00:00:00"/>
    <x v="0"/>
    <x v="2"/>
    <x v="2"/>
    <x v="2"/>
    <n v="146"/>
    <n v="2.1799999999999997"/>
    <n v="318.27999999999997"/>
  </r>
  <r>
    <s v="ID07580"/>
    <d v="2023-11-18T00:00:00"/>
    <x v="0"/>
    <x v="2"/>
    <x v="2"/>
    <x v="3"/>
    <n v="34"/>
    <n v="1.8699999999999999"/>
    <n v="63.58"/>
  </r>
  <r>
    <s v="ID07587"/>
    <d v="2023-12-09T00:00:00"/>
    <x v="0"/>
    <x v="2"/>
    <x v="0"/>
    <x v="0"/>
    <n v="38"/>
    <n v="1.7700000000000002"/>
    <n v="67.260000000000005"/>
  </r>
  <r>
    <s v="ID07588"/>
    <d v="2023-12-12T00:00:00"/>
    <x v="0"/>
    <x v="2"/>
    <x v="1"/>
    <x v="1"/>
    <n v="25"/>
    <n v="3.49"/>
    <n v="87.25"/>
  </r>
  <r>
    <s v="ID07372"/>
    <d v="2022-03-05T00:00:00"/>
    <x v="1"/>
    <x v="3"/>
    <x v="2"/>
    <x v="4"/>
    <n v="30"/>
    <n v="2.8400000000000003"/>
    <n v="85.2"/>
  </r>
  <r>
    <s v="ID07378"/>
    <d v="2022-03-23T00:00:00"/>
    <x v="1"/>
    <x v="3"/>
    <x v="2"/>
    <x v="3"/>
    <n v="39"/>
    <n v="1.87"/>
    <n v="72.930000000000007"/>
  </r>
  <r>
    <s v="ID07385"/>
    <d v="2022-04-13T00:00:00"/>
    <x v="1"/>
    <x v="3"/>
    <x v="3"/>
    <x v="6"/>
    <n v="28"/>
    <n v="1.68"/>
    <n v="47.04"/>
  </r>
  <r>
    <s v="ID07391"/>
    <d v="2022-05-01T00:00:00"/>
    <x v="1"/>
    <x v="3"/>
    <x v="2"/>
    <x v="3"/>
    <n v="63"/>
    <n v="1.87"/>
    <n v="117.81"/>
  </r>
  <r>
    <s v="ID07398"/>
    <d v="2022-05-22T00:00:00"/>
    <x v="1"/>
    <x v="3"/>
    <x v="2"/>
    <x v="3"/>
    <n v="55"/>
    <n v="1.8699999999999999"/>
    <n v="102.85"/>
  </r>
  <r>
    <s v="ID07404"/>
    <d v="2022-06-09T00:00:00"/>
    <x v="1"/>
    <x v="3"/>
    <x v="0"/>
    <x v="0"/>
    <n v="42"/>
    <n v="1.77"/>
    <n v="74.34"/>
  </r>
  <r>
    <s v="ID07405"/>
    <d v="2022-06-12T00:00:00"/>
    <x v="1"/>
    <x v="3"/>
    <x v="1"/>
    <x v="1"/>
    <n v="20"/>
    <n v="3.4899999999999998"/>
    <n v="69.8"/>
  </r>
  <r>
    <s v="ID07412"/>
    <d v="2022-07-03T00:00:00"/>
    <x v="1"/>
    <x v="3"/>
    <x v="0"/>
    <x v="0"/>
    <n v="52"/>
    <n v="1.77"/>
    <n v="92.04"/>
  </r>
  <r>
    <s v="ID07413"/>
    <d v="2022-07-06T00:00:00"/>
    <x v="1"/>
    <x v="3"/>
    <x v="1"/>
    <x v="1"/>
    <n v="28"/>
    <n v="3.4899999999999998"/>
    <n v="97.72"/>
  </r>
  <r>
    <s v="ID07419"/>
    <d v="2022-07-24T00:00:00"/>
    <x v="1"/>
    <x v="3"/>
    <x v="0"/>
    <x v="5"/>
    <n v="51"/>
    <n v="1.87"/>
    <n v="95.37"/>
  </r>
  <r>
    <s v="ID07420"/>
    <d v="2022-07-27T00:00:00"/>
    <x v="1"/>
    <x v="3"/>
    <x v="3"/>
    <x v="6"/>
    <n v="31"/>
    <n v="1.68"/>
    <n v="52.08"/>
  </r>
  <r>
    <s v="ID07426"/>
    <d v="2022-08-14T00:00:00"/>
    <x v="1"/>
    <x v="3"/>
    <x v="2"/>
    <x v="3"/>
    <n v="70"/>
    <n v="1.87"/>
    <n v="130.9"/>
  </r>
  <r>
    <s v="ID07433"/>
    <d v="2022-09-04T00:00:00"/>
    <x v="1"/>
    <x v="3"/>
    <x v="0"/>
    <x v="0"/>
    <n v="45"/>
    <n v="1.77"/>
    <n v="79.650000000000006"/>
  </r>
  <r>
    <s v="ID07440"/>
    <d v="2022-09-25T00:00:00"/>
    <x v="1"/>
    <x v="3"/>
    <x v="0"/>
    <x v="5"/>
    <n v="33"/>
    <n v="1.87"/>
    <n v="61.71"/>
  </r>
  <r>
    <s v="ID07449"/>
    <d v="2022-10-22T00:00:00"/>
    <x v="1"/>
    <x v="3"/>
    <x v="0"/>
    <x v="0"/>
    <n v="20"/>
    <n v="1.77"/>
    <n v="35.4"/>
  </r>
  <r>
    <s v="ID07456"/>
    <d v="2022-11-12T00:00:00"/>
    <x v="1"/>
    <x v="3"/>
    <x v="2"/>
    <x v="2"/>
    <n v="103"/>
    <n v="2.1799999999999997"/>
    <n v="224.53999999999996"/>
  </r>
  <r>
    <s v="ID07457"/>
    <d v="2022-11-15T00:00:00"/>
    <x v="1"/>
    <x v="3"/>
    <x v="2"/>
    <x v="4"/>
    <n v="32"/>
    <n v="2.84"/>
    <n v="90.88"/>
  </r>
  <r>
    <s v="ID07463"/>
    <d v="2022-12-03T00:00:00"/>
    <x v="1"/>
    <x v="3"/>
    <x v="2"/>
    <x v="2"/>
    <n v="139"/>
    <n v="2.1799999999999997"/>
    <n v="303.02"/>
  </r>
  <r>
    <s v="ID07464"/>
    <d v="2022-12-06T00:00:00"/>
    <x v="1"/>
    <x v="3"/>
    <x v="2"/>
    <x v="4"/>
    <n v="29"/>
    <n v="2.84"/>
    <n v="82.36"/>
  </r>
  <r>
    <s v="ID07472"/>
    <d v="2022-12-30T00:00:00"/>
    <x v="1"/>
    <x v="3"/>
    <x v="2"/>
    <x v="2"/>
    <n v="83"/>
    <n v="2.1800000000000002"/>
    <n v="180.94000000000003"/>
  </r>
  <r>
    <s v="ID07480"/>
    <d v="2023-01-23T00:00:00"/>
    <x v="1"/>
    <x v="3"/>
    <x v="0"/>
    <x v="0"/>
    <n v="56"/>
    <n v="1.77"/>
    <n v="99.12"/>
  </r>
  <r>
    <s v="ID07488"/>
    <d v="2023-02-16T00:00:00"/>
    <x v="1"/>
    <x v="3"/>
    <x v="2"/>
    <x v="4"/>
    <n v="29"/>
    <n v="2.84"/>
    <n v="82.36"/>
  </r>
  <r>
    <s v="ID07495"/>
    <d v="2023-03-08T00:00:00"/>
    <x v="1"/>
    <x v="3"/>
    <x v="0"/>
    <x v="5"/>
    <n v="86"/>
    <n v="1.8699999999999999"/>
    <n v="160.82"/>
  </r>
  <r>
    <s v="ID07496"/>
    <d v="2023-03-11T00:00:00"/>
    <x v="1"/>
    <x v="3"/>
    <x v="3"/>
    <x v="6"/>
    <n v="41"/>
    <n v="1.68"/>
    <n v="68.88"/>
  </r>
  <r>
    <s v="ID07503"/>
    <d v="2023-04-01T00:00:00"/>
    <x v="1"/>
    <x v="3"/>
    <x v="0"/>
    <x v="0"/>
    <n v="118"/>
    <n v="1.77"/>
    <n v="208.86"/>
  </r>
  <r>
    <s v="ID07510"/>
    <d v="2023-04-22T00:00:00"/>
    <x v="1"/>
    <x v="3"/>
    <x v="2"/>
    <x v="3"/>
    <n v="67"/>
    <n v="1.87"/>
    <n v="125.29"/>
  </r>
  <r>
    <s v="ID07517"/>
    <d v="2023-05-13T00:00:00"/>
    <x v="1"/>
    <x v="3"/>
    <x v="2"/>
    <x v="3"/>
    <n v="82"/>
    <n v="1.87"/>
    <n v="153.34"/>
  </r>
  <r>
    <s v="ID07522"/>
    <d v="2023-05-28T00:00:00"/>
    <x v="1"/>
    <x v="3"/>
    <x v="2"/>
    <x v="2"/>
    <n v="36"/>
    <n v="2.1800000000000002"/>
    <n v="78.48"/>
  </r>
  <r>
    <s v="ID07523"/>
    <d v="2023-05-31T00:00:00"/>
    <x v="1"/>
    <x v="3"/>
    <x v="2"/>
    <x v="4"/>
    <n v="44"/>
    <n v="2.84"/>
    <n v="124.96"/>
  </r>
  <r>
    <s v="ID07530"/>
    <d v="2023-06-21T00:00:00"/>
    <x v="1"/>
    <x v="3"/>
    <x v="0"/>
    <x v="0"/>
    <n v="41"/>
    <n v="1.7699999999999998"/>
    <n v="72.569999999999993"/>
  </r>
  <r>
    <s v="ID07538"/>
    <d v="2023-07-15T00:00:00"/>
    <x v="1"/>
    <x v="3"/>
    <x v="0"/>
    <x v="5"/>
    <n v="26"/>
    <n v="1.8699999999999999"/>
    <n v="48.62"/>
  </r>
  <r>
    <s v="ID07545"/>
    <d v="2023-08-05T00:00:00"/>
    <x v="1"/>
    <x v="3"/>
    <x v="2"/>
    <x v="2"/>
    <n v="90"/>
    <n v="2.1799999999999997"/>
    <n v="196.2"/>
  </r>
  <r>
    <s v="ID07546"/>
    <d v="2023-08-08T00:00:00"/>
    <x v="1"/>
    <x v="3"/>
    <x v="2"/>
    <x v="4"/>
    <n v="38"/>
    <n v="2.84"/>
    <n v="107.91999999999999"/>
  </r>
  <r>
    <s v="ID07552"/>
    <d v="2023-08-26T00:00:00"/>
    <x v="1"/>
    <x v="3"/>
    <x v="0"/>
    <x v="0"/>
    <n v="41"/>
    <n v="1.7699999999999998"/>
    <n v="72.569999999999993"/>
  </r>
  <r>
    <s v="ID07560"/>
    <d v="2023-09-19T00:00:00"/>
    <x v="1"/>
    <x v="3"/>
    <x v="0"/>
    <x v="0"/>
    <n v="49"/>
    <n v="1.77"/>
    <n v="86.73"/>
  </r>
  <r>
    <s v="ID07568"/>
    <d v="2023-10-13T00:00:00"/>
    <x v="1"/>
    <x v="3"/>
    <x v="0"/>
    <x v="0"/>
    <n v="40"/>
    <n v="1.77"/>
    <n v="70.8"/>
  </r>
  <r>
    <s v="ID07575"/>
    <d v="2023-11-03T00:00:00"/>
    <x v="1"/>
    <x v="3"/>
    <x v="2"/>
    <x v="3"/>
    <n v="24"/>
    <n v="1.87"/>
    <n v="44.88"/>
  </r>
  <r>
    <s v="ID07581"/>
    <d v="2023-11-21T00:00:00"/>
    <x v="1"/>
    <x v="3"/>
    <x v="0"/>
    <x v="0"/>
    <n v="20"/>
    <n v="1.77"/>
    <n v="35.4"/>
  </r>
  <r>
    <s v="ID07589"/>
    <d v="2023-12-15T00:00:00"/>
    <x v="1"/>
    <x v="3"/>
    <x v="2"/>
    <x v="3"/>
    <n v="96"/>
    <n v="1.87"/>
    <n v="179.5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700-000000000000}" name="PivotTable11" cacheId="1"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4">
  <location ref="A17:B20" firstHeaderRow="1" firstDataRow="1" firstDataCol="1"/>
  <pivotFields count="9">
    <pivotField showAll="0"/>
    <pivotField numFmtId="164" showAll="0"/>
    <pivotField axis="axisRow" showAll="0">
      <items count="3">
        <item x="0"/>
        <item x="1"/>
        <item t="default"/>
      </items>
    </pivotField>
    <pivotField showAll="0"/>
    <pivotField showAll="0"/>
    <pivotField showAll="0"/>
    <pivotField showAll="0"/>
    <pivotField showAll="0"/>
    <pivotField dataField="1" showAll="0"/>
  </pivotFields>
  <rowFields count="1">
    <field x="2"/>
  </rowFields>
  <rowItems count="3">
    <i>
      <x/>
    </i>
    <i>
      <x v="1"/>
    </i>
    <i t="grand">
      <x/>
    </i>
  </rowItems>
  <colItems count="1">
    <i/>
  </colItems>
  <dataFields count="1">
    <dataField name="Sum of TotalPrice" fld="8" baseField="0" baseItem="0"/>
  </dataFields>
  <chartFormats count="4">
    <chartFormat chart="0" format="0" series="1">
      <pivotArea type="data" outline="0" fieldPosition="0">
        <references count="1">
          <reference field="4294967294" count="1" selected="0">
            <x v="0"/>
          </reference>
        </references>
      </pivotArea>
    </chartFormat>
    <chartFormat chart="3" format="4" series="1">
      <pivotArea type="data" outline="0" fieldPosition="0">
        <references count="1">
          <reference field="4294967294" count="1" selected="0">
            <x v="0"/>
          </reference>
        </references>
      </pivotArea>
    </chartFormat>
    <chartFormat chart="3" format="5">
      <pivotArea type="data" outline="0" fieldPosition="0">
        <references count="2">
          <reference field="4294967294" count="1" selected="0">
            <x v="0"/>
          </reference>
          <reference field="2" count="1" selected="0">
            <x v="0"/>
          </reference>
        </references>
      </pivotArea>
    </chartFormat>
    <chartFormat chart="3" format="6">
      <pivotArea type="data" outline="0" fieldPosition="0">
        <references count="2">
          <reference field="4294967294" count="1" selected="0">
            <x v="0"/>
          </reference>
          <reference field="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700-000002000000}" name="PivotTable4" cacheId="2"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15">
  <location ref="A3:B8" firstHeaderRow="1" firstDataRow="1" firstDataCol="1"/>
  <pivotFields count="9">
    <pivotField showAll="0"/>
    <pivotField numFmtId="164" showAll="0"/>
    <pivotField showAll="0"/>
    <pivotField showAll="0"/>
    <pivotField axis="axisRow" showAll="0">
      <items count="5">
        <item x="0"/>
        <item x="2"/>
        <item x="1"/>
        <item x="3"/>
        <item t="default"/>
      </items>
    </pivotField>
    <pivotField showAll="0"/>
    <pivotField showAll="0"/>
    <pivotField showAll="0"/>
    <pivotField dataField="1" showAll="0"/>
  </pivotFields>
  <rowFields count="1">
    <field x="4"/>
  </rowFields>
  <rowItems count="5">
    <i>
      <x/>
    </i>
    <i>
      <x v="1"/>
    </i>
    <i>
      <x v="2"/>
    </i>
    <i>
      <x v="3"/>
    </i>
    <i t="grand">
      <x/>
    </i>
  </rowItems>
  <colItems count="1">
    <i/>
  </colItems>
  <dataFields count="1">
    <dataField name="Sum of TotalPrice" fld="8" baseField="0" baseItem="0"/>
  </dataFields>
  <chartFormats count="6">
    <chartFormat chart="2" format="0"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 chart="11" format="0" series="1">
      <pivotArea type="data" outline="0" fieldPosition="0">
        <references count="1">
          <reference field="4294967294" count="1" selected="0">
            <x v="0"/>
          </reference>
        </references>
      </pivotArea>
    </chartFormat>
    <chartFormat chart="12" format="1" series="1">
      <pivotArea type="data" outline="0" fieldPosition="0">
        <references count="1">
          <reference field="4294967294" count="1" selected="0">
            <x v="0"/>
          </reference>
        </references>
      </pivotArea>
    </chartFormat>
    <chartFormat chart="13" format="2" series="1">
      <pivotArea type="data" outline="0" fieldPosition="0">
        <references count="1">
          <reference field="4294967294" count="1" selected="0">
            <x v="0"/>
          </reference>
        </references>
      </pivotArea>
    </chartFormat>
    <chartFormat chart="9"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700-000001000000}" name="PivotTable12" cacheId="14" applyNumberFormats="0" applyBorderFormats="0" applyFontFormats="0" applyPatternFormats="0" applyAlignmentFormats="0" applyWidthHeightFormats="1" dataCaption="Values" updatedVersion="7" minRefreshableVersion="3" useAutoFormatting="1" itemPrintTitles="1" createdVersion="5" indent="0" outline="1" outlineData="1" multipleFieldFilters="0" chartFormat="5">
  <location ref="A32:F43" firstHeaderRow="1" firstDataRow="2" firstDataCol="1"/>
  <pivotFields count="9">
    <pivotField showAll="0"/>
    <pivotField numFmtId="164" showAll="0"/>
    <pivotField showAll="0">
      <items count="3">
        <item x="0"/>
        <item x="1"/>
        <item t="default"/>
      </items>
    </pivotField>
    <pivotField axis="axisCol" showAll="0">
      <items count="5">
        <item x="0"/>
        <item x="1"/>
        <item x="2"/>
        <item x="3"/>
        <item t="default"/>
      </items>
    </pivotField>
    <pivotField showAll="0">
      <items count="5">
        <item x="0"/>
        <item x="2"/>
        <item x="1"/>
        <item x="3"/>
        <item t="default"/>
      </items>
    </pivotField>
    <pivotField axis="axisRow" showAll="0">
      <items count="10">
        <item x="2"/>
        <item x="8"/>
        <item x="5"/>
        <item x="0"/>
        <item x="3"/>
        <item x="4"/>
        <item x="6"/>
        <item x="7"/>
        <item x="1"/>
        <item t="default"/>
      </items>
    </pivotField>
    <pivotField showAll="0"/>
    <pivotField showAll="0"/>
    <pivotField dataField="1" showAll="0"/>
  </pivotFields>
  <rowFields count="1">
    <field x="5"/>
  </rowFields>
  <rowItems count="10">
    <i>
      <x/>
    </i>
    <i>
      <x v="1"/>
    </i>
    <i>
      <x v="2"/>
    </i>
    <i>
      <x v="3"/>
    </i>
    <i>
      <x v="4"/>
    </i>
    <i>
      <x v="5"/>
    </i>
    <i>
      <x v="6"/>
    </i>
    <i>
      <x v="7"/>
    </i>
    <i>
      <x v="8"/>
    </i>
    <i t="grand">
      <x/>
    </i>
  </rowItems>
  <colFields count="1">
    <field x="3"/>
  </colFields>
  <colItems count="5">
    <i>
      <x/>
    </i>
    <i>
      <x v="1"/>
    </i>
    <i>
      <x v="2"/>
    </i>
    <i>
      <x v="3"/>
    </i>
    <i t="grand">
      <x/>
    </i>
  </colItems>
  <dataFields count="1">
    <dataField name="Sum of TotalPrice" fld="8" baseField="0" baseItem="0"/>
  </dataFields>
  <chartFormats count="8">
    <chartFormat chart="0" format="0" series="1">
      <pivotArea type="data" outline="0" fieldPosition="0">
        <references count="2">
          <reference field="4294967294" count="1" selected="0">
            <x v="0"/>
          </reference>
          <reference field="3" count="1" selected="0">
            <x v="0"/>
          </reference>
        </references>
      </pivotArea>
    </chartFormat>
    <chartFormat chart="0" format="1" series="1">
      <pivotArea type="data" outline="0" fieldPosition="0">
        <references count="2">
          <reference field="4294967294" count="1" selected="0">
            <x v="0"/>
          </reference>
          <reference field="3" count="1" selected="0">
            <x v="1"/>
          </reference>
        </references>
      </pivotArea>
    </chartFormat>
    <chartFormat chart="0" format="2" series="1">
      <pivotArea type="data" outline="0" fieldPosition="0">
        <references count="2">
          <reference field="4294967294" count="1" selected="0">
            <x v="0"/>
          </reference>
          <reference field="3" count="1" selected="0">
            <x v="2"/>
          </reference>
        </references>
      </pivotArea>
    </chartFormat>
    <chartFormat chart="0" format="3" series="1">
      <pivotArea type="data" outline="0" fieldPosition="0">
        <references count="2">
          <reference field="4294967294" count="1" selected="0">
            <x v="0"/>
          </reference>
          <reference field="3" count="1" selected="0">
            <x v="3"/>
          </reference>
        </references>
      </pivotArea>
    </chartFormat>
    <chartFormat chart="4" format="0" series="1">
      <pivotArea type="data" outline="0" fieldPosition="0">
        <references count="2">
          <reference field="4294967294" count="1" selected="0">
            <x v="0"/>
          </reference>
          <reference field="3" count="1" selected="0">
            <x v="0"/>
          </reference>
        </references>
      </pivotArea>
    </chartFormat>
    <chartFormat chart="4" format="1" series="1">
      <pivotArea type="data" outline="0" fieldPosition="0">
        <references count="2">
          <reference field="4294967294" count="1" selected="0">
            <x v="0"/>
          </reference>
          <reference field="3" count="1" selected="0">
            <x v="1"/>
          </reference>
        </references>
      </pivotArea>
    </chartFormat>
    <chartFormat chart="4" format="2" series="1">
      <pivotArea type="data" outline="0" fieldPosition="0">
        <references count="2">
          <reference field="4294967294" count="1" selected="0">
            <x v="0"/>
          </reference>
          <reference field="3" count="1" selected="0">
            <x v="2"/>
          </reference>
        </references>
      </pivotArea>
    </chartFormat>
    <chartFormat chart="4" format="3" series="1">
      <pivotArea type="data" outline="0" fieldPosition="0">
        <references count="2">
          <reference field="4294967294" count="1" selected="0">
            <x v="0"/>
          </reference>
          <reference field="3"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0800-000000000000}" name="PivotTable6" cacheId="1"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11">
  <location ref="A3:B6" firstHeaderRow="1" firstDataRow="1" firstDataCol="1"/>
  <pivotFields count="9">
    <pivotField showAll="0"/>
    <pivotField numFmtId="164" showAll="0"/>
    <pivotField axis="axisRow" showAll="0">
      <items count="3">
        <item x="0"/>
        <item x="1"/>
        <item t="default"/>
      </items>
    </pivotField>
    <pivotField showAll="0"/>
    <pivotField showAll="0"/>
    <pivotField showAll="0"/>
    <pivotField showAll="0"/>
    <pivotField showAll="0"/>
    <pivotField dataField="1" showAll="0"/>
  </pivotFields>
  <rowFields count="1">
    <field x="2"/>
  </rowFields>
  <rowItems count="3">
    <i>
      <x/>
    </i>
    <i>
      <x v="1"/>
    </i>
    <i t="grand">
      <x/>
    </i>
  </rowItems>
  <colItems count="1">
    <i/>
  </colItems>
  <dataFields count="1">
    <dataField name="Sum of TotalPrice" fld="8" baseField="0" baseItem="0"/>
  </dataFields>
  <chartFormats count="15">
    <chartFormat chart="0" format="0" series="1">
      <pivotArea type="data" outline="0" fieldPosition="0">
        <references count="1">
          <reference field="4294967294" count="1" selected="0">
            <x v="0"/>
          </reference>
        </references>
      </pivotArea>
    </chartFormat>
    <chartFormat chart="3" format="4" series="1">
      <pivotArea type="data" outline="0" fieldPosition="0">
        <references count="1">
          <reference field="4294967294" count="1" selected="0">
            <x v="0"/>
          </reference>
        </references>
      </pivotArea>
    </chartFormat>
    <chartFormat chart="3" format="5">
      <pivotArea type="data" outline="0" fieldPosition="0">
        <references count="2">
          <reference field="4294967294" count="1" selected="0">
            <x v="0"/>
          </reference>
          <reference field="2" count="1" selected="0">
            <x v="0"/>
          </reference>
        </references>
      </pivotArea>
    </chartFormat>
    <chartFormat chart="3" format="6">
      <pivotArea type="data" outline="0" fieldPosition="0">
        <references count="2">
          <reference field="4294967294" count="1" selected="0">
            <x v="0"/>
          </reference>
          <reference field="2" count="1" selected="0">
            <x v="1"/>
          </reference>
        </references>
      </pivotArea>
    </chartFormat>
    <chartFormat chart="5" format="10" series="1">
      <pivotArea type="data" outline="0" fieldPosition="0">
        <references count="1">
          <reference field="4294967294" count="1" selected="0">
            <x v="0"/>
          </reference>
        </references>
      </pivotArea>
    </chartFormat>
    <chartFormat chart="5" format="11">
      <pivotArea type="data" outline="0" fieldPosition="0">
        <references count="2">
          <reference field="4294967294" count="1" selected="0">
            <x v="0"/>
          </reference>
          <reference field="2" count="1" selected="0">
            <x v="0"/>
          </reference>
        </references>
      </pivotArea>
    </chartFormat>
    <chartFormat chart="5" format="12">
      <pivotArea type="data" outline="0" fieldPosition="0">
        <references count="2">
          <reference field="4294967294" count="1" selected="0">
            <x v="0"/>
          </reference>
          <reference field="2" count="1" selected="0">
            <x v="1"/>
          </reference>
        </references>
      </pivotArea>
    </chartFormat>
    <chartFormat chart="9" format="13" series="1">
      <pivotArea type="data" outline="0" fieldPosition="0">
        <references count="1">
          <reference field="4294967294" count="1" selected="0">
            <x v="0"/>
          </reference>
        </references>
      </pivotArea>
    </chartFormat>
    <chartFormat chart="9" format="14">
      <pivotArea type="data" outline="0" fieldPosition="0">
        <references count="2">
          <reference field="4294967294" count="1" selected="0">
            <x v="0"/>
          </reference>
          <reference field="2" count="1" selected="0">
            <x v="0"/>
          </reference>
        </references>
      </pivotArea>
    </chartFormat>
    <chartFormat chart="9" format="15">
      <pivotArea type="data" outline="0" fieldPosition="0">
        <references count="2">
          <reference field="4294967294" count="1" selected="0">
            <x v="0"/>
          </reference>
          <reference field="2" count="1" selected="0">
            <x v="1"/>
          </reference>
        </references>
      </pivotArea>
    </chartFormat>
    <chartFormat chart="10" format="16" series="1">
      <pivotArea type="data" outline="0" fieldPosition="0">
        <references count="1">
          <reference field="4294967294" count="1" selected="0">
            <x v="0"/>
          </reference>
        </references>
      </pivotArea>
    </chartFormat>
    <chartFormat chart="10" format="17">
      <pivotArea type="data" outline="0" fieldPosition="0">
        <references count="2">
          <reference field="4294967294" count="1" selected="0">
            <x v="0"/>
          </reference>
          <reference field="2" count="1" selected="0">
            <x v="0"/>
          </reference>
        </references>
      </pivotArea>
    </chartFormat>
    <chartFormat chart="10" format="18">
      <pivotArea type="data" outline="0" fieldPosition="0">
        <references count="2">
          <reference field="4294967294" count="1" selected="0">
            <x v="0"/>
          </reference>
          <reference field="2" count="1" selected="0">
            <x v="1"/>
          </reference>
        </references>
      </pivotArea>
    </chartFormat>
    <chartFormat chart="0" format="1">
      <pivotArea type="data" outline="0" fieldPosition="0">
        <references count="2">
          <reference field="4294967294" count="1" selected="0">
            <x v="0"/>
          </reference>
          <reference field="2" count="1" selected="0">
            <x v="0"/>
          </reference>
        </references>
      </pivotArea>
    </chartFormat>
    <chartFormat chart="0" format="2">
      <pivotArea type="data" outline="0" fieldPosition="0">
        <references count="2">
          <reference field="4294967294" count="1" selected="0">
            <x v="0"/>
          </reference>
          <reference field="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000000-0007-0000-0900-000000000000}" name="PivotTable8" cacheId="14" applyNumberFormats="0" applyBorderFormats="0" applyFontFormats="0" applyPatternFormats="0" applyAlignmentFormats="0" applyWidthHeightFormats="1" dataCaption="Values" updatedVersion="7" minRefreshableVersion="3" useAutoFormatting="1" itemPrintTitles="1" createdVersion="5" indent="0" outline="1" outlineData="1" multipleFieldFilters="0" chartFormat="11">
  <location ref="A3:F14" firstHeaderRow="1" firstDataRow="2" firstDataCol="1"/>
  <pivotFields count="9">
    <pivotField showAll="0"/>
    <pivotField numFmtId="164" showAll="0"/>
    <pivotField showAll="0">
      <items count="3">
        <item x="0"/>
        <item x="1"/>
        <item t="default"/>
      </items>
    </pivotField>
    <pivotField axis="axisCol" showAll="0">
      <items count="5">
        <item x="0"/>
        <item x="1"/>
        <item x="2"/>
        <item x="3"/>
        <item t="default"/>
      </items>
    </pivotField>
    <pivotField showAll="0"/>
    <pivotField axis="axisRow" showAll="0">
      <items count="10">
        <item x="2"/>
        <item x="8"/>
        <item x="5"/>
        <item x="0"/>
        <item x="3"/>
        <item x="4"/>
        <item x="6"/>
        <item x="7"/>
        <item x="1"/>
        <item t="default"/>
      </items>
    </pivotField>
    <pivotField showAll="0"/>
    <pivotField showAll="0"/>
    <pivotField dataField="1" showAll="0"/>
  </pivotFields>
  <rowFields count="1">
    <field x="5"/>
  </rowFields>
  <rowItems count="10">
    <i>
      <x/>
    </i>
    <i>
      <x v="1"/>
    </i>
    <i>
      <x v="2"/>
    </i>
    <i>
      <x v="3"/>
    </i>
    <i>
      <x v="4"/>
    </i>
    <i>
      <x v="5"/>
    </i>
    <i>
      <x v="6"/>
    </i>
    <i>
      <x v="7"/>
    </i>
    <i>
      <x v="8"/>
    </i>
    <i t="grand">
      <x/>
    </i>
  </rowItems>
  <colFields count="1">
    <field x="3"/>
  </colFields>
  <colItems count="5">
    <i>
      <x/>
    </i>
    <i>
      <x v="1"/>
    </i>
    <i>
      <x v="2"/>
    </i>
    <i>
      <x v="3"/>
    </i>
    <i t="grand">
      <x/>
    </i>
  </colItems>
  <dataFields count="1">
    <dataField name="Sum of TotalPrice" fld="8" baseField="0" baseItem="0"/>
  </dataFields>
  <chartFormats count="20">
    <chartFormat chart="0" format="0" series="1">
      <pivotArea type="data" outline="0" fieldPosition="0">
        <references count="2">
          <reference field="4294967294" count="1" selected="0">
            <x v="0"/>
          </reference>
          <reference field="3" count="1" selected="0">
            <x v="0"/>
          </reference>
        </references>
      </pivotArea>
    </chartFormat>
    <chartFormat chart="0" format="1" series="1">
      <pivotArea type="data" outline="0" fieldPosition="0">
        <references count="2">
          <reference field="4294967294" count="1" selected="0">
            <x v="0"/>
          </reference>
          <reference field="3" count="1" selected="0">
            <x v="1"/>
          </reference>
        </references>
      </pivotArea>
    </chartFormat>
    <chartFormat chart="0" format="2" series="1">
      <pivotArea type="data" outline="0" fieldPosition="0">
        <references count="2">
          <reference field="4294967294" count="1" selected="0">
            <x v="0"/>
          </reference>
          <reference field="3" count="1" selected="0">
            <x v="2"/>
          </reference>
        </references>
      </pivotArea>
    </chartFormat>
    <chartFormat chart="0" format="3" series="1">
      <pivotArea type="data" outline="0" fieldPosition="0">
        <references count="2">
          <reference field="4294967294" count="1" selected="0">
            <x v="0"/>
          </reference>
          <reference field="3" count="1" selected="0">
            <x v="3"/>
          </reference>
        </references>
      </pivotArea>
    </chartFormat>
    <chartFormat chart="3" format="8" series="1">
      <pivotArea type="data" outline="0" fieldPosition="0">
        <references count="2">
          <reference field="4294967294" count="1" selected="0">
            <x v="0"/>
          </reference>
          <reference field="3" count="1" selected="0">
            <x v="0"/>
          </reference>
        </references>
      </pivotArea>
    </chartFormat>
    <chartFormat chart="3" format="9" series="1">
      <pivotArea type="data" outline="0" fieldPosition="0">
        <references count="2">
          <reference field="4294967294" count="1" selected="0">
            <x v="0"/>
          </reference>
          <reference field="3" count="1" selected="0">
            <x v="1"/>
          </reference>
        </references>
      </pivotArea>
    </chartFormat>
    <chartFormat chart="3" format="10" series="1">
      <pivotArea type="data" outline="0" fieldPosition="0">
        <references count="2">
          <reference field="4294967294" count="1" selected="0">
            <x v="0"/>
          </reference>
          <reference field="3" count="1" selected="0">
            <x v="2"/>
          </reference>
        </references>
      </pivotArea>
    </chartFormat>
    <chartFormat chart="3" format="11" series="1">
      <pivotArea type="data" outline="0" fieldPosition="0">
        <references count="2">
          <reference field="4294967294" count="1" selected="0">
            <x v="0"/>
          </reference>
          <reference field="3" count="1" selected="0">
            <x v="3"/>
          </reference>
        </references>
      </pivotArea>
    </chartFormat>
    <chartFormat chart="3" format="12" series="1">
      <pivotArea type="data" outline="0" fieldPosition="0">
        <references count="1">
          <reference field="4294967294" count="1" selected="0">
            <x v="0"/>
          </reference>
        </references>
      </pivotArea>
    </chartFormat>
    <chartFormat chart="0" format="4" series="1">
      <pivotArea type="data" outline="0" fieldPosition="0">
        <references count="1">
          <reference field="4294967294" count="1" selected="0">
            <x v="0"/>
          </reference>
        </references>
      </pivotArea>
    </chartFormat>
    <chartFormat chart="5" format="17" series="1">
      <pivotArea type="data" outline="0" fieldPosition="0">
        <references count="2">
          <reference field="4294967294" count="1" selected="0">
            <x v="0"/>
          </reference>
          <reference field="3" count="1" selected="0">
            <x v="0"/>
          </reference>
        </references>
      </pivotArea>
    </chartFormat>
    <chartFormat chart="5" format="18" series="1">
      <pivotArea type="data" outline="0" fieldPosition="0">
        <references count="2">
          <reference field="4294967294" count="1" selected="0">
            <x v="0"/>
          </reference>
          <reference field="3" count="1" selected="0">
            <x v="1"/>
          </reference>
        </references>
      </pivotArea>
    </chartFormat>
    <chartFormat chart="5" format="19" series="1">
      <pivotArea type="data" outline="0" fieldPosition="0">
        <references count="2">
          <reference field="4294967294" count="1" selected="0">
            <x v="0"/>
          </reference>
          <reference field="3" count="1" selected="0">
            <x v="2"/>
          </reference>
        </references>
      </pivotArea>
    </chartFormat>
    <chartFormat chart="5" format="20" series="1">
      <pivotArea type="data" outline="0" fieldPosition="0">
        <references count="2">
          <reference field="4294967294" count="1" selected="0">
            <x v="0"/>
          </reference>
          <reference field="3" count="1" selected="0">
            <x v="3"/>
          </reference>
        </references>
      </pivotArea>
    </chartFormat>
    <chartFormat chart="5" format="21" series="1">
      <pivotArea type="data" outline="0" fieldPosition="0">
        <references count="1">
          <reference field="4294967294" count="1" selected="0">
            <x v="0"/>
          </reference>
        </references>
      </pivotArea>
    </chartFormat>
    <chartFormat chart="8" format="23" series="1">
      <pivotArea type="data" outline="0" fieldPosition="0">
        <references count="2">
          <reference field="4294967294" count="1" selected="0">
            <x v="0"/>
          </reference>
          <reference field="3" count="1" selected="0">
            <x v="1"/>
          </reference>
        </references>
      </pivotArea>
    </chartFormat>
    <chartFormat chart="8" format="24" series="1">
      <pivotArea type="data" outline="0" fieldPosition="0">
        <references count="2">
          <reference field="4294967294" count="1" selected="0">
            <x v="0"/>
          </reference>
          <reference field="3" count="1" selected="0">
            <x v="3"/>
          </reference>
        </references>
      </pivotArea>
    </chartFormat>
    <chartFormat chart="8" format="25" series="1">
      <pivotArea type="data" outline="0" fieldPosition="0">
        <references count="1">
          <reference field="4294967294" count="1" selected="0">
            <x v="0"/>
          </reference>
        </references>
      </pivotArea>
    </chartFormat>
    <chartFormat chart="8" format="26" series="1">
      <pivotArea type="data" outline="0" fieldPosition="0">
        <references count="2">
          <reference field="4294967294" count="1" selected="0">
            <x v="0"/>
          </reference>
          <reference field="3" count="1" selected="0">
            <x v="0"/>
          </reference>
        </references>
      </pivotArea>
    </chartFormat>
    <chartFormat chart="8" format="27" series="1">
      <pivotArea type="data" outline="0" fieldPosition="0">
        <references count="2">
          <reference field="4294967294" count="1" selected="0">
            <x v="0"/>
          </reference>
          <reference field="3"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000000-0007-0000-0A00-000001000000}" name="PivotTable16" cacheId="3" applyNumberFormats="0" applyBorderFormats="0" applyFontFormats="0" applyPatternFormats="0" applyAlignmentFormats="0" applyWidthHeightFormats="1" dataCaption="Values" updatedVersion="7" minRefreshableVersion="3" useAutoFormatting="1" itemPrintTitles="1" createdVersion="5" indent="0" outline="1" outlineData="1" multipleFieldFilters="0" chartFormat="8">
  <location ref="A3:B13" firstHeaderRow="1" firstDataRow="1" firstDataCol="1"/>
  <pivotFields count="9">
    <pivotField showAll="0"/>
    <pivotField numFmtId="164" showAll="0"/>
    <pivotField showAll="0"/>
    <pivotField showAll="0"/>
    <pivotField showAll="0"/>
    <pivotField axis="axisRow" showAll="0">
      <items count="10">
        <item x="2"/>
        <item x="8"/>
        <item x="5"/>
        <item x="0"/>
        <item x="3"/>
        <item x="4"/>
        <item x="6"/>
        <item x="7"/>
        <item x="1"/>
        <item t="default"/>
      </items>
    </pivotField>
    <pivotField showAll="0"/>
    <pivotField showAll="0"/>
    <pivotField dataField="1" showAll="0">
      <items count="196">
        <item x="164"/>
        <item x="152"/>
        <item x="87"/>
        <item x="130"/>
        <item x="128"/>
        <item x="48"/>
        <item x="129"/>
        <item x="167"/>
        <item x="142"/>
        <item x="166"/>
        <item x="115"/>
        <item x="67"/>
        <item x="193"/>
        <item x="90"/>
        <item x="189"/>
        <item x="100"/>
        <item x="61"/>
        <item x="53"/>
        <item x="176"/>
        <item x="99"/>
        <item x="69"/>
        <item x="108"/>
        <item x="124"/>
        <item x="6"/>
        <item x="0"/>
        <item x="18"/>
        <item x="62"/>
        <item x="117"/>
        <item x="30"/>
        <item x="58"/>
        <item x="179"/>
        <item x="121"/>
        <item x="104"/>
        <item x="105"/>
        <item x="70"/>
        <item x="132"/>
        <item x="41"/>
        <item x="27"/>
        <item x="40"/>
        <item x="185"/>
        <item x="97"/>
        <item x="65"/>
        <item x="43"/>
        <item x="78"/>
        <item x="95"/>
        <item x="59"/>
        <item x="188"/>
        <item x="162"/>
        <item x="29"/>
        <item x="79"/>
        <item x="173"/>
        <item x="160"/>
        <item x="72"/>
        <item x="82"/>
        <item x="5"/>
        <item x="83"/>
        <item x="52"/>
        <item x="178"/>
        <item x="63"/>
        <item x="111"/>
        <item x="159"/>
        <item x="68"/>
        <item x="136"/>
        <item x="182"/>
        <item x="2"/>
        <item x="14"/>
        <item x="32"/>
        <item x="170"/>
        <item x="192"/>
        <item x="35"/>
        <item x="169"/>
        <item x="156"/>
        <item x="47"/>
        <item x="57"/>
        <item x="181"/>
        <item x="45"/>
        <item x="36"/>
        <item x="174"/>
        <item x="118"/>
        <item x="84"/>
        <item x="8"/>
        <item x="134"/>
        <item x="55"/>
        <item x="175"/>
        <item x="3"/>
        <item x="64"/>
        <item x="50"/>
        <item x="7"/>
        <item x="184"/>
        <item x="19"/>
        <item x="172"/>
        <item x="98"/>
        <item x="73"/>
        <item x="25"/>
        <item x="154"/>
        <item x="135"/>
        <item x="191"/>
        <item x="10"/>
        <item x="151"/>
        <item x="81"/>
        <item x="44"/>
        <item x="147"/>
        <item x="46"/>
        <item x="158"/>
        <item x="86"/>
        <item x="20"/>
        <item x="163"/>
        <item x="171"/>
        <item x="60"/>
        <item x="116"/>
        <item x="49"/>
        <item x="113"/>
        <item x="38"/>
        <item x="125"/>
        <item x="187"/>
        <item x="161"/>
        <item x="103"/>
        <item x="153"/>
        <item x="112"/>
        <item x="177"/>
        <item x="22"/>
        <item x="21"/>
        <item x="120"/>
        <item x="140"/>
        <item x="34"/>
        <item x="11"/>
        <item x="91"/>
        <item x="137"/>
        <item x="42"/>
        <item x="101"/>
        <item x="139"/>
        <item x="24"/>
        <item x="157"/>
        <item x="93"/>
        <item x="126"/>
        <item x="74"/>
        <item x="131"/>
        <item x="141"/>
        <item x="109"/>
        <item x="37"/>
        <item x="85"/>
        <item x="133"/>
        <item x="148"/>
        <item x="51"/>
        <item x="110"/>
        <item x="114"/>
        <item x="33"/>
        <item x="127"/>
        <item x="194"/>
        <item x="150"/>
        <item x="183"/>
        <item x="107"/>
        <item x="155"/>
        <item x="71"/>
        <item x="96"/>
        <item x="12"/>
        <item x="28"/>
        <item x="190"/>
        <item x="16"/>
        <item x="92"/>
        <item x="138"/>
        <item x="186"/>
        <item x="143"/>
        <item x="119"/>
        <item x="180"/>
        <item x="15"/>
        <item x="102"/>
        <item x="94"/>
        <item x="144"/>
        <item x="23"/>
        <item x="122"/>
        <item x="146"/>
        <item x="31"/>
        <item x="39"/>
        <item x="123"/>
        <item x="66"/>
        <item x="76"/>
        <item x="168"/>
        <item x="56"/>
        <item x="1"/>
        <item x="9"/>
        <item x="75"/>
        <item x="54"/>
        <item x="165"/>
        <item x="26"/>
        <item x="17"/>
        <item x="77"/>
        <item x="106"/>
        <item x="80"/>
        <item x="145"/>
        <item x="149"/>
        <item x="4"/>
        <item x="89"/>
        <item x="13"/>
        <item x="88"/>
        <item t="default"/>
      </items>
    </pivotField>
  </pivotFields>
  <rowFields count="1">
    <field x="5"/>
  </rowFields>
  <rowItems count="10">
    <i>
      <x/>
    </i>
    <i>
      <x v="1"/>
    </i>
    <i>
      <x v="2"/>
    </i>
    <i>
      <x v="3"/>
    </i>
    <i>
      <x v="4"/>
    </i>
    <i>
      <x v="5"/>
    </i>
    <i>
      <x v="6"/>
    </i>
    <i>
      <x v="7"/>
    </i>
    <i>
      <x v="8"/>
    </i>
    <i t="grand">
      <x/>
    </i>
  </rowItems>
  <colItems count="1">
    <i/>
  </colItems>
  <dataFields count="1">
    <dataField name="Sum of TotalPrice" fld="8" baseField="0" baseItem="0"/>
  </dataFields>
  <chartFormats count="2">
    <chartFormat chart="0" format="0"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000000-0007-0000-0A00-000000000000}" name="PivotTable1" cacheId="14" applyNumberFormats="0" applyBorderFormats="0" applyFontFormats="0" applyPatternFormats="0" applyAlignmentFormats="0" applyWidthHeightFormats="1" dataCaption="Values" updatedVersion="7" minRefreshableVersion="3" useAutoFormatting="1" itemPrintTitles="1" createdVersion="5" indent="0" outline="1" outlineData="1" multipleFieldFilters="0" chartFormat="11">
  <location ref="A25:F36" firstHeaderRow="1" firstDataRow="2" firstDataCol="1"/>
  <pivotFields count="9">
    <pivotField showAll="0"/>
    <pivotField numFmtId="164" showAll="0"/>
    <pivotField showAll="0">
      <items count="3">
        <item x="0"/>
        <item x="1"/>
        <item t="default"/>
      </items>
    </pivotField>
    <pivotField axis="axisCol" showAll="0">
      <items count="5">
        <item x="0"/>
        <item x="1"/>
        <item x="2"/>
        <item x="3"/>
        <item t="default"/>
      </items>
    </pivotField>
    <pivotField showAll="0"/>
    <pivotField axis="axisRow" showAll="0">
      <items count="10">
        <item x="2"/>
        <item x="8"/>
        <item x="5"/>
        <item x="0"/>
        <item x="3"/>
        <item x="4"/>
        <item x="6"/>
        <item x="7"/>
        <item x="1"/>
        <item t="default"/>
      </items>
    </pivotField>
    <pivotField showAll="0"/>
    <pivotField showAll="0"/>
    <pivotField dataField="1" showAll="0"/>
  </pivotFields>
  <rowFields count="1">
    <field x="5"/>
  </rowFields>
  <rowItems count="10">
    <i>
      <x/>
    </i>
    <i>
      <x v="1"/>
    </i>
    <i>
      <x v="2"/>
    </i>
    <i>
      <x v="3"/>
    </i>
    <i>
      <x v="4"/>
    </i>
    <i>
      <x v="5"/>
    </i>
    <i>
      <x v="6"/>
    </i>
    <i>
      <x v="7"/>
    </i>
    <i>
      <x v="8"/>
    </i>
    <i t="grand">
      <x/>
    </i>
  </rowItems>
  <colFields count="1">
    <field x="3"/>
  </colFields>
  <colItems count="5">
    <i>
      <x/>
    </i>
    <i>
      <x v="1"/>
    </i>
    <i>
      <x v="2"/>
    </i>
    <i>
      <x v="3"/>
    </i>
    <i t="grand">
      <x/>
    </i>
  </colItems>
  <dataFields count="1">
    <dataField name="Sum of TotalPrice" fld="8" baseField="0" baseItem="0"/>
  </dataFields>
  <chartFormats count="20">
    <chartFormat chart="0" format="0" series="1">
      <pivotArea type="data" outline="0" fieldPosition="0">
        <references count="2">
          <reference field="4294967294" count="1" selected="0">
            <x v="0"/>
          </reference>
          <reference field="3" count="1" selected="0">
            <x v="0"/>
          </reference>
        </references>
      </pivotArea>
    </chartFormat>
    <chartFormat chart="0" format="1" series="1">
      <pivotArea type="data" outline="0" fieldPosition="0">
        <references count="2">
          <reference field="4294967294" count="1" selected="0">
            <x v="0"/>
          </reference>
          <reference field="3" count="1" selected="0">
            <x v="1"/>
          </reference>
        </references>
      </pivotArea>
    </chartFormat>
    <chartFormat chart="0" format="2" series="1">
      <pivotArea type="data" outline="0" fieldPosition="0">
        <references count="2">
          <reference field="4294967294" count="1" selected="0">
            <x v="0"/>
          </reference>
          <reference field="3" count="1" selected="0">
            <x v="2"/>
          </reference>
        </references>
      </pivotArea>
    </chartFormat>
    <chartFormat chart="0" format="3" series="1">
      <pivotArea type="data" outline="0" fieldPosition="0">
        <references count="2">
          <reference field="4294967294" count="1" selected="0">
            <x v="0"/>
          </reference>
          <reference field="3" count="1" selected="0">
            <x v="3"/>
          </reference>
        </references>
      </pivotArea>
    </chartFormat>
    <chartFormat chart="3" format="8" series="1">
      <pivotArea type="data" outline="0" fieldPosition="0">
        <references count="2">
          <reference field="4294967294" count="1" selected="0">
            <x v="0"/>
          </reference>
          <reference field="3" count="1" selected="0">
            <x v="0"/>
          </reference>
        </references>
      </pivotArea>
    </chartFormat>
    <chartFormat chart="3" format="9" series="1">
      <pivotArea type="data" outline="0" fieldPosition="0">
        <references count="2">
          <reference field="4294967294" count="1" selected="0">
            <x v="0"/>
          </reference>
          <reference field="3" count="1" selected="0">
            <x v="1"/>
          </reference>
        </references>
      </pivotArea>
    </chartFormat>
    <chartFormat chart="3" format="10" series="1">
      <pivotArea type="data" outline="0" fieldPosition="0">
        <references count="2">
          <reference field="4294967294" count="1" selected="0">
            <x v="0"/>
          </reference>
          <reference field="3" count="1" selected="0">
            <x v="2"/>
          </reference>
        </references>
      </pivotArea>
    </chartFormat>
    <chartFormat chart="3" format="11" series="1">
      <pivotArea type="data" outline="0" fieldPosition="0">
        <references count="2">
          <reference field="4294967294" count="1" selected="0">
            <x v="0"/>
          </reference>
          <reference field="3" count="1" selected="0">
            <x v="3"/>
          </reference>
        </references>
      </pivotArea>
    </chartFormat>
    <chartFormat chart="3" format="12" series="1">
      <pivotArea type="data" outline="0" fieldPosition="0">
        <references count="1">
          <reference field="4294967294" count="1" selected="0">
            <x v="0"/>
          </reference>
        </references>
      </pivotArea>
    </chartFormat>
    <chartFormat chart="0" format="4" series="1">
      <pivotArea type="data" outline="0" fieldPosition="0">
        <references count="1">
          <reference field="4294967294" count="1" selected="0">
            <x v="0"/>
          </reference>
        </references>
      </pivotArea>
    </chartFormat>
    <chartFormat chart="5" format="17" series="1">
      <pivotArea type="data" outline="0" fieldPosition="0">
        <references count="2">
          <reference field="4294967294" count="1" selected="0">
            <x v="0"/>
          </reference>
          <reference field="3" count="1" selected="0">
            <x v="0"/>
          </reference>
        </references>
      </pivotArea>
    </chartFormat>
    <chartFormat chart="5" format="18" series="1">
      <pivotArea type="data" outline="0" fieldPosition="0">
        <references count="2">
          <reference field="4294967294" count="1" selected="0">
            <x v="0"/>
          </reference>
          <reference field="3" count="1" selected="0">
            <x v="1"/>
          </reference>
        </references>
      </pivotArea>
    </chartFormat>
    <chartFormat chart="5" format="19" series="1">
      <pivotArea type="data" outline="0" fieldPosition="0">
        <references count="2">
          <reference field="4294967294" count="1" selected="0">
            <x v="0"/>
          </reference>
          <reference field="3" count="1" selected="0">
            <x v="2"/>
          </reference>
        </references>
      </pivotArea>
    </chartFormat>
    <chartFormat chart="5" format="20" series="1">
      <pivotArea type="data" outline="0" fieldPosition="0">
        <references count="2">
          <reference field="4294967294" count="1" selected="0">
            <x v="0"/>
          </reference>
          <reference field="3" count="1" selected="0">
            <x v="3"/>
          </reference>
        </references>
      </pivotArea>
    </chartFormat>
    <chartFormat chart="5" format="21" series="1">
      <pivotArea type="data" outline="0" fieldPosition="0">
        <references count="1">
          <reference field="4294967294" count="1" selected="0">
            <x v="0"/>
          </reference>
        </references>
      </pivotArea>
    </chartFormat>
    <chartFormat chart="8" format="23" series="1">
      <pivotArea type="data" outline="0" fieldPosition="0">
        <references count="2">
          <reference field="4294967294" count="1" selected="0">
            <x v="0"/>
          </reference>
          <reference field="3" count="1" selected="0">
            <x v="1"/>
          </reference>
        </references>
      </pivotArea>
    </chartFormat>
    <chartFormat chart="8" format="24" series="1">
      <pivotArea type="data" outline="0" fieldPosition="0">
        <references count="2">
          <reference field="4294967294" count="1" selected="0">
            <x v="0"/>
          </reference>
          <reference field="3" count="1" selected="0">
            <x v="3"/>
          </reference>
        </references>
      </pivotArea>
    </chartFormat>
    <chartFormat chart="8" format="25" series="1">
      <pivotArea type="data" outline="0" fieldPosition="0">
        <references count="1">
          <reference field="4294967294" count="1" selected="0">
            <x v="0"/>
          </reference>
        </references>
      </pivotArea>
    </chartFormat>
    <chartFormat chart="8" format="26" series="1">
      <pivotArea type="data" outline="0" fieldPosition="0">
        <references count="2">
          <reference field="4294967294" count="1" selected="0">
            <x v="0"/>
          </reference>
          <reference field="3" count="1" selected="0">
            <x v="0"/>
          </reference>
        </references>
      </pivotArea>
    </chartFormat>
    <chartFormat chart="8" format="27" series="1">
      <pivotArea type="data" outline="0" fieldPosition="0">
        <references count="2">
          <reference field="4294967294" count="1" selected="0">
            <x v="0"/>
          </reference>
          <reference field="3"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000000-0007-0000-0B00-000000000000}" name="PivotTable2" cacheId="4"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A3:A199" firstHeaderRow="1" firstDataRow="1" firstDataCol="1"/>
  <pivotFields count="9">
    <pivotField showAll="0"/>
    <pivotField numFmtId="164" showAll="0"/>
    <pivotField showAll="0"/>
    <pivotField showAll="0"/>
    <pivotField showAll="0">
      <items count="5">
        <item x="0"/>
        <item x="2"/>
        <item x="1"/>
        <item x="3"/>
        <item t="default"/>
      </items>
    </pivotField>
    <pivotField showAll="0"/>
    <pivotField showAll="0"/>
    <pivotField showAll="0"/>
    <pivotField axis="axisRow" showAll="0">
      <items count="196">
        <item x="164"/>
        <item x="152"/>
        <item x="87"/>
        <item x="130"/>
        <item x="128"/>
        <item x="48"/>
        <item x="129"/>
        <item x="167"/>
        <item x="142"/>
        <item x="166"/>
        <item x="115"/>
        <item x="67"/>
        <item x="193"/>
        <item x="90"/>
        <item x="189"/>
        <item x="100"/>
        <item x="61"/>
        <item x="53"/>
        <item x="176"/>
        <item x="99"/>
        <item x="69"/>
        <item x="108"/>
        <item x="124"/>
        <item x="6"/>
        <item x="0"/>
        <item x="18"/>
        <item x="62"/>
        <item x="117"/>
        <item x="30"/>
        <item x="58"/>
        <item x="179"/>
        <item x="121"/>
        <item x="104"/>
        <item x="105"/>
        <item x="70"/>
        <item x="132"/>
        <item x="41"/>
        <item x="27"/>
        <item x="40"/>
        <item x="185"/>
        <item x="97"/>
        <item x="65"/>
        <item x="43"/>
        <item x="78"/>
        <item x="95"/>
        <item x="59"/>
        <item x="188"/>
        <item x="162"/>
        <item x="29"/>
        <item x="79"/>
        <item x="173"/>
        <item x="160"/>
        <item x="72"/>
        <item x="82"/>
        <item x="5"/>
        <item x="83"/>
        <item x="52"/>
        <item x="178"/>
        <item x="63"/>
        <item x="111"/>
        <item x="159"/>
        <item x="68"/>
        <item x="136"/>
        <item x="182"/>
        <item x="2"/>
        <item x="14"/>
        <item x="32"/>
        <item x="170"/>
        <item x="192"/>
        <item x="35"/>
        <item x="169"/>
        <item x="156"/>
        <item x="47"/>
        <item x="57"/>
        <item x="181"/>
        <item x="45"/>
        <item x="36"/>
        <item x="174"/>
        <item x="118"/>
        <item x="84"/>
        <item x="8"/>
        <item x="134"/>
        <item x="55"/>
        <item x="175"/>
        <item x="3"/>
        <item x="64"/>
        <item x="50"/>
        <item x="7"/>
        <item x="184"/>
        <item x="19"/>
        <item x="172"/>
        <item x="98"/>
        <item x="73"/>
        <item x="25"/>
        <item x="154"/>
        <item x="135"/>
        <item x="191"/>
        <item x="10"/>
        <item x="151"/>
        <item x="81"/>
        <item x="44"/>
        <item x="147"/>
        <item x="46"/>
        <item x="158"/>
        <item x="86"/>
        <item x="20"/>
        <item x="163"/>
        <item x="171"/>
        <item x="60"/>
        <item x="116"/>
        <item x="49"/>
        <item x="113"/>
        <item x="38"/>
        <item x="125"/>
        <item x="187"/>
        <item x="161"/>
        <item x="103"/>
        <item x="153"/>
        <item x="112"/>
        <item x="177"/>
        <item x="22"/>
        <item x="21"/>
        <item x="120"/>
        <item x="140"/>
        <item x="34"/>
        <item x="11"/>
        <item x="91"/>
        <item x="137"/>
        <item x="42"/>
        <item x="101"/>
        <item x="139"/>
        <item x="24"/>
        <item x="157"/>
        <item x="93"/>
        <item x="126"/>
        <item x="74"/>
        <item x="131"/>
        <item x="141"/>
        <item x="109"/>
        <item x="37"/>
        <item x="85"/>
        <item x="133"/>
        <item x="148"/>
        <item x="51"/>
        <item x="110"/>
        <item x="114"/>
        <item x="33"/>
        <item x="127"/>
        <item x="194"/>
        <item x="150"/>
        <item x="183"/>
        <item x="107"/>
        <item x="155"/>
        <item x="71"/>
        <item x="96"/>
        <item x="12"/>
        <item x="28"/>
        <item x="190"/>
        <item x="16"/>
        <item x="92"/>
        <item x="138"/>
        <item x="186"/>
        <item x="143"/>
        <item x="119"/>
        <item x="180"/>
        <item x="15"/>
        <item x="102"/>
        <item x="94"/>
        <item x="144"/>
        <item x="23"/>
        <item x="122"/>
        <item x="146"/>
        <item x="31"/>
        <item x="39"/>
        <item x="123"/>
        <item x="66"/>
        <item x="76"/>
        <item x="168"/>
        <item x="56"/>
        <item x="1"/>
        <item x="9"/>
        <item x="75"/>
        <item x="54"/>
        <item x="165"/>
        <item x="26"/>
        <item x="17"/>
        <item x="77"/>
        <item x="106"/>
        <item x="80"/>
        <item x="145"/>
        <item x="149"/>
        <item x="4"/>
        <item x="89"/>
        <item x="13"/>
        <item x="88"/>
        <item t="default"/>
      </items>
    </pivotField>
  </pivotFields>
  <rowFields count="1">
    <field x="8"/>
  </rowFields>
  <rowItems count="196">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000000-0007-0000-0D00-000000000000}" name="PivotTable2" cacheId="5"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A3:B28" firstHeaderRow="1" firstDataRow="1" firstDataCol="1"/>
  <pivotFields count="9">
    <pivotField showAll="0"/>
    <pivotField numFmtId="164" showAll="0"/>
    <pivotField showAll="0"/>
    <pivotField showAll="0"/>
    <pivotField axis="axisRow" showAll="0">
      <items count="5">
        <item sd="0" x="0"/>
        <item sd="0" x="2"/>
        <item sd="0" x="1"/>
        <item x="3"/>
        <item t="default"/>
      </items>
    </pivotField>
    <pivotField showAll="0"/>
    <pivotField axis="axisRow" showAll="0">
      <items count="104">
        <item x="58"/>
        <item x="26"/>
        <item x="49"/>
        <item x="50"/>
        <item x="41"/>
        <item x="52"/>
        <item x="47"/>
        <item x="18"/>
        <item x="7"/>
        <item x="38"/>
        <item x="34"/>
        <item x="6"/>
        <item x="36"/>
        <item x="0"/>
        <item x="48"/>
        <item x="78"/>
        <item x="5"/>
        <item x="94"/>
        <item x="2"/>
        <item x="68"/>
        <item x="11"/>
        <item x="35"/>
        <item x="22"/>
        <item x="8"/>
        <item x="60"/>
        <item x="99"/>
        <item x="31"/>
        <item x="44"/>
        <item x="14"/>
        <item x="30"/>
        <item x="76"/>
        <item x="40"/>
        <item x="39"/>
        <item x="82"/>
        <item x="3"/>
        <item x="51"/>
        <item x="23"/>
        <item x="92"/>
        <item x="19"/>
        <item x="74"/>
        <item x="10"/>
        <item x="69"/>
        <item x="37"/>
        <item x="75"/>
        <item x="73"/>
        <item x="32"/>
        <item x="101"/>
        <item x="42"/>
        <item x="98"/>
        <item x="95"/>
        <item x="85"/>
        <item x="72"/>
        <item x="86"/>
        <item x="20"/>
        <item x="83"/>
        <item x="29"/>
        <item x="77"/>
        <item x="65"/>
        <item x="28"/>
        <item x="79"/>
        <item x="54"/>
        <item x="93"/>
        <item x="80"/>
        <item x="61"/>
        <item x="53"/>
        <item x="71"/>
        <item x="81"/>
        <item x="89"/>
        <item x="43"/>
        <item x="102"/>
        <item x="33"/>
        <item x="1"/>
        <item x="91"/>
        <item x="12"/>
        <item x="16"/>
        <item x="64"/>
        <item x="25"/>
        <item x="84"/>
        <item x="67"/>
        <item x="100"/>
        <item x="46"/>
        <item x="9"/>
        <item x="55"/>
        <item x="45"/>
        <item x="66"/>
        <item x="15"/>
        <item x="21"/>
        <item x="24"/>
        <item x="17"/>
        <item x="56"/>
        <item x="88"/>
        <item x="27"/>
        <item x="97"/>
        <item x="4"/>
        <item x="96"/>
        <item x="13"/>
        <item x="57"/>
        <item x="87"/>
        <item x="70"/>
        <item x="90"/>
        <item x="59"/>
        <item x="62"/>
        <item x="63"/>
        <item t="default"/>
      </items>
    </pivotField>
    <pivotField showAll="0"/>
    <pivotField dataField="1" showAll="0">
      <items count="196">
        <item x="164"/>
        <item x="152"/>
        <item x="87"/>
        <item x="130"/>
        <item x="128"/>
        <item x="48"/>
        <item x="129"/>
        <item x="167"/>
        <item x="142"/>
        <item x="166"/>
        <item x="115"/>
        <item x="67"/>
        <item x="193"/>
        <item x="90"/>
        <item x="189"/>
        <item x="100"/>
        <item x="61"/>
        <item x="53"/>
        <item x="176"/>
        <item x="99"/>
        <item x="69"/>
        <item x="108"/>
        <item x="124"/>
        <item x="6"/>
        <item x="0"/>
        <item x="18"/>
        <item x="62"/>
        <item x="117"/>
        <item x="30"/>
        <item x="58"/>
        <item x="179"/>
        <item x="121"/>
        <item x="104"/>
        <item x="105"/>
        <item x="70"/>
        <item x="132"/>
        <item x="41"/>
        <item x="27"/>
        <item x="40"/>
        <item x="185"/>
        <item x="97"/>
        <item x="65"/>
        <item x="43"/>
        <item x="78"/>
        <item x="95"/>
        <item x="59"/>
        <item x="188"/>
        <item x="162"/>
        <item x="29"/>
        <item x="79"/>
        <item x="173"/>
        <item x="160"/>
        <item x="72"/>
        <item x="82"/>
        <item x="5"/>
        <item x="83"/>
        <item x="52"/>
        <item x="178"/>
        <item x="63"/>
        <item x="111"/>
        <item x="159"/>
        <item x="68"/>
        <item x="136"/>
        <item x="182"/>
        <item x="2"/>
        <item x="14"/>
        <item x="32"/>
        <item x="170"/>
        <item x="192"/>
        <item x="35"/>
        <item x="169"/>
        <item x="156"/>
        <item x="47"/>
        <item x="57"/>
        <item x="181"/>
        <item x="45"/>
        <item x="36"/>
        <item x="174"/>
        <item x="118"/>
        <item x="84"/>
        <item x="8"/>
        <item x="134"/>
        <item x="55"/>
        <item x="175"/>
        <item x="3"/>
        <item x="64"/>
        <item x="50"/>
        <item x="7"/>
        <item x="184"/>
        <item x="19"/>
        <item x="172"/>
        <item x="98"/>
        <item x="73"/>
        <item x="25"/>
        <item x="154"/>
        <item x="135"/>
        <item x="191"/>
        <item x="10"/>
        <item x="151"/>
        <item x="81"/>
        <item x="44"/>
        <item x="147"/>
        <item x="46"/>
        <item x="158"/>
        <item x="86"/>
        <item x="20"/>
        <item x="163"/>
        <item x="171"/>
        <item x="60"/>
        <item x="116"/>
        <item x="49"/>
        <item x="113"/>
        <item x="38"/>
        <item x="125"/>
        <item x="187"/>
        <item x="161"/>
        <item x="103"/>
        <item x="153"/>
        <item x="112"/>
        <item x="177"/>
        <item x="22"/>
        <item x="21"/>
        <item x="120"/>
        <item x="140"/>
        <item x="34"/>
        <item x="11"/>
        <item x="91"/>
        <item x="137"/>
        <item x="42"/>
        <item x="101"/>
        <item x="139"/>
        <item x="24"/>
        <item x="157"/>
        <item x="93"/>
        <item x="126"/>
        <item x="74"/>
        <item x="131"/>
        <item x="141"/>
        <item x="109"/>
        <item x="37"/>
        <item x="85"/>
        <item x="133"/>
        <item x="148"/>
        <item x="51"/>
        <item x="110"/>
        <item x="114"/>
        <item x="33"/>
        <item x="127"/>
        <item x="194"/>
        <item x="150"/>
        <item x="183"/>
        <item x="107"/>
        <item x="155"/>
        <item x="71"/>
        <item x="96"/>
        <item x="12"/>
        <item x="28"/>
        <item x="190"/>
        <item x="16"/>
        <item x="92"/>
        <item x="138"/>
        <item x="186"/>
        <item x="143"/>
        <item x="119"/>
        <item x="180"/>
        <item x="15"/>
        <item x="102"/>
        <item x="94"/>
        <item x="144"/>
        <item x="23"/>
        <item x="122"/>
        <item x="146"/>
        <item x="31"/>
        <item x="39"/>
        <item x="123"/>
        <item x="66"/>
        <item x="76"/>
        <item x="168"/>
        <item x="56"/>
        <item x="1"/>
        <item x="9"/>
        <item x="75"/>
        <item x="54"/>
        <item x="165"/>
        <item x="26"/>
        <item x="17"/>
        <item x="77"/>
        <item x="106"/>
        <item x="80"/>
        <item x="145"/>
        <item x="149"/>
        <item x="4"/>
        <item x="89"/>
        <item x="13"/>
        <item x="88"/>
        <item t="default"/>
      </items>
    </pivotField>
  </pivotFields>
  <rowFields count="2">
    <field x="4"/>
    <field x="6"/>
  </rowFields>
  <rowItems count="25">
    <i>
      <x/>
    </i>
    <i>
      <x v="1"/>
    </i>
    <i>
      <x v="2"/>
    </i>
    <i>
      <x v="3"/>
    </i>
    <i r="1">
      <x/>
    </i>
    <i r="1">
      <x v="1"/>
    </i>
    <i r="1">
      <x v="2"/>
    </i>
    <i r="1">
      <x v="4"/>
    </i>
    <i r="1">
      <x v="5"/>
    </i>
    <i r="1">
      <x v="6"/>
    </i>
    <i r="1">
      <x v="7"/>
    </i>
    <i r="1">
      <x v="8"/>
    </i>
    <i r="1">
      <x v="9"/>
    </i>
    <i r="1">
      <x v="10"/>
    </i>
    <i r="1">
      <x v="11"/>
    </i>
    <i r="1">
      <x v="13"/>
    </i>
    <i r="1">
      <x v="21"/>
    </i>
    <i r="1">
      <x v="27"/>
    </i>
    <i r="1">
      <x v="29"/>
    </i>
    <i r="1">
      <x v="41"/>
    </i>
    <i r="1">
      <x v="43"/>
    </i>
    <i r="1">
      <x v="47"/>
    </i>
    <i r="1">
      <x v="78"/>
    </i>
    <i r="1">
      <x v="85"/>
    </i>
    <i t="grand">
      <x/>
    </i>
  </rowItems>
  <colItems count="1">
    <i/>
  </colItems>
  <dataFields count="1">
    <dataField name="Sum of TotalPrice" fld="8"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0000000-0007-0000-1100-000000000000}" name="PivotTable2" cacheId="6"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66">
  <location ref="A3:E7" firstHeaderRow="0" firstDataRow="1" firstDataCol="1"/>
  <pivotFields count="7">
    <pivotField axis="axisRow" numFmtId="14" showAll="0">
      <items count="4">
        <item x="0"/>
        <item x="1"/>
        <item x="2"/>
        <item t="default"/>
      </items>
    </pivotField>
    <pivotField dataField="1" numFmtId="3" showAll="0">
      <items count="4">
        <item x="1"/>
        <item x="0"/>
        <item x="2"/>
        <item t="default"/>
      </items>
    </pivotField>
    <pivotField dataField="1" numFmtId="3" showAll="0"/>
    <pivotField dataField="1" showAll="0"/>
    <pivotField dataField="1" showAll="0"/>
    <pivotField numFmtId="9" showAll="0"/>
    <pivotField showAll="0"/>
  </pivotFields>
  <rowFields count="1">
    <field x="0"/>
  </rowFields>
  <rowItems count="4">
    <i>
      <x/>
    </i>
    <i>
      <x v="1"/>
    </i>
    <i>
      <x v="2"/>
    </i>
    <i t="grand">
      <x/>
    </i>
  </rowItems>
  <colFields count="1">
    <field x="-2"/>
  </colFields>
  <colItems count="4">
    <i>
      <x/>
    </i>
    <i i="1">
      <x v="1"/>
    </i>
    <i i="2">
      <x v="2"/>
    </i>
    <i i="3">
      <x v="3"/>
    </i>
  </colItems>
  <dataFields count="4">
    <dataField name="Sum of Total Visits" fld="1" baseField="0" baseItem="0"/>
    <dataField name="Sum of Page Views" fld="2" baseField="0" baseItem="0"/>
    <dataField name="Sum of New Visitors" fld="3" baseField="0" baseItem="0"/>
    <dataField name="Sum of Returning Visitors" fld="4" baseField="0" baseItem="0"/>
  </dataFields>
  <chartFormats count="4">
    <chartFormat chart="63" format="8" series="1">
      <pivotArea type="data" outline="0" fieldPosition="0">
        <references count="1">
          <reference field="4294967294" count="1" selected="0">
            <x v="0"/>
          </reference>
        </references>
      </pivotArea>
    </chartFormat>
    <chartFormat chart="63" format="9" series="1">
      <pivotArea type="data" outline="0" fieldPosition="0">
        <references count="1">
          <reference field="4294967294" count="1" selected="0">
            <x v="1"/>
          </reference>
        </references>
      </pivotArea>
    </chartFormat>
    <chartFormat chart="63" format="10" series="1">
      <pivotArea type="data" outline="0" fieldPosition="0">
        <references count="1">
          <reference field="4294967294" count="1" selected="0">
            <x v="2"/>
          </reference>
        </references>
      </pivotArea>
    </chartFormat>
    <chartFormat chart="63" format="11" series="1">
      <pivotArea type="data" outline="0" fieldPosition="0">
        <references count="1">
          <reference field="4294967294"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0000000-0007-0000-1200-000000000000}" name="PivotTable8" cacheId="7"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37">
  <location ref="A1:F5" firstHeaderRow="0" firstDataRow="1" firstDataCol="1"/>
  <pivotFields count="6">
    <pivotField axis="axisRow" numFmtId="14" showAll="0">
      <items count="4">
        <item x="0"/>
        <item x="1"/>
        <item x="2"/>
        <item t="default"/>
      </items>
    </pivotField>
    <pivotField dataField="1" showAll="0"/>
    <pivotField dataField="1" showAll="0"/>
    <pivotField dataField="1" showAll="0"/>
    <pivotField dataField="1" showAll="0"/>
    <pivotField dataField="1" showAll="0"/>
  </pivotFields>
  <rowFields count="1">
    <field x="0"/>
  </rowFields>
  <rowItems count="4">
    <i>
      <x/>
    </i>
    <i>
      <x v="1"/>
    </i>
    <i>
      <x v="2"/>
    </i>
    <i t="grand">
      <x/>
    </i>
  </rowItems>
  <colFields count="1">
    <field x="-2"/>
  </colFields>
  <colItems count="5">
    <i>
      <x/>
    </i>
    <i i="1">
      <x v="1"/>
    </i>
    <i i="2">
      <x v="2"/>
    </i>
    <i i="3">
      <x v="3"/>
    </i>
    <i i="4">
      <x v="4"/>
    </i>
  </colItems>
  <dataFields count="5">
    <dataField name="Sum of Direct Traffic" fld="1" baseField="0" baseItem="0"/>
    <dataField name="Sum of Organic Search" fld="2" baseField="0" baseItem="0"/>
    <dataField name="Sum of Paid Search" fld="3" baseField="0" baseItem="0"/>
    <dataField name="Sum of Referral Traffic" fld="4" baseField="0" baseItem="0"/>
    <dataField name="Sum of Social Media Traffic" fld="5" baseField="0" baseItem="0"/>
  </dataFields>
  <chartFormats count="10">
    <chartFormat chart="31" format="0" series="1">
      <pivotArea type="data" outline="0" fieldPosition="0">
        <references count="1">
          <reference field="4294967294" count="1" selected="0">
            <x v="0"/>
          </reference>
        </references>
      </pivotArea>
    </chartFormat>
    <chartFormat chart="31" format="1" series="1">
      <pivotArea type="data" outline="0" fieldPosition="0">
        <references count="1">
          <reference field="4294967294" count="1" selected="0">
            <x v="1"/>
          </reference>
        </references>
      </pivotArea>
    </chartFormat>
    <chartFormat chart="31" format="2" series="1">
      <pivotArea type="data" outline="0" fieldPosition="0">
        <references count="1">
          <reference field="4294967294" count="1" selected="0">
            <x v="2"/>
          </reference>
        </references>
      </pivotArea>
    </chartFormat>
    <chartFormat chart="31" format="3" series="1">
      <pivotArea type="data" outline="0" fieldPosition="0">
        <references count="1">
          <reference field="4294967294" count="1" selected="0">
            <x v="3"/>
          </reference>
        </references>
      </pivotArea>
    </chartFormat>
    <chartFormat chart="31" format="4" series="1">
      <pivotArea type="data" outline="0" fieldPosition="0">
        <references count="1">
          <reference field="4294967294" count="1" selected="0">
            <x v="4"/>
          </reference>
        </references>
      </pivotArea>
    </chartFormat>
    <chartFormat chart="36" format="10" series="1">
      <pivotArea type="data" outline="0" fieldPosition="0">
        <references count="1">
          <reference field="4294967294" count="1" selected="0">
            <x v="0"/>
          </reference>
        </references>
      </pivotArea>
    </chartFormat>
    <chartFormat chart="36" format="11" series="1">
      <pivotArea type="data" outline="0" fieldPosition="0">
        <references count="1">
          <reference field="4294967294" count="1" selected="0">
            <x v="1"/>
          </reference>
        </references>
      </pivotArea>
    </chartFormat>
    <chartFormat chart="36" format="12" series="1">
      <pivotArea type="data" outline="0" fieldPosition="0">
        <references count="1">
          <reference field="4294967294" count="1" selected="0">
            <x v="2"/>
          </reference>
        </references>
      </pivotArea>
    </chartFormat>
    <chartFormat chart="36" format="13" series="1">
      <pivotArea type="data" outline="0" fieldPosition="0">
        <references count="1">
          <reference field="4294967294" count="1" selected="0">
            <x v="3"/>
          </reference>
        </references>
      </pivotArea>
    </chartFormat>
    <chartFormat chart="36" format="14" series="1">
      <pivotArea type="data" outline="0" fieldPosition="0">
        <references count="1">
          <reference field="4294967294"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0000000-0007-0000-1300-000000000000}" name="PivotTable10" cacheId="8"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110">
  <location ref="A1:B5" firstHeaderRow="1" firstDataRow="1" firstDataCol="1"/>
  <pivotFields count="3">
    <pivotField axis="axisRow" showAll="0">
      <items count="4">
        <item x="0"/>
        <item x="1"/>
        <item x="2"/>
        <item t="default"/>
      </items>
    </pivotField>
    <pivotField showAll="0">
      <items count="4">
        <item x="2"/>
        <item x="1"/>
        <item x="0"/>
        <item t="default"/>
      </items>
    </pivotField>
    <pivotField dataField="1" showAll="0">
      <items count="4">
        <item x="2"/>
        <item x="1"/>
        <item x="0"/>
        <item t="default"/>
      </items>
    </pivotField>
  </pivotFields>
  <rowFields count="1">
    <field x="0"/>
  </rowFields>
  <rowItems count="4">
    <i>
      <x/>
    </i>
    <i>
      <x v="1"/>
    </i>
    <i>
      <x v="2"/>
    </i>
    <i t="grand">
      <x/>
    </i>
  </rowItems>
  <colItems count="1">
    <i/>
  </colItems>
  <dataFields count="1">
    <dataField name="Sum of Page Views" fld="2" baseField="0" baseItem="0"/>
  </dataFields>
  <chartFormats count="3">
    <chartFormat chart="104" format="0" series="1">
      <pivotArea type="data" outline="0" fieldPosition="0">
        <references count="1">
          <reference field="4294967294" count="1" selected="0">
            <x v="0"/>
          </reference>
        </references>
      </pivotArea>
    </chartFormat>
    <chartFormat chart="108" format="1" series="1">
      <pivotArea type="data" outline="0" fieldPosition="0">
        <references count="1">
          <reference field="4294967294" count="1" selected="0">
            <x v="0"/>
          </reference>
        </references>
      </pivotArea>
    </chartFormat>
    <chartFormat chart="109"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00000000-0013-0000-FFFF-FFFF01000000}" sourceName="Region">
  <pivotTables>
    <pivotTable tabId="11" name="PivotTable12"/>
    <pivotTable tabId="13" name="PivotTable8"/>
    <pivotTable tabId="17" name="PivotTable1"/>
  </pivotTables>
  <data>
    <tabular pivotCacheId="1">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ity" xr10:uid="{00000000-0013-0000-FFFF-FFFF02000000}" sourceName="City">
  <pivotTables>
    <pivotTable tabId="11" name="PivotTable12"/>
    <pivotTable tabId="13" name="PivotTable8"/>
    <pivotTable tabId="17" name="PivotTable1"/>
  </pivotTables>
  <data>
    <tabular pivotCacheId="1">
      <items count="4">
        <i x="0" s="1"/>
        <i x="1" s="1"/>
        <i x="2"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 xr10:uid="{00000000-0013-0000-FFFF-FFFF03000000}" sourceName="Category">
  <pivotTables>
    <pivotTable tabId="11" name="PivotTable12"/>
  </pivotTables>
  <data>
    <tabular pivotCacheId="1">
      <items count="4">
        <i x="0" s="1"/>
        <i x="2" s="1"/>
        <i x="1" s="1"/>
        <i x="3"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 xr10:uid="{00000000-0013-0000-FFFF-FFFF04000000}" sourceName="Product">
  <pivotTables>
    <pivotTable tabId="17" name="PivotTable16"/>
  </pivotTables>
  <data>
    <tabular pivotCacheId="2">
      <items count="9">
        <i x="2" s="1"/>
        <i x="8" s="1"/>
        <i x="5" s="1"/>
        <i x="0" s="1"/>
        <i x="3" s="1"/>
        <i x="4" s="1"/>
        <i x="6" s="1"/>
        <i x="7"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00000000-0014-0000-FFFF-FFFF01000000}" cache="Slicer_Region" caption="Region" rowHeight="241300"/>
  <slicer name="City" xr10:uid="{00000000-0014-0000-FFFF-FFFF02000000}" cache="Slicer_City" caption="City" rowHeight="241300"/>
  <slicer name="Category" xr10:uid="{00000000-0014-0000-FFFF-FFFF03000000}" cache="Slicer_Category" caption="Category"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ity 3" xr10:uid="{00000000-0014-0000-FFFF-FFFF04000000}" cache="Slicer_City" caption="City" startItem="1" rowHeight="241300"/>
  <slicer name="Category 2" xr10:uid="{00000000-0014-0000-FFFF-FFFF05000000}" cache="Slicer_Category" caption="Category" rowHeight="241300"/>
  <slicer name="Product" xr10:uid="{00000000-0014-0000-FFFF-FFFF06000000}" cache="Slicer_Product" caption="Product" rowHeight="2413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2" xr10:uid="{00000000-0014-0000-FFFF-FFFF07000000}" cache="Slicer_Region" caption="Region" rowHeight="241300"/>
  <slicer name="City 2" xr10:uid="{00000000-0014-0000-FFFF-FFFF08000000}" cache="Slicer_City" caption="City" rowHeight="241300"/>
  <slicer name="Category 1" xr10:uid="{00000000-0014-0000-FFFF-FFFF09000000}" cache="Slicer_Category" caption="Category" rowHeight="241300"/>
  <slicer name="Product 1" xr10:uid="{00000000-0014-0000-FFFF-FFFF0A000000}" cache="Slicer_Product" caption="Product" rowHeight="24130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1" xr10:uid="{00000000-0014-0000-FFFF-FFFF0B000000}" cache="Slicer_Region" caption="Region" rowHeight="241300"/>
  <slicer name="City 1" xr10:uid="{00000000-0014-0000-FFFF-FFFF0C000000}" cache="Slicer_City" caption="City"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Sales_Data5" displayName="Sales_Data5" ref="A1:I245" totalsRowShown="0" headerRowDxfId="52" headerRowBorderDxfId="51" tableBorderDxfId="50" totalsRowBorderDxfId="49">
  <autoFilter ref="A1:I245" xr:uid="{00000000-0009-0000-0100-000001000000}"/>
  <sortState xmlns:xlrd2="http://schemas.microsoft.com/office/spreadsheetml/2017/richdata2" ref="A2:I245">
    <sortCondition ref="D1:D245"/>
  </sortState>
  <tableColumns count="9">
    <tableColumn id="8" xr3:uid="{00000000-0010-0000-0000-000008000000}" name="ID" dataDxfId="48"/>
    <tableColumn id="1" xr3:uid="{00000000-0010-0000-0000-000001000000}" name="Date" dataDxfId="47"/>
    <tableColumn id="2" xr3:uid="{00000000-0010-0000-0000-000002000000}" name="Region" dataDxfId="46"/>
    <tableColumn id="3" xr3:uid="{00000000-0010-0000-0000-000003000000}" name="City" dataDxfId="45"/>
    <tableColumn id="5" xr3:uid="{00000000-0010-0000-0000-000005000000}" name="Category" dataDxfId="44"/>
    <tableColumn id="6" xr3:uid="{00000000-0010-0000-0000-000006000000}" name="Product" dataDxfId="43"/>
    <tableColumn id="7" xr3:uid="{00000000-0010-0000-0000-000007000000}" name="Qty" dataDxfId="42"/>
    <tableColumn id="4" xr3:uid="{00000000-0010-0000-0000-000004000000}" name="UnitPrice" dataDxfId="41"/>
    <tableColumn id="14" xr3:uid="{00000000-0010-0000-0000-00000E000000}" name="TotalPrice" dataDxfId="40">
      <calculatedColumnFormula>Sales_Data5[[#This Row],[Qty]]*Sales_Data5[[#This Row],[UnitPrice]]</calculatedColumnFormula>
    </tableColumn>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2" displayName="Table2" ref="AI4:AL36" totalsRowShown="0" tableBorderDxfId="39">
  <autoFilter ref="AI4:AL36" xr:uid="{00000000-0009-0000-0100-000002000000}"/>
  <tableColumns count="4">
    <tableColumn id="1" xr3:uid="{00000000-0010-0000-0100-000001000000}" name="Present" dataDxfId="38"/>
    <tableColumn id="2" xr3:uid="{00000000-0010-0000-0100-000002000000}" name="Absent"/>
    <tableColumn id="3" xr3:uid="{00000000-0010-0000-0100-000003000000}" name="paid leave"/>
    <tableColumn id="4" xr3:uid="{00000000-0010-0000-0100-000004000000}" name="total"/>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3" displayName="Table3" ref="A1:G4" totalsRowShown="0" headerRowDxfId="37">
  <autoFilter ref="A1:G4" xr:uid="{00000000-0009-0000-0100-000003000000}"/>
  <tableColumns count="7">
    <tableColumn id="1" xr3:uid="{00000000-0010-0000-0200-000001000000}" name="Date" dataDxfId="36"/>
    <tableColumn id="2" xr3:uid="{00000000-0010-0000-0200-000002000000}" name="Total Visits" dataDxfId="35"/>
    <tableColumn id="3" xr3:uid="{00000000-0010-0000-0200-000003000000}" name="Page Views" dataDxfId="34"/>
    <tableColumn id="4" xr3:uid="{00000000-0010-0000-0200-000004000000}" name="New Visitors"/>
    <tableColumn id="5" xr3:uid="{00000000-0010-0000-0200-000005000000}" name="Returning Visitors" dataDxfId="33"/>
    <tableColumn id="6" xr3:uid="{00000000-0010-0000-0200-000006000000}" name="Bounce Rate" dataDxfId="32"/>
    <tableColumn id="7" xr3:uid="{00000000-0010-0000-0200-000007000000}" name="Avg Session Duration" dataDxfId="31"/>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3000000}" name="Table5" displayName="Table5" ref="A9:F12" totalsRowShown="0" headerRowDxfId="30" dataDxfId="29">
  <autoFilter ref="A9:F12" xr:uid="{00000000-0009-0000-0100-000005000000}"/>
  <tableColumns count="6">
    <tableColumn id="1" xr3:uid="{00000000-0010-0000-0300-000001000000}" name="Date" dataDxfId="28"/>
    <tableColumn id="2" xr3:uid="{00000000-0010-0000-0300-000002000000}" name="Direct Traffic" dataDxfId="27"/>
    <tableColumn id="3" xr3:uid="{00000000-0010-0000-0300-000003000000}" name="Organic Search" dataDxfId="26"/>
    <tableColumn id="4" xr3:uid="{00000000-0010-0000-0300-000004000000}" name="Paid Search" dataDxfId="25"/>
    <tableColumn id="5" xr3:uid="{00000000-0010-0000-0300-000005000000}" name="Referral Traffic" dataDxfId="24"/>
    <tableColumn id="6" xr3:uid="{00000000-0010-0000-0300-000006000000}" name="Social Media Traffic" dataDxfId="23"/>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4000000}" name="Table6" displayName="Table6" ref="A17:D21" totalsRowShown="0" headerRowDxfId="22" dataDxfId="21">
  <autoFilter ref="A17:D21" xr:uid="{00000000-0009-0000-0100-000006000000}"/>
  <tableColumns count="4">
    <tableColumn id="1" xr3:uid="{00000000-0010-0000-0400-000001000000}" name="Page URL" dataDxfId="20"/>
    <tableColumn id="2" xr3:uid="{00000000-0010-0000-0400-000002000000}" name="Page Views" dataDxfId="19"/>
    <tableColumn id="3" xr3:uid="{00000000-0010-0000-0400-000003000000}" name="Avg. Time on Page" dataDxfId="18"/>
    <tableColumn id="4" xr3:uid="{00000000-0010-0000-0400-000004000000}" name="Exit Rate" dataDxfId="17"/>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5000000}" name="Table7" displayName="Table7" ref="A25:C29" totalsRowShown="0" headerRowDxfId="16" dataDxfId="15">
  <autoFilter ref="A25:C29" xr:uid="{00000000-0009-0000-0100-000007000000}"/>
  <tableColumns count="3">
    <tableColumn id="1" xr3:uid="{00000000-0010-0000-0500-000001000000}" name="Country" dataDxfId="14"/>
    <tableColumn id="2" xr3:uid="{00000000-0010-0000-0500-000002000000}" name="Visits" dataDxfId="13"/>
    <tableColumn id="3" xr3:uid="{00000000-0010-0000-0500-000003000000}" name="Page Views" dataDxfId="12"/>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6000000}" name="Table8" displayName="Table8" ref="A34:C37" totalsRowShown="0" headerRowDxfId="11">
  <autoFilter ref="A34:C37" xr:uid="{00000000-0009-0000-0100-000008000000}"/>
  <tableColumns count="3">
    <tableColumn id="1" xr3:uid="{00000000-0010-0000-0600-000001000000}" name="Device" dataDxfId="10"/>
    <tableColumn id="2" xr3:uid="{00000000-0010-0000-0600-000002000000}" name="Visits"/>
    <tableColumn id="3" xr3:uid="{00000000-0010-0000-0600-000003000000}" name="Page Views"/>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7000000}" name="Table9" displayName="Table9" ref="A38:C41" totalsRowShown="0" headerRowDxfId="9">
  <autoFilter ref="A38:C41" xr:uid="{00000000-0009-0000-0100-000009000000}"/>
  <tableColumns count="3">
    <tableColumn id="1" xr3:uid="{00000000-0010-0000-0700-000001000000}" name="Browser" dataDxfId="8"/>
    <tableColumn id="2" xr3:uid="{00000000-0010-0000-0700-000002000000}" name="Visits"/>
    <tableColumn id="3" xr3:uid="{00000000-0010-0000-0700-000003000000}" name="Page Views"/>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8000000}" name="Table10" displayName="Table10" ref="A45:C48" totalsRowShown="0" headerRowDxfId="7">
  <autoFilter ref="A45:C48" xr:uid="{00000000-0009-0000-0100-00000A000000}"/>
  <tableColumns count="3">
    <tableColumn id="1" xr3:uid="{00000000-0010-0000-0800-000001000000}" name="Date" dataDxfId="6"/>
    <tableColumn id="2" xr3:uid="{00000000-0010-0000-0800-000002000000}" name="Goal Completions" dataDxfId="5"/>
    <tableColumn id="3" xr3:uid="{00000000-0010-0000-0800-000003000000}" name="Conversion Rate" dataDxfId="4"/>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9000000}" name="Table11" displayName="Table11" ref="A53:D57" totalsRowShown="0" headerRowDxfId="3">
  <autoFilter ref="A53:D57" xr:uid="{00000000-0009-0000-0100-00000B000000}"/>
  <tableColumns count="4">
    <tableColumn id="1" xr3:uid="{00000000-0010-0000-0900-000001000000}" name="Step" dataDxfId="2"/>
    <tableColumn id="2" xr3:uid="{00000000-0010-0000-0900-000002000000}" name="Users Entered"/>
    <tableColumn id="3" xr3:uid="{00000000-0010-0000-0900-000003000000}" name="Users Left" dataDxfId="1"/>
    <tableColumn id="4" xr3:uid="{00000000-0010-0000-0900-000004000000}" name="Drop-off Rat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Yellow Orange">
      <a:dk1>
        <a:sysClr val="windowText" lastClr="000000"/>
      </a:dk1>
      <a:lt1>
        <a:sysClr val="window" lastClr="FFFFFF"/>
      </a:lt1>
      <a:dk2>
        <a:srgbClr val="4E3B30"/>
      </a:dk2>
      <a:lt2>
        <a:srgbClr val="FBEEC9"/>
      </a:lt2>
      <a:accent1>
        <a:srgbClr val="F0A22E"/>
      </a:accent1>
      <a:accent2>
        <a:srgbClr val="A5644E"/>
      </a:accent2>
      <a:accent3>
        <a:srgbClr val="B58B80"/>
      </a:accent3>
      <a:accent4>
        <a:srgbClr val="C3986D"/>
      </a:accent4>
      <a:accent5>
        <a:srgbClr val="A19574"/>
      </a:accent5>
      <a:accent6>
        <a:srgbClr val="C17529"/>
      </a:accent6>
      <a:hlink>
        <a:srgbClr val="AD1F1F"/>
      </a:hlink>
      <a:folHlink>
        <a:srgbClr val="FFC42F"/>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microsoft.com/office/2007/relationships/slicer" Target="../slicers/slicer1.xml"/><Relationship Id="rId4" Type="http://schemas.openxmlformats.org/officeDocument/2006/relationships/drawing" Target="../drawings/drawing1.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4.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5.xml"/></Relationships>
</file>

<file path=xl/worksheets/_rels/sheet11.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ivotTable" Target="../pivotTables/pivotTable7.xml"/><Relationship Id="rId1" Type="http://schemas.openxmlformats.org/officeDocument/2006/relationships/pivotTable" Target="../pivotTables/pivotTable6.xml"/><Relationship Id="rId4" Type="http://schemas.microsoft.com/office/2007/relationships/slicer" Target="../slicers/slicer2.xml"/></Relationships>
</file>

<file path=xl/worksheets/_rels/sheet12.xml.rels><?xml version="1.0" encoding="UTF-8" standalone="yes"?>
<Relationships xmlns="http://schemas.openxmlformats.org/package/2006/relationships"><Relationship Id="rId1" Type="http://schemas.openxmlformats.org/officeDocument/2006/relationships/pivotTable" Target="../pivotTables/pivotTable8.xml"/></Relationships>
</file>

<file path=xl/worksheets/_rels/sheet13.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5.xml"/><Relationship Id="rId1" Type="http://schemas.openxmlformats.org/officeDocument/2006/relationships/printerSettings" Target="../printerSettings/printerSettings2.bin"/></Relationships>
</file>

<file path=xl/worksheets/_rels/sheet14.xml.rels><?xml version="1.0" encoding="UTF-8" standalone="yes"?>
<Relationships xmlns="http://schemas.openxmlformats.org/package/2006/relationships"><Relationship Id="rId1" Type="http://schemas.openxmlformats.org/officeDocument/2006/relationships/pivotTable" Target="../pivotTables/pivotTable9.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6.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17.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18.xml.rels><?xml version="1.0" encoding="UTF-8" standalone="yes"?>
<Relationships xmlns="http://schemas.openxmlformats.org/package/2006/relationships"><Relationship Id="rId1" Type="http://schemas.openxmlformats.org/officeDocument/2006/relationships/pivotTable" Target="../pivotTables/pivotTable10.xml"/></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11.xml"/></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12.xml"/></Relationships>
</file>

<file path=xl/worksheets/_rels/sheet21.xml.rels><?xml version="1.0" encoding="UTF-8" standalone="yes"?>
<Relationships xmlns="http://schemas.openxmlformats.org/package/2006/relationships"><Relationship Id="rId8" Type="http://schemas.openxmlformats.org/officeDocument/2006/relationships/table" Target="../tables/table10.xml"/><Relationship Id="rId3" Type="http://schemas.openxmlformats.org/officeDocument/2006/relationships/table" Target="../tables/table5.xml"/><Relationship Id="rId7" Type="http://schemas.openxmlformats.org/officeDocument/2006/relationships/table" Target="../tables/table9.xml"/><Relationship Id="rId2" Type="http://schemas.openxmlformats.org/officeDocument/2006/relationships/table" Target="../tables/table4.xml"/><Relationship Id="rId1" Type="http://schemas.openxmlformats.org/officeDocument/2006/relationships/table" Target="../tables/table3.xml"/><Relationship Id="rId6" Type="http://schemas.openxmlformats.org/officeDocument/2006/relationships/table" Target="../tables/table8.xml"/><Relationship Id="rId5" Type="http://schemas.openxmlformats.org/officeDocument/2006/relationships/table" Target="../tables/table7.xml"/><Relationship Id="rId4" Type="http://schemas.openxmlformats.org/officeDocument/2006/relationships/table" Target="../tables/table6.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6"/>
  <sheetViews>
    <sheetView topLeftCell="A34" workbookViewId="0">
      <selection activeCell="A52" sqref="A52"/>
    </sheetView>
  </sheetViews>
  <sheetFormatPr defaultRowHeight="15" x14ac:dyDescent="0.25"/>
  <cols>
    <col min="1" max="1" width="18.5703125" customWidth="1"/>
  </cols>
  <sheetData>
    <row r="1" spans="1:4" x14ac:dyDescent="0.25">
      <c r="A1" s="1" t="s">
        <v>0</v>
      </c>
    </row>
    <row r="2" spans="1:4" x14ac:dyDescent="0.25">
      <c r="A2" t="s">
        <v>1</v>
      </c>
      <c r="C2" t="s">
        <v>59</v>
      </c>
      <c r="D2" t="s">
        <v>60</v>
      </c>
    </row>
    <row r="3" spans="1:4" x14ac:dyDescent="0.25">
      <c r="A3" t="s">
        <v>2</v>
      </c>
      <c r="C3" t="s">
        <v>61</v>
      </c>
      <c r="D3" t="s">
        <v>62</v>
      </c>
    </row>
    <row r="4" spans="1:4" x14ac:dyDescent="0.25">
      <c r="A4" t="s">
        <v>3</v>
      </c>
      <c r="C4" t="s">
        <v>63</v>
      </c>
      <c r="D4" t="s">
        <v>64</v>
      </c>
    </row>
    <row r="5" spans="1:4" x14ac:dyDescent="0.25">
      <c r="A5" t="s">
        <v>4</v>
      </c>
      <c r="C5" t="s">
        <v>65</v>
      </c>
      <c r="D5" t="s">
        <v>66</v>
      </c>
    </row>
    <row r="6" spans="1:4" x14ac:dyDescent="0.25">
      <c r="A6" t="s">
        <v>5</v>
      </c>
      <c r="C6" t="s">
        <v>67</v>
      </c>
      <c r="D6" t="s">
        <v>68</v>
      </c>
    </row>
    <row r="7" spans="1:4" x14ac:dyDescent="0.25">
      <c r="A7" t="s">
        <v>6</v>
      </c>
      <c r="C7" t="s">
        <v>67</v>
      </c>
      <c r="D7" t="s">
        <v>69</v>
      </c>
    </row>
    <row r="8" spans="1:4" x14ac:dyDescent="0.25">
      <c r="A8" t="s">
        <v>7</v>
      </c>
      <c r="C8" t="s">
        <v>70</v>
      </c>
      <c r="D8" t="s">
        <v>71</v>
      </c>
    </row>
    <row r="9" spans="1:4" x14ac:dyDescent="0.25">
      <c r="A9" t="s">
        <v>8</v>
      </c>
      <c r="C9" t="s">
        <v>72</v>
      </c>
      <c r="D9" t="s">
        <v>73</v>
      </c>
    </row>
    <row r="10" spans="1:4" x14ac:dyDescent="0.25">
      <c r="A10" t="s">
        <v>9</v>
      </c>
      <c r="C10" t="s">
        <v>74</v>
      </c>
      <c r="D10" t="s">
        <v>75</v>
      </c>
    </row>
    <row r="11" spans="1:4" x14ac:dyDescent="0.25">
      <c r="A11" t="s">
        <v>10</v>
      </c>
      <c r="C11" t="s">
        <v>76</v>
      </c>
      <c r="D11" t="s">
        <v>77</v>
      </c>
    </row>
    <row r="12" spans="1:4" x14ac:dyDescent="0.25">
      <c r="A12" t="s">
        <v>11</v>
      </c>
      <c r="C12" t="s">
        <v>78</v>
      </c>
      <c r="D12" t="s">
        <v>79</v>
      </c>
    </row>
    <row r="13" spans="1:4" x14ac:dyDescent="0.25">
      <c r="A13" t="s">
        <v>12</v>
      </c>
      <c r="C13" t="s">
        <v>80</v>
      </c>
      <c r="D13" t="s">
        <v>81</v>
      </c>
    </row>
    <row r="14" spans="1:4" x14ac:dyDescent="0.25">
      <c r="A14" t="s">
        <v>13</v>
      </c>
      <c r="C14" t="s">
        <v>82</v>
      </c>
      <c r="D14" t="s">
        <v>83</v>
      </c>
    </row>
    <row r="15" spans="1:4" x14ac:dyDescent="0.25">
      <c r="A15" t="s">
        <v>14</v>
      </c>
      <c r="C15" t="s">
        <v>84</v>
      </c>
      <c r="D15" t="s">
        <v>85</v>
      </c>
    </row>
    <row r="16" spans="1:4" x14ac:dyDescent="0.25">
      <c r="A16" t="s">
        <v>15</v>
      </c>
      <c r="C16" t="s">
        <v>86</v>
      </c>
      <c r="D16" t="s">
        <v>87</v>
      </c>
    </row>
    <row r="17" spans="1:4" x14ac:dyDescent="0.25">
      <c r="A17" t="s">
        <v>16</v>
      </c>
      <c r="C17" t="s">
        <v>88</v>
      </c>
      <c r="D17" t="s">
        <v>89</v>
      </c>
    </row>
    <row r="18" spans="1:4" x14ac:dyDescent="0.25">
      <c r="A18" t="s">
        <v>17</v>
      </c>
      <c r="C18" t="s">
        <v>90</v>
      </c>
      <c r="D18" t="s">
        <v>91</v>
      </c>
    </row>
    <row r="20" spans="1:4" x14ac:dyDescent="0.25">
      <c r="A20" s="1" t="s">
        <v>18</v>
      </c>
    </row>
    <row r="21" spans="1:4" x14ac:dyDescent="0.25">
      <c r="A21" t="s">
        <v>19</v>
      </c>
      <c r="C21" t="s">
        <v>59</v>
      </c>
      <c r="D21" t="s">
        <v>60</v>
      </c>
    </row>
    <row r="22" spans="1:4" x14ac:dyDescent="0.25">
      <c r="A22" t="s">
        <v>20</v>
      </c>
      <c r="C22" t="s">
        <v>61</v>
      </c>
      <c r="D22" t="s">
        <v>62</v>
      </c>
    </row>
    <row r="23" spans="1:4" x14ac:dyDescent="0.25">
      <c r="A23" t="s">
        <v>21</v>
      </c>
      <c r="C23" t="s">
        <v>63</v>
      </c>
      <c r="D23" t="s">
        <v>64</v>
      </c>
    </row>
    <row r="24" spans="1:4" x14ac:dyDescent="0.25">
      <c r="A24" t="s">
        <v>22</v>
      </c>
      <c r="C24" t="s">
        <v>65</v>
      </c>
      <c r="D24" t="s">
        <v>66</v>
      </c>
    </row>
    <row r="25" spans="1:4" x14ac:dyDescent="0.25">
      <c r="A25" t="s">
        <v>23</v>
      </c>
      <c r="C25" t="s">
        <v>67</v>
      </c>
      <c r="D25" t="s">
        <v>68</v>
      </c>
    </row>
    <row r="26" spans="1:4" x14ac:dyDescent="0.25">
      <c r="A26" t="s">
        <v>24</v>
      </c>
      <c r="C26" t="s">
        <v>67</v>
      </c>
      <c r="D26" t="s">
        <v>69</v>
      </c>
    </row>
    <row r="27" spans="1:4" x14ac:dyDescent="0.25">
      <c r="A27" t="s">
        <v>25</v>
      </c>
      <c r="C27" t="s">
        <v>70</v>
      </c>
      <c r="D27" t="s">
        <v>71</v>
      </c>
    </row>
    <row r="28" spans="1:4" x14ac:dyDescent="0.25">
      <c r="A28" t="s">
        <v>26</v>
      </c>
      <c r="C28" t="s">
        <v>72</v>
      </c>
      <c r="D28" t="s">
        <v>73</v>
      </c>
    </row>
    <row r="29" spans="1:4" x14ac:dyDescent="0.25">
      <c r="A29" t="s">
        <v>27</v>
      </c>
      <c r="C29" t="s">
        <v>74</v>
      </c>
      <c r="D29" t="s">
        <v>75</v>
      </c>
    </row>
    <row r="30" spans="1:4" x14ac:dyDescent="0.25">
      <c r="A30" t="s">
        <v>28</v>
      </c>
      <c r="C30" t="s">
        <v>76</v>
      </c>
      <c r="D30" t="s">
        <v>77</v>
      </c>
    </row>
    <row r="31" spans="1:4" x14ac:dyDescent="0.25">
      <c r="A31" t="s">
        <v>29</v>
      </c>
      <c r="C31" t="s">
        <v>78</v>
      </c>
      <c r="D31" t="s">
        <v>79</v>
      </c>
    </row>
    <row r="32" spans="1:4" x14ac:dyDescent="0.25">
      <c r="A32" t="s">
        <v>30</v>
      </c>
      <c r="C32" t="s">
        <v>80</v>
      </c>
      <c r="D32" t="s">
        <v>81</v>
      </c>
    </row>
    <row r="33" spans="1:5" x14ac:dyDescent="0.25">
      <c r="A33" t="s">
        <v>31</v>
      </c>
      <c r="C33" t="s">
        <v>82</v>
      </c>
      <c r="D33" t="s">
        <v>83</v>
      </c>
    </row>
    <row r="34" spans="1:5" x14ac:dyDescent="0.25">
      <c r="A34" t="s">
        <v>32</v>
      </c>
      <c r="C34" t="s">
        <v>84</v>
      </c>
      <c r="D34" t="s">
        <v>85</v>
      </c>
    </row>
    <row r="35" spans="1:5" x14ac:dyDescent="0.25">
      <c r="A35" t="s">
        <v>33</v>
      </c>
      <c r="C35" t="s">
        <v>86</v>
      </c>
      <c r="D35" t="s">
        <v>87</v>
      </c>
    </row>
    <row r="36" spans="1:5" x14ac:dyDescent="0.25">
      <c r="A36" t="s">
        <v>34</v>
      </c>
      <c r="C36" t="s">
        <v>88</v>
      </c>
      <c r="D36" t="s">
        <v>89</v>
      </c>
    </row>
    <row r="37" spans="1:5" x14ac:dyDescent="0.25">
      <c r="A37" t="s">
        <v>35</v>
      </c>
      <c r="C37" t="s">
        <v>90</v>
      </c>
      <c r="D37" t="s">
        <v>91</v>
      </c>
    </row>
    <row r="39" spans="1:5" x14ac:dyDescent="0.25">
      <c r="A39" s="1" t="s">
        <v>36</v>
      </c>
    </row>
    <row r="40" spans="1:5" x14ac:dyDescent="0.25">
      <c r="A40" t="s">
        <v>37</v>
      </c>
      <c r="C40" t="s">
        <v>112</v>
      </c>
      <c r="D40" t="s">
        <v>113</v>
      </c>
      <c r="E40" t="s">
        <v>114</v>
      </c>
    </row>
    <row r="41" spans="1:5" x14ac:dyDescent="0.25">
      <c r="A41" t="s">
        <v>38</v>
      </c>
      <c r="C41" t="s">
        <v>112</v>
      </c>
      <c r="D41" t="s">
        <v>115</v>
      </c>
      <c r="E41" t="s">
        <v>116</v>
      </c>
    </row>
    <row r="42" spans="1:5" x14ac:dyDescent="0.25">
      <c r="A42" t="s">
        <v>39</v>
      </c>
      <c r="C42" t="s">
        <v>117</v>
      </c>
      <c r="D42" t="s">
        <v>118</v>
      </c>
      <c r="E42" t="s">
        <v>119</v>
      </c>
    </row>
    <row r="43" spans="1:5" x14ac:dyDescent="0.25">
      <c r="A43" t="s">
        <v>40</v>
      </c>
      <c r="C43" t="s">
        <v>120</v>
      </c>
      <c r="D43" t="s">
        <v>121</v>
      </c>
      <c r="E43" t="s">
        <v>122</v>
      </c>
    </row>
    <row r="44" spans="1:5" x14ac:dyDescent="0.25">
      <c r="A44" t="s">
        <v>41</v>
      </c>
      <c r="C44" t="s">
        <v>120</v>
      </c>
      <c r="D44" t="s">
        <v>121</v>
      </c>
      <c r="E44" t="s">
        <v>123</v>
      </c>
    </row>
    <row r="45" spans="1:5" x14ac:dyDescent="0.25">
      <c r="A45" t="s">
        <v>42</v>
      </c>
      <c r="C45" t="s">
        <v>120</v>
      </c>
      <c r="D45" t="s">
        <v>121</v>
      </c>
      <c r="E45" t="s">
        <v>124</v>
      </c>
    </row>
    <row r="46" spans="1:5" x14ac:dyDescent="0.25">
      <c r="A46" t="s">
        <v>43</v>
      </c>
      <c r="C46" t="s">
        <v>120</v>
      </c>
      <c r="D46" t="s">
        <v>121</v>
      </c>
      <c r="E46" t="s">
        <v>125</v>
      </c>
    </row>
    <row r="47" spans="1:5" x14ac:dyDescent="0.25">
      <c r="A47" t="s">
        <v>44</v>
      </c>
      <c r="C47" t="s">
        <v>120</v>
      </c>
      <c r="D47" t="s">
        <v>121</v>
      </c>
      <c r="E47" t="s">
        <v>126</v>
      </c>
    </row>
    <row r="48" spans="1:5" x14ac:dyDescent="0.25">
      <c r="A48" t="s">
        <v>45</v>
      </c>
      <c r="C48" t="s">
        <v>127</v>
      </c>
      <c r="D48" t="s">
        <v>128</v>
      </c>
      <c r="E48" t="s">
        <v>75</v>
      </c>
    </row>
    <row r="49" spans="1:5" x14ac:dyDescent="0.25">
      <c r="A49" t="s">
        <v>46</v>
      </c>
      <c r="C49" t="s">
        <v>129</v>
      </c>
      <c r="D49" t="s">
        <v>130</v>
      </c>
      <c r="E49" t="s">
        <v>131</v>
      </c>
    </row>
    <row r="50" spans="1:5" x14ac:dyDescent="0.25">
      <c r="A50" t="s">
        <v>47</v>
      </c>
      <c r="C50" t="s">
        <v>132</v>
      </c>
      <c r="D50" t="s">
        <v>133</v>
      </c>
      <c r="E50" t="s">
        <v>134</v>
      </c>
    </row>
    <row r="51" spans="1:5" x14ac:dyDescent="0.25">
      <c r="A51" t="s">
        <v>48</v>
      </c>
      <c r="C51" t="s">
        <v>135</v>
      </c>
      <c r="D51" t="s">
        <v>136</v>
      </c>
      <c r="E51" t="s">
        <v>137</v>
      </c>
    </row>
    <row r="52" spans="1:5" x14ac:dyDescent="0.25">
      <c r="A52" t="s">
        <v>49</v>
      </c>
      <c r="C52" t="s">
        <v>138</v>
      </c>
      <c r="D52" t="s">
        <v>139</v>
      </c>
      <c r="E52" t="s">
        <v>140</v>
      </c>
    </row>
    <row r="53" spans="1:5" x14ac:dyDescent="0.25">
      <c r="A53" t="s">
        <v>50</v>
      </c>
      <c r="C53" t="s">
        <v>141</v>
      </c>
      <c r="D53" t="s">
        <v>142</v>
      </c>
      <c r="E53" t="s">
        <v>143</v>
      </c>
    </row>
    <row r="54" spans="1:5" x14ac:dyDescent="0.25">
      <c r="A54" t="s">
        <v>51</v>
      </c>
      <c r="C54" t="s">
        <v>141</v>
      </c>
      <c r="D54" t="s">
        <v>142</v>
      </c>
      <c r="E54" t="s">
        <v>144</v>
      </c>
    </row>
    <row r="55" spans="1:5" x14ac:dyDescent="0.25">
      <c r="A55" t="s">
        <v>52</v>
      </c>
      <c r="C55" t="s">
        <v>88</v>
      </c>
      <c r="D55" t="s">
        <v>145</v>
      </c>
      <c r="E55" t="s">
        <v>146</v>
      </c>
    </row>
    <row r="56" spans="1:5" x14ac:dyDescent="0.25">
      <c r="A56" t="s">
        <v>53</v>
      </c>
      <c r="C56" t="s">
        <v>147</v>
      </c>
      <c r="D56" t="s">
        <v>148</v>
      </c>
      <c r="E56" t="s">
        <v>149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8"/>
  <sheetViews>
    <sheetView zoomScale="110" zoomScaleNormal="110" workbookViewId="0">
      <selection activeCell="D2" sqref="D2"/>
    </sheetView>
  </sheetViews>
  <sheetFormatPr defaultRowHeight="15" x14ac:dyDescent="0.25"/>
  <cols>
    <col min="1" max="1" width="14.5703125" bestFit="1" customWidth="1"/>
    <col min="2" max="2" width="11.5703125" bestFit="1" customWidth="1"/>
  </cols>
  <sheetData>
    <row r="1" spans="1:8" x14ac:dyDescent="0.25">
      <c r="A1" s="2" t="s">
        <v>54</v>
      </c>
      <c r="B1" s="2" t="s">
        <v>55</v>
      </c>
      <c r="D1" s="3" t="s">
        <v>56</v>
      </c>
      <c r="F1" s="3" t="s">
        <v>57</v>
      </c>
      <c r="H1" s="3" t="s">
        <v>58</v>
      </c>
    </row>
    <row r="2" spans="1:8" x14ac:dyDescent="0.25">
      <c r="A2" t="s">
        <v>59</v>
      </c>
      <c r="B2" t="s">
        <v>60</v>
      </c>
      <c r="D2" t="str">
        <f>CONCATENATE(A2," ",B2)</f>
        <v>ABBAS Muhammad</v>
      </c>
      <c r="F2" t="e">
        <f ca="1">_xludf.textjoin(" ",A2:B2)</f>
        <v>#NAME?</v>
      </c>
    </row>
    <row r="3" spans="1:8" x14ac:dyDescent="0.25">
      <c r="A3" t="s">
        <v>61</v>
      </c>
      <c r="B3" t="s">
        <v>62</v>
      </c>
      <c r="D3" t="str">
        <f t="shared" ref="D3:D18" si="0">CONCATENATE(A3," ",B3)</f>
        <v>ABBOTT Jeremy</v>
      </c>
    </row>
    <row r="4" spans="1:8" x14ac:dyDescent="0.25">
      <c r="A4" t="s">
        <v>63</v>
      </c>
      <c r="B4" t="s">
        <v>64</v>
      </c>
      <c r="D4" t="str">
        <f t="shared" si="0"/>
        <v>ABLAEV Enver</v>
      </c>
    </row>
    <row r="5" spans="1:8" x14ac:dyDescent="0.25">
      <c r="A5" t="s">
        <v>65</v>
      </c>
      <c r="B5" t="s">
        <v>66</v>
      </c>
      <c r="D5" t="str">
        <f t="shared" si="0"/>
        <v>ABRAMASHVILI Iason</v>
      </c>
    </row>
    <row r="6" spans="1:8" x14ac:dyDescent="0.25">
      <c r="A6" t="s">
        <v>67</v>
      </c>
      <c r="B6" t="s">
        <v>68</v>
      </c>
      <c r="D6" t="str">
        <f t="shared" si="0"/>
        <v>ABRAMENKO Evgeny</v>
      </c>
    </row>
    <row r="7" spans="1:8" x14ac:dyDescent="0.25">
      <c r="A7" t="s">
        <v>67</v>
      </c>
      <c r="B7" t="s">
        <v>69</v>
      </c>
      <c r="D7" t="str">
        <f t="shared" si="0"/>
        <v>ABRAMENKO Oleksandr</v>
      </c>
    </row>
    <row r="8" spans="1:8" x14ac:dyDescent="0.25">
      <c r="A8" t="s">
        <v>70</v>
      </c>
      <c r="B8" t="s">
        <v>71</v>
      </c>
      <c r="D8" t="str">
        <f t="shared" si="0"/>
        <v>ABRAMOVA Yekaterina</v>
      </c>
    </row>
    <row r="9" spans="1:8" x14ac:dyDescent="0.25">
      <c r="A9" t="s">
        <v>72</v>
      </c>
      <c r="B9" t="s">
        <v>73</v>
      </c>
      <c r="D9" t="str">
        <f t="shared" si="0"/>
        <v>ABRAMOVITCH Dmitry</v>
      </c>
    </row>
    <row r="10" spans="1:8" x14ac:dyDescent="0.25">
      <c r="A10" t="s">
        <v>74</v>
      </c>
      <c r="B10" t="s">
        <v>75</v>
      </c>
      <c r="D10" t="str">
        <f t="shared" si="0"/>
        <v>ACHI Ghassan</v>
      </c>
    </row>
    <row r="11" spans="1:8" x14ac:dyDescent="0.25">
      <c r="A11" t="s">
        <v>76</v>
      </c>
      <c r="B11" t="s">
        <v>77</v>
      </c>
      <c r="D11" t="str">
        <f t="shared" si="0"/>
        <v>ACTON Brigitte</v>
      </c>
    </row>
    <row r="12" spans="1:8" x14ac:dyDescent="0.25">
      <c r="A12" t="s">
        <v>78</v>
      </c>
      <c r="B12" t="s">
        <v>79</v>
      </c>
      <c r="D12" t="str">
        <f t="shared" si="0"/>
        <v>ADJEI Richard</v>
      </c>
    </row>
    <row r="13" spans="1:8" x14ac:dyDescent="0.25">
      <c r="A13" t="s">
        <v>80</v>
      </c>
      <c r="B13" t="s">
        <v>81</v>
      </c>
      <c r="D13" t="str">
        <f t="shared" si="0"/>
        <v>AEBLI Christian</v>
      </c>
    </row>
    <row r="14" spans="1:8" x14ac:dyDescent="0.25">
      <c r="A14" t="s">
        <v>82</v>
      </c>
      <c r="B14" t="s">
        <v>83</v>
      </c>
      <c r="D14" t="str">
        <f t="shared" si="0"/>
        <v>AFINOGENOV Maxim</v>
      </c>
    </row>
    <row r="15" spans="1:8" x14ac:dyDescent="0.25">
      <c r="A15" t="s">
        <v>84</v>
      </c>
      <c r="B15" t="s">
        <v>85</v>
      </c>
      <c r="D15" t="str">
        <f t="shared" si="0"/>
        <v>AGOSTA Meghan</v>
      </c>
    </row>
    <row r="16" spans="1:8" x14ac:dyDescent="0.25">
      <c r="A16" t="s">
        <v>86</v>
      </c>
      <c r="B16" t="s">
        <v>87</v>
      </c>
      <c r="D16" t="str">
        <f t="shared" si="0"/>
        <v>AGOSTO Benjamin</v>
      </c>
    </row>
    <row r="17" spans="1:4" x14ac:dyDescent="0.25">
      <c r="A17" t="s">
        <v>88</v>
      </c>
      <c r="B17" t="s">
        <v>89</v>
      </c>
      <c r="D17" t="str">
        <f t="shared" si="0"/>
        <v>AHN Jee-Min</v>
      </c>
    </row>
    <row r="18" spans="1:4" x14ac:dyDescent="0.25">
      <c r="A18" t="s">
        <v>90</v>
      </c>
      <c r="B18" t="s">
        <v>91</v>
      </c>
      <c r="D18" t="str">
        <f t="shared" si="0"/>
        <v>AHONEN Janne</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12"/>
  <sheetViews>
    <sheetView zoomScale="129" workbookViewId="0">
      <selection activeCell="C17" sqref="C17"/>
    </sheetView>
  </sheetViews>
  <sheetFormatPr defaultRowHeight="15" x14ac:dyDescent="0.25"/>
  <cols>
    <col min="1" max="1" width="11" bestFit="1" customWidth="1"/>
    <col min="2" max="2" width="22.5703125" bestFit="1" customWidth="1"/>
    <col min="3" max="3" width="21.140625" bestFit="1" customWidth="1"/>
  </cols>
  <sheetData>
    <row r="1" spans="1:6" x14ac:dyDescent="0.25">
      <c r="A1" t="s">
        <v>92</v>
      </c>
      <c r="B1" s="3" t="s">
        <v>93</v>
      </c>
      <c r="C1" s="3" t="s">
        <v>94</v>
      </c>
      <c r="D1" t="s">
        <v>150</v>
      </c>
      <c r="E1" t="s">
        <v>151</v>
      </c>
    </row>
    <row r="2" spans="1:6" x14ac:dyDescent="0.25">
      <c r="A2" s="4">
        <v>6789578635</v>
      </c>
      <c r="B2" t="str">
        <f>CONCATENATE(F2,D2)</f>
        <v>xxxx-xxxx-8635</v>
      </c>
      <c r="C2" t="str">
        <f>CONCATENATE(F2,LEFT(A2,4))</f>
        <v>xxxx-xxxx-6789</v>
      </c>
      <c r="D2" t="str">
        <f>RIGHT(A2,4)</f>
        <v>8635</v>
      </c>
      <c r="E2" t="str">
        <f>LEFT(A2,4)</f>
        <v>6789</v>
      </c>
      <c r="F2" t="s">
        <v>152</v>
      </c>
    </row>
    <row r="3" spans="1:6" x14ac:dyDescent="0.25">
      <c r="A3" s="4">
        <v>6789578636</v>
      </c>
      <c r="B3" t="str">
        <f t="shared" ref="B3:B12" si="0">CONCATENATE(F3,D3)</f>
        <v>xxxx-xxxx-8636</v>
      </c>
      <c r="C3" t="str">
        <f t="shared" ref="C3:C12" si="1">CONCATENATE(F3,LEFT(A3,4))</f>
        <v>xxxx-xxxx-6789</v>
      </c>
      <c r="D3" t="str">
        <f t="shared" ref="D3:D12" si="2">RIGHT(A3,4)</f>
        <v>8636</v>
      </c>
      <c r="E3" t="str">
        <f t="shared" ref="E3:E12" si="3">LEFT(A3,4)</f>
        <v>6789</v>
      </c>
      <c r="F3" t="s">
        <v>152</v>
      </c>
    </row>
    <row r="4" spans="1:6" x14ac:dyDescent="0.25">
      <c r="A4" s="4">
        <v>6789578637</v>
      </c>
      <c r="B4" t="str">
        <f t="shared" si="0"/>
        <v>xxxx-xxxx-8637</v>
      </c>
      <c r="C4" t="str">
        <f t="shared" si="1"/>
        <v>xxxx-xxxx-6789</v>
      </c>
      <c r="D4" t="str">
        <f t="shared" si="2"/>
        <v>8637</v>
      </c>
      <c r="E4" t="str">
        <f t="shared" si="3"/>
        <v>6789</v>
      </c>
      <c r="F4" t="s">
        <v>152</v>
      </c>
    </row>
    <row r="5" spans="1:6" x14ac:dyDescent="0.25">
      <c r="A5" s="4">
        <v>6789578638</v>
      </c>
      <c r="B5" t="str">
        <f t="shared" si="0"/>
        <v>xxxx-xxxx-8638</v>
      </c>
      <c r="C5" t="str">
        <f t="shared" si="1"/>
        <v>xxxx-xxxx-6789</v>
      </c>
      <c r="D5" t="str">
        <f t="shared" si="2"/>
        <v>8638</v>
      </c>
      <c r="E5" t="str">
        <f t="shared" si="3"/>
        <v>6789</v>
      </c>
      <c r="F5" t="s">
        <v>152</v>
      </c>
    </row>
    <row r="6" spans="1:6" x14ac:dyDescent="0.25">
      <c r="A6" s="4">
        <v>6789578639</v>
      </c>
      <c r="B6" t="str">
        <f t="shared" si="0"/>
        <v>xxxx-xxxx-8639</v>
      </c>
      <c r="C6" t="str">
        <f t="shared" si="1"/>
        <v>xxxx-xxxx-6789</v>
      </c>
      <c r="D6" t="str">
        <f t="shared" si="2"/>
        <v>8639</v>
      </c>
      <c r="E6" t="str">
        <f t="shared" si="3"/>
        <v>6789</v>
      </c>
      <c r="F6" t="s">
        <v>152</v>
      </c>
    </row>
    <row r="7" spans="1:6" x14ac:dyDescent="0.25">
      <c r="A7" s="4">
        <v>6789578640</v>
      </c>
      <c r="B7" t="str">
        <f t="shared" si="0"/>
        <v>xxxx-xxxx-8640</v>
      </c>
      <c r="C7" t="str">
        <f t="shared" si="1"/>
        <v>xxxx-xxxx-6789</v>
      </c>
      <c r="D7" t="str">
        <f t="shared" si="2"/>
        <v>8640</v>
      </c>
      <c r="E7" t="str">
        <f t="shared" si="3"/>
        <v>6789</v>
      </c>
      <c r="F7" t="s">
        <v>152</v>
      </c>
    </row>
    <row r="8" spans="1:6" x14ac:dyDescent="0.25">
      <c r="A8" s="4">
        <v>6789578641</v>
      </c>
      <c r="B8" t="str">
        <f t="shared" si="0"/>
        <v>xxxx-xxxx-8641</v>
      </c>
      <c r="C8" t="str">
        <f t="shared" si="1"/>
        <v>xxxx-xxxx-6789</v>
      </c>
      <c r="D8" t="str">
        <f t="shared" si="2"/>
        <v>8641</v>
      </c>
      <c r="E8" t="str">
        <f t="shared" si="3"/>
        <v>6789</v>
      </c>
      <c r="F8" t="s">
        <v>152</v>
      </c>
    </row>
    <row r="9" spans="1:6" x14ac:dyDescent="0.25">
      <c r="A9" s="4">
        <v>6789578642</v>
      </c>
      <c r="B9" t="str">
        <f t="shared" si="0"/>
        <v>xxxx-xxxx-8642</v>
      </c>
      <c r="C9" t="str">
        <f t="shared" si="1"/>
        <v>xxxx-xxxx-6789</v>
      </c>
      <c r="D9" t="str">
        <f t="shared" si="2"/>
        <v>8642</v>
      </c>
      <c r="E9" t="str">
        <f t="shared" si="3"/>
        <v>6789</v>
      </c>
      <c r="F9" t="s">
        <v>152</v>
      </c>
    </row>
    <row r="10" spans="1:6" x14ac:dyDescent="0.25">
      <c r="A10" s="4">
        <v>6789578643</v>
      </c>
      <c r="B10" t="str">
        <f t="shared" si="0"/>
        <v>xxxx-xxxx-8643</v>
      </c>
      <c r="C10" t="str">
        <f t="shared" si="1"/>
        <v>xxxx-xxxx-6789</v>
      </c>
      <c r="D10" t="str">
        <f t="shared" si="2"/>
        <v>8643</v>
      </c>
      <c r="E10" t="str">
        <f t="shared" si="3"/>
        <v>6789</v>
      </c>
      <c r="F10" t="s">
        <v>152</v>
      </c>
    </row>
    <row r="11" spans="1:6" x14ac:dyDescent="0.25">
      <c r="A11" s="4">
        <v>6789578644</v>
      </c>
      <c r="B11" t="str">
        <f t="shared" si="0"/>
        <v>xxxx-xxxx-8644</v>
      </c>
      <c r="C11" t="str">
        <f t="shared" si="1"/>
        <v>xxxx-xxxx-6789</v>
      </c>
      <c r="D11" t="str">
        <f t="shared" si="2"/>
        <v>8644</v>
      </c>
      <c r="E11" t="str">
        <f t="shared" si="3"/>
        <v>6789</v>
      </c>
      <c r="F11" t="s">
        <v>152</v>
      </c>
    </row>
    <row r="12" spans="1:6" x14ac:dyDescent="0.25">
      <c r="A12" s="4">
        <v>6789578645</v>
      </c>
      <c r="B12" t="str">
        <f t="shared" si="0"/>
        <v>xxxx-xxxx-8645</v>
      </c>
      <c r="C12" t="str">
        <f t="shared" si="1"/>
        <v>xxxx-xxxx-6789</v>
      </c>
      <c r="D12" t="str">
        <f t="shared" si="2"/>
        <v>8645</v>
      </c>
      <c r="E12" t="str">
        <f t="shared" si="3"/>
        <v>6789</v>
      </c>
      <c r="F12" t="s">
        <v>152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33"/>
  <sheetViews>
    <sheetView zoomScale="151" workbookViewId="0">
      <selection activeCell="D11" sqref="D11"/>
    </sheetView>
  </sheetViews>
  <sheetFormatPr defaultRowHeight="15" x14ac:dyDescent="0.25"/>
  <cols>
    <col min="1" max="1" width="18.85546875" bestFit="1" customWidth="1"/>
    <col min="2" max="2" width="18.7109375" bestFit="1" customWidth="1"/>
    <col min="3" max="3" width="11" bestFit="1" customWidth="1"/>
    <col min="4" max="4" width="13.7109375" bestFit="1" customWidth="1"/>
    <col min="5" max="6" width="3" bestFit="1" customWidth="1"/>
  </cols>
  <sheetData>
    <row r="1" spans="1:5" x14ac:dyDescent="0.25">
      <c r="A1" s="5" t="s">
        <v>95</v>
      </c>
    </row>
    <row r="3" spans="1:5" x14ac:dyDescent="0.25">
      <c r="A3" s="6" t="s">
        <v>96</v>
      </c>
      <c r="B3" s="6" t="s">
        <v>97</v>
      </c>
      <c r="C3" s="6" t="s">
        <v>98</v>
      </c>
      <c r="D3" s="6" t="s">
        <v>153</v>
      </c>
    </row>
    <row r="4" spans="1:5" x14ac:dyDescent="0.25">
      <c r="A4" s="7">
        <v>1999</v>
      </c>
      <c r="B4" s="6">
        <v>780000</v>
      </c>
      <c r="C4" s="6">
        <v>65000</v>
      </c>
      <c r="D4" s="6">
        <f>B4-C4</f>
        <v>715000</v>
      </c>
    </row>
    <row r="5" spans="1:5" x14ac:dyDescent="0.25">
      <c r="A5" s="7">
        <v>2000</v>
      </c>
      <c r="B5" s="6">
        <v>730000</v>
      </c>
      <c r="C5" s="6">
        <v>56000</v>
      </c>
      <c r="D5" s="6">
        <f t="shared" ref="D5:D11" si="0">B5-C5</f>
        <v>674000</v>
      </c>
    </row>
    <row r="6" spans="1:5" x14ac:dyDescent="0.25">
      <c r="A6" s="7">
        <v>2001</v>
      </c>
      <c r="B6" s="6">
        <v>680000</v>
      </c>
      <c r="C6" s="6">
        <v>45999</v>
      </c>
      <c r="D6" s="6">
        <f t="shared" si="0"/>
        <v>634001</v>
      </c>
    </row>
    <row r="7" spans="1:5" x14ac:dyDescent="0.25">
      <c r="A7" s="7">
        <v>2002</v>
      </c>
      <c r="B7" s="6">
        <v>630000</v>
      </c>
      <c r="C7" s="6">
        <v>65899</v>
      </c>
      <c r="D7" s="6">
        <f t="shared" si="0"/>
        <v>564101</v>
      </c>
    </row>
    <row r="8" spans="1:5" x14ac:dyDescent="0.25">
      <c r="A8" s="7">
        <v>2003</v>
      </c>
      <c r="B8" s="6">
        <v>580000</v>
      </c>
      <c r="C8" s="6">
        <v>60899</v>
      </c>
      <c r="D8" s="6">
        <f t="shared" si="0"/>
        <v>519101</v>
      </c>
    </row>
    <row r="9" spans="1:5" x14ac:dyDescent="0.25">
      <c r="A9" s="7">
        <v>2004</v>
      </c>
      <c r="B9" s="6">
        <v>530000</v>
      </c>
      <c r="C9" s="6">
        <v>55899</v>
      </c>
      <c r="D9" s="6">
        <f t="shared" si="0"/>
        <v>474101</v>
      </c>
    </row>
    <row r="10" spans="1:5" x14ac:dyDescent="0.25">
      <c r="A10" s="7">
        <v>2005</v>
      </c>
      <c r="B10" s="6">
        <v>480000</v>
      </c>
      <c r="C10" s="6">
        <v>50899</v>
      </c>
      <c r="D10" s="6">
        <f t="shared" si="0"/>
        <v>429101</v>
      </c>
    </row>
    <row r="11" spans="1:5" x14ac:dyDescent="0.25">
      <c r="A11" s="7">
        <v>2006</v>
      </c>
      <c r="B11" s="6">
        <v>430000</v>
      </c>
      <c r="C11" s="6">
        <v>45899</v>
      </c>
      <c r="D11" s="6">
        <f t="shared" si="0"/>
        <v>384101</v>
      </c>
    </row>
    <row r="14" spans="1:5" x14ac:dyDescent="0.25">
      <c r="A14" s="5" t="s">
        <v>99</v>
      </c>
    </row>
    <row r="15" spans="1:5" x14ac:dyDescent="0.25">
      <c r="A15" s="6" t="s">
        <v>100</v>
      </c>
      <c r="B15" s="6" t="s">
        <v>101</v>
      </c>
      <c r="C15" s="6" t="s">
        <v>102</v>
      </c>
      <c r="D15" s="6"/>
      <c r="E15" s="6"/>
    </row>
    <row r="16" spans="1:5" x14ac:dyDescent="0.25">
      <c r="A16" s="6" t="s">
        <v>103</v>
      </c>
      <c r="B16" s="8">
        <v>100</v>
      </c>
      <c r="C16" s="6"/>
      <c r="D16" s="6"/>
      <c r="E16" s="6"/>
    </row>
    <row r="17" spans="1:6" x14ac:dyDescent="0.25">
      <c r="A17" s="9" t="s">
        <v>104</v>
      </c>
      <c r="B17" s="6">
        <v>95</v>
      </c>
      <c r="C17" s="9">
        <f t="shared" ref="C17:C22" si="1">B17/$B$16</f>
        <v>0.95</v>
      </c>
      <c r="D17" s="6"/>
      <c r="E17" s="6"/>
    </row>
    <row r="18" spans="1:6" x14ac:dyDescent="0.25">
      <c r="A18" s="6" t="s">
        <v>105</v>
      </c>
      <c r="B18" s="6">
        <v>85</v>
      </c>
      <c r="C18" s="9">
        <f t="shared" si="1"/>
        <v>0.85</v>
      </c>
      <c r="D18" s="6"/>
      <c r="E18" s="6"/>
    </row>
    <row r="19" spans="1:6" x14ac:dyDescent="0.25">
      <c r="A19" s="6" t="s">
        <v>106</v>
      </c>
      <c r="B19" s="6">
        <v>67</v>
      </c>
      <c r="C19" s="9">
        <f t="shared" si="1"/>
        <v>0.67</v>
      </c>
      <c r="D19" s="6"/>
      <c r="E19" s="6"/>
    </row>
    <row r="20" spans="1:6" x14ac:dyDescent="0.25">
      <c r="A20" s="6" t="s">
        <v>107</v>
      </c>
      <c r="B20" s="6">
        <v>58</v>
      </c>
      <c r="C20" s="9">
        <f t="shared" si="1"/>
        <v>0.57999999999999996</v>
      </c>
      <c r="D20" s="6"/>
      <c r="E20" s="6"/>
    </row>
    <row r="21" spans="1:6" x14ac:dyDescent="0.25">
      <c r="A21" s="6" t="s">
        <v>108</v>
      </c>
      <c r="B21" s="6">
        <v>46</v>
      </c>
      <c r="C21" s="9">
        <f t="shared" si="1"/>
        <v>0.46</v>
      </c>
      <c r="D21" s="6"/>
      <c r="E21" s="6"/>
    </row>
    <row r="22" spans="1:6" x14ac:dyDescent="0.25">
      <c r="A22" s="6" t="s">
        <v>109</v>
      </c>
      <c r="B22" s="6">
        <v>76</v>
      </c>
      <c r="C22" s="9">
        <f t="shared" si="1"/>
        <v>0.76</v>
      </c>
      <c r="D22" s="6"/>
      <c r="E22" s="6"/>
    </row>
    <row r="26" spans="1:6" x14ac:dyDescent="0.25">
      <c r="A26" s="5" t="s">
        <v>110</v>
      </c>
    </row>
    <row r="27" spans="1:6" x14ac:dyDescent="0.25">
      <c r="A27" s="78" t="s">
        <v>111</v>
      </c>
      <c r="B27" s="79"/>
      <c r="C27" s="79"/>
      <c r="D27" s="79"/>
      <c r="E27" s="79"/>
      <c r="F27" s="80"/>
    </row>
    <row r="28" spans="1:6" x14ac:dyDescent="0.25">
      <c r="A28" s="6"/>
      <c r="B28" s="7">
        <v>1</v>
      </c>
      <c r="C28" s="7">
        <v>2</v>
      </c>
      <c r="D28" s="7">
        <v>3</v>
      </c>
      <c r="E28" s="7">
        <v>4</v>
      </c>
      <c r="F28" s="7">
        <v>5</v>
      </c>
    </row>
    <row r="29" spans="1:6" x14ac:dyDescent="0.25">
      <c r="A29" s="7">
        <v>2</v>
      </c>
      <c r="B29" s="6">
        <f>B$28*$A29</f>
        <v>2</v>
      </c>
      <c r="C29" s="6">
        <f t="shared" ref="C29:F33" si="2">C$28*$A29</f>
        <v>4</v>
      </c>
      <c r="D29" s="6">
        <f t="shared" si="2"/>
        <v>6</v>
      </c>
      <c r="E29" s="6">
        <f t="shared" si="2"/>
        <v>8</v>
      </c>
      <c r="F29" s="6">
        <f t="shared" si="2"/>
        <v>10</v>
      </c>
    </row>
    <row r="30" spans="1:6" x14ac:dyDescent="0.25">
      <c r="A30" s="7">
        <v>4</v>
      </c>
      <c r="B30" s="6">
        <f>B$28*$A30</f>
        <v>4</v>
      </c>
      <c r="C30" s="6">
        <f t="shared" si="2"/>
        <v>8</v>
      </c>
      <c r="D30" s="6">
        <f t="shared" si="2"/>
        <v>12</v>
      </c>
      <c r="E30" s="6">
        <f t="shared" si="2"/>
        <v>16</v>
      </c>
      <c r="F30" s="6">
        <f t="shared" si="2"/>
        <v>20</v>
      </c>
    </row>
    <row r="31" spans="1:6" x14ac:dyDescent="0.25">
      <c r="A31" s="7">
        <v>6</v>
      </c>
      <c r="B31" s="6">
        <f>B$28*$A31</f>
        <v>6</v>
      </c>
      <c r="C31" s="6">
        <f t="shared" si="2"/>
        <v>12</v>
      </c>
      <c r="D31" s="6">
        <f t="shared" si="2"/>
        <v>18</v>
      </c>
      <c r="E31" s="6">
        <f t="shared" si="2"/>
        <v>24</v>
      </c>
      <c r="F31" s="6">
        <f t="shared" si="2"/>
        <v>30</v>
      </c>
    </row>
    <row r="32" spans="1:6" x14ac:dyDescent="0.25">
      <c r="A32" s="7">
        <v>8</v>
      </c>
      <c r="B32" s="6">
        <f>B$28*$A32</f>
        <v>8</v>
      </c>
      <c r="C32" s="6">
        <f t="shared" si="2"/>
        <v>16</v>
      </c>
      <c r="D32" s="6">
        <f t="shared" si="2"/>
        <v>24</v>
      </c>
      <c r="E32" s="6">
        <f t="shared" si="2"/>
        <v>32</v>
      </c>
      <c r="F32" s="6">
        <f t="shared" si="2"/>
        <v>40</v>
      </c>
    </row>
    <row r="33" spans="1:6" x14ac:dyDescent="0.25">
      <c r="A33" s="7">
        <v>10</v>
      </c>
      <c r="B33" s="6">
        <f>B$28*$A33</f>
        <v>10</v>
      </c>
      <c r="C33" s="6">
        <f t="shared" si="2"/>
        <v>20</v>
      </c>
      <c r="D33" s="6">
        <f t="shared" si="2"/>
        <v>30</v>
      </c>
      <c r="E33" s="6">
        <f t="shared" si="2"/>
        <v>40</v>
      </c>
      <c r="F33" s="6">
        <f t="shared" si="2"/>
        <v>50</v>
      </c>
    </row>
  </sheetData>
  <mergeCells count="1">
    <mergeCell ref="A27:F27"/>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16"/>
  <sheetViews>
    <sheetView zoomScale="120" zoomScaleNormal="120" workbookViewId="0">
      <selection activeCell="A16" sqref="A16"/>
    </sheetView>
  </sheetViews>
  <sheetFormatPr defaultRowHeight="15" x14ac:dyDescent="0.25"/>
  <cols>
    <col min="1" max="1" width="13.7109375" bestFit="1" customWidth="1"/>
    <col min="2" max="2" width="7.7109375" bestFit="1" customWidth="1"/>
    <col min="3" max="3" width="10.28515625" customWidth="1"/>
    <col min="4" max="4" width="7.140625" customWidth="1"/>
    <col min="5" max="5" width="27.140625" bestFit="1" customWidth="1"/>
    <col min="6" max="6" width="13.28515625" bestFit="1" customWidth="1"/>
  </cols>
  <sheetData>
    <row r="1" spans="1:6" x14ac:dyDescent="0.25">
      <c r="A1" s="6" t="s">
        <v>154</v>
      </c>
      <c r="B1" s="6" t="s">
        <v>155</v>
      </c>
      <c r="C1" s="6" t="s">
        <v>156</v>
      </c>
      <c r="D1" s="6" t="s">
        <v>160</v>
      </c>
      <c r="E1" s="6" t="s">
        <v>157</v>
      </c>
      <c r="F1" s="6" t="s">
        <v>158</v>
      </c>
    </row>
    <row r="2" spans="1:6" x14ac:dyDescent="0.25">
      <c r="A2" s="6">
        <v>200000</v>
      </c>
      <c r="B2" s="6" t="s">
        <v>159</v>
      </c>
      <c r="C2" s="6"/>
      <c r="D2" s="6" t="s">
        <v>161</v>
      </c>
      <c r="E2" s="6" t="s">
        <v>163</v>
      </c>
      <c r="F2" s="6"/>
    </row>
    <row r="3" spans="1:6" x14ac:dyDescent="0.25">
      <c r="A3" s="6"/>
      <c r="B3" s="6" t="s">
        <v>104</v>
      </c>
      <c r="C3" s="10">
        <v>45644</v>
      </c>
      <c r="D3" s="6" t="s">
        <v>162</v>
      </c>
      <c r="E3" s="6" t="s">
        <v>164</v>
      </c>
      <c r="F3" s="6"/>
    </row>
    <row r="4" spans="1:6" x14ac:dyDescent="0.25">
      <c r="A4" s="6">
        <v>560000</v>
      </c>
      <c r="B4" s="6"/>
      <c r="C4" s="6"/>
      <c r="D4" s="6"/>
      <c r="E4" s="6"/>
      <c r="F4" s="6"/>
    </row>
    <row r="5" spans="1:6" x14ac:dyDescent="0.25">
      <c r="A5" s="6"/>
      <c r="B5" s="6"/>
      <c r="C5" s="6"/>
      <c r="D5" s="6"/>
      <c r="E5" s="6"/>
      <c r="F5" s="6"/>
    </row>
    <row r="6" spans="1:6" x14ac:dyDescent="0.25">
      <c r="A6" s="6">
        <v>2000000</v>
      </c>
      <c r="B6" s="6"/>
      <c r="C6" s="6"/>
      <c r="D6" s="6"/>
      <c r="E6" s="6"/>
      <c r="F6" s="6"/>
    </row>
    <row r="7" spans="1:6" x14ac:dyDescent="0.25">
      <c r="A7" s="6"/>
      <c r="B7" s="6"/>
      <c r="C7" s="6"/>
      <c r="D7" s="6"/>
      <c r="E7" s="6"/>
      <c r="F7" s="6"/>
    </row>
    <row r="8" spans="1:6" x14ac:dyDescent="0.25">
      <c r="A8" s="6"/>
      <c r="B8" s="6"/>
      <c r="C8" s="6"/>
      <c r="D8" s="6"/>
      <c r="E8" s="6"/>
      <c r="F8" s="6"/>
    </row>
    <row r="9" spans="1:6" x14ac:dyDescent="0.25">
      <c r="A9" s="6">
        <v>23</v>
      </c>
      <c r="B9" s="6"/>
      <c r="C9" s="6"/>
      <c r="D9" s="6"/>
      <c r="E9" s="6"/>
      <c r="F9" s="6"/>
    </row>
    <row r="10" spans="1:6" x14ac:dyDescent="0.25">
      <c r="A10" s="6"/>
      <c r="B10" s="6"/>
      <c r="C10" s="6"/>
      <c r="D10" s="6"/>
      <c r="E10" s="6"/>
      <c r="F10" s="6"/>
    </row>
    <row r="11" spans="1:6" x14ac:dyDescent="0.25">
      <c r="A11" s="6">
        <v>34</v>
      </c>
      <c r="B11" s="6"/>
      <c r="C11" s="6"/>
      <c r="D11" s="6"/>
      <c r="E11" s="6"/>
      <c r="F11" s="6"/>
    </row>
    <row r="12" spans="1:6" x14ac:dyDescent="0.25">
      <c r="A12" s="6">
        <v>12</v>
      </c>
      <c r="B12" s="6"/>
      <c r="C12" s="6"/>
      <c r="D12" s="6"/>
      <c r="E12" s="6"/>
      <c r="F12" s="6"/>
    </row>
    <row r="13" spans="1:6" x14ac:dyDescent="0.25">
      <c r="A13" s="6"/>
      <c r="B13" s="6"/>
      <c r="C13" s="6"/>
      <c r="D13" s="6"/>
      <c r="E13" s="6"/>
      <c r="F13" s="6"/>
    </row>
    <row r="14" spans="1:6" x14ac:dyDescent="0.25">
      <c r="A14" s="6"/>
      <c r="B14" s="6"/>
      <c r="C14" s="6"/>
      <c r="D14" s="6"/>
      <c r="E14" s="6"/>
      <c r="F14" s="6"/>
    </row>
    <row r="15" spans="1:6" x14ac:dyDescent="0.25">
      <c r="A15" s="6"/>
      <c r="B15" s="6"/>
      <c r="C15" s="6"/>
      <c r="D15" s="6"/>
      <c r="E15" s="6"/>
      <c r="F15" s="6"/>
    </row>
    <row r="16" spans="1:6" x14ac:dyDescent="0.25">
      <c r="A16" s="6"/>
      <c r="B16" s="6"/>
      <c r="C16" s="6"/>
      <c r="D16" s="6"/>
      <c r="E16" s="6"/>
      <c r="F16" s="6"/>
    </row>
  </sheetData>
  <dataValidations count="4">
    <dataValidation type="textLength" operator="equal" allowBlank="1" showInputMessage="1" showErrorMessage="1" sqref="B2:B16" xr:uid="{00000000-0002-0000-0400-000000000000}">
      <formula1>7</formula1>
    </dataValidation>
    <dataValidation type="date" allowBlank="1" showInputMessage="1" showErrorMessage="1" sqref="C2:C16" xr:uid="{00000000-0002-0000-0400-000001000000}">
      <formula1>45627</formula1>
      <formula2>45657</formula2>
    </dataValidation>
    <dataValidation type="list" allowBlank="1" showInputMessage="1" showErrorMessage="1" sqref="D2:D16" xr:uid="{00000000-0002-0000-0400-000002000000}">
      <formula1>"Male,Female"</formula1>
    </dataValidation>
    <dataValidation type="list" allowBlank="1" showInputMessage="1" showErrorMessage="1" sqref="E2:E16" xr:uid="{00000000-0002-0000-0400-000003000000}">
      <formula1>#REF!</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heetPr>
  <dimension ref="B1:G13"/>
  <sheetViews>
    <sheetView showGridLines="0" workbookViewId="0">
      <selection activeCell="J6" sqref="J6"/>
    </sheetView>
  </sheetViews>
  <sheetFormatPr defaultRowHeight="15" outlineLevelRow="1" outlineLevelCol="1" x14ac:dyDescent="0.25"/>
  <cols>
    <col min="3" max="3" width="6.140625" customWidth="1"/>
    <col min="4" max="7" width="13.140625" bestFit="1" customWidth="1" outlineLevel="1"/>
  </cols>
  <sheetData>
    <row r="1" spans="2:7" ht="15.75" thickBot="1" x14ac:dyDescent="0.3"/>
    <row r="2" spans="2:7" ht="15.75" x14ac:dyDescent="0.25">
      <c r="B2" s="55" t="s">
        <v>511</v>
      </c>
      <c r="C2" s="55"/>
      <c r="D2" s="60"/>
      <c r="E2" s="60"/>
      <c r="F2" s="60"/>
      <c r="G2" s="60"/>
    </row>
    <row r="3" spans="2:7" ht="15.75" collapsed="1" x14ac:dyDescent="0.25">
      <c r="B3" s="54"/>
      <c r="C3" s="54"/>
      <c r="D3" s="61" t="s">
        <v>513</v>
      </c>
      <c r="E3" s="61" t="s">
        <v>507</v>
      </c>
      <c r="F3" s="61" t="s">
        <v>509</v>
      </c>
      <c r="G3" s="61" t="s">
        <v>510</v>
      </c>
    </row>
    <row r="4" spans="2:7" ht="22.5" hidden="1" outlineLevel="1" x14ac:dyDescent="0.25">
      <c r="B4" s="57"/>
      <c r="C4" s="57"/>
      <c r="D4" s="51"/>
      <c r="E4" s="64" t="s">
        <v>508</v>
      </c>
      <c r="F4" s="64" t="s">
        <v>508</v>
      </c>
      <c r="G4" s="64" t="s">
        <v>508</v>
      </c>
    </row>
    <row r="5" spans="2:7" x14ac:dyDescent="0.25">
      <c r="B5" s="58" t="s">
        <v>512</v>
      </c>
      <c r="C5" s="58"/>
      <c r="D5" s="56"/>
      <c r="E5" s="56"/>
      <c r="F5" s="56"/>
      <c r="G5" s="56"/>
    </row>
    <row r="6" spans="2:7" outlineLevel="1" x14ac:dyDescent="0.25">
      <c r="B6" s="57"/>
      <c r="C6" s="57" t="s">
        <v>503</v>
      </c>
      <c r="D6" s="51">
        <v>100000</v>
      </c>
      <c r="E6" s="62">
        <v>100000</v>
      </c>
      <c r="F6" s="62">
        <v>100000</v>
      </c>
      <c r="G6" s="62">
        <v>100000</v>
      </c>
    </row>
    <row r="7" spans="2:7" outlineLevel="1" x14ac:dyDescent="0.25">
      <c r="B7" s="57"/>
      <c r="C7" s="57" t="s">
        <v>504</v>
      </c>
      <c r="D7" s="52">
        <v>0.09</v>
      </c>
      <c r="E7" s="63">
        <v>0.05</v>
      </c>
      <c r="F7" s="63">
        <v>0.08</v>
      </c>
      <c r="G7" s="63">
        <v>0.09</v>
      </c>
    </row>
    <row r="8" spans="2:7" outlineLevel="1" x14ac:dyDescent="0.25">
      <c r="B8" s="57"/>
      <c r="C8" s="57" t="s">
        <v>505</v>
      </c>
      <c r="D8" s="51">
        <v>1</v>
      </c>
      <c r="E8" s="62">
        <v>1</v>
      </c>
      <c r="F8" s="62">
        <v>1</v>
      </c>
      <c r="G8" s="62">
        <v>1</v>
      </c>
    </row>
    <row r="9" spans="2:7" x14ac:dyDescent="0.25">
      <c r="B9" s="58" t="s">
        <v>514</v>
      </c>
      <c r="C9" s="58"/>
      <c r="D9" s="56"/>
      <c r="E9" s="56"/>
      <c r="F9" s="56"/>
      <c r="G9" s="56"/>
    </row>
    <row r="10" spans="2:7" ht="15.75" outlineLevel="1" thickBot="1" x14ac:dyDescent="0.3">
      <c r="B10" s="59"/>
      <c r="C10" s="59" t="s">
        <v>506</v>
      </c>
      <c r="D10" s="53">
        <v>8745.1476769921392</v>
      </c>
      <c r="E10" s="53">
        <v>8560.7481788467103</v>
      </c>
      <c r="F10" s="53">
        <v>8698.8429085421103</v>
      </c>
      <c r="G10" s="53">
        <v>8745.1476769921392</v>
      </c>
    </row>
    <row r="11" spans="2:7" x14ac:dyDescent="0.25">
      <c r="B11" t="s">
        <v>515</v>
      </c>
    </row>
    <row r="12" spans="2:7" x14ac:dyDescent="0.25">
      <c r="B12" t="s">
        <v>516</v>
      </c>
    </row>
    <row r="13" spans="2:7" x14ac:dyDescent="0.25">
      <c r="B13" t="s">
        <v>517</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17"/>
  <sheetViews>
    <sheetView workbookViewId="0">
      <selection activeCell="G9" sqref="G9 G10 G11 G12 G13"/>
    </sheetView>
  </sheetViews>
  <sheetFormatPr defaultRowHeight="15" x14ac:dyDescent="0.25"/>
  <cols>
    <col min="1" max="1" width="9.85546875" bestFit="1" customWidth="1"/>
    <col min="2" max="2" width="9.7109375" bestFit="1" customWidth="1"/>
    <col min="3" max="3" width="12.7109375" bestFit="1" customWidth="1"/>
    <col min="4" max="4" width="10.42578125" bestFit="1" customWidth="1"/>
    <col min="6" max="6" width="4.5703125" bestFit="1" customWidth="1"/>
    <col min="7" max="7" width="9.7109375" bestFit="1" customWidth="1"/>
  </cols>
  <sheetData>
    <row r="1" spans="1:7" x14ac:dyDescent="0.25">
      <c r="A1" s="11" t="s">
        <v>165</v>
      </c>
      <c r="B1" s="11" t="s">
        <v>166</v>
      </c>
      <c r="C1" s="11" t="s">
        <v>167</v>
      </c>
      <c r="D1" s="11" t="s">
        <v>168</v>
      </c>
    </row>
    <row r="2" spans="1:7" x14ac:dyDescent="0.25">
      <c r="A2" s="6" t="s">
        <v>169</v>
      </c>
      <c r="B2" s="6" t="s">
        <v>170</v>
      </c>
      <c r="C2" s="7">
        <v>484</v>
      </c>
      <c r="D2" s="7">
        <v>15972</v>
      </c>
    </row>
    <row r="3" spans="1:7" x14ac:dyDescent="0.25">
      <c r="A3" s="6" t="s">
        <v>171</v>
      </c>
      <c r="B3" s="6" t="s">
        <v>172</v>
      </c>
      <c r="C3" s="7">
        <v>473</v>
      </c>
      <c r="D3" s="7">
        <v>15609</v>
      </c>
    </row>
    <row r="4" spans="1:7" x14ac:dyDescent="0.25">
      <c r="A4" s="6" t="s">
        <v>169</v>
      </c>
      <c r="B4" s="6" t="s">
        <v>173</v>
      </c>
      <c r="C4" s="7">
        <v>460</v>
      </c>
      <c r="D4" s="7">
        <v>15180</v>
      </c>
    </row>
    <row r="5" spans="1:7" x14ac:dyDescent="0.25">
      <c r="A5" s="6" t="s">
        <v>174</v>
      </c>
      <c r="B5" s="6" t="s">
        <v>172</v>
      </c>
      <c r="C5" s="7">
        <v>468</v>
      </c>
      <c r="D5" s="7">
        <v>15444</v>
      </c>
    </row>
    <row r="6" spans="1:7" x14ac:dyDescent="0.25">
      <c r="A6" s="6" t="s">
        <v>171</v>
      </c>
      <c r="B6" s="6" t="s">
        <v>175</v>
      </c>
      <c r="C6" s="7">
        <v>136</v>
      </c>
      <c r="D6" s="7">
        <v>4488</v>
      </c>
    </row>
    <row r="7" spans="1:7" x14ac:dyDescent="0.25">
      <c r="A7" s="6" t="s">
        <v>169</v>
      </c>
      <c r="B7" s="6" t="s">
        <v>176</v>
      </c>
      <c r="C7" s="7">
        <v>301</v>
      </c>
      <c r="D7" s="7">
        <v>9933</v>
      </c>
      <c r="G7" s="49"/>
    </row>
    <row r="8" spans="1:7" x14ac:dyDescent="0.25">
      <c r="A8" s="6" t="s">
        <v>174</v>
      </c>
      <c r="B8" s="6" t="s">
        <v>170</v>
      </c>
      <c r="C8" s="7">
        <v>170</v>
      </c>
      <c r="D8" s="7">
        <v>5610</v>
      </c>
      <c r="G8" s="49">
        <f>C17</f>
        <v>8745.1476769921428</v>
      </c>
    </row>
    <row r="9" spans="1:7" x14ac:dyDescent="0.25">
      <c r="A9" s="6" t="s">
        <v>177</v>
      </c>
      <c r="B9" s="6" t="s">
        <v>175</v>
      </c>
      <c r="C9" s="7">
        <v>448</v>
      </c>
      <c r="D9" s="7">
        <v>14784</v>
      </c>
      <c r="F9" s="48">
        <v>0.01</v>
      </c>
      <c r="G9">
        <f t="dataTable" ref="G9:G13" dt2D="1" dtr="1" r1="C14" r2="C15" ca="1"/>
        <v>0</v>
      </c>
    </row>
    <row r="10" spans="1:7" x14ac:dyDescent="0.25">
      <c r="A10" s="6" t="s">
        <v>169</v>
      </c>
      <c r="B10" s="6" t="s">
        <v>172</v>
      </c>
      <c r="C10" s="7">
        <v>225</v>
      </c>
      <c r="D10" s="7">
        <v>7425</v>
      </c>
      <c r="F10" s="48">
        <v>0.02</v>
      </c>
      <c r="G10">
        <v>0</v>
      </c>
    </row>
    <row r="11" spans="1:7" x14ac:dyDescent="0.25">
      <c r="A11" s="6" t="s">
        <v>177</v>
      </c>
      <c r="B11" s="6" t="s">
        <v>170</v>
      </c>
      <c r="C11" s="7">
        <v>430</v>
      </c>
      <c r="D11" s="7">
        <v>14190</v>
      </c>
      <c r="F11" s="48">
        <v>0.03</v>
      </c>
      <c r="G11">
        <v>0</v>
      </c>
    </row>
    <row r="12" spans="1:7" x14ac:dyDescent="0.25">
      <c r="F12" s="48">
        <v>0.05</v>
      </c>
      <c r="G12">
        <v>0</v>
      </c>
    </row>
    <row r="13" spans="1:7" x14ac:dyDescent="0.25">
      <c r="F13" s="48">
        <v>0.1</v>
      </c>
      <c r="G13">
        <v>0</v>
      </c>
    </row>
    <row r="14" spans="1:7" x14ac:dyDescent="0.25">
      <c r="A14" t="s">
        <v>499</v>
      </c>
      <c r="B14">
        <v>100000</v>
      </c>
      <c r="C14" s="50">
        <v>100000</v>
      </c>
    </row>
    <row r="15" spans="1:7" x14ac:dyDescent="0.25">
      <c r="A15" t="s">
        <v>500</v>
      </c>
      <c r="B15" s="48">
        <v>0.02</v>
      </c>
      <c r="C15" s="48">
        <v>0.09</v>
      </c>
    </row>
    <row r="16" spans="1:7" x14ac:dyDescent="0.25">
      <c r="A16" t="s">
        <v>501</v>
      </c>
      <c r="B16">
        <v>2</v>
      </c>
      <c r="C16">
        <v>1</v>
      </c>
    </row>
    <row r="17" spans="1:3" x14ac:dyDescent="0.25">
      <c r="A17" t="s">
        <v>502</v>
      </c>
      <c r="B17" s="49">
        <f>PMT(B15/12,B16*12,-B14)</f>
        <v>4254.0263368480228</v>
      </c>
      <c r="C17" s="49">
        <f>PMT(C15/12,C16*12,-C14)</f>
        <v>8745.1476769921428</v>
      </c>
    </row>
  </sheetData>
  <scenarios current="0" show="2" sqref="C17">
    <scenario name="current" locked="1" count="3" user="Admin" comment="Created by Admin on 07-01-2025">
      <inputCells r="C14" val="100000"/>
      <inputCells r="C15" val="0.05" numFmtId="9"/>
      <inputCells r="C16" val="1"/>
    </scenario>
    <scenario name="s1" locked="1" count="3" user="Admin" comment="Created by Admin on 07-01-2025">
      <inputCells r="C14" val="100000"/>
      <inputCells r="C15" val="0.08" numFmtId="9"/>
      <inputCells r="C16" val="1"/>
    </scenario>
    <scenario name="s2" locked="1" count="3" user="Admin" comment="Created by Admin on 07-01-2025">
      <inputCells r="C14" val="100000"/>
      <inputCells r="C15" val="0.09" numFmtId="9"/>
      <inputCells r="C16" val="1"/>
    </scenario>
  </scenario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3:F43"/>
  <sheetViews>
    <sheetView zoomScale="64" zoomScaleNormal="64" workbookViewId="0">
      <selection activeCell="M38" sqref="M38"/>
    </sheetView>
  </sheetViews>
  <sheetFormatPr defaultRowHeight="15" x14ac:dyDescent="0.25"/>
  <cols>
    <col min="1" max="1" width="23.140625" customWidth="1"/>
    <col min="2" max="2" width="22.42578125" bestFit="1" customWidth="1"/>
    <col min="3" max="3" width="16.28515625" bestFit="1" customWidth="1"/>
    <col min="4" max="4" width="12.7109375" customWidth="1"/>
    <col min="5" max="5" width="13.5703125" bestFit="1" customWidth="1"/>
    <col min="6" max="6" width="15.5703125" bestFit="1" customWidth="1"/>
  </cols>
  <sheetData>
    <row r="3" spans="1:2" x14ac:dyDescent="0.25">
      <c r="A3" s="28" t="s">
        <v>493</v>
      </c>
      <c r="B3" t="s">
        <v>495</v>
      </c>
    </row>
    <row r="4" spans="1:2" x14ac:dyDescent="0.25">
      <c r="A4" s="4" t="s">
        <v>187</v>
      </c>
      <c r="B4" s="29">
        <v>10535.570000000002</v>
      </c>
    </row>
    <row r="5" spans="1:2" x14ac:dyDescent="0.25">
      <c r="A5" s="4" t="s">
        <v>193</v>
      </c>
      <c r="B5" s="29">
        <v>17212.41</v>
      </c>
    </row>
    <row r="6" spans="1:2" x14ac:dyDescent="0.25">
      <c r="A6" s="4" t="s">
        <v>190</v>
      </c>
      <c r="B6" s="29">
        <v>3385.2999999999988</v>
      </c>
    </row>
    <row r="7" spans="1:2" x14ac:dyDescent="0.25">
      <c r="A7" s="4" t="s">
        <v>211</v>
      </c>
      <c r="B7" s="29">
        <v>2237.67</v>
      </c>
    </row>
    <row r="8" spans="1:2" x14ac:dyDescent="0.25">
      <c r="A8" s="4" t="s">
        <v>494</v>
      </c>
      <c r="B8" s="29">
        <v>33370.950000000004</v>
      </c>
    </row>
    <row r="17" spans="1:2" x14ac:dyDescent="0.25">
      <c r="A17" s="28" t="s">
        <v>493</v>
      </c>
      <c r="B17" t="s">
        <v>495</v>
      </c>
    </row>
    <row r="18" spans="1:2" x14ac:dyDescent="0.25">
      <c r="A18" s="4" t="s">
        <v>175</v>
      </c>
      <c r="B18" s="29">
        <v>21569.729999999985</v>
      </c>
    </row>
    <row r="19" spans="1:2" x14ac:dyDescent="0.25">
      <c r="A19" s="4" t="s">
        <v>172</v>
      </c>
      <c r="B19" s="29">
        <v>11801.219999999998</v>
      </c>
    </row>
    <row r="20" spans="1:2" x14ac:dyDescent="0.25">
      <c r="A20" s="4" t="s">
        <v>494</v>
      </c>
      <c r="B20" s="29">
        <v>33370.949999999983</v>
      </c>
    </row>
    <row r="32" spans="1:2" x14ac:dyDescent="0.25">
      <c r="A32" s="28" t="s">
        <v>495</v>
      </c>
      <c r="B32" s="28" t="s">
        <v>496</v>
      </c>
    </row>
    <row r="33" spans="1:6" x14ac:dyDescent="0.25">
      <c r="A33" s="28" t="s">
        <v>493</v>
      </c>
      <c r="B33" t="s">
        <v>186</v>
      </c>
      <c r="C33" t="s">
        <v>288</v>
      </c>
      <c r="D33" t="s">
        <v>344</v>
      </c>
      <c r="E33" t="s">
        <v>407</v>
      </c>
      <c r="F33" t="s">
        <v>494</v>
      </c>
    </row>
    <row r="34" spans="1:6" x14ac:dyDescent="0.25">
      <c r="A34" s="4" t="s">
        <v>194</v>
      </c>
      <c r="B34" s="29">
        <v>1918.4</v>
      </c>
      <c r="C34" s="29">
        <v>403.30000000000007</v>
      </c>
      <c r="D34" s="29">
        <v>2025.2200000000003</v>
      </c>
      <c r="E34" s="29">
        <v>983.18000000000006</v>
      </c>
      <c r="F34" s="29">
        <v>5330.1</v>
      </c>
    </row>
    <row r="35" spans="1:6" x14ac:dyDescent="0.25">
      <c r="A35" s="4" t="s">
        <v>240</v>
      </c>
      <c r="B35" s="29">
        <v>179.32999999999998</v>
      </c>
      <c r="C35" s="29"/>
      <c r="D35" s="29"/>
      <c r="E35" s="29"/>
      <c r="F35" s="29">
        <v>179.32999999999998</v>
      </c>
    </row>
    <row r="36" spans="1:6" x14ac:dyDescent="0.25">
      <c r="A36" s="4" t="s">
        <v>207</v>
      </c>
      <c r="B36" s="29">
        <v>873.29000000000008</v>
      </c>
      <c r="C36" s="29">
        <v>652.63</v>
      </c>
      <c r="D36" s="29">
        <v>1052.81</v>
      </c>
      <c r="E36" s="29">
        <v>366.52</v>
      </c>
      <c r="F36" s="29">
        <v>2945.25</v>
      </c>
    </row>
    <row r="37" spans="1:6" x14ac:dyDescent="0.25">
      <c r="A37" s="4" t="s">
        <v>188</v>
      </c>
      <c r="B37" s="29">
        <v>2267.3700000000003</v>
      </c>
      <c r="C37" s="29">
        <v>2233.7399999999998</v>
      </c>
      <c r="D37" s="29">
        <v>1982.4</v>
      </c>
      <c r="E37" s="29">
        <v>927.4799999999999</v>
      </c>
      <c r="F37" s="29">
        <v>7410.99</v>
      </c>
    </row>
    <row r="38" spans="1:6" x14ac:dyDescent="0.25">
      <c r="A38" s="4" t="s">
        <v>199</v>
      </c>
      <c r="B38" s="29">
        <v>1200.54</v>
      </c>
      <c r="C38" s="29">
        <v>1565.1900000000003</v>
      </c>
      <c r="D38" s="29">
        <v>878.89999999999986</v>
      </c>
      <c r="E38" s="29">
        <v>927.52</v>
      </c>
      <c r="F38" s="29">
        <v>4572.1499999999996</v>
      </c>
    </row>
    <row r="39" spans="1:6" x14ac:dyDescent="0.25">
      <c r="A39" s="4" t="s">
        <v>203</v>
      </c>
      <c r="B39" s="29">
        <v>3362.5600000000004</v>
      </c>
      <c r="C39" s="29">
        <v>2076.04</v>
      </c>
      <c r="D39" s="29">
        <v>1297.8799999999999</v>
      </c>
      <c r="E39" s="29">
        <v>573.67999999999995</v>
      </c>
      <c r="F39" s="29">
        <v>7310.1600000000008</v>
      </c>
    </row>
    <row r="40" spans="1:6" x14ac:dyDescent="0.25">
      <c r="A40" s="4" t="s">
        <v>212</v>
      </c>
      <c r="B40" s="29">
        <v>344.4</v>
      </c>
      <c r="C40" s="29">
        <v>609.84000000000015</v>
      </c>
      <c r="D40" s="29">
        <v>529.53</v>
      </c>
      <c r="E40" s="29">
        <v>168</v>
      </c>
      <c r="F40" s="29">
        <v>1651.77</v>
      </c>
    </row>
    <row r="41" spans="1:6" x14ac:dyDescent="0.25">
      <c r="A41" s="4" t="s">
        <v>230</v>
      </c>
      <c r="B41" s="29">
        <v>585.9</v>
      </c>
      <c r="C41" s="29"/>
      <c r="D41" s="29"/>
      <c r="E41" s="29"/>
      <c r="F41" s="29">
        <v>585.9</v>
      </c>
    </row>
    <row r="42" spans="1:6" x14ac:dyDescent="0.25">
      <c r="A42" s="4" t="s">
        <v>191</v>
      </c>
      <c r="B42" s="29">
        <v>2579.1099999999992</v>
      </c>
      <c r="C42" s="29">
        <v>146.58000000000001</v>
      </c>
      <c r="D42" s="29">
        <v>492.09</v>
      </c>
      <c r="E42" s="29">
        <v>167.51999999999998</v>
      </c>
      <c r="F42" s="29">
        <v>3385.2999999999993</v>
      </c>
    </row>
    <row r="43" spans="1:6" x14ac:dyDescent="0.25">
      <c r="A43" s="4" t="s">
        <v>494</v>
      </c>
      <c r="B43" s="29">
        <v>13310.9</v>
      </c>
      <c r="C43" s="29">
        <v>7687.3200000000006</v>
      </c>
      <c r="D43" s="29">
        <v>8258.83</v>
      </c>
      <c r="E43" s="29">
        <v>4113.8999999999996</v>
      </c>
      <c r="F43" s="29">
        <v>33370.949999999997</v>
      </c>
    </row>
  </sheetData>
  <pageMargins left="0.7" right="0.7" top="0.75" bottom="0.75" header="0.3" footer="0.3"/>
  <drawing r:id="rId4"/>
  <extLst>
    <ext xmlns:x14="http://schemas.microsoft.com/office/spreadsheetml/2009/9/main" uri="{A8765BA9-456A-4dab-B4F3-ACF838C121DE}">
      <x14:slicerList>
        <x14:slicer r:id="rId5"/>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3:B6"/>
  <sheetViews>
    <sheetView workbookViewId="0">
      <selection activeCell="A4" sqref="A4:A5"/>
      <pivotSelection pane="bottomRight" showHeader="1" axis="axisRow" activeRow="3" previousRow="3" click="1" r:id="rId1">
        <pivotArea dataOnly="0" labelOnly="1" fieldPosition="0">
          <references count="1">
            <reference field="2" count="0"/>
          </references>
        </pivotArea>
      </pivotSelection>
    </sheetView>
  </sheetViews>
  <sheetFormatPr defaultRowHeight="15" x14ac:dyDescent="0.25"/>
  <cols>
    <col min="1" max="1" width="13.140625" bestFit="1" customWidth="1"/>
    <col min="2" max="2" width="16.5703125" bestFit="1" customWidth="1"/>
  </cols>
  <sheetData>
    <row r="3" spans="1:2" x14ac:dyDescent="0.25">
      <c r="A3" s="28" t="s">
        <v>493</v>
      </c>
      <c r="B3" t="s">
        <v>495</v>
      </c>
    </row>
    <row r="4" spans="1:2" x14ac:dyDescent="0.25">
      <c r="A4" s="4" t="s">
        <v>175</v>
      </c>
      <c r="B4" s="29">
        <v>21569.729999999985</v>
      </c>
    </row>
    <row r="5" spans="1:2" x14ac:dyDescent="0.25">
      <c r="A5" s="4" t="s">
        <v>172</v>
      </c>
      <c r="B5" s="29">
        <v>11801.219999999998</v>
      </c>
    </row>
    <row r="6" spans="1:2" x14ac:dyDescent="0.25">
      <c r="A6" s="4" t="s">
        <v>494</v>
      </c>
      <c r="B6" s="29">
        <v>33370.949999999983</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3:F14"/>
  <sheetViews>
    <sheetView workbookViewId="0">
      <selection activeCell="A3" sqref="A3:F14"/>
    </sheetView>
  </sheetViews>
  <sheetFormatPr defaultRowHeight="15" x14ac:dyDescent="0.25"/>
  <cols>
    <col min="1" max="1" width="16.5703125" customWidth="1"/>
    <col min="2" max="2" width="16.28515625" bestFit="1" customWidth="1"/>
    <col min="3" max="3" width="11.42578125" bestFit="1" customWidth="1"/>
    <col min="4" max="4" width="9.5703125" customWidth="1"/>
    <col min="5" max="5" width="9.7109375" customWidth="1"/>
    <col min="6" max="6" width="11.28515625" customWidth="1"/>
    <col min="7" max="7" width="14.42578125" bestFit="1" customWidth="1"/>
    <col min="8" max="8" width="12.140625" bestFit="1" customWidth="1"/>
    <col min="9" max="9" width="8.140625" customWidth="1"/>
    <col min="10" max="10" width="13.5703125" bestFit="1" customWidth="1"/>
    <col min="11" max="11" width="11.28515625" bestFit="1" customWidth="1"/>
  </cols>
  <sheetData>
    <row r="3" spans="1:6" x14ac:dyDescent="0.25">
      <c r="A3" s="28" t="s">
        <v>495</v>
      </c>
      <c r="B3" s="28" t="s">
        <v>496</v>
      </c>
    </row>
    <row r="4" spans="1:6" x14ac:dyDescent="0.25">
      <c r="A4" s="28" t="s">
        <v>493</v>
      </c>
      <c r="B4" t="s">
        <v>186</v>
      </c>
      <c r="C4" t="s">
        <v>288</v>
      </c>
      <c r="D4" t="s">
        <v>344</v>
      </c>
      <c r="E4" t="s">
        <v>407</v>
      </c>
      <c r="F4" t="s">
        <v>494</v>
      </c>
    </row>
    <row r="5" spans="1:6" x14ac:dyDescent="0.25">
      <c r="A5" s="4" t="s">
        <v>194</v>
      </c>
      <c r="B5" s="29">
        <v>1918.4</v>
      </c>
      <c r="C5" s="29">
        <v>403.30000000000007</v>
      </c>
      <c r="D5" s="29">
        <v>2025.2200000000003</v>
      </c>
      <c r="E5" s="29">
        <v>983.18000000000006</v>
      </c>
      <c r="F5" s="29">
        <v>5330.1</v>
      </c>
    </row>
    <row r="6" spans="1:6" x14ac:dyDescent="0.25">
      <c r="A6" s="4" t="s">
        <v>240</v>
      </c>
      <c r="B6" s="29">
        <v>179.32999999999998</v>
      </c>
      <c r="C6" s="29"/>
      <c r="D6" s="29"/>
      <c r="E6" s="29"/>
      <c r="F6" s="29">
        <v>179.32999999999998</v>
      </c>
    </row>
    <row r="7" spans="1:6" x14ac:dyDescent="0.25">
      <c r="A7" s="4" t="s">
        <v>207</v>
      </c>
      <c r="B7" s="29">
        <v>873.29000000000008</v>
      </c>
      <c r="C7" s="29">
        <v>652.63</v>
      </c>
      <c r="D7" s="29">
        <v>1052.81</v>
      </c>
      <c r="E7" s="29">
        <v>366.52</v>
      </c>
      <c r="F7" s="29">
        <v>2945.25</v>
      </c>
    </row>
    <row r="8" spans="1:6" x14ac:dyDescent="0.25">
      <c r="A8" s="4" t="s">
        <v>188</v>
      </c>
      <c r="B8" s="29">
        <v>2267.3700000000003</v>
      </c>
      <c r="C8" s="29">
        <v>2233.7399999999998</v>
      </c>
      <c r="D8" s="29">
        <v>1982.4</v>
      </c>
      <c r="E8" s="29">
        <v>927.4799999999999</v>
      </c>
      <c r="F8" s="29">
        <v>7410.99</v>
      </c>
    </row>
    <row r="9" spans="1:6" x14ac:dyDescent="0.25">
      <c r="A9" s="4" t="s">
        <v>199</v>
      </c>
      <c r="B9" s="29">
        <v>1200.54</v>
      </c>
      <c r="C9" s="29">
        <v>1565.1900000000003</v>
      </c>
      <c r="D9" s="29">
        <v>878.89999999999986</v>
      </c>
      <c r="E9" s="29">
        <v>927.52</v>
      </c>
      <c r="F9" s="29">
        <v>4572.1499999999996</v>
      </c>
    </row>
    <row r="10" spans="1:6" x14ac:dyDescent="0.25">
      <c r="A10" s="4" t="s">
        <v>203</v>
      </c>
      <c r="B10" s="29">
        <v>3362.5600000000004</v>
      </c>
      <c r="C10" s="29">
        <v>2076.04</v>
      </c>
      <c r="D10" s="29">
        <v>1297.8799999999999</v>
      </c>
      <c r="E10" s="29">
        <v>573.67999999999995</v>
      </c>
      <c r="F10" s="29">
        <v>7310.1600000000008</v>
      </c>
    </row>
    <row r="11" spans="1:6" x14ac:dyDescent="0.25">
      <c r="A11" s="4" t="s">
        <v>212</v>
      </c>
      <c r="B11" s="29">
        <v>344.4</v>
      </c>
      <c r="C11" s="29">
        <v>609.84000000000015</v>
      </c>
      <c r="D11" s="29">
        <v>529.53</v>
      </c>
      <c r="E11" s="29">
        <v>168</v>
      </c>
      <c r="F11" s="29">
        <v>1651.77</v>
      </c>
    </row>
    <row r="12" spans="1:6" x14ac:dyDescent="0.25">
      <c r="A12" s="4" t="s">
        <v>230</v>
      </c>
      <c r="B12" s="29">
        <v>585.9</v>
      </c>
      <c r="C12" s="29"/>
      <c r="D12" s="29"/>
      <c r="E12" s="29"/>
      <c r="F12" s="29">
        <v>585.9</v>
      </c>
    </row>
    <row r="13" spans="1:6" x14ac:dyDescent="0.25">
      <c r="A13" s="4" t="s">
        <v>191</v>
      </c>
      <c r="B13" s="29">
        <v>2579.1099999999992</v>
      </c>
      <c r="C13" s="29">
        <v>146.58000000000001</v>
      </c>
      <c r="D13" s="29">
        <v>492.09</v>
      </c>
      <c r="E13" s="29">
        <v>167.51999999999998</v>
      </c>
      <c r="F13" s="29">
        <v>3385.2999999999993</v>
      </c>
    </row>
    <row r="14" spans="1:6" x14ac:dyDescent="0.25">
      <c r="A14" s="4" t="s">
        <v>494</v>
      </c>
      <c r="B14" s="29">
        <v>13310.9</v>
      </c>
      <c r="C14" s="29">
        <v>7687.3200000000006</v>
      </c>
      <c r="D14" s="29">
        <v>8258.83</v>
      </c>
      <c r="E14" s="29">
        <v>4113.8999999999996</v>
      </c>
      <c r="F14" s="29">
        <v>33370.949999999997</v>
      </c>
    </row>
  </sheetData>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3:F36"/>
  <sheetViews>
    <sheetView topLeftCell="A23" workbookViewId="0">
      <selection activeCell="N45" sqref="N45"/>
    </sheetView>
  </sheetViews>
  <sheetFormatPr defaultRowHeight="15" x14ac:dyDescent="0.25"/>
  <cols>
    <col min="1" max="1" width="16.5703125" bestFit="1" customWidth="1"/>
    <col min="2" max="2" width="16.28515625" bestFit="1" customWidth="1"/>
    <col min="3" max="3" width="11.42578125" bestFit="1" customWidth="1"/>
    <col min="4" max="4" width="9.5703125" customWidth="1"/>
    <col min="5" max="5" width="9.7109375" customWidth="1"/>
    <col min="6" max="6" width="11.28515625" customWidth="1"/>
    <col min="7" max="8" width="6" customWidth="1"/>
    <col min="9" max="9" width="3" customWidth="1"/>
    <col min="10" max="11" width="6" customWidth="1"/>
    <col min="12" max="12" width="5" customWidth="1"/>
    <col min="13" max="20" width="6" customWidth="1"/>
    <col min="21" max="21" width="5" customWidth="1"/>
    <col min="22" max="23" width="6" customWidth="1"/>
    <col min="24" max="24" width="5" customWidth="1"/>
    <col min="25" max="34" width="6" customWidth="1"/>
    <col min="35" max="35" width="5" customWidth="1"/>
    <col min="36" max="39" width="6" customWidth="1"/>
    <col min="40" max="40" width="5" customWidth="1"/>
    <col min="41" max="42" width="6" customWidth="1"/>
    <col min="43" max="43" width="5" customWidth="1"/>
    <col min="44" max="44" width="6" customWidth="1"/>
    <col min="45" max="46" width="5" customWidth="1"/>
    <col min="47" max="52" width="6" customWidth="1"/>
    <col min="53" max="53" width="5" customWidth="1"/>
    <col min="54" max="62" width="6" customWidth="1"/>
    <col min="63" max="63" width="5" customWidth="1"/>
    <col min="64" max="68" width="6" customWidth="1"/>
    <col min="69" max="69" width="5" customWidth="1"/>
    <col min="70" max="70" width="6" customWidth="1"/>
    <col min="71" max="71" width="5" customWidth="1"/>
    <col min="72" max="79" width="6" customWidth="1"/>
    <col min="80" max="80" width="5" customWidth="1"/>
    <col min="81" max="83" width="6" customWidth="1"/>
    <col min="84" max="84" width="5" customWidth="1"/>
    <col min="85" max="90" width="6" customWidth="1"/>
    <col min="91" max="93" width="7" customWidth="1"/>
    <col min="94" max="94" width="6" customWidth="1"/>
    <col min="95" max="104" width="7" customWidth="1"/>
    <col min="105" max="105" width="6" customWidth="1"/>
    <col min="106" max="120" width="7" customWidth="1"/>
    <col min="121" max="121" width="6" customWidth="1"/>
    <col min="122" max="126" width="7" customWidth="1"/>
    <col min="127" max="127" width="6" customWidth="1"/>
    <col min="128" max="134" width="7" customWidth="1"/>
    <col min="135" max="135" width="6" customWidth="1"/>
    <col min="136" max="139" width="7" customWidth="1"/>
    <col min="140" max="140" width="6" customWidth="1"/>
    <col min="141" max="146" width="7" customWidth="1"/>
    <col min="147" max="147" width="6" customWidth="1"/>
    <col min="148" max="148" width="7" customWidth="1"/>
    <col min="149" max="149" width="4" customWidth="1"/>
    <col min="150" max="153" width="7" customWidth="1"/>
    <col min="154" max="154" width="6" customWidth="1"/>
    <col min="155" max="158" width="7" customWidth="1"/>
    <col min="159" max="159" width="6" customWidth="1"/>
    <col min="160" max="161" width="7" customWidth="1"/>
    <col min="162" max="162" width="6" customWidth="1"/>
    <col min="163" max="167" width="7" customWidth="1"/>
    <col min="168" max="168" width="6" customWidth="1"/>
    <col min="169" max="169" width="7" customWidth="1"/>
    <col min="170" max="170" width="6" customWidth="1"/>
    <col min="171" max="175" width="7" customWidth="1"/>
    <col min="176" max="176" width="4" customWidth="1"/>
    <col min="177" max="179" width="7" customWidth="1"/>
    <col min="180" max="180" width="6" customWidth="1"/>
    <col min="181" max="181" width="4" customWidth="1"/>
    <col min="182" max="184" width="7" customWidth="1"/>
    <col min="185" max="185" width="6" customWidth="1"/>
    <col min="186" max="196" width="7" customWidth="1"/>
    <col min="197" max="197" width="11.28515625" customWidth="1"/>
    <col min="198" max="209" width="15.42578125" bestFit="1" customWidth="1"/>
    <col min="210" max="210" width="18.5703125" bestFit="1" customWidth="1"/>
    <col min="211" max="211" width="11.28515625" bestFit="1" customWidth="1"/>
  </cols>
  <sheetData>
    <row r="3" spans="1:2" x14ac:dyDescent="0.25">
      <c r="A3" s="28" t="s">
        <v>493</v>
      </c>
      <c r="B3" t="s">
        <v>495</v>
      </c>
    </row>
    <row r="4" spans="1:2" x14ac:dyDescent="0.25">
      <c r="A4" s="4" t="s">
        <v>194</v>
      </c>
      <c r="B4" s="29">
        <v>5330.0999999999985</v>
      </c>
    </row>
    <row r="5" spans="1:2" x14ac:dyDescent="0.25">
      <c r="A5" s="4" t="s">
        <v>240</v>
      </c>
      <c r="B5" s="29">
        <v>179.32999999999998</v>
      </c>
    </row>
    <row r="6" spans="1:2" x14ac:dyDescent="0.25">
      <c r="A6" s="4" t="s">
        <v>207</v>
      </c>
      <c r="B6" s="29">
        <v>2945.25</v>
      </c>
    </row>
    <row r="7" spans="1:2" x14ac:dyDescent="0.25">
      <c r="A7" s="4" t="s">
        <v>188</v>
      </c>
      <c r="B7" s="29">
        <v>7410.99</v>
      </c>
    </row>
    <row r="8" spans="1:2" x14ac:dyDescent="0.25">
      <c r="A8" s="4" t="s">
        <v>199</v>
      </c>
      <c r="B8" s="29">
        <v>4572.1500000000005</v>
      </c>
    </row>
    <row r="9" spans="1:2" x14ac:dyDescent="0.25">
      <c r="A9" s="4" t="s">
        <v>203</v>
      </c>
      <c r="B9" s="29">
        <v>7310.1599999999989</v>
      </c>
    </row>
    <row r="10" spans="1:2" x14ac:dyDescent="0.25">
      <c r="A10" s="4" t="s">
        <v>212</v>
      </c>
      <c r="B10" s="29">
        <v>1651.7699999999995</v>
      </c>
    </row>
    <row r="11" spans="1:2" x14ac:dyDescent="0.25">
      <c r="A11" s="4" t="s">
        <v>230</v>
      </c>
      <c r="B11" s="29">
        <v>585.9</v>
      </c>
    </row>
    <row r="12" spans="1:2" x14ac:dyDescent="0.25">
      <c r="A12" s="4" t="s">
        <v>191</v>
      </c>
      <c r="B12" s="29">
        <v>3385.2999999999988</v>
      </c>
    </row>
    <row r="13" spans="1:2" x14ac:dyDescent="0.25">
      <c r="A13" s="4" t="s">
        <v>494</v>
      </c>
      <c r="B13" s="29">
        <v>33370.949999999997</v>
      </c>
    </row>
    <row r="25" spans="1:6" x14ac:dyDescent="0.25">
      <c r="A25" s="28" t="s">
        <v>495</v>
      </c>
      <c r="B25" s="28" t="s">
        <v>496</v>
      </c>
    </row>
    <row r="26" spans="1:6" x14ac:dyDescent="0.25">
      <c r="A26" s="28" t="s">
        <v>493</v>
      </c>
      <c r="B26" t="s">
        <v>186</v>
      </c>
      <c r="C26" t="s">
        <v>288</v>
      </c>
      <c r="D26" t="s">
        <v>344</v>
      </c>
      <c r="E26" t="s">
        <v>407</v>
      </c>
      <c r="F26" t="s">
        <v>494</v>
      </c>
    </row>
    <row r="27" spans="1:6" x14ac:dyDescent="0.25">
      <c r="A27" s="4" t="s">
        <v>194</v>
      </c>
      <c r="B27" s="29">
        <v>1918.4</v>
      </c>
      <c r="C27" s="29">
        <v>403.30000000000007</v>
      </c>
      <c r="D27" s="29">
        <v>2025.2200000000003</v>
      </c>
      <c r="E27" s="29">
        <v>983.18000000000006</v>
      </c>
      <c r="F27" s="29">
        <v>5330.1</v>
      </c>
    </row>
    <row r="28" spans="1:6" x14ac:dyDescent="0.25">
      <c r="A28" s="4" t="s">
        <v>240</v>
      </c>
      <c r="B28" s="29">
        <v>179.32999999999998</v>
      </c>
      <c r="C28" s="29"/>
      <c r="D28" s="29"/>
      <c r="E28" s="29"/>
      <c r="F28" s="29">
        <v>179.32999999999998</v>
      </c>
    </row>
    <row r="29" spans="1:6" x14ac:dyDescent="0.25">
      <c r="A29" s="4" t="s">
        <v>207</v>
      </c>
      <c r="B29" s="29">
        <v>873.29000000000008</v>
      </c>
      <c r="C29" s="29">
        <v>652.63</v>
      </c>
      <c r="D29" s="29">
        <v>1052.81</v>
      </c>
      <c r="E29" s="29">
        <v>366.52</v>
      </c>
      <c r="F29" s="29">
        <v>2945.25</v>
      </c>
    </row>
    <row r="30" spans="1:6" x14ac:dyDescent="0.25">
      <c r="A30" s="4" t="s">
        <v>188</v>
      </c>
      <c r="B30" s="29">
        <v>2267.3700000000003</v>
      </c>
      <c r="C30" s="29">
        <v>2233.7399999999998</v>
      </c>
      <c r="D30" s="29">
        <v>1982.4</v>
      </c>
      <c r="E30" s="29">
        <v>927.4799999999999</v>
      </c>
      <c r="F30" s="29">
        <v>7410.99</v>
      </c>
    </row>
    <row r="31" spans="1:6" x14ac:dyDescent="0.25">
      <c r="A31" s="4" t="s">
        <v>199</v>
      </c>
      <c r="B31" s="29">
        <v>1200.54</v>
      </c>
      <c r="C31" s="29">
        <v>1565.1900000000003</v>
      </c>
      <c r="D31" s="29">
        <v>878.89999999999986</v>
      </c>
      <c r="E31" s="29">
        <v>927.52</v>
      </c>
      <c r="F31" s="29">
        <v>4572.1499999999996</v>
      </c>
    </row>
    <row r="32" spans="1:6" x14ac:dyDescent="0.25">
      <c r="A32" s="4" t="s">
        <v>203</v>
      </c>
      <c r="B32" s="29">
        <v>3362.5600000000004</v>
      </c>
      <c r="C32" s="29">
        <v>2076.04</v>
      </c>
      <c r="D32" s="29">
        <v>1297.8799999999999</v>
      </c>
      <c r="E32" s="29">
        <v>573.67999999999995</v>
      </c>
      <c r="F32" s="29">
        <v>7310.1600000000008</v>
      </c>
    </row>
    <row r="33" spans="1:6" x14ac:dyDescent="0.25">
      <c r="A33" s="4" t="s">
        <v>212</v>
      </c>
      <c r="B33" s="29">
        <v>344.4</v>
      </c>
      <c r="C33" s="29">
        <v>609.84000000000015</v>
      </c>
      <c r="D33" s="29">
        <v>529.53</v>
      </c>
      <c r="E33" s="29">
        <v>168</v>
      </c>
      <c r="F33" s="29">
        <v>1651.77</v>
      </c>
    </row>
    <row r="34" spans="1:6" x14ac:dyDescent="0.25">
      <c r="A34" s="4" t="s">
        <v>230</v>
      </c>
      <c r="B34" s="29">
        <v>585.9</v>
      </c>
      <c r="C34" s="29"/>
      <c r="D34" s="29"/>
      <c r="E34" s="29"/>
      <c r="F34" s="29">
        <v>585.9</v>
      </c>
    </row>
    <row r="35" spans="1:6" x14ac:dyDescent="0.25">
      <c r="A35" s="4" t="s">
        <v>191</v>
      </c>
      <c r="B35" s="29">
        <v>2579.1099999999992</v>
      </c>
      <c r="C35" s="29">
        <v>146.58000000000001</v>
      </c>
      <c r="D35" s="29">
        <v>492.09</v>
      </c>
      <c r="E35" s="29">
        <v>167.51999999999998</v>
      </c>
      <c r="F35" s="29">
        <v>3385.2999999999993</v>
      </c>
    </row>
    <row r="36" spans="1:6" x14ac:dyDescent="0.25">
      <c r="A36" s="4" t="s">
        <v>494</v>
      </c>
      <c r="B36" s="29">
        <v>13310.9</v>
      </c>
      <c r="C36" s="29">
        <v>7687.3200000000006</v>
      </c>
      <c r="D36" s="29">
        <v>8258.83</v>
      </c>
      <c r="E36" s="29">
        <v>4113.8999999999996</v>
      </c>
      <c r="F36" s="29">
        <v>33370.949999999997</v>
      </c>
    </row>
  </sheetData>
  <pageMargins left="0.7" right="0.7" top="0.75" bottom="0.75" header="0.3" footer="0.3"/>
  <drawing r:id="rId3"/>
  <extLst>
    <ext xmlns:x14="http://schemas.microsoft.com/office/spreadsheetml/2009/9/main" uri="{A8765BA9-456A-4dab-B4F3-ACF838C121DE}">
      <x14:slicerList>
        <x14:slicer r:id="rId4"/>
      </x14:slicerList>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3:A199"/>
  <sheetViews>
    <sheetView workbookViewId="0">
      <selection activeCell="A3" sqref="A3"/>
    </sheetView>
  </sheetViews>
  <sheetFormatPr defaultRowHeight="15" x14ac:dyDescent="0.25"/>
  <cols>
    <col min="1" max="1" width="13.140625" bestFit="1" customWidth="1"/>
  </cols>
  <sheetData>
    <row r="3" spans="1:1" x14ac:dyDescent="0.25">
      <c r="A3" s="28" t="s">
        <v>493</v>
      </c>
    </row>
    <row r="4" spans="1:1" x14ac:dyDescent="0.25">
      <c r="A4" s="4">
        <v>33.6</v>
      </c>
    </row>
    <row r="5" spans="1:1" x14ac:dyDescent="0.25">
      <c r="A5" s="4">
        <v>35.28</v>
      </c>
    </row>
    <row r="6" spans="1:1" x14ac:dyDescent="0.25">
      <c r="A6" s="4">
        <v>35.4</v>
      </c>
    </row>
    <row r="7" spans="1:1" x14ac:dyDescent="0.25">
      <c r="A7" s="4">
        <v>36.450000000000003</v>
      </c>
    </row>
    <row r="8" spans="1:1" x14ac:dyDescent="0.25">
      <c r="A8" s="4">
        <v>37.800000000000004</v>
      </c>
    </row>
    <row r="9" spans="1:1" x14ac:dyDescent="0.25">
      <c r="A9" s="4">
        <v>40.32</v>
      </c>
    </row>
    <row r="10" spans="1:1" x14ac:dyDescent="0.25">
      <c r="A10" s="4">
        <v>40.71</v>
      </c>
    </row>
    <row r="11" spans="1:1" x14ac:dyDescent="0.25">
      <c r="A11" s="4">
        <v>42</v>
      </c>
    </row>
    <row r="12" spans="1:1" x14ac:dyDescent="0.25">
      <c r="A12" s="4">
        <v>42.48</v>
      </c>
    </row>
    <row r="13" spans="1:1" x14ac:dyDescent="0.25">
      <c r="A13" s="4">
        <v>43.01</v>
      </c>
    </row>
    <row r="14" spans="1:1" x14ac:dyDescent="0.25">
      <c r="A14" s="4">
        <v>43.6</v>
      </c>
    </row>
    <row r="15" spans="1:1" x14ac:dyDescent="0.25">
      <c r="A15" s="4">
        <v>44.25</v>
      </c>
    </row>
    <row r="16" spans="1:1" x14ac:dyDescent="0.25">
      <c r="A16" s="4">
        <v>44.88</v>
      </c>
    </row>
    <row r="17" spans="1:1" x14ac:dyDescent="0.25">
      <c r="A17" s="4">
        <v>47.04</v>
      </c>
    </row>
    <row r="18" spans="1:1" x14ac:dyDescent="0.25">
      <c r="A18" s="4">
        <v>48.62</v>
      </c>
    </row>
    <row r="19" spans="1:1" x14ac:dyDescent="0.25">
      <c r="A19" s="4">
        <v>48.72</v>
      </c>
    </row>
    <row r="20" spans="1:1" x14ac:dyDescent="0.25">
      <c r="A20" s="4">
        <v>49.94</v>
      </c>
    </row>
    <row r="21" spans="1:1" x14ac:dyDescent="0.25">
      <c r="A21" s="4">
        <v>50.49</v>
      </c>
    </row>
    <row r="22" spans="1:1" x14ac:dyDescent="0.25">
      <c r="A22" s="4">
        <v>52.08</v>
      </c>
    </row>
    <row r="23" spans="1:1" x14ac:dyDescent="0.25">
      <c r="A23" s="4">
        <v>53.1</v>
      </c>
    </row>
    <row r="24" spans="1:1" x14ac:dyDescent="0.25">
      <c r="A24" s="4">
        <v>54.87</v>
      </c>
    </row>
    <row r="25" spans="1:1" x14ac:dyDescent="0.25">
      <c r="A25" s="4">
        <v>55.44</v>
      </c>
    </row>
    <row r="26" spans="1:1" x14ac:dyDescent="0.25">
      <c r="A26" s="4">
        <v>56.1</v>
      </c>
    </row>
    <row r="27" spans="1:1" x14ac:dyDescent="0.25">
      <c r="A27" s="4">
        <v>57.97</v>
      </c>
    </row>
    <row r="28" spans="1:1" x14ac:dyDescent="0.25">
      <c r="A28" s="4">
        <v>58.41</v>
      </c>
    </row>
    <row r="29" spans="1:1" x14ac:dyDescent="0.25">
      <c r="A29" s="4">
        <v>58.860000000000007</v>
      </c>
    </row>
    <row r="30" spans="1:1" x14ac:dyDescent="0.25">
      <c r="A30" s="4">
        <v>59.84</v>
      </c>
    </row>
    <row r="31" spans="1:1" x14ac:dyDescent="0.25">
      <c r="A31" s="4">
        <v>60.18</v>
      </c>
    </row>
    <row r="32" spans="1:1" x14ac:dyDescent="0.25">
      <c r="A32" s="4">
        <v>61.040000000000006</v>
      </c>
    </row>
    <row r="33" spans="1:1" x14ac:dyDescent="0.25">
      <c r="A33" s="4">
        <v>61.29</v>
      </c>
    </row>
    <row r="34" spans="1:1" x14ac:dyDescent="0.25">
      <c r="A34" s="4">
        <v>61.71</v>
      </c>
    </row>
    <row r="35" spans="1:1" x14ac:dyDescent="0.25">
      <c r="A35" s="4">
        <v>61.95</v>
      </c>
    </row>
    <row r="36" spans="1:1" x14ac:dyDescent="0.25">
      <c r="A36" s="4">
        <v>63.58</v>
      </c>
    </row>
    <row r="37" spans="1:1" x14ac:dyDescent="0.25">
      <c r="A37" s="4">
        <v>65.400000000000006</v>
      </c>
    </row>
    <row r="38" spans="1:1" x14ac:dyDescent="0.25">
      <c r="A38" s="4">
        <v>66.150000000000006</v>
      </c>
    </row>
    <row r="39" spans="1:1" x14ac:dyDescent="0.25">
      <c r="A39" s="4">
        <v>67.260000000000005</v>
      </c>
    </row>
    <row r="40" spans="1:1" x14ac:dyDescent="0.25">
      <c r="A40" s="4">
        <v>67.319999999999993</v>
      </c>
    </row>
    <row r="41" spans="1:1" x14ac:dyDescent="0.25">
      <c r="A41" s="4">
        <v>67.58</v>
      </c>
    </row>
    <row r="42" spans="1:1" x14ac:dyDescent="0.25">
      <c r="A42" s="4">
        <v>68.099999999999994</v>
      </c>
    </row>
    <row r="43" spans="1:1" x14ac:dyDescent="0.25">
      <c r="A43" s="4">
        <v>68.88</v>
      </c>
    </row>
    <row r="44" spans="1:1" x14ac:dyDescent="0.25">
      <c r="A44" s="4">
        <v>69.03</v>
      </c>
    </row>
    <row r="45" spans="1:1" x14ac:dyDescent="0.25">
      <c r="A45" s="4">
        <v>69.3</v>
      </c>
    </row>
    <row r="46" spans="1:1" x14ac:dyDescent="0.25">
      <c r="A46" s="4">
        <v>69.760000000000005</v>
      </c>
    </row>
    <row r="47" spans="1:1" x14ac:dyDescent="0.25">
      <c r="A47" s="4">
        <v>69.8</v>
      </c>
    </row>
    <row r="48" spans="1:1" x14ac:dyDescent="0.25">
      <c r="A48" s="4">
        <v>70.8</v>
      </c>
    </row>
    <row r="49" spans="1:1" x14ac:dyDescent="0.25">
      <c r="A49" s="4">
        <v>71.06</v>
      </c>
    </row>
    <row r="50" spans="1:1" x14ac:dyDescent="0.25">
      <c r="A50" s="4">
        <v>72.569999999999993</v>
      </c>
    </row>
    <row r="51" spans="1:1" x14ac:dyDescent="0.25">
      <c r="A51" s="4">
        <v>72.930000000000007</v>
      </c>
    </row>
    <row r="52" spans="1:1" x14ac:dyDescent="0.25">
      <c r="A52" s="4">
        <v>73.290000000000006</v>
      </c>
    </row>
    <row r="53" spans="1:1" x14ac:dyDescent="0.25">
      <c r="A53" s="4">
        <v>74.12</v>
      </c>
    </row>
    <row r="54" spans="1:1" x14ac:dyDescent="0.25">
      <c r="A54" s="4">
        <v>74.34</v>
      </c>
    </row>
    <row r="55" spans="1:1" x14ac:dyDescent="0.25">
      <c r="A55" s="4">
        <v>74.8</v>
      </c>
    </row>
    <row r="56" spans="1:1" x14ac:dyDescent="0.25">
      <c r="A56" s="4">
        <v>76.11</v>
      </c>
    </row>
    <row r="57" spans="1:1" x14ac:dyDescent="0.25">
      <c r="A57" s="4">
        <v>77.88</v>
      </c>
    </row>
    <row r="58" spans="1:1" x14ac:dyDescent="0.25">
      <c r="A58" s="4">
        <v>78.48</v>
      </c>
    </row>
    <row r="59" spans="1:1" x14ac:dyDescent="0.25">
      <c r="A59" s="4">
        <v>78.540000000000006</v>
      </c>
    </row>
    <row r="60" spans="1:1" x14ac:dyDescent="0.25">
      <c r="A60" s="4">
        <v>78.959999999999994</v>
      </c>
    </row>
    <row r="61" spans="1:1" x14ac:dyDescent="0.25">
      <c r="A61" s="4">
        <v>79.650000000000006</v>
      </c>
    </row>
    <row r="62" spans="1:1" x14ac:dyDescent="0.25">
      <c r="A62" s="4">
        <v>80.27</v>
      </c>
    </row>
    <row r="63" spans="1:1" x14ac:dyDescent="0.25">
      <c r="A63" s="4">
        <v>80.41</v>
      </c>
    </row>
    <row r="64" spans="1:1" x14ac:dyDescent="0.25">
      <c r="A64" s="4">
        <v>80.66</v>
      </c>
    </row>
    <row r="65" spans="1:1" x14ac:dyDescent="0.25">
      <c r="A65" s="4">
        <v>81.900000000000006</v>
      </c>
    </row>
    <row r="66" spans="1:1" x14ac:dyDescent="0.25">
      <c r="A66" s="4">
        <v>82.32</v>
      </c>
    </row>
    <row r="67" spans="1:1" x14ac:dyDescent="0.25">
      <c r="A67" s="4">
        <v>82.36</v>
      </c>
    </row>
    <row r="68" spans="1:1" x14ac:dyDescent="0.25">
      <c r="A68" s="4">
        <v>82.84</v>
      </c>
    </row>
    <row r="69" spans="1:1" x14ac:dyDescent="0.25">
      <c r="A69" s="4">
        <v>84.96</v>
      </c>
    </row>
    <row r="70" spans="1:1" x14ac:dyDescent="0.25">
      <c r="A70" s="4">
        <v>85.05</v>
      </c>
    </row>
    <row r="71" spans="1:1" x14ac:dyDescent="0.25">
      <c r="A71" s="4">
        <v>85.2</v>
      </c>
    </row>
    <row r="72" spans="1:1" x14ac:dyDescent="0.25">
      <c r="A72" s="4">
        <v>86.73</v>
      </c>
    </row>
    <row r="73" spans="1:1" x14ac:dyDescent="0.25">
      <c r="A73" s="4">
        <v>87.2</v>
      </c>
    </row>
    <row r="74" spans="1:1" x14ac:dyDescent="0.25">
      <c r="A74" s="4">
        <v>87.25</v>
      </c>
    </row>
    <row r="75" spans="1:1" x14ac:dyDescent="0.25">
      <c r="A75" s="4">
        <v>87.89</v>
      </c>
    </row>
    <row r="76" spans="1:1" x14ac:dyDescent="0.25">
      <c r="A76" s="4">
        <v>90.27</v>
      </c>
    </row>
    <row r="77" spans="1:1" x14ac:dyDescent="0.25">
      <c r="A77" s="4">
        <v>90.74</v>
      </c>
    </row>
    <row r="78" spans="1:1" x14ac:dyDescent="0.25">
      <c r="A78" s="4">
        <v>90.88</v>
      </c>
    </row>
    <row r="79" spans="1:1" x14ac:dyDescent="0.25">
      <c r="A79" s="4">
        <v>91.35</v>
      </c>
    </row>
    <row r="80" spans="1:1" x14ac:dyDescent="0.25">
      <c r="A80" s="4">
        <v>91.63</v>
      </c>
    </row>
    <row r="81" spans="1:1" x14ac:dyDescent="0.25">
      <c r="A81" s="4">
        <v>92.04</v>
      </c>
    </row>
    <row r="82" spans="1:1" x14ac:dyDescent="0.25">
      <c r="A82" s="4">
        <v>93.5</v>
      </c>
    </row>
    <row r="83" spans="1:1" x14ac:dyDescent="0.25">
      <c r="A83" s="4">
        <v>93.72</v>
      </c>
    </row>
    <row r="84" spans="1:1" x14ac:dyDescent="0.25">
      <c r="A84" s="4">
        <v>93.739999999999981</v>
      </c>
    </row>
    <row r="85" spans="1:1" x14ac:dyDescent="0.25">
      <c r="A85" s="4">
        <v>93.81</v>
      </c>
    </row>
    <row r="86" spans="1:1" x14ac:dyDescent="0.25">
      <c r="A86" s="4">
        <v>94.5</v>
      </c>
    </row>
    <row r="87" spans="1:1" x14ac:dyDescent="0.25">
      <c r="A87" s="4">
        <v>95.37</v>
      </c>
    </row>
    <row r="88" spans="1:1" x14ac:dyDescent="0.25">
      <c r="A88" s="4">
        <v>95.58</v>
      </c>
    </row>
    <row r="89" spans="1:1" x14ac:dyDescent="0.25">
      <c r="A89" s="4">
        <v>97.35</v>
      </c>
    </row>
    <row r="90" spans="1:1" x14ac:dyDescent="0.25">
      <c r="A90" s="4">
        <v>97.65</v>
      </c>
    </row>
    <row r="91" spans="1:1" x14ac:dyDescent="0.25">
      <c r="A91" s="4">
        <v>97.72</v>
      </c>
    </row>
    <row r="92" spans="1:1" x14ac:dyDescent="0.25">
      <c r="A92" s="4">
        <v>99.12</v>
      </c>
    </row>
    <row r="93" spans="1:1" x14ac:dyDescent="0.25">
      <c r="A93" s="4">
        <v>102.66</v>
      </c>
    </row>
    <row r="94" spans="1:1" x14ac:dyDescent="0.25">
      <c r="A94" s="4">
        <v>102.85</v>
      </c>
    </row>
    <row r="95" spans="1:1" x14ac:dyDescent="0.25">
      <c r="A95" s="4">
        <v>104.16</v>
      </c>
    </row>
    <row r="96" spans="1:1" x14ac:dyDescent="0.25">
      <c r="A96" s="4">
        <v>104.7</v>
      </c>
    </row>
    <row r="97" spans="1:1" x14ac:dyDescent="0.25">
      <c r="A97" s="4">
        <v>104.72</v>
      </c>
    </row>
    <row r="98" spans="1:1" x14ac:dyDescent="0.25">
      <c r="A98" s="4">
        <v>106.59</v>
      </c>
    </row>
    <row r="99" spans="1:1" x14ac:dyDescent="0.25">
      <c r="A99" s="4">
        <v>107.52</v>
      </c>
    </row>
    <row r="100" spans="1:1" x14ac:dyDescent="0.25">
      <c r="A100" s="4">
        <v>107.91999999999999</v>
      </c>
    </row>
    <row r="101" spans="1:1" x14ac:dyDescent="0.25">
      <c r="A101" s="4">
        <v>107.97</v>
      </c>
    </row>
    <row r="102" spans="1:1" x14ac:dyDescent="0.25">
      <c r="A102" s="4">
        <v>108.19</v>
      </c>
    </row>
    <row r="103" spans="1:1" x14ac:dyDescent="0.25">
      <c r="A103" s="4">
        <v>108.46</v>
      </c>
    </row>
    <row r="104" spans="1:1" x14ac:dyDescent="0.25">
      <c r="A104" s="4">
        <v>111.51</v>
      </c>
    </row>
    <row r="105" spans="1:1" x14ac:dyDescent="0.25">
      <c r="A105" s="4">
        <v>111.68</v>
      </c>
    </row>
    <row r="106" spans="1:1" x14ac:dyDescent="0.25">
      <c r="A106" s="4">
        <v>113.36000000000001</v>
      </c>
    </row>
    <row r="107" spans="1:1" x14ac:dyDescent="0.25">
      <c r="A107" s="4">
        <v>113.6</v>
      </c>
    </row>
    <row r="108" spans="1:1" x14ac:dyDescent="0.25">
      <c r="A108" s="4">
        <v>114.24</v>
      </c>
    </row>
    <row r="109" spans="1:1" x14ac:dyDescent="0.25">
      <c r="A109" s="4">
        <v>115.17</v>
      </c>
    </row>
    <row r="110" spans="1:1" x14ac:dyDescent="0.25">
      <c r="A110" s="4">
        <v>116.44</v>
      </c>
    </row>
    <row r="111" spans="1:1" x14ac:dyDescent="0.25">
      <c r="A111" s="4">
        <v>117.81</v>
      </c>
    </row>
    <row r="112" spans="1:1" x14ac:dyDescent="0.25">
      <c r="A112" s="4">
        <v>118.66</v>
      </c>
    </row>
    <row r="113" spans="1:1" x14ac:dyDescent="0.25">
      <c r="A113" s="4">
        <v>119.68</v>
      </c>
    </row>
    <row r="114" spans="1:1" x14ac:dyDescent="0.25">
      <c r="A114" s="4">
        <v>120.36</v>
      </c>
    </row>
    <row r="115" spans="1:1" x14ac:dyDescent="0.25">
      <c r="A115" s="4">
        <v>121.55</v>
      </c>
    </row>
    <row r="116" spans="1:1" x14ac:dyDescent="0.25">
      <c r="A116" s="4">
        <v>123.42</v>
      </c>
    </row>
    <row r="117" spans="1:1" x14ac:dyDescent="0.25">
      <c r="A117" s="4">
        <v>124.96</v>
      </c>
    </row>
    <row r="118" spans="1:1" x14ac:dyDescent="0.25">
      <c r="A118" s="4">
        <v>125.29</v>
      </c>
    </row>
    <row r="119" spans="1:1" x14ac:dyDescent="0.25">
      <c r="A119" s="4">
        <v>125.67</v>
      </c>
    </row>
    <row r="120" spans="1:1" x14ac:dyDescent="0.25">
      <c r="A120" s="4">
        <v>126.44000000000001</v>
      </c>
    </row>
    <row r="121" spans="1:1" x14ac:dyDescent="0.25">
      <c r="A121" s="4">
        <v>127.16</v>
      </c>
    </row>
    <row r="122" spans="1:1" x14ac:dyDescent="0.25">
      <c r="A122" s="4">
        <v>129.21</v>
      </c>
    </row>
    <row r="123" spans="1:1" x14ac:dyDescent="0.25">
      <c r="A123" s="4">
        <v>130.9</v>
      </c>
    </row>
    <row r="124" spans="1:1" x14ac:dyDescent="0.25">
      <c r="A124" s="4">
        <v>132.62</v>
      </c>
    </row>
    <row r="125" spans="1:1" x14ac:dyDescent="0.25">
      <c r="A125" s="4">
        <v>132.75</v>
      </c>
    </row>
    <row r="126" spans="1:1" x14ac:dyDescent="0.25">
      <c r="A126" s="4">
        <v>133.47999999999999</v>
      </c>
    </row>
    <row r="127" spans="1:1" x14ac:dyDescent="0.25">
      <c r="A127" s="4">
        <v>134.63999999999999</v>
      </c>
    </row>
    <row r="128" spans="1:1" x14ac:dyDescent="0.25">
      <c r="A128" s="4">
        <v>136.29</v>
      </c>
    </row>
    <row r="129" spans="1:1" x14ac:dyDescent="0.25">
      <c r="A129" s="4">
        <v>139.6</v>
      </c>
    </row>
    <row r="130" spans="1:1" x14ac:dyDescent="0.25">
      <c r="A130" s="4">
        <v>140.25</v>
      </c>
    </row>
    <row r="131" spans="1:1" x14ac:dyDescent="0.25">
      <c r="A131" s="4">
        <v>142.12</v>
      </c>
    </row>
    <row r="132" spans="1:1" x14ac:dyDescent="0.25">
      <c r="A132" s="4">
        <v>143.09</v>
      </c>
    </row>
    <row r="133" spans="1:1" x14ac:dyDescent="0.25">
      <c r="A133" s="4">
        <v>143.99</v>
      </c>
    </row>
    <row r="134" spans="1:1" x14ac:dyDescent="0.25">
      <c r="A134" s="4">
        <v>144.84</v>
      </c>
    </row>
    <row r="135" spans="1:1" x14ac:dyDescent="0.25">
      <c r="A135" s="4">
        <v>146.58000000000001</v>
      </c>
    </row>
    <row r="136" spans="1:1" x14ac:dyDescent="0.25">
      <c r="A136" s="4">
        <v>148.68</v>
      </c>
    </row>
    <row r="137" spans="1:1" x14ac:dyDescent="0.25">
      <c r="A137" s="4">
        <v>149.6</v>
      </c>
    </row>
    <row r="138" spans="1:1" x14ac:dyDescent="0.25">
      <c r="A138" s="4">
        <v>153.34</v>
      </c>
    </row>
    <row r="139" spans="1:1" x14ac:dyDescent="0.25">
      <c r="A139" s="4">
        <v>155.21</v>
      </c>
    </row>
    <row r="140" spans="1:1" x14ac:dyDescent="0.25">
      <c r="A140" s="4">
        <v>158.94999999999999</v>
      </c>
    </row>
    <row r="141" spans="1:1" x14ac:dyDescent="0.25">
      <c r="A141" s="4">
        <v>159.04</v>
      </c>
    </row>
    <row r="142" spans="1:1" x14ac:dyDescent="0.25">
      <c r="A142" s="4">
        <v>159.30000000000001</v>
      </c>
    </row>
    <row r="143" spans="1:1" x14ac:dyDescent="0.25">
      <c r="A143" s="4">
        <v>160.54</v>
      </c>
    </row>
    <row r="144" spans="1:1" x14ac:dyDescent="0.25">
      <c r="A144" s="4">
        <v>160.82</v>
      </c>
    </row>
    <row r="145" spans="1:1" x14ac:dyDescent="0.25">
      <c r="A145" s="4">
        <v>161.07</v>
      </c>
    </row>
    <row r="146" spans="1:1" x14ac:dyDescent="0.25">
      <c r="A146" s="4">
        <v>162.84</v>
      </c>
    </row>
    <row r="147" spans="1:1" x14ac:dyDescent="0.25">
      <c r="A147" s="4">
        <v>164.61</v>
      </c>
    </row>
    <row r="148" spans="1:1" x14ac:dyDescent="0.25">
      <c r="A148" s="4">
        <v>167.86</v>
      </c>
    </row>
    <row r="149" spans="1:1" x14ac:dyDescent="0.25">
      <c r="A149" s="4">
        <v>170.4</v>
      </c>
    </row>
    <row r="150" spans="1:1" x14ac:dyDescent="0.25">
      <c r="A150" s="4">
        <v>176.58</v>
      </c>
    </row>
    <row r="151" spans="1:1" x14ac:dyDescent="0.25">
      <c r="A151" s="4">
        <v>177</v>
      </c>
    </row>
    <row r="152" spans="1:1" x14ac:dyDescent="0.25">
      <c r="A152" s="4">
        <v>179.52</v>
      </c>
    </row>
    <row r="153" spans="1:1" x14ac:dyDescent="0.25">
      <c r="A153" s="4">
        <v>180.54</v>
      </c>
    </row>
    <row r="154" spans="1:1" x14ac:dyDescent="0.25">
      <c r="A154" s="4">
        <v>180.94000000000003</v>
      </c>
    </row>
    <row r="155" spans="1:1" x14ac:dyDescent="0.25">
      <c r="A155" s="4">
        <v>182.31</v>
      </c>
    </row>
    <row r="156" spans="1:1" x14ac:dyDescent="0.25">
      <c r="A156" s="4">
        <v>184.6</v>
      </c>
    </row>
    <row r="157" spans="1:1" x14ac:dyDescent="0.25">
      <c r="A157" s="4">
        <v>189.66000000000003</v>
      </c>
    </row>
    <row r="158" spans="1:1" x14ac:dyDescent="0.25">
      <c r="A158" s="4">
        <v>191.52</v>
      </c>
    </row>
    <row r="159" spans="1:1" x14ac:dyDescent="0.25">
      <c r="A159" s="4">
        <v>192.61</v>
      </c>
    </row>
    <row r="160" spans="1:1" x14ac:dyDescent="0.25">
      <c r="A160" s="4">
        <v>192.93</v>
      </c>
    </row>
    <row r="161" spans="1:1" x14ac:dyDescent="0.25">
      <c r="A161" s="4">
        <v>196.2</v>
      </c>
    </row>
    <row r="162" spans="1:1" x14ac:dyDescent="0.25">
      <c r="A162" s="4">
        <v>196.35</v>
      </c>
    </row>
    <row r="163" spans="1:1" x14ac:dyDescent="0.25">
      <c r="A163" s="4">
        <v>200.09</v>
      </c>
    </row>
    <row r="164" spans="1:1" x14ac:dyDescent="0.25">
      <c r="A164" s="4">
        <v>205.7</v>
      </c>
    </row>
    <row r="165" spans="1:1" x14ac:dyDescent="0.25">
      <c r="A165" s="4">
        <v>208.86</v>
      </c>
    </row>
    <row r="166" spans="1:1" x14ac:dyDescent="0.25">
      <c r="A166" s="4">
        <v>210.16</v>
      </c>
    </row>
    <row r="167" spans="1:1" x14ac:dyDescent="0.25">
      <c r="A167" s="4">
        <v>224.36</v>
      </c>
    </row>
    <row r="168" spans="1:1" x14ac:dyDescent="0.25">
      <c r="A168" s="4">
        <v>224.53999999999996</v>
      </c>
    </row>
    <row r="169" spans="1:1" x14ac:dyDescent="0.25">
      <c r="A169" s="4">
        <v>225.12</v>
      </c>
    </row>
    <row r="170" spans="1:1" x14ac:dyDescent="0.25">
      <c r="A170" s="4">
        <v>227.2</v>
      </c>
    </row>
    <row r="171" spans="1:1" x14ac:dyDescent="0.25">
      <c r="A171" s="4">
        <v>235.41</v>
      </c>
    </row>
    <row r="172" spans="1:1" x14ac:dyDescent="0.25">
      <c r="A172" s="4">
        <v>239.8</v>
      </c>
    </row>
    <row r="173" spans="1:1" x14ac:dyDescent="0.25">
      <c r="A173" s="4">
        <v>240.72</v>
      </c>
    </row>
    <row r="174" spans="1:1" x14ac:dyDescent="0.25">
      <c r="A174" s="4">
        <v>242.49</v>
      </c>
    </row>
    <row r="175" spans="1:1" x14ac:dyDescent="0.25">
      <c r="A175" s="4">
        <v>249.57</v>
      </c>
    </row>
    <row r="176" spans="1:1" x14ac:dyDescent="0.25">
      <c r="A176" s="4">
        <v>253.11</v>
      </c>
    </row>
    <row r="177" spans="1:1" x14ac:dyDescent="0.25">
      <c r="A177" s="4">
        <v>275.48</v>
      </c>
    </row>
    <row r="178" spans="1:1" x14ac:dyDescent="0.25">
      <c r="A178" s="4">
        <v>284</v>
      </c>
    </row>
    <row r="179" spans="1:1" x14ac:dyDescent="0.25">
      <c r="A179" s="4">
        <v>296.48</v>
      </c>
    </row>
    <row r="180" spans="1:1" x14ac:dyDescent="0.25">
      <c r="A180" s="4">
        <v>303.02</v>
      </c>
    </row>
    <row r="181" spans="1:1" x14ac:dyDescent="0.25">
      <c r="A181" s="4">
        <v>318.27999999999997</v>
      </c>
    </row>
    <row r="182" spans="1:1" x14ac:dyDescent="0.25">
      <c r="A182" s="4">
        <v>340.8</v>
      </c>
    </row>
    <row r="183" spans="1:1" x14ac:dyDescent="0.25">
      <c r="A183" s="4">
        <v>349</v>
      </c>
    </row>
    <row r="184" spans="1:1" x14ac:dyDescent="0.25">
      <c r="A184" s="4">
        <v>349.32</v>
      </c>
    </row>
    <row r="185" spans="1:1" x14ac:dyDescent="0.25">
      <c r="A185" s="4">
        <v>352.16</v>
      </c>
    </row>
    <row r="186" spans="1:1" x14ac:dyDescent="0.25">
      <c r="A186" s="4">
        <v>366.36</v>
      </c>
    </row>
    <row r="187" spans="1:1" x14ac:dyDescent="0.25">
      <c r="A187" s="4">
        <v>381.5</v>
      </c>
    </row>
    <row r="188" spans="1:1" x14ac:dyDescent="0.25">
      <c r="A188" s="4">
        <v>389.08</v>
      </c>
    </row>
    <row r="189" spans="1:1" x14ac:dyDescent="0.25">
      <c r="A189" s="4">
        <v>391.92</v>
      </c>
    </row>
    <row r="190" spans="1:1" x14ac:dyDescent="0.25">
      <c r="A190" s="4">
        <v>394.57</v>
      </c>
    </row>
    <row r="191" spans="1:1" x14ac:dyDescent="0.25">
      <c r="A191" s="4">
        <v>433.84</v>
      </c>
    </row>
    <row r="192" spans="1:1" x14ac:dyDescent="0.25">
      <c r="A192" s="4">
        <v>458.15</v>
      </c>
    </row>
    <row r="193" spans="1:1" x14ac:dyDescent="0.25">
      <c r="A193" s="4">
        <v>488.32000000000005</v>
      </c>
    </row>
    <row r="194" spans="1:1" x14ac:dyDescent="0.25">
      <c r="A194" s="4">
        <v>516.66</v>
      </c>
    </row>
    <row r="195" spans="1:1" x14ac:dyDescent="0.25">
      <c r="A195" s="4">
        <v>520.01</v>
      </c>
    </row>
    <row r="196" spans="1:1" x14ac:dyDescent="0.25">
      <c r="A196" s="4">
        <v>541.62</v>
      </c>
    </row>
    <row r="197" spans="1:1" x14ac:dyDescent="0.25">
      <c r="A197" s="4">
        <v>548.12</v>
      </c>
    </row>
    <row r="198" spans="1:1" x14ac:dyDescent="0.25">
      <c r="A198" s="4">
        <v>817.92</v>
      </c>
    </row>
    <row r="199" spans="1:1" x14ac:dyDescent="0.25">
      <c r="A199" s="4" t="s">
        <v>494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E44"/>
  <sheetViews>
    <sheetView showGridLines="0" tabSelected="1" zoomScale="70" zoomScaleNormal="70" workbookViewId="0">
      <selection activeCell="U3" sqref="U3"/>
    </sheetView>
  </sheetViews>
  <sheetFormatPr defaultRowHeight="15" x14ac:dyDescent="0.25"/>
  <sheetData>
    <row r="1" spans="1:31" ht="34.5" x14ac:dyDescent="0.55000000000000004">
      <c r="A1" s="30"/>
      <c r="B1" s="30"/>
      <c r="C1" s="30"/>
      <c r="D1" s="30"/>
      <c r="E1" s="30"/>
      <c r="F1" s="30"/>
      <c r="G1" s="35"/>
      <c r="H1" s="34"/>
      <c r="I1" s="34"/>
      <c r="J1" s="34"/>
      <c r="K1" s="34"/>
      <c r="L1" s="34"/>
      <c r="M1" s="34"/>
      <c r="N1" s="34"/>
      <c r="O1" s="34"/>
      <c r="P1" s="34"/>
      <c r="Q1" s="30"/>
      <c r="R1" s="30"/>
      <c r="S1" s="30"/>
      <c r="T1" s="30"/>
      <c r="U1" s="30"/>
      <c r="V1" s="30"/>
      <c r="W1" s="30"/>
      <c r="X1" s="30"/>
      <c r="Y1" s="30"/>
      <c r="Z1" s="30"/>
      <c r="AA1" s="30"/>
      <c r="AB1" s="30"/>
      <c r="AC1" s="30"/>
      <c r="AD1" s="30"/>
      <c r="AE1" s="30"/>
    </row>
    <row r="2" spans="1:31" ht="30" x14ac:dyDescent="0.45">
      <c r="A2" s="33"/>
      <c r="B2" s="33"/>
      <c r="C2" s="33"/>
      <c r="D2" s="33"/>
      <c r="E2" s="33"/>
      <c r="F2" s="33"/>
      <c r="G2" s="36"/>
      <c r="H2" s="36" t="s">
        <v>498</v>
      </c>
      <c r="I2" s="36"/>
      <c r="J2" s="36"/>
      <c r="K2" s="77"/>
      <c r="L2" s="77"/>
      <c r="M2" s="77"/>
      <c r="N2" s="33"/>
      <c r="O2" s="76"/>
      <c r="P2" s="76"/>
      <c r="Q2" s="76"/>
      <c r="R2" s="76"/>
      <c r="S2" s="66"/>
      <c r="T2" s="66"/>
      <c r="U2" s="66"/>
      <c r="V2" s="66"/>
      <c r="W2" s="33"/>
      <c r="X2" s="33"/>
      <c r="Y2" s="33"/>
      <c r="Z2" s="33"/>
      <c r="AA2" s="33"/>
      <c r="AB2" s="33"/>
      <c r="AC2" s="30"/>
      <c r="AD2" s="30"/>
      <c r="AE2" s="30"/>
    </row>
    <row r="3" spans="1:31" x14ac:dyDescent="0.25">
      <c r="A3" s="30"/>
      <c r="B3" s="30"/>
      <c r="C3" s="30"/>
      <c r="D3" s="30"/>
      <c r="E3" s="30"/>
      <c r="F3" s="30"/>
      <c r="G3" s="30"/>
      <c r="H3" s="66"/>
      <c r="I3" s="66"/>
      <c r="J3" s="66"/>
      <c r="K3" s="66"/>
      <c r="L3" s="66"/>
      <c r="M3" s="66"/>
      <c r="N3" s="66"/>
      <c r="O3" s="66"/>
      <c r="P3" s="66"/>
      <c r="Q3" s="66"/>
      <c r="R3" s="66"/>
      <c r="S3" s="66"/>
      <c r="T3" s="66"/>
      <c r="U3" s="66"/>
      <c r="V3" s="66"/>
      <c r="W3" s="30"/>
      <c r="X3" s="30"/>
      <c r="Y3" s="30"/>
      <c r="Z3" s="30"/>
      <c r="AA3" s="30"/>
      <c r="AB3" s="30"/>
      <c r="AC3" s="30"/>
      <c r="AD3" s="30"/>
      <c r="AE3" s="30"/>
    </row>
    <row r="4" spans="1:31" x14ac:dyDescent="0.25">
      <c r="A4" s="30"/>
      <c r="B4" s="30"/>
      <c r="C4" s="30"/>
      <c r="D4" s="30"/>
      <c r="E4" s="30"/>
      <c r="F4" s="30"/>
      <c r="G4" s="30"/>
      <c r="H4" s="30"/>
      <c r="I4" s="30"/>
      <c r="J4" s="30"/>
      <c r="K4" s="30"/>
      <c r="L4" s="30"/>
      <c r="M4" s="30"/>
      <c r="N4" s="30"/>
      <c r="O4" s="30"/>
      <c r="P4" s="30"/>
      <c r="Q4" s="30"/>
      <c r="R4" s="30"/>
      <c r="S4" s="30"/>
      <c r="T4" s="30"/>
      <c r="U4" s="30"/>
      <c r="V4" s="30"/>
      <c r="W4" s="30"/>
      <c r="X4" s="30"/>
      <c r="Y4" s="30"/>
      <c r="Z4" s="30"/>
      <c r="AA4" s="30"/>
      <c r="AB4" s="30"/>
      <c r="AC4" s="30"/>
      <c r="AD4" s="30"/>
      <c r="AE4" s="30"/>
    </row>
    <row r="5" spans="1:31" x14ac:dyDescent="0.25">
      <c r="A5" s="32"/>
      <c r="B5" s="32"/>
      <c r="C5" s="32"/>
      <c r="D5" s="32"/>
      <c r="E5" s="32"/>
      <c r="F5" s="32"/>
      <c r="G5" s="32"/>
      <c r="H5" s="32"/>
      <c r="I5" s="32"/>
      <c r="J5" s="32"/>
      <c r="K5" s="32"/>
      <c r="L5" s="32"/>
      <c r="M5" s="32"/>
      <c r="N5" s="32"/>
      <c r="O5" s="32"/>
      <c r="P5" s="32"/>
      <c r="Q5" s="32"/>
      <c r="R5" s="32"/>
      <c r="S5" s="65"/>
      <c r="T5" s="65"/>
      <c r="U5" s="65"/>
      <c r="V5" s="65"/>
      <c r="W5" s="65"/>
      <c r="X5" s="65"/>
      <c r="Y5" s="65"/>
      <c r="Z5" s="65"/>
      <c r="AA5" s="65"/>
      <c r="AB5" s="65"/>
      <c r="AC5" s="65"/>
      <c r="AD5" s="65"/>
      <c r="AE5" s="65"/>
    </row>
    <row r="6" spans="1:31" x14ac:dyDescent="0.25">
      <c r="A6" s="32"/>
      <c r="B6" s="32"/>
      <c r="C6" s="32"/>
      <c r="D6" s="32"/>
      <c r="E6" s="32"/>
      <c r="F6" s="32"/>
      <c r="G6" s="32"/>
      <c r="H6" s="32"/>
      <c r="I6" s="32"/>
      <c r="J6" s="32"/>
      <c r="K6" s="32"/>
      <c r="L6" s="32"/>
      <c r="M6" s="32"/>
      <c r="N6" s="32"/>
      <c r="O6" s="32"/>
      <c r="P6" s="32"/>
      <c r="Q6" s="32"/>
      <c r="R6" s="32"/>
      <c r="S6" s="65"/>
      <c r="T6" s="65"/>
      <c r="U6" s="65"/>
      <c r="V6" s="65"/>
      <c r="W6" s="65"/>
      <c r="X6" s="65"/>
      <c r="Y6" s="65"/>
      <c r="Z6" s="65"/>
      <c r="AA6" s="65"/>
      <c r="AB6" s="65"/>
      <c r="AC6" s="65"/>
      <c r="AD6" s="65"/>
      <c r="AE6" s="65"/>
    </row>
    <row r="7" spans="1:31" x14ac:dyDescent="0.25">
      <c r="A7" s="32"/>
      <c r="B7" s="32"/>
      <c r="C7" s="32"/>
      <c r="D7" s="32"/>
      <c r="E7" s="32"/>
      <c r="F7" s="32"/>
      <c r="G7" s="32"/>
      <c r="H7" s="32"/>
      <c r="I7" s="32"/>
      <c r="J7" s="32"/>
      <c r="K7" s="32"/>
      <c r="L7" s="32"/>
      <c r="M7" s="32"/>
      <c r="N7" s="32"/>
      <c r="O7" s="32"/>
      <c r="P7" s="32"/>
      <c r="Q7" s="32"/>
      <c r="R7" s="32"/>
      <c r="S7" s="65"/>
      <c r="T7" s="65"/>
      <c r="U7" s="65"/>
      <c r="V7" s="65"/>
      <c r="W7" s="65"/>
      <c r="X7" s="65"/>
      <c r="Y7" s="65"/>
      <c r="Z7" s="65"/>
      <c r="AA7" s="65"/>
      <c r="AB7" s="65"/>
      <c r="AC7" s="65"/>
      <c r="AD7" s="65"/>
      <c r="AE7" s="65"/>
    </row>
    <row r="8" spans="1:31" x14ac:dyDescent="0.25">
      <c r="A8" s="32"/>
      <c r="B8" s="32"/>
      <c r="C8" s="32"/>
      <c r="D8" s="32"/>
      <c r="E8" s="32"/>
      <c r="F8" s="32"/>
      <c r="G8" s="32"/>
      <c r="H8" s="32"/>
      <c r="I8" s="32"/>
      <c r="J8" s="32"/>
      <c r="K8" s="32"/>
      <c r="L8" s="32"/>
      <c r="M8" s="32"/>
      <c r="N8" s="32"/>
      <c r="O8" s="32"/>
      <c r="P8" s="32"/>
      <c r="Q8" s="32"/>
      <c r="R8" s="32"/>
      <c r="S8" s="65"/>
      <c r="T8" s="65"/>
      <c r="U8" s="65"/>
      <c r="V8" s="65"/>
      <c r="W8" s="65"/>
      <c r="X8" s="65"/>
      <c r="Y8" s="65"/>
      <c r="Z8" s="65"/>
      <c r="AA8" s="65"/>
      <c r="AB8" s="65"/>
      <c r="AC8" s="65"/>
      <c r="AD8" s="65"/>
      <c r="AE8" s="65"/>
    </row>
    <row r="9" spans="1:31" x14ac:dyDescent="0.25">
      <c r="A9" s="32"/>
      <c r="B9" s="32"/>
      <c r="C9" s="32"/>
      <c r="D9" s="32"/>
      <c r="E9" s="32"/>
      <c r="F9" s="32"/>
      <c r="G9" s="32"/>
      <c r="H9" s="32"/>
      <c r="I9" s="32"/>
      <c r="J9" s="32"/>
      <c r="K9" s="32"/>
      <c r="L9" s="32"/>
      <c r="M9" s="32"/>
      <c r="N9" s="32"/>
      <c r="O9" s="32"/>
      <c r="P9" s="32"/>
      <c r="Q9" s="32"/>
      <c r="R9" s="32"/>
      <c r="S9" s="65"/>
      <c r="T9" s="65"/>
      <c r="U9" s="65"/>
      <c r="V9" s="65"/>
      <c r="W9" s="65"/>
      <c r="X9" s="65"/>
      <c r="Y9" s="65"/>
      <c r="Z9" s="65"/>
      <c r="AA9" s="65"/>
      <c r="AB9" s="65"/>
      <c r="AC9" s="65"/>
      <c r="AD9" s="65"/>
      <c r="AE9" s="65"/>
    </row>
    <row r="10" spans="1:31" x14ac:dyDescent="0.25">
      <c r="A10" s="32"/>
      <c r="B10" s="32"/>
      <c r="C10" s="32"/>
      <c r="D10" s="32"/>
      <c r="E10" s="32"/>
      <c r="F10" s="32"/>
      <c r="G10" s="32"/>
      <c r="H10" s="32"/>
      <c r="I10" s="32"/>
      <c r="J10" s="32"/>
      <c r="K10" s="32"/>
      <c r="L10" s="32"/>
      <c r="M10" s="32"/>
      <c r="N10" s="32"/>
      <c r="O10" s="32"/>
      <c r="P10" s="32"/>
      <c r="Q10" s="32"/>
      <c r="R10" s="32"/>
      <c r="S10" s="65"/>
      <c r="T10" s="65"/>
      <c r="U10" s="65"/>
      <c r="V10" s="65"/>
      <c r="W10" s="65"/>
      <c r="X10" s="65"/>
      <c r="Y10" s="65"/>
      <c r="Z10" s="65"/>
      <c r="AA10" s="65"/>
      <c r="AB10" s="65"/>
      <c r="AC10" s="65"/>
      <c r="AD10" s="65"/>
      <c r="AE10" s="65"/>
    </row>
    <row r="11" spans="1:31" x14ac:dyDescent="0.25">
      <c r="A11" s="32"/>
      <c r="B11" s="32"/>
      <c r="C11" s="32"/>
      <c r="D11" s="32"/>
      <c r="E11" s="32"/>
      <c r="F11" s="32"/>
      <c r="G11" s="32"/>
      <c r="H11" s="32"/>
      <c r="I11" s="32"/>
      <c r="J11" s="32"/>
      <c r="K11" s="32"/>
      <c r="L11" s="32"/>
      <c r="M11" s="32"/>
      <c r="N11" s="32"/>
      <c r="O11" s="32"/>
      <c r="P11" s="32"/>
      <c r="Q11" s="32"/>
      <c r="R11" s="32"/>
      <c r="S11" s="65"/>
      <c r="T11" s="65"/>
      <c r="U11" s="65"/>
      <c r="V11" s="65"/>
      <c r="W11" s="65"/>
      <c r="X11" s="65"/>
      <c r="Y11" s="65"/>
      <c r="Z11" s="65"/>
      <c r="AA11" s="65"/>
      <c r="AB11" s="65"/>
      <c r="AC11" s="65"/>
      <c r="AD11" s="65"/>
      <c r="AE11" s="65"/>
    </row>
    <row r="12" spans="1:31" x14ac:dyDescent="0.25">
      <c r="A12" s="32"/>
      <c r="B12" s="32"/>
      <c r="C12" s="32"/>
      <c r="D12" s="32"/>
      <c r="E12" s="32"/>
      <c r="F12" s="32"/>
      <c r="G12" s="32"/>
      <c r="H12" s="32"/>
      <c r="I12" s="32"/>
      <c r="J12" s="32"/>
      <c r="K12" s="32"/>
      <c r="L12" s="32"/>
      <c r="M12" s="32"/>
      <c r="N12" s="32"/>
      <c r="O12" s="32"/>
      <c r="P12" s="32"/>
      <c r="Q12" s="32"/>
      <c r="R12" s="32"/>
      <c r="S12" s="65"/>
      <c r="T12" s="65"/>
      <c r="U12" s="65"/>
      <c r="V12" s="65"/>
      <c r="W12" s="65"/>
      <c r="X12" s="65"/>
      <c r="Y12" s="65"/>
      <c r="Z12" s="65"/>
      <c r="AA12" s="65"/>
      <c r="AB12" s="65"/>
      <c r="AC12" s="65"/>
      <c r="AD12" s="65"/>
      <c r="AE12" s="65"/>
    </row>
    <row r="13" spans="1:31" x14ac:dyDescent="0.25">
      <c r="A13" s="32"/>
      <c r="B13" s="32"/>
      <c r="C13" s="32"/>
      <c r="D13" s="32"/>
      <c r="E13" s="32"/>
      <c r="F13" s="32"/>
      <c r="G13" s="32"/>
      <c r="H13" s="32"/>
      <c r="I13" s="32"/>
      <c r="J13" s="32"/>
      <c r="K13" s="32"/>
      <c r="L13" s="32"/>
      <c r="M13" s="32"/>
      <c r="N13" s="32"/>
      <c r="O13" s="32"/>
      <c r="P13" s="32"/>
      <c r="Q13" s="32"/>
      <c r="R13" s="32"/>
      <c r="S13" s="65"/>
      <c r="T13" s="65"/>
      <c r="U13" s="65"/>
      <c r="V13" s="65"/>
      <c r="W13" s="65"/>
      <c r="X13" s="65"/>
      <c r="Y13" s="65"/>
      <c r="Z13" s="65"/>
      <c r="AA13" s="65"/>
      <c r="AB13" s="65"/>
      <c r="AC13" s="65"/>
      <c r="AD13" s="65"/>
      <c r="AE13" s="65"/>
    </row>
    <row r="14" spans="1:31" x14ac:dyDescent="0.25">
      <c r="A14" s="32"/>
      <c r="B14" s="32"/>
      <c r="C14" s="32"/>
      <c r="D14" s="32"/>
      <c r="E14" s="32"/>
      <c r="F14" s="32"/>
      <c r="G14" s="32"/>
      <c r="H14" s="32"/>
      <c r="I14" s="32"/>
      <c r="J14" s="32"/>
      <c r="K14" s="32"/>
      <c r="L14" s="32"/>
      <c r="M14" s="32"/>
      <c r="N14" s="32"/>
      <c r="O14" s="32"/>
      <c r="P14" s="32"/>
      <c r="Q14" s="32"/>
      <c r="R14" s="32"/>
      <c r="S14" s="65"/>
      <c r="T14" s="65"/>
      <c r="U14" s="65"/>
      <c r="V14" s="65"/>
      <c r="W14" s="65"/>
      <c r="X14" s="65"/>
      <c r="Y14" s="65"/>
      <c r="Z14" s="65"/>
      <c r="AA14" s="65"/>
      <c r="AB14" s="65"/>
      <c r="AC14" s="65"/>
      <c r="AD14" s="65"/>
      <c r="AE14" s="65"/>
    </row>
    <row r="15" spans="1:31" x14ac:dyDescent="0.25">
      <c r="A15" s="32"/>
      <c r="B15" s="32"/>
      <c r="C15" s="32"/>
      <c r="D15" s="32"/>
      <c r="E15" s="32"/>
      <c r="F15" s="32"/>
      <c r="G15" s="32"/>
      <c r="H15" s="32"/>
      <c r="I15" s="32"/>
      <c r="J15" s="32"/>
      <c r="K15" s="32"/>
      <c r="L15" s="32"/>
      <c r="M15" s="32"/>
      <c r="N15" s="32"/>
      <c r="O15" s="32"/>
      <c r="P15" s="32"/>
      <c r="Q15" s="32"/>
      <c r="R15" s="32"/>
      <c r="S15" s="65"/>
      <c r="T15" s="65"/>
      <c r="U15" s="65"/>
      <c r="V15" s="65"/>
      <c r="W15" s="65"/>
      <c r="X15" s="65"/>
      <c r="Y15" s="65"/>
      <c r="Z15" s="65"/>
      <c r="AA15" s="65"/>
      <c r="AB15" s="65"/>
      <c r="AC15" s="65"/>
      <c r="AD15" s="65"/>
      <c r="AE15" s="65"/>
    </row>
    <row r="16" spans="1:31" x14ac:dyDescent="0.25">
      <c r="A16" s="32"/>
      <c r="B16" s="32"/>
      <c r="C16" s="32"/>
      <c r="D16" s="32"/>
      <c r="E16" s="32"/>
      <c r="F16" s="32"/>
      <c r="G16" s="32"/>
      <c r="H16" s="32"/>
      <c r="I16" s="32"/>
      <c r="J16" s="32"/>
      <c r="K16" s="32"/>
      <c r="L16" s="32"/>
      <c r="M16" s="32"/>
      <c r="N16" s="32"/>
      <c r="O16" s="32"/>
      <c r="P16" s="32"/>
      <c r="Q16" s="32"/>
      <c r="R16" s="32"/>
      <c r="S16" s="65"/>
      <c r="T16" s="65"/>
      <c r="U16" s="65"/>
      <c r="V16" s="65"/>
      <c r="W16" s="65"/>
      <c r="X16" s="65"/>
      <c r="Y16" s="65"/>
      <c r="Z16" s="65"/>
      <c r="AA16" s="65"/>
      <c r="AB16" s="65"/>
      <c r="AC16" s="65"/>
      <c r="AD16" s="65"/>
      <c r="AE16" s="65"/>
    </row>
    <row r="17" spans="1:31" x14ac:dyDescent="0.25">
      <c r="A17" s="32"/>
      <c r="B17" s="32"/>
      <c r="C17" s="32"/>
      <c r="D17" s="32"/>
      <c r="E17" s="32"/>
      <c r="F17" s="32"/>
      <c r="G17" s="32"/>
      <c r="H17" s="32"/>
      <c r="I17" s="32"/>
      <c r="J17" s="32"/>
      <c r="K17" s="32"/>
      <c r="L17" s="32"/>
      <c r="M17" s="32"/>
      <c r="N17" s="32"/>
      <c r="O17" s="32"/>
      <c r="P17" s="32"/>
      <c r="Q17" s="32"/>
      <c r="R17" s="32"/>
      <c r="S17" s="65"/>
      <c r="T17" s="65"/>
      <c r="U17" s="65"/>
      <c r="V17" s="65"/>
      <c r="W17" s="65"/>
      <c r="X17" s="65"/>
      <c r="Y17" s="65"/>
      <c r="Z17" s="65"/>
      <c r="AA17" s="65"/>
      <c r="AB17" s="65"/>
      <c r="AC17" s="65"/>
      <c r="AD17" s="65"/>
      <c r="AE17" s="65"/>
    </row>
    <row r="18" spans="1:31" x14ac:dyDescent="0.25">
      <c r="A18" s="32"/>
      <c r="B18" s="32"/>
      <c r="C18" s="32"/>
      <c r="D18" s="32"/>
      <c r="E18" s="32"/>
      <c r="F18" s="32"/>
      <c r="G18" s="32"/>
      <c r="H18" s="32"/>
      <c r="I18" s="32"/>
      <c r="J18" s="32"/>
      <c r="K18" s="32"/>
      <c r="L18" s="32"/>
      <c r="M18" s="32"/>
      <c r="N18" s="32"/>
      <c r="O18" s="32"/>
      <c r="P18" s="32"/>
      <c r="Q18" s="32"/>
      <c r="R18" s="32"/>
      <c r="S18" s="65"/>
      <c r="T18" s="65"/>
      <c r="U18" s="65"/>
      <c r="V18" s="65"/>
      <c r="W18" s="65"/>
      <c r="X18" s="65"/>
      <c r="Y18" s="65"/>
      <c r="Z18" s="65"/>
      <c r="AA18" s="65"/>
      <c r="AB18" s="65"/>
      <c r="AC18" s="65"/>
      <c r="AD18" s="65"/>
      <c r="AE18" s="65"/>
    </row>
    <row r="19" spans="1:31" x14ac:dyDescent="0.25">
      <c r="A19" s="32"/>
      <c r="B19" s="32"/>
      <c r="C19" s="32"/>
      <c r="D19" s="32"/>
      <c r="E19" s="32"/>
      <c r="F19" s="32"/>
      <c r="G19" s="32"/>
      <c r="H19" s="32"/>
      <c r="I19" s="32"/>
      <c r="J19" s="32"/>
      <c r="K19" s="32"/>
      <c r="L19" s="32"/>
      <c r="M19" s="32"/>
      <c r="N19" s="32"/>
      <c r="O19" s="32"/>
      <c r="P19" s="32"/>
      <c r="Q19" s="32"/>
      <c r="R19" s="32"/>
      <c r="S19" s="65"/>
      <c r="T19" s="65"/>
      <c r="U19" s="65"/>
      <c r="V19" s="65"/>
      <c r="W19" s="65"/>
      <c r="X19" s="65"/>
      <c r="Y19" s="65"/>
      <c r="Z19" s="65"/>
      <c r="AA19" s="65"/>
      <c r="AB19" s="65"/>
      <c r="AC19" s="65"/>
      <c r="AD19" s="65"/>
      <c r="AE19" s="65"/>
    </row>
    <row r="20" spans="1:31" x14ac:dyDescent="0.25">
      <c r="A20" s="32"/>
      <c r="B20" s="32"/>
      <c r="C20" s="32"/>
      <c r="D20" s="32"/>
      <c r="E20" s="32"/>
      <c r="F20" s="32"/>
      <c r="G20" s="32"/>
      <c r="H20" s="32"/>
      <c r="I20" s="32"/>
      <c r="J20" s="32"/>
      <c r="K20" s="32"/>
      <c r="L20" s="32"/>
      <c r="M20" s="32"/>
      <c r="N20" s="32"/>
      <c r="O20" s="32"/>
      <c r="P20" s="32"/>
      <c r="Q20" s="32"/>
      <c r="R20" s="32"/>
      <c r="S20" s="65"/>
      <c r="T20" s="65"/>
      <c r="U20" s="65"/>
      <c r="V20" s="65"/>
      <c r="W20" s="65"/>
      <c r="X20" s="65"/>
      <c r="Y20" s="65"/>
      <c r="Z20" s="65"/>
      <c r="AA20" s="65"/>
      <c r="AB20" s="65"/>
      <c r="AC20" s="65"/>
      <c r="AD20" s="65"/>
      <c r="AE20" s="65"/>
    </row>
    <row r="21" spans="1:31" x14ac:dyDescent="0.25">
      <c r="A21" s="32"/>
      <c r="B21" s="32"/>
      <c r="C21" s="32"/>
      <c r="D21" s="32"/>
      <c r="E21" s="32"/>
      <c r="F21" s="32"/>
      <c r="G21" s="32"/>
      <c r="H21" s="32"/>
      <c r="I21" s="32"/>
      <c r="J21" s="32"/>
      <c r="K21" s="32"/>
      <c r="L21" s="32"/>
      <c r="M21" s="32"/>
      <c r="N21" s="32"/>
      <c r="O21" s="32"/>
      <c r="P21" s="32"/>
      <c r="Q21" s="32"/>
      <c r="R21" s="32"/>
      <c r="S21" s="65"/>
      <c r="T21" s="65"/>
      <c r="U21" s="65"/>
      <c r="V21" s="65"/>
      <c r="W21" s="65"/>
      <c r="X21" s="65"/>
      <c r="Y21" s="65"/>
      <c r="Z21" s="65"/>
      <c r="AA21" s="65"/>
      <c r="AB21" s="65"/>
      <c r="AC21" s="65"/>
      <c r="AD21" s="65"/>
      <c r="AE21" s="65"/>
    </row>
    <row r="22" spans="1:31" x14ac:dyDescent="0.25">
      <c r="A22" s="32"/>
      <c r="B22" s="32"/>
      <c r="C22" s="32"/>
      <c r="D22" s="32"/>
      <c r="E22" s="32"/>
      <c r="F22" s="32"/>
      <c r="G22" s="32"/>
      <c r="H22" s="32"/>
      <c r="I22" s="32"/>
      <c r="J22" s="32"/>
      <c r="K22" s="32"/>
      <c r="L22" s="32"/>
      <c r="M22" s="32"/>
      <c r="N22" s="32"/>
      <c r="O22" s="32"/>
      <c r="P22" s="32"/>
      <c r="Q22" s="32"/>
      <c r="R22" s="32"/>
      <c r="S22" s="65"/>
      <c r="T22" s="65"/>
      <c r="U22" s="65"/>
      <c r="V22" s="65"/>
      <c r="W22" s="65"/>
      <c r="X22" s="65"/>
      <c r="Y22" s="65"/>
      <c r="Z22" s="65"/>
      <c r="AA22" s="65"/>
      <c r="AB22" s="65"/>
      <c r="AC22" s="65"/>
      <c r="AD22" s="65"/>
      <c r="AE22" s="65"/>
    </row>
    <row r="23" spans="1:31" x14ac:dyDescent="0.25">
      <c r="A23" s="32"/>
      <c r="B23" s="32"/>
      <c r="C23" s="32"/>
      <c r="D23" s="32"/>
      <c r="E23" s="32"/>
      <c r="F23" s="32"/>
      <c r="G23" s="32"/>
      <c r="H23" s="32"/>
      <c r="I23" s="32"/>
      <c r="J23" s="32"/>
      <c r="K23" s="32"/>
      <c r="L23" s="32"/>
      <c r="M23" s="32"/>
      <c r="N23" s="32"/>
      <c r="O23" s="32"/>
      <c r="P23" s="32"/>
      <c r="Q23" s="32"/>
      <c r="R23" s="32"/>
      <c r="S23" s="65"/>
      <c r="T23" s="65"/>
      <c r="U23" s="65"/>
      <c r="V23" s="65"/>
      <c r="W23" s="65"/>
      <c r="X23" s="65"/>
      <c r="Y23" s="65"/>
      <c r="Z23" s="65"/>
      <c r="AA23" s="65"/>
      <c r="AB23" s="65"/>
      <c r="AC23" s="65"/>
      <c r="AD23" s="65"/>
      <c r="AE23" s="65"/>
    </row>
    <row r="24" spans="1:31" x14ac:dyDescent="0.25">
      <c r="A24" s="32"/>
      <c r="B24" s="32"/>
      <c r="C24" s="32"/>
      <c r="D24" s="32"/>
      <c r="E24" s="32"/>
      <c r="F24" s="32"/>
      <c r="G24" s="32"/>
      <c r="H24" s="32"/>
      <c r="I24" s="32"/>
      <c r="J24" s="32"/>
      <c r="K24" s="32"/>
      <c r="L24" s="32"/>
      <c r="M24" s="32"/>
      <c r="N24" s="32"/>
      <c r="O24" s="32"/>
      <c r="P24" s="32"/>
      <c r="Q24" s="32"/>
      <c r="R24" s="32"/>
      <c r="S24" s="65"/>
      <c r="T24" s="65"/>
      <c r="U24" s="65"/>
      <c r="V24" s="65"/>
      <c r="W24" s="65"/>
      <c r="X24" s="65"/>
      <c r="Y24" s="65"/>
      <c r="Z24" s="65"/>
      <c r="AA24" s="65"/>
      <c r="AB24" s="65"/>
      <c r="AC24" s="65"/>
      <c r="AD24" s="65"/>
      <c r="AE24" s="65"/>
    </row>
    <row r="25" spans="1:31" x14ac:dyDescent="0.25">
      <c r="A25" s="32"/>
      <c r="B25" s="32"/>
      <c r="C25" s="32"/>
      <c r="D25" s="32"/>
      <c r="E25" s="32"/>
      <c r="F25" s="32"/>
      <c r="G25" s="32"/>
      <c r="H25" s="32"/>
      <c r="I25" s="32"/>
      <c r="J25" s="32"/>
      <c r="K25" s="32"/>
      <c r="L25" s="32"/>
      <c r="M25" s="32"/>
      <c r="N25" s="32"/>
      <c r="O25" s="32"/>
      <c r="P25" s="32"/>
      <c r="Q25" s="32"/>
      <c r="R25" s="32"/>
      <c r="S25" s="65"/>
      <c r="T25" s="65"/>
      <c r="U25" s="65"/>
      <c r="V25" s="65"/>
      <c r="W25" s="65"/>
      <c r="X25" s="65"/>
      <c r="Y25" s="65"/>
      <c r="Z25" s="65"/>
      <c r="AA25" s="65"/>
      <c r="AB25" s="65"/>
      <c r="AC25" s="65"/>
      <c r="AD25" s="65"/>
      <c r="AE25" s="65"/>
    </row>
    <row r="26" spans="1:31" x14ac:dyDescent="0.25">
      <c r="A26" s="32"/>
      <c r="B26" s="32"/>
      <c r="C26" s="32"/>
      <c r="D26" s="32"/>
      <c r="E26" s="32"/>
      <c r="F26" s="32"/>
      <c r="G26" s="32"/>
      <c r="H26" s="32"/>
      <c r="I26" s="32"/>
      <c r="J26" s="32"/>
      <c r="K26" s="32"/>
      <c r="L26" s="32"/>
      <c r="M26" s="32"/>
      <c r="N26" s="32"/>
      <c r="O26" s="32"/>
      <c r="P26" s="32"/>
      <c r="Q26" s="32"/>
      <c r="R26" s="32"/>
      <c r="S26" s="65"/>
      <c r="T26" s="65"/>
      <c r="U26" s="65"/>
      <c r="V26" s="65"/>
      <c r="W26" s="65"/>
      <c r="X26" s="65"/>
      <c r="Y26" s="65"/>
      <c r="Z26" s="65"/>
      <c r="AA26" s="65"/>
      <c r="AB26" s="65"/>
      <c r="AC26" s="65"/>
      <c r="AD26" s="65"/>
      <c r="AE26" s="65"/>
    </row>
    <row r="27" spans="1:31" x14ac:dyDescent="0.25">
      <c r="A27" s="32"/>
      <c r="B27" s="32"/>
      <c r="C27" s="32"/>
      <c r="D27" s="32"/>
      <c r="E27" s="32"/>
      <c r="F27" s="32"/>
      <c r="G27" s="32"/>
      <c r="H27" s="32"/>
      <c r="I27" s="32"/>
      <c r="J27" s="32"/>
      <c r="K27" s="32"/>
      <c r="L27" s="32"/>
      <c r="M27" s="32"/>
      <c r="N27" s="32"/>
      <c r="O27" s="32"/>
      <c r="P27" s="32"/>
      <c r="Q27" s="32"/>
      <c r="R27" s="32"/>
      <c r="S27" s="65"/>
      <c r="T27" s="65"/>
      <c r="U27" s="65"/>
      <c r="V27" s="65"/>
      <c r="W27" s="65"/>
      <c r="X27" s="65"/>
      <c r="Y27" s="65"/>
      <c r="Z27" s="65"/>
      <c r="AA27" s="65"/>
      <c r="AB27" s="65"/>
      <c r="AC27" s="65"/>
      <c r="AD27" s="65"/>
      <c r="AE27" s="65"/>
    </row>
    <row r="28" spans="1:31" x14ac:dyDescent="0.25">
      <c r="A28" s="32"/>
      <c r="B28" s="32"/>
      <c r="C28" s="32"/>
      <c r="D28" s="32"/>
      <c r="E28" s="32"/>
      <c r="F28" s="32"/>
      <c r="G28" s="32"/>
      <c r="H28" s="32"/>
      <c r="I28" s="32"/>
      <c r="J28" s="32"/>
      <c r="K28" s="32"/>
      <c r="L28" s="32"/>
      <c r="M28" s="32"/>
      <c r="N28" s="32"/>
      <c r="O28" s="32"/>
      <c r="P28" s="32"/>
      <c r="Q28" s="32"/>
      <c r="R28" s="32"/>
      <c r="S28" s="65"/>
      <c r="T28" s="65"/>
      <c r="U28" s="65"/>
      <c r="V28" s="65"/>
      <c r="W28" s="65"/>
      <c r="X28" s="65"/>
      <c r="Y28" s="65"/>
      <c r="Z28" s="65"/>
      <c r="AA28" s="65"/>
      <c r="AB28" s="65"/>
      <c r="AC28" s="65"/>
      <c r="AD28" s="65"/>
      <c r="AE28" s="65"/>
    </row>
    <row r="29" spans="1:31" x14ac:dyDescent="0.25">
      <c r="A29" s="32"/>
      <c r="B29" s="32"/>
      <c r="C29" s="32"/>
      <c r="D29" s="32"/>
      <c r="E29" s="32"/>
      <c r="F29" s="32"/>
      <c r="G29" s="32"/>
      <c r="H29" s="32"/>
      <c r="I29" s="32"/>
      <c r="J29" s="32"/>
      <c r="K29" s="32"/>
      <c r="L29" s="32"/>
      <c r="M29" s="32"/>
      <c r="N29" s="32"/>
      <c r="O29" s="32"/>
      <c r="P29" s="32"/>
      <c r="Q29" s="32"/>
      <c r="R29" s="32"/>
      <c r="S29" s="65"/>
      <c r="T29" s="65"/>
      <c r="U29" s="65"/>
      <c r="V29" s="65"/>
      <c r="W29" s="65"/>
      <c r="X29" s="65"/>
      <c r="Y29" s="65"/>
      <c r="Z29" s="65"/>
      <c r="AA29" s="65"/>
      <c r="AB29" s="65"/>
      <c r="AC29" s="65"/>
      <c r="AD29" s="65"/>
      <c r="AE29" s="65"/>
    </row>
    <row r="30" spans="1:31" x14ac:dyDescent="0.25">
      <c r="A30" s="32"/>
      <c r="B30" s="32"/>
      <c r="C30" s="32"/>
      <c r="D30" s="32"/>
      <c r="E30" s="32"/>
      <c r="F30" s="32"/>
      <c r="G30" s="32"/>
      <c r="H30" s="32"/>
      <c r="I30" s="32"/>
      <c r="J30" s="32"/>
      <c r="K30" s="32"/>
      <c r="L30" s="32"/>
      <c r="M30" s="32"/>
      <c r="N30" s="32"/>
      <c r="O30" s="32"/>
      <c r="P30" s="32"/>
      <c r="Q30" s="32"/>
      <c r="R30" s="32"/>
      <c r="S30" s="65"/>
      <c r="T30" s="65"/>
      <c r="U30" s="65"/>
      <c r="V30" s="65"/>
      <c r="W30" s="65"/>
      <c r="X30" s="65"/>
      <c r="Y30" s="65"/>
      <c r="Z30" s="65"/>
      <c r="AA30" s="65"/>
      <c r="AB30" s="65"/>
      <c r="AC30" s="65"/>
      <c r="AD30" s="65"/>
      <c r="AE30" s="65"/>
    </row>
    <row r="31" spans="1:31" x14ac:dyDescent="0.25">
      <c r="A31" s="32"/>
      <c r="B31" s="32"/>
      <c r="C31" s="32"/>
      <c r="D31" s="32"/>
      <c r="E31" s="32"/>
      <c r="F31" s="32"/>
      <c r="G31" s="32"/>
      <c r="H31" s="32"/>
      <c r="I31" s="32"/>
      <c r="J31" s="32"/>
      <c r="K31" s="32"/>
      <c r="L31" s="32"/>
      <c r="M31" s="32"/>
      <c r="N31" s="32"/>
      <c r="O31" s="32"/>
      <c r="P31" s="32"/>
      <c r="Q31" s="32"/>
      <c r="R31" s="32"/>
      <c r="S31" s="65"/>
      <c r="T31" s="65"/>
      <c r="U31" s="65"/>
      <c r="V31" s="65"/>
      <c r="W31" s="65"/>
      <c r="X31" s="65"/>
      <c r="Y31" s="65"/>
      <c r="Z31" s="65"/>
      <c r="AA31" s="65"/>
      <c r="AB31" s="65"/>
      <c r="AC31" s="65"/>
      <c r="AD31" s="65"/>
      <c r="AE31" s="65"/>
    </row>
    <row r="32" spans="1:31" x14ac:dyDescent="0.25">
      <c r="A32" s="32"/>
      <c r="B32" s="32"/>
      <c r="C32" s="32"/>
      <c r="D32" s="32"/>
      <c r="E32" s="32"/>
      <c r="F32" s="32"/>
      <c r="G32" s="32"/>
      <c r="H32" s="32"/>
      <c r="I32" s="32"/>
      <c r="J32" s="32"/>
      <c r="K32" s="32"/>
      <c r="L32" s="32"/>
      <c r="M32" s="32"/>
      <c r="N32" s="32"/>
      <c r="O32" s="32"/>
      <c r="P32" s="32"/>
      <c r="Q32" s="32"/>
      <c r="R32" s="32"/>
      <c r="S32" s="65"/>
      <c r="T32" s="65"/>
      <c r="U32" s="65"/>
      <c r="V32" s="65"/>
      <c r="W32" s="65"/>
      <c r="X32" s="65"/>
      <c r="Y32" s="65"/>
      <c r="Z32" s="65"/>
      <c r="AA32" s="65"/>
      <c r="AB32" s="65"/>
      <c r="AC32" s="65"/>
      <c r="AD32" s="65"/>
      <c r="AE32" s="65"/>
    </row>
    <row r="33" spans="1:19" x14ac:dyDescent="0.25">
      <c r="A33" s="31"/>
      <c r="B33" s="31"/>
      <c r="C33" s="31"/>
      <c r="D33" s="31"/>
      <c r="E33" s="31"/>
      <c r="F33" s="31"/>
      <c r="G33" s="31"/>
      <c r="H33" s="31"/>
      <c r="I33" s="31"/>
      <c r="J33" s="31"/>
      <c r="K33" s="31"/>
      <c r="L33" s="31"/>
      <c r="M33" s="31"/>
      <c r="N33" s="31"/>
      <c r="O33" s="31"/>
      <c r="P33" s="31"/>
      <c r="Q33" s="31"/>
      <c r="R33" s="31"/>
      <c r="S33" s="31"/>
    </row>
    <row r="34" spans="1:19" x14ac:dyDescent="0.25">
      <c r="A34" s="31"/>
      <c r="B34" s="31"/>
      <c r="C34" s="31"/>
      <c r="D34" s="31"/>
      <c r="E34" s="31"/>
      <c r="F34" s="31"/>
      <c r="G34" s="31"/>
      <c r="H34" s="31"/>
      <c r="I34" s="31"/>
      <c r="J34" s="31"/>
      <c r="K34" s="31"/>
      <c r="L34" s="31"/>
      <c r="M34" s="31"/>
      <c r="N34" s="31"/>
      <c r="O34" s="31"/>
      <c r="P34" s="31"/>
      <c r="Q34" s="31"/>
      <c r="R34" s="31"/>
      <c r="S34" s="31"/>
    </row>
    <row r="35" spans="1:19" x14ac:dyDescent="0.25">
      <c r="A35" s="31"/>
      <c r="B35" s="31"/>
      <c r="C35" s="31"/>
      <c r="D35" s="31"/>
      <c r="E35" s="31"/>
      <c r="F35" s="31"/>
      <c r="G35" s="31"/>
      <c r="H35" s="31"/>
      <c r="I35" s="31"/>
      <c r="J35" s="31"/>
      <c r="K35" s="31"/>
      <c r="L35" s="31"/>
      <c r="M35" s="31"/>
      <c r="N35" s="31"/>
      <c r="O35" s="31"/>
      <c r="P35" s="31"/>
      <c r="Q35" s="31"/>
      <c r="R35" s="31"/>
      <c r="S35" s="31"/>
    </row>
    <row r="36" spans="1:19" x14ac:dyDescent="0.25">
      <c r="A36" s="31"/>
      <c r="B36" s="31"/>
      <c r="C36" s="31"/>
      <c r="D36" s="31"/>
      <c r="E36" s="31"/>
      <c r="F36" s="31"/>
      <c r="G36" s="31"/>
      <c r="H36" s="31"/>
      <c r="I36" s="31"/>
      <c r="J36" s="31"/>
      <c r="K36" s="31"/>
      <c r="L36" s="31"/>
      <c r="M36" s="31"/>
      <c r="N36" s="31"/>
      <c r="O36" s="31"/>
      <c r="P36" s="31"/>
      <c r="Q36" s="31"/>
      <c r="R36" s="31"/>
      <c r="S36" s="31"/>
    </row>
    <row r="37" spans="1:19" x14ac:dyDescent="0.25">
      <c r="A37" s="31"/>
      <c r="B37" s="31"/>
      <c r="C37" s="31"/>
      <c r="D37" s="31"/>
      <c r="E37" s="31"/>
      <c r="F37" s="31"/>
      <c r="G37" s="31"/>
      <c r="H37" s="31"/>
      <c r="I37" s="31"/>
      <c r="J37" s="31"/>
      <c r="K37" s="31"/>
      <c r="L37" s="31"/>
      <c r="M37" s="31"/>
      <c r="N37" s="31"/>
      <c r="O37" s="31"/>
      <c r="P37" s="31"/>
      <c r="Q37" s="31"/>
      <c r="R37" s="31"/>
      <c r="S37" s="31"/>
    </row>
    <row r="38" spans="1:19" x14ac:dyDescent="0.25">
      <c r="A38" s="31"/>
      <c r="B38" s="31"/>
      <c r="C38" s="31"/>
      <c r="D38" s="31"/>
      <c r="E38" s="31"/>
      <c r="F38" s="31"/>
      <c r="G38" s="31"/>
      <c r="H38" s="31"/>
      <c r="I38" s="31"/>
      <c r="J38" s="31"/>
      <c r="K38" s="31"/>
      <c r="L38" s="31"/>
      <c r="M38" s="31"/>
      <c r="N38" s="31"/>
      <c r="O38" s="31"/>
      <c r="P38" s="31"/>
      <c r="Q38" s="31"/>
      <c r="R38" s="31"/>
      <c r="S38" s="31"/>
    </row>
    <row r="39" spans="1:19" x14ac:dyDescent="0.25">
      <c r="A39" s="31"/>
      <c r="B39" s="31"/>
      <c r="C39" s="31"/>
      <c r="D39" s="31"/>
      <c r="E39" s="31"/>
      <c r="F39" s="31"/>
      <c r="G39" s="31"/>
      <c r="H39" s="31"/>
      <c r="I39" s="31"/>
      <c r="J39" s="31"/>
      <c r="K39" s="31"/>
      <c r="L39" s="31"/>
      <c r="M39" s="31"/>
      <c r="N39" s="31"/>
      <c r="O39" s="31"/>
      <c r="P39" s="31"/>
      <c r="Q39" s="31"/>
      <c r="R39" s="31"/>
      <c r="S39" s="31"/>
    </row>
    <row r="40" spans="1:19" x14ac:dyDescent="0.25">
      <c r="A40" s="31"/>
      <c r="B40" s="31"/>
      <c r="C40" s="31"/>
      <c r="D40" s="31"/>
      <c r="E40" s="31"/>
      <c r="F40" s="31"/>
      <c r="G40" s="31"/>
      <c r="H40" s="31"/>
      <c r="I40" s="31"/>
      <c r="J40" s="31"/>
      <c r="K40" s="31"/>
      <c r="L40" s="31"/>
      <c r="M40" s="31"/>
      <c r="N40" s="31"/>
      <c r="O40" s="31"/>
      <c r="P40" s="31"/>
      <c r="Q40" s="31"/>
      <c r="R40" s="31"/>
      <c r="S40" s="31"/>
    </row>
    <row r="41" spans="1:19" x14ac:dyDescent="0.25">
      <c r="A41" s="31"/>
      <c r="B41" s="31"/>
      <c r="C41" s="31"/>
      <c r="D41" s="31"/>
      <c r="E41" s="31"/>
      <c r="F41" s="31"/>
      <c r="G41" s="31"/>
      <c r="H41" s="31"/>
      <c r="I41" s="31"/>
      <c r="J41" s="31"/>
      <c r="K41" s="31"/>
      <c r="L41" s="31"/>
      <c r="M41" s="31"/>
      <c r="N41" s="31"/>
      <c r="O41" s="31"/>
      <c r="P41" s="31"/>
      <c r="Q41" s="31"/>
      <c r="R41" s="31"/>
      <c r="S41" s="31"/>
    </row>
    <row r="42" spans="1:19" x14ac:dyDescent="0.25">
      <c r="A42" s="31"/>
      <c r="B42" s="31"/>
      <c r="C42" s="31"/>
      <c r="D42" s="31"/>
      <c r="E42" s="31"/>
      <c r="F42" s="31"/>
      <c r="G42" s="31"/>
      <c r="H42" s="31"/>
      <c r="I42" s="31"/>
      <c r="J42" s="31"/>
      <c r="K42" s="31"/>
      <c r="L42" s="31"/>
      <c r="M42" s="31"/>
      <c r="N42" s="31"/>
      <c r="O42" s="31"/>
      <c r="P42" s="31"/>
      <c r="Q42" s="31"/>
      <c r="R42" s="31"/>
      <c r="S42" s="31"/>
    </row>
    <row r="43" spans="1:19" x14ac:dyDescent="0.25">
      <c r="A43" s="31"/>
      <c r="B43" s="31"/>
      <c r="C43" s="31"/>
      <c r="D43" s="31"/>
      <c r="E43" s="31"/>
      <c r="F43" s="31"/>
      <c r="G43" s="31"/>
      <c r="H43" s="31"/>
      <c r="I43" s="31"/>
      <c r="J43" s="31"/>
      <c r="K43" s="31"/>
      <c r="L43" s="31"/>
      <c r="M43" s="31"/>
      <c r="N43" s="31"/>
      <c r="O43" s="31"/>
      <c r="P43" s="31"/>
      <c r="Q43" s="31"/>
      <c r="R43" s="31"/>
      <c r="S43" s="31"/>
    </row>
    <row r="44" spans="1:19" x14ac:dyDescent="0.25">
      <c r="A44" s="31"/>
      <c r="B44" s="31"/>
      <c r="C44" s="31"/>
      <c r="D44" s="31"/>
      <c r="E44" s="31"/>
      <c r="F44" s="31"/>
      <c r="G44" s="31"/>
      <c r="H44" s="31"/>
      <c r="I44" s="31"/>
      <c r="J44" s="31"/>
      <c r="K44" s="31"/>
      <c r="L44" s="31"/>
      <c r="M44" s="31"/>
      <c r="N44" s="31"/>
      <c r="O44" s="31"/>
      <c r="P44" s="31"/>
      <c r="Q44" s="31"/>
      <c r="R44" s="31"/>
      <c r="S44" s="31"/>
    </row>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3:B28"/>
  <sheetViews>
    <sheetView topLeftCell="A16" workbookViewId="0">
      <selection activeCell="A5" sqref="A5"/>
    </sheetView>
  </sheetViews>
  <sheetFormatPr defaultRowHeight="15" x14ac:dyDescent="0.25"/>
  <cols>
    <col min="1" max="1" width="13.140625" customWidth="1"/>
    <col min="2" max="2" width="16.5703125" customWidth="1"/>
    <col min="3" max="5" width="7" bestFit="1" customWidth="1"/>
    <col min="6" max="6" width="6" bestFit="1" customWidth="1"/>
    <col min="7" max="11" width="7" bestFit="1" customWidth="1"/>
    <col min="12" max="12" width="6" bestFit="1" customWidth="1"/>
    <col min="13" max="16" width="7" bestFit="1" customWidth="1"/>
    <col min="17" max="17" width="6" bestFit="1" customWidth="1"/>
    <col min="18" max="18" width="7" bestFit="1" customWidth="1"/>
    <col min="19" max="19" width="6" bestFit="1" customWidth="1"/>
    <col min="20" max="21" width="7" bestFit="1" customWidth="1"/>
    <col min="22" max="22" width="6" bestFit="1" customWidth="1"/>
    <col min="23" max="26" width="7" bestFit="1" customWidth="1"/>
    <col min="27" max="27" width="6" bestFit="1" customWidth="1"/>
    <col min="28" max="31" width="7" bestFit="1" customWidth="1"/>
    <col min="32" max="32" width="5" customWidth="1"/>
    <col min="33" max="34" width="7" bestFit="1" customWidth="1"/>
    <col min="35" max="36" width="6" bestFit="1" customWidth="1"/>
    <col min="37" max="40" width="7" bestFit="1" customWidth="1"/>
    <col min="41" max="41" width="6" bestFit="1" customWidth="1"/>
    <col min="42" max="49" width="7" bestFit="1" customWidth="1"/>
    <col min="50" max="50" width="6" bestFit="1" customWidth="1"/>
    <col min="51" max="58" width="7" bestFit="1" customWidth="1"/>
    <col min="59" max="59" width="6" bestFit="1" customWidth="1"/>
    <col min="60" max="66" width="7" bestFit="1" customWidth="1"/>
    <col min="67" max="67" width="6" bestFit="1" customWidth="1"/>
    <col min="68" max="72" width="7" bestFit="1" customWidth="1"/>
    <col min="73" max="73" width="4" customWidth="1"/>
    <col min="74" max="78" width="7" bestFit="1" customWidth="1"/>
    <col min="79" max="79" width="6" bestFit="1" customWidth="1"/>
    <col min="80" max="81" width="7" bestFit="1" customWidth="1"/>
    <col min="82" max="82" width="6" bestFit="1" customWidth="1"/>
    <col min="83" max="95" width="7" bestFit="1" customWidth="1"/>
    <col min="96" max="96" width="6" customWidth="1"/>
    <col min="97" max="104" width="7" bestFit="1" customWidth="1"/>
    <col min="105" max="105" width="11.28515625" bestFit="1" customWidth="1"/>
    <col min="106" max="120" width="7" bestFit="1" customWidth="1"/>
    <col min="121" max="121" width="6" bestFit="1" customWidth="1"/>
    <col min="122" max="126" width="7" bestFit="1" customWidth="1"/>
    <col min="127" max="127" width="6" bestFit="1" customWidth="1"/>
    <col min="128" max="134" width="7" bestFit="1" customWidth="1"/>
    <col min="135" max="135" width="6" bestFit="1" customWidth="1"/>
    <col min="136" max="139" width="7" bestFit="1" customWidth="1"/>
    <col min="140" max="140" width="6" bestFit="1" customWidth="1"/>
    <col min="141" max="146" width="7" bestFit="1" customWidth="1"/>
    <col min="147" max="147" width="6" bestFit="1" customWidth="1"/>
    <col min="148" max="148" width="7" bestFit="1" customWidth="1"/>
    <col min="149" max="149" width="4" bestFit="1" customWidth="1"/>
    <col min="150" max="153" width="7" bestFit="1" customWidth="1"/>
    <col min="154" max="154" width="6" bestFit="1" customWidth="1"/>
    <col min="155" max="158" width="7" bestFit="1" customWidth="1"/>
    <col min="159" max="159" width="6" bestFit="1" customWidth="1"/>
    <col min="160" max="161" width="7" bestFit="1" customWidth="1"/>
    <col min="162" max="162" width="6" bestFit="1" customWidth="1"/>
    <col min="163" max="167" width="7" bestFit="1" customWidth="1"/>
    <col min="168" max="168" width="6" bestFit="1" customWidth="1"/>
    <col min="169" max="169" width="7" bestFit="1" customWidth="1"/>
    <col min="170" max="170" width="6" bestFit="1" customWidth="1"/>
    <col min="171" max="175" width="7" bestFit="1" customWidth="1"/>
    <col min="176" max="176" width="4" bestFit="1" customWidth="1"/>
    <col min="177" max="179" width="7" bestFit="1" customWidth="1"/>
    <col min="180" max="180" width="6" bestFit="1" customWidth="1"/>
    <col min="181" max="181" width="4" bestFit="1" customWidth="1"/>
    <col min="182" max="184" width="7" bestFit="1" customWidth="1"/>
    <col min="185" max="185" width="6" bestFit="1" customWidth="1"/>
    <col min="186" max="196" width="7" bestFit="1" customWidth="1"/>
    <col min="197" max="197" width="11.28515625" bestFit="1" customWidth="1"/>
  </cols>
  <sheetData>
    <row r="3" spans="1:2" x14ac:dyDescent="0.25">
      <c r="A3" s="28" t="s">
        <v>493</v>
      </c>
      <c r="B3" t="s">
        <v>495</v>
      </c>
    </row>
    <row r="4" spans="1:2" x14ac:dyDescent="0.25">
      <c r="A4" s="4" t="s">
        <v>187</v>
      </c>
      <c r="B4" s="29">
        <v>10535.570000000002</v>
      </c>
    </row>
    <row r="5" spans="1:2" x14ac:dyDescent="0.25">
      <c r="A5" s="4" t="s">
        <v>193</v>
      </c>
      <c r="B5" s="29">
        <v>17212.41</v>
      </c>
    </row>
    <row r="6" spans="1:2" x14ac:dyDescent="0.25">
      <c r="A6" s="4" t="s">
        <v>190</v>
      </c>
      <c r="B6" s="29">
        <v>3385.2999999999988</v>
      </c>
    </row>
    <row r="7" spans="1:2" x14ac:dyDescent="0.25">
      <c r="A7" s="4" t="s">
        <v>211</v>
      </c>
      <c r="B7" s="29">
        <v>2237.67</v>
      </c>
    </row>
    <row r="8" spans="1:2" x14ac:dyDescent="0.25">
      <c r="A8" s="67">
        <v>20</v>
      </c>
      <c r="B8" s="29">
        <v>33.6</v>
      </c>
    </row>
    <row r="9" spans="1:2" x14ac:dyDescent="0.25">
      <c r="A9" s="67">
        <v>21</v>
      </c>
      <c r="B9" s="29">
        <v>101.43</v>
      </c>
    </row>
    <row r="10" spans="1:2" x14ac:dyDescent="0.25">
      <c r="A10" s="67">
        <v>22</v>
      </c>
      <c r="B10" s="29">
        <v>69.3</v>
      </c>
    </row>
    <row r="11" spans="1:2" x14ac:dyDescent="0.25">
      <c r="A11" s="67">
        <v>24</v>
      </c>
      <c r="B11" s="29">
        <v>80.64</v>
      </c>
    </row>
    <row r="12" spans="1:2" x14ac:dyDescent="0.25">
      <c r="A12" s="67">
        <v>25</v>
      </c>
      <c r="B12" s="29">
        <v>42</v>
      </c>
    </row>
    <row r="13" spans="1:2" x14ac:dyDescent="0.25">
      <c r="A13" s="67">
        <v>26</v>
      </c>
      <c r="B13" s="29">
        <v>81.900000000000006</v>
      </c>
    </row>
    <row r="14" spans="1:2" x14ac:dyDescent="0.25">
      <c r="A14" s="67">
        <v>27</v>
      </c>
      <c r="B14" s="29">
        <v>121.5</v>
      </c>
    </row>
    <row r="15" spans="1:2" x14ac:dyDescent="0.25">
      <c r="A15" s="67">
        <v>28</v>
      </c>
      <c r="B15" s="29">
        <v>131.88</v>
      </c>
    </row>
    <row r="16" spans="1:2" x14ac:dyDescent="0.25">
      <c r="A16" s="67">
        <v>29</v>
      </c>
      <c r="B16" s="29">
        <v>188.79</v>
      </c>
    </row>
    <row r="17" spans="1:2" x14ac:dyDescent="0.25">
      <c r="A17" s="67">
        <v>30</v>
      </c>
      <c r="B17" s="29">
        <v>94.5</v>
      </c>
    </row>
    <row r="18" spans="1:2" x14ac:dyDescent="0.25">
      <c r="A18" s="67">
        <v>31</v>
      </c>
      <c r="B18" s="29">
        <v>149.73000000000002</v>
      </c>
    </row>
    <row r="19" spans="1:2" x14ac:dyDescent="0.25">
      <c r="A19" s="67">
        <v>33</v>
      </c>
      <c r="B19" s="29">
        <v>55.44</v>
      </c>
    </row>
    <row r="20" spans="1:2" x14ac:dyDescent="0.25">
      <c r="A20" s="67">
        <v>41</v>
      </c>
      <c r="B20" s="29">
        <v>68.88</v>
      </c>
    </row>
    <row r="21" spans="1:2" x14ac:dyDescent="0.25">
      <c r="A21" s="67">
        <v>47</v>
      </c>
      <c r="B21" s="29">
        <v>78.959999999999994</v>
      </c>
    </row>
    <row r="22" spans="1:2" x14ac:dyDescent="0.25">
      <c r="A22" s="67">
        <v>49</v>
      </c>
      <c r="B22" s="29">
        <v>82.32</v>
      </c>
    </row>
    <row r="23" spans="1:2" x14ac:dyDescent="0.25">
      <c r="A23" s="67">
        <v>62</v>
      </c>
      <c r="B23" s="29">
        <v>104.16</v>
      </c>
    </row>
    <row r="24" spans="1:2" x14ac:dyDescent="0.25">
      <c r="A24" s="67">
        <v>64</v>
      </c>
      <c r="B24" s="29">
        <v>107.52</v>
      </c>
    </row>
    <row r="25" spans="1:2" x14ac:dyDescent="0.25">
      <c r="A25" s="67">
        <v>68</v>
      </c>
      <c r="B25" s="29">
        <v>228.48</v>
      </c>
    </row>
    <row r="26" spans="1:2" x14ac:dyDescent="0.25">
      <c r="A26" s="67">
        <v>114</v>
      </c>
      <c r="B26" s="29">
        <v>191.52</v>
      </c>
    </row>
    <row r="27" spans="1:2" x14ac:dyDescent="0.25">
      <c r="A27" s="67">
        <v>134</v>
      </c>
      <c r="B27" s="29">
        <v>225.12</v>
      </c>
    </row>
    <row r="28" spans="1:2" x14ac:dyDescent="0.25">
      <c r="A28" s="4" t="s">
        <v>494</v>
      </c>
      <c r="B28" s="29">
        <v>33370.950000000004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L247"/>
  <sheetViews>
    <sheetView topLeftCell="A236" workbookViewId="0">
      <selection activeCell="I248" sqref="I248"/>
    </sheetView>
  </sheetViews>
  <sheetFormatPr defaultRowHeight="15" x14ac:dyDescent="0.25"/>
  <sheetData>
    <row r="1" spans="1:9" x14ac:dyDescent="0.25">
      <c r="A1" s="12" t="s">
        <v>178</v>
      </c>
      <c r="B1" s="13" t="s">
        <v>156</v>
      </c>
      <c r="C1" s="14" t="s">
        <v>166</v>
      </c>
      <c r="D1" s="14" t="s">
        <v>179</v>
      </c>
      <c r="E1" s="14" t="s">
        <v>180</v>
      </c>
      <c r="F1" s="14" t="s">
        <v>181</v>
      </c>
      <c r="G1" s="14" t="s">
        <v>182</v>
      </c>
      <c r="H1" s="14" t="s">
        <v>183</v>
      </c>
      <c r="I1" s="15" t="s">
        <v>184</v>
      </c>
    </row>
    <row r="2" spans="1:9" x14ac:dyDescent="0.25">
      <c r="A2" s="16" t="s">
        <v>185</v>
      </c>
      <c r="B2" s="17">
        <v>44562</v>
      </c>
      <c r="C2" s="6" t="s">
        <v>175</v>
      </c>
      <c r="D2" s="6" t="s">
        <v>186</v>
      </c>
      <c r="E2" s="6" t="s">
        <v>187</v>
      </c>
      <c r="F2" s="6" t="s">
        <v>188</v>
      </c>
      <c r="G2" s="6">
        <v>33</v>
      </c>
      <c r="H2" s="6">
        <v>1.7699999999999998</v>
      </c>
      <c r="I2" s="18">
        <f>Sales_Data5[[#This Row],[Qty]]*Sales_Data5[[#This Row],[UnitPrice]]</f>
        <v>58.41</v>
      </c>
    </row>
    <row r="3" spans="1:9" x14ac:dyDescent="0.25">
      <c r="A3" s="16" t="s">
        <v>189</v>
      </c>
      <c r="B3" s="17">
        <v>44565</v>
      </c>
      <c r="C3" s="6" t="s">
        <v>175</v>
      </c>
      <c r="D3" s="6" t="s">
        <v>186</v>
      </c>
      <c r="E3" s="6" t="s">
        <v>190</v>
      </c>
      <c r="F3" s="6" t="s">
        <v>191</v>
      </c>
      <c r="G3" s="6">
        <v>100</v>
      </c>
      <c r="H3" s="6">
        <v>3.4899999999999998</v>
      </c>
      <c r="I3" s="18">
        <f>Sales_Data5[[#This Row],[Qty]]*Sales_Data5[[#This Row],[UnitPrice]]</f>
        <v>349</v>
      </c>
    </row>
    <row r="4" spans="1:9" x14ac:dyDescent="0.25">
      <c r="A4" s="16" t="s">
        <v>192</v>
      </c>
      <c r="B4" s="17">
        <v>44574</v>
      </c>
      <c r="C4" s="6" t="s">
        <v>175</v>
      </c>
      <c r="D4" s="6" t="s">
        <v>186</v>
      </c>
      <c r="E4" s="6" t="s">
        <v>193</v>
      </c>
      <c r="F4" s="6" t="s">
        <v>194</v>
      </c>
      <c r="G4" s="6">
        <v>38</v>
      </c>
      <c r="H4" s="6">
        <v>2.1800000000000002</v>
      </c>
      <c r="I4" s="18">
        <f>Sales_Data5[[#This Row],[Qty]]*Sales_Data5[[#This Row],[UnitPrice]]</f>
        <v>82.84</v>
      </c>
    </row>
    <row r="5" spans="1:9" x14ac:dyDescent="0.25">
      <c r="A5" s="16" t="s">
        <v>195</v>
      </c>
      <c r="B5" s="17">
        <v>44577</v>
      </c>
      <c r="C5" s="6" t="s">
        <v>175</v>
      </c>
      <c r="D5" s="6" t="s">
        <v>186</v>
      </c>
      <c r="E5" s="6" t="s">
        <v>187</v>
      </c>
      <c r="F5" s="6" t="s">
        <v>188</v>
      </c>
      <c r="G5" s="6">
        <v>54</v>
      </c>
      <c r="H5" s="6">
        <v>1.77</v>
      </c>
      <c r="I5" s="18">
        <f>Sales_Data5[[#This Row],[Qty]]*Sales_Data5[[#This Row],[UnitPrice]]</f>
        <v>95.58</v>
      </c>
    </row>
    <row r="6" spans="1:9" x14ac:dyDescent="0.25">
      <c r="A6" s="16" t="s">
        <v>196</v>
      </c>
      <c r="B6" s="17">
        <v>44580</v>
      </c>
      <c r="C6" s="6" t="s">
        <v>175</v>
      </c>
      <c r="D6" s="6" t="s">
        <v>186</v>
      </c>
      <c r="E6" s="6" t="s">
        <v>190</v>
      </c>
      <c r="F6" s="6" t="s">
        <v>191</v>
      </c>
      <c r="G6" s="6">
        <v>149</v>
      </c>
      <c r="H6" s="6">
        <v>3.4899999999999998</v>
      </c>
      <c r="I6" s="18">
        <f>Sales_Data5[[#This Row],[Qty]]*Sales_Data5[[#This Row],[UnitPrice]]</f>
        <v>520.01</v>
      </c>
    </row>
    <row r="7" spans="1:9" x14ac:dyDescent="0.25">
      <c r="A7" s="16" t="s">
        <v>197</v>
      </c>
      <c r="B7" s="17">
        <v>44592</v>
      </c>
      <c r="C7" s="6" t="s">
        <v>175</v>
      </c>
      <c r="D7" s="6" t="s">
        <v>186</v>
      </c>
      <c r="E7" s="6" t="s">
        <v>193</v>
      </c>
      <c r="F7" s="6" t="s">
        <v>194</v>
      </c>
      <c r="G7" s="6">
        <v>36</v>
      </c>
      <c r="H7" s="6">
        <v>2.1800000000000002</v>
      </c>
      <c r="I7" s="18">
        <f>Sales_Data5[[#This Row],[Qty]]*Sales_Data5[[#This Row],[UnitPrice]]</f>
        <v>78.48</v>
      </c>
    </row>
    <row r="8" spans="1:9" x14ac:dyDescent="0.25">
      <c r="A8" s="16" t="s">
        <v>198</v>
      </c>
      <c r="B8" s="17">
        <v>44595</v>
      </c>
      <c r="C8" s="6" t="s">
        <v>175</v>
      </c>
      <c r="D8" s="6" t="s">
        <v>186</v>
      </c>
      <c r="E8" s="6" t="s">
        <v>193</v>
      </c>
      <c r="F8" s="6" t="s">
        <v>199</v>
      </c>
      <c r="G8" s="6">
        <v>31</v>
      </c>
      <c r="H8" s="6">
        <v>1.8699999999999999</v>
      </c>
      <c r="I8" s="18">
        <f>Sales_Data5[[#This Row],[Qty]]*Sales_Data5[[#This Row],[UnitPrice]]</f>
        <v>57.97</v>
      </c>
    </row>
    <row r="9" spans="1:9" x14ac:dyDescent="0.25">
      <c r="A9" s="16" t="s">
        <v>200</v>
      </c>
      <c r="B9" s="17">
        <v>44598</v>
      </c>
      <c r="C9" s="6" t="s">
        <v>175</v>
      </c>
      <c r="D9" s="6" t="s">
        <v>186</v>
      </c>
      <c r="E9" s="6" t="s">
        <v>190</v>
      </c>
      <c r="F9" s="6" t="s">
        <v>191</v>
      </c>
      <c r="G9" s="6">
        <v>28</v>
      </c>
      <c r="H9" s="6">
        <v>3.4899999999999998</v>
      </c>
      <c r="I9" s="18">
        <f>Sales_Data5[[#This Row],[Qty]]*Sales_Data5[[#This Row],[UnitPrice]]</f>
        <v>97.72</v>
      </c>
    </row>
    <row r="10" spans="1:9" x14ac:dyDescent="0.25">
      <c r="A10" s="16" t="s">
        <v>201</v>
      </c>
      <c r="B10" s="17">
        <v>44610</v>
      </c>
      <c r="C10" s="6" t="s">
        <v>175</v>
      </c>
      <c r="D10" s="6" t="s">
        <v>186</v>
      </c>
      <c r="E10" s="6" t="s">
        <v>193</v>
      </c>
      <c r="F10" s="6" t="s">
        <v>194</v>
      </c>
      <c r="G10" s="6">
        <v>43</v>
      </c>
      <c r="H10" s="6">
        <v>2.1799999999999997</v>
      </c>
      <c r="I10" s="18">
        <f>Sales_Data5[[#This Row],[Qty]]*Sales_Data5[[#This Row],[UnitPrice]]</f>
        <v>93.739999999999981</v>
      </c>
    </row>
    <row r="11" spans="1:9" x14ac:dyDescent="0.25">
      <c r="A11" s="16" t="s">
        <v>202</v>
      </c>
      <c r="B11" s="17">
        <v>44613</v>
      </c>
      <c r="C11" s="6" t="s">
        <v>175</v>
      </c>
      <c r="D11" s="6" t="s">
        <v>186</v>
      </c>
      <c r="E11" s="6" t="s">
        <v>193</v>
      </c>
      <c r="F11" s="6" t="s">
        <v>203</v>
      </c>
      <c r="G11" s="6">
        <v>123</v>
      </c>
      <c r="H11" s="6">
        <v>2.84</v>
      </c>
      <c r="I11" s="18">
        <f>Sales_Data5[[#This Row],[Qty]]*Sales_Data5[[#This Row],[UnitPrice]]</f>
        <v>349.32</v>
      </c>
    </row>
    <row r="12" spans="1:9" x14ac:dyDescent="0.25">
      <c r="A12" s="16" t="s">
        <v>204</v>
      </c>
      <c r="B12" s="17">
        <v>44628</v>
      </c>
      <c r="C12" s="6" t="s">
        <v>175</v>
      </c>
      <c r="D12" s="6" t="s">
        <v>186</v>
      </c>
      <c r="E12" s="6" t="s">
        <v>187</v>
      </c>
      <c r="F12" s="6" t="s">
        <v>188</v>
      </c>
      <c r="G12" s="6">
        <v>61</v>
      </c>
      <c r="H12" s="6">
        <v>1.77</v>
      </c>
      <c r="I12" s="18">
        <f>Sales_Data5[[#This Row],[Qty]]*Sales_Data5[[#This Row],[UnitPrice]]</f>
        <v>107.97</v>
      </c>
    </row>
    <row r="13" spans="1:9" x14ac:dyDescent="0.25">
      <c r="A13" s="16" t="s">
        <v>205</v>
      </c>
      <c r="B13" s="17">
        <v>44631</v>
      </c>
      <c r="C13" s="6" t="s">
        <v>175</v>
      </c>
      <c r="D13" s="6" t="s">
        <v>186</v>
      </c>
      <c r="E13" s="6" t="s">
        <v>190</v>
      </c>
      <c r="F13" s="6" t="s">
        <v>191</v>
      </c>
      <c r="G13" s="6">
        <v>40</v>
      </c>
      <c r="H13" s="6">
        <v>3.4899999999999998</v>
      </c>
      <c r="I13" s="18">
        <f>Sales_Data5[[#This Row],[Qty]]*Sales_Data5[[#This Row],[UnitPrice]]</f>
        <v>139.6</v>
      </c>
    </row>
    <row r="14" spans="1:9" x14ac:dyDescent="0.25">
      <c r="A14" s="16" t="s">
        <v>206</v>
      </c>
      <c r="B14" s="17">
        <v>44646</v>
      </c>
      <c r="C14" s="6" t="s">
        <v>175</v>
      </c>
      <c r="D14" s="6" t="s">
        <v>186</v>
      </c>
      <c r="E14" s="6" t="s">
        <v>187</v>
      </c>
      <c r="F14" s="6" t="s">
        <v>207</v>
      </c>
      <c r="G14" s="6">
        <v>103</v>
      </c>
      <c r="H14" s="6">
        <v>1.87</v>
      </c>
      <c r="I14" s="18">
        <f>Sales_Data5[[#This Row],[Qty]]*Sales_Data5[[#This Row],[UnitPrice]]</f>
        <v>192.61</v>
      </c>
    </row>
    <row r="15" spans="1:9" x14ac:dyDescent="0.25">
      <c r="A15" s="16" t="s">
        <v>208</v>
      </c>
      <c r="B15" s="17">
        <v>44649</v>
      </c>
      <c r="C15" s="6" t="s">
        <v>175</v>
      </c>
      <c r="D15" s="6" t="s">
        <v>186</v>
      </c>
      <c r="E15" s="6" t="s">
        <v>193</v>
      </c>
      <c r="F15" s="6" t="s">
        <v>203</v>
      </c>
      <c r="G15" s="6">
        <v>193</v>
      </c>
      <c r="H15" s="6">
        <v>2.84</v>
      </c>
      <c r="I15" s="18">
        <f>Sales_Data5[[#This Row],[Qty]]*Sales_Data5[[#This Row],[UnitPrice]]</f>
        <v>548.12</v>
      </c>
    </row>
    <row r="16" spans="1:9" x14ac:dyDescent="0.25">
      <c r="A16" s="16" t="s">
        <v>209</v>
      </c>
      <c r="B16" s="17">
        <v>44667</v>
      </c>
      <c r="C16" s="6" t="s">
        <v>175</v>
      </c>
      <c r="D16" s="6" t="s">
        <v>186</v>
      </c>
      <c r="E16" s="6" t="s">
        <v>187</v>
      </c>
      <c r="F16" s="6" t="s">
        <v>188</v>
      </c>
      <c r="G16" s="6">
        <v>48</v>
      </c>
      <c r="H16" s="6">
        <v>1.7699999999999998</v>
      </c>
      <c r="I16" s="18">
        <f>Sales_Data5[[#This Row],[Qty]]*Sales_Data5[[#This Row],[UnitPrice]]</f>
        <v>84.96</v>
      </c>
    </row>
    <row r="17" spans="1:9" x14ac:dyDescent="0.25">
      <c r="A17" s="16" t="s">
        <v>210</v>
      </c>
      <c r="B17" s="17">
        <v>44670</v>
      </c>
      <c r="C17" s="6" t="s">
        <v>175</v>
      </c>
      <c r="D17" s="6" t="s">
        <v>186</v>
      </c>
      <c r="E17" s="6" t="s">
        <v>211</v>
      </c>
      <c r="F17" s="6" t="s">
        <v>212</v>
      </c>
      <c r="G17" s="6">
        <v>134</v>
      </c>
      <c r="H17" s="6">
        <v>1.68</v>
      </c>
      <c r="I17" s="18">
        <f>Sales_Data5[[#This Row],[Qty]]*Sales_Data5[[#This Row],[UnitPrice]]</f>
        <v>225.12</v>
      </c>
    </row>
    <row r="18" spans="1:9" x14ac:dyDescent="0.25">
      <c r="A18" s="16" t="s">
        <v>213</v>
      </c>
      <c r="B18" s="17">
        <v>44685</v>
      </c>
      <c r="C18" s="6" t="s">
        <v>175</v>
      </c>
      <c r="D18" s="6" t="s">
        <v>186</v>
      </c>
      <c r="E18" s="6" t="s">
        <v>187</v>
      </c>
      <c r="F18" s="6" t="s">
        <v>207</v>
      </c>
      <c r="G18" s="6">
        <v>105</v>
      </c>
      <c r="H18" s="6">
        <v>1.8699999999999999</v>
      </c>
      <c r="I18" s="18">
        <f>Sales_Data5[[#This Row],[Qty]]*Sales_Data5[[#This Row],[UnitPrice]]</f>
        <v>196.35</v>
      </c>
    </row>
    <row r="19" spans="1:9" x14ac:dyDescent="0.25">
      <c r="A19" s="16" t="s">
        <v>214</v>
      </c>
      <c r="B19" s="17">
        <v>44688</v>
      </c>
      <c r="C19" s="6" t="s">
        <v>175</v>
      </c>
      <c r="D19" s="6" t="s">
        <v>186</v>
      </c>
      <c r="E19" s="6" t="s">
        <v>193</v>
      </c>
      <c r="F19" s="6" t="s">
        <v>203</v>
      </c>
      <c r="G19" s="6">
        <v>138</v>
      </c>
      <c r="H19" s="6">
        <v>2.8400000000000003</v>
      </c>
      <c r="I19" s="18">
        <f>Sales_Data5[[#This Row],[Qty]]*Sales_Data5[[#This Row],[UnitPrice]]</f>
        <v>391.92</v>
      </c>
    </row>
    <row r="20" spans="1:9" x14ac:dyDescent="0.25">
      <c r="A20" s="16" t="s">
        <v>215</v>
      </c>
      <c r="B20" s="17">
        <v>44706</v>
      </c>
      <c r="C20" s="6" t="s">
        <v>175</v>
      </c>
      <c r="D20" s="6" t="s">
        <v>186</v>
      </c>
      <c r="E20" s="6" t="s">
        <v>193</v>
      </c>
      <c r="F20" s="6" t="s">
        <v>194</v>
      </c>
      <c r="G20" s="6">
        <v>27</v>
      </c>
      <c r="H20" s="6">
        <v>2.1800000000000002</v>
      </c>
      <c r="I20" s="18">
        <f>Sales_Data5[[#This Row],[Qty]]*Sales_Data5[[#This Row],[UnitPrice]]</f>
        <v>58.860000000000007</v>
      </c>
    </row>
    <row r="21" spans="1:9" x14ac:dyDescent="0.25">
      <c r="A21" s="16" t="s">
        <v>216</v>
      </c>
      <c r="B21" s="17">
        <v>44709</v>
      </c>
      <c r="C21" s="6" t="s">
        <v>175</v>
      </c>
      <c r="D21" s="6" t="s">
        <v>186</v>
      </c>
      <c r="E21" s="6" t="s">
        <v>187</v>
      </c>
      <c r="F21" s="6" t="s">
        <v>188</v>
      </c>
      <c r="G21" s="6">
        <v>58</v>
      </c>
      <c r="H21" s="6">
        <v>1.77</v>
      </c>
      <c r="I21" s="18">
        <f>Sales_Data5[[#This Row],[Qty]]*Sales_Data5[[#This Row],[UnitPrice]]</f>
        <v>102.66</v>
      </c>
    </row>
    <row r="22" spans="1:9" x14ac:dyDescent="0.25">
      <c r="A22" s="16" t="s">
        <v>217</v>
      </c>
      <c r="B22" s="17">
        <v>44712</v>
      </c>
      <c r="C22" s="6" t="s">
        <v>175</v>
      </c>
      <c r="D22" s="6" t="s">
        <v>186</v>
      </c>
      <c r="E22" s="6" t="s">
        <v>190</v>
      </c>
      <c r="F22" s="6" t="s">
        <v>191</v>
      </c>
      <c r="G22" s="6">
        <v>33</v>
      </c>
      <c r="H22" s="6">
        <v>3.49</v>
      </c>
      <c r="I22" s="18">
        <f>Sales_Data5[[#This Row],[Qty]]*Sales_Data5[[#This Row],[UnitPrice]]</f>
        <v>115.17</v>
      </c>
    </row>
    <row r="23" spans="1:9" x14ac:dyDescent="0.25">
      <c r="A23" s="16" t="s">
        <v>218</v>
      </c>
      <c r="B23" s="17">
        <v>44727</v>
      </c>
      <c r="C23" s="6" t="s">
        <v>175</v>
      </c>
      <c r="D23" s="6" t="s">
        <v>186</v>
      </c>
      <c r="E23" s="6" t="s">
        <v>187</v>
      </c>
      <c r="F23" s="6" t="s">
        <v>188</v>
      </c>
      <c r="G23" s="6">
        <v>75</v>
      </c>
      <c r="H23" s="6">
        <v>1.77</v>
      </c>
      <c r="I23" s="18">
        <f>Sales_Data5[[#This Row],[Qty]]*Sales_Data5[[#This Row],[UnitPrice]]</f>
        <v>132.75</v>
      </c>
    </row>
    <row r="24" spans="1:9" x14ac:dyDescent="0.25">
      <c r="A24" s="16" t="s">
        <v>219</v>
      </c>
      <c r="B24" s="17">
        <v>44730</v>
      </c>
      <c r="C24" s="6" t="s">
        <v>175</v>
      </c>
      <c r="D24" s="6" t="s">
        <v>186</v>
      </c>
      <c r="E24" s="6" t="s">
        <v>190</v>
      </c>
      <c r="F24" s="6" t="s">
        <v>191</v>
      </c>
      <c r="G24" s="6">
        <v>38</v>
      </c>
      <c r="H24" s="6">
        <v>3.49</v>
      </c>
      <c r="I24" s="18">
        <f>Sales_Data5[[#This Row],[Qty]]*Sales_Data5[[#This Row],[UnitPrice]]</f>
        <v>132.62</v>
      </c>
    </row>
    <row r="25" spans="1:9" x14ac:dyDescent="0.25">
      <c r="A25" s="16" t="s">
        <v>220</v>
      </c>
      <c r="B25" s="17">
        <v>44751</v>
      </c>
      <c r="C25" s="6" t="s">
        <v>175</v>
      </c>
      <c r="D25" s="6" t="s">
        <v>186</v>
      </c>
      <c r="E25" s="6" t="s">
        <v>187</v>
      </c>
      <c r="F25" s="6" t="s">
        <v>188</v>
      </c>
      <c r="G25" s="6">
        <v>136</v>
      </c>
      <c r="H25" s="6">
        <v>1.77</v>
      </c>
      <c r="I25" s="18">
        <f>Sales_Data5[[#This Row],[Qty]]*Sales_Data5[[#This Row],[UnitPrice]]</f>
        <v>240.72</v>
      </c>
    </row>
    <row r="26" spans="1:9" x14ac:dyDescent="0.25">
      <c r="A26" s="16" t="s">
        <v>221</v>
      </c>
      <c r="B26" s="17">
        <v>44754</v>
      </c>
      <c r="C26" s="6" t="s">
        <v>175</v>
      </c>
      <c r="D26" s="6" t="s">
        <v>186</v>
      </c>
      <c r="E26" s="6" t="s">
        <v>190</v>
      </c>
      <c r="F26" s="6" t="s">
        <v>191</v>
      </c>
      <c r="G26" s="6">
        <v>42</v>
      </c>
      <c r="H26" s="6">
        <v>3.49</v>
      </c>
      <c r="I26" s="18">
        <f>Sales_Data5[[#This Row],[Qty]]*Sales_Data5[[#This Row],[UnitPrice]]</f>
        <v>146.58000000000001</v>
      </c>
    </row>
    <row r="27" spans="1:9" x14ac:dyDescent="0.25">
      <c r="A27" s="16" t="s">
        <v>222</v>
      </c>
      <c r="B27" s="17">
        <v>44772</v>
      </c>
      <c r="C27" s="6" t="s">
        <v>175</v>
      </c>
      <c r="D27" s="6" t="s">
        <v>186</v>
      </c>
      <c r="E27" s="6" t="s">
        <v>187</v>
      </c>
      <c r="F27" s="6" t="s">
        <v>207</v>
      </c>
      <c r="G27" s="6">
        <v>56</v>
      </c>
      <c r="H27" s="6">
        <v>1.8699999999999999</v>
      </c>
      <c r="I27" s="18">
        <f>Sales_Data5[[#This Row],[Qty]]*Sales_Data5[[#This Row],[UnitPrice]]</f>
        <v>104.72</v>
      </c>
    </row>
    <row r="28" spans="1:9" x14ac:dyDescent="0.25">
      <c r="A28" s="16" t="s">
        <v>223</v>
      </c>
      <c r="B28" s="17">
        <v>44775</v>
      </c>
      <c r="C28" s="6" t="s">
        <v>175</v>
      </c>
      <c r="D28" s="6" t="s">
        <v>186</v>
      </c>
      <c r="E28" s="6" t="s">
        <v>193</v>
      </c>
      <c r="F28" s="6" t="s">
        <v>203</v>
      </c>
      <c r="G28" s="6">
        <v>137</v>
      </c>
      <c r="H28" s="6">
        <v>2.84</v>
      </c>
      <c r="I28" s="18">
        <f>Sales_Data5[[#This Row],[Qty]]*Sales_Data5[[#This Row],[UnitPrice]]</f>
        <v>389.08</v>
      </c>
    </row>
    <row r="29" spans="1:9" x14ac:dyDescent="0.25">
      <c r="A29" s="16" t="s">
        <v>224</v>
      </c>
      <c r="B29" s="17">
        <v>44790</v>
      </c>
      <c r="C29" s="6" t="s">
        <v>175</v>
      </c>
      <c r="D29" s="6" t="s">
        <v>186</v>
      </c>
      <c r="E29" s="6" t="s">
        <v>193</v>
      </c>
      <c r="F29" s="6" t="s">
        <v>194</v>
      </c>
      <c r="G29" s="6">
        <v>31</v>
      </c>
      <c r="H29" s="6">
        <v>2.1800000000000002</v>
      </c>
      <c r="I29" s="18">
        <f>Sales_Data5[[#This Row],[Qty]]*Sales_Data5[[#This Row],[UnitPrice]]</f>
        <v>67.58</v>
      </c>
    </row>
    <row r="30" spans="1:9" x14ac:dyDescent="0.25">
      <c r="A30" s="16" t="s">
        <v>225</v>
      </c>
      <c r="B30" s="17">
        <v>44793</v>
      </c>
      <c r="C30" s="6" t="s">
        <v>175</v>
      </c>
      <c r="D30" s="6" t="s">
        <v>186</v>
      </c>
      <c r="E30" s="6" t="s">
        <v>187</v>
      </c>
      <c r="F30" s="6" t="s">
        <v>188</v>
      </c>
      <c r="G30" s="6">
        <v>109</v>
      </c>
      <c r="H30" s="6">
        <v>1.77</v>
      </c>
      <c r="I30" s="18">
        <f>Sales_Data5[[#This Row],[Qty]]*Sales_Data5[[#This Row],[UnitPrice]]</f>
        <v>192.93</v>
      </c>
    </row>
    <row r="31" spans="1:9" x14ac:dyDescent="0.25">
      <c r="A31" s="16" t="s">
        <v>226</v>
      </c>
      <c r="B31" s="17">
        <v>44796</v>
      </c>
      <c r="C31" s="6" t="s">
        <v>175</v>
      </c>
      <c r="D31" s="6" t="s">
        <v>186</v>
      </c>
      <c r="E31" s="6" t="s">
        <v>190</v>
      </c>
      <c r="F31" s="6" t="s">
        <v>191</v>
      </c>
      <c r="G31" s="6">
        <v>21</v>
      </c>
      <c r="H31" s="6">
        <v>3.49</v>
      </c>
      <c r="I31" s="18">
        <f>Sales_Data5[[#This Row],[Qty]]*Sales_Data5[[#This Row],[UnitPrice]]</f>
        <v>73.290000000000006</v>
      </c>
    </row>
    <row r="32" spans="1:9" x14ac:dyDescent="0.25">
      <c r="A32" s="16" t="s">
        <v>227</v>
      </c>
      <c r="B32" s="17">
        <v>44811</v>
      </c>
      <c r="C32" s="6" t="s">
        <v>175</v>
      </c>
      <c r="D32" s="6" t="s">
        <v>186</v>
      </c>
      <c r="E32" s="6" t="s">
        <v>193</v>
      </c>
      <c r="F32" s="6" t="s">
        <v>194</v>
      </c>
      <c r="G32" s="6">
        <v>28</v>
      </c>
      <c r="H32" s="6">
        <v>2.1800000000000002</v>
      </c>
      <c r="I32" s="18">
        <f>Sales_Data5[[#This Row],[Qty]]*Sales_Data5[[#This Row],[UnitPrice]]</f>
        <v>61.040000000000006</v>
      </c>
    </row>
    <row r="33" spans="1:12" x14ac:dyDescent="0.25">
      <c r="A33" s="16" t="s">
        <v>228</v>
      </c>
      <c r="B33" s="17">
        <v>44814</v>
      </c>
      <c r="C33" s="6" t="s">
        <v>175</v>
      </c>
      <c r="D33" s="6" t="s">
        <v>186</v>
      </c>
      <c r="E33" s="6" t="s">
        <v>187</v>
      </c>
      <c r="F33" s="6" t="s">
        <v>188</v>
      </c>
      <c r="G33" s="6">
        <v>143</v>
      </c>
      <c r="H33" s="6">
        <v>1.77</v>
      </c>
      <c r="I33" s="18">
        <f>Sales_Data5[[#This Row],[Qty]]*Sales_Data5[[#This Row],[UnitPrice]]</f>
        <v>253.11</v>
      </c>
    </row>
    <row r="34" spans="1:12" x14ac:dyDescent="0.25">
      <c r="A34" s="16" t="s">
        <v>229</v>
      </c>
      <c r="B34" s="17">
        <v>44817</v>
      </c>
      <c r="C34" s="6" t="s">
        <v>175</v>
      </c>
      <c r="D34" s="6" t="s">
        <v>186</v>
      </c>
      <c r="E34" s="6" t="s">
        <v>211</v>
      </c>
      <c r="F34" s="6" t="s">
        <v>230</v>
      </c>
      <c r="G34" s="6">
        <v>27</v>
      </c>
      <c r="H34" s="6">
        <v>3.15</v>
      </c>
      <c r="I34" s="18">
        <f>Sales_Data5[[#This Row],[Qty]]*Sales_Data5[[#This Row],[UnitPrice]]</f>
        <v>85.05</v>
      </c>
    </row>
    <row r="35" spans="1:12" x14ac:dyDescent="0.25">
      <c r="A35" s="16" t="s">
        <v>231</v>
      </c>
      <c r="B35" s="17">
        <v>44832</v>
      </c>
      <c r="C35" s="6" t="s">
        <v>175</v>
      </c>
      <c r="D35" s="6" t="s">
        <v>186</v>
      </c>
      <c r="E35" s="6" t="s">
        <v>193</v>
      </c>
      <c r="F35" s="6" t="s">
        <v>194</v>
      </c>
      <c r="G35" s="6">
        <v>81</v>
      </c>
      <c r="H35" s="6">
        <v>2.1800000000000002</v>
      </c>
      <c r="I35" s="18">
        <f>Sales_Data5[[#This Row],[Qty]]*Sales_Data5[[#This Row],[UnitPrice]]</f>
        <v>176.58</v>
      </c>
    </row>
    <row r="36" spans="1:12" x14ac:dyDescent="0.25">
      <c r="A36" s="16" t="s">
        <v>232</v>
      </c>
      <c r="B36" s="17">
        <v>44835</v>
      </c>
      <c r="C36" s="6" t="s">
        <v>175</v>
      </c>
      <c r="D36" s="6" t="s">
        <v>186</v>
      </c>
      <c r="E36" s="6" t="s">
        <v>187</v>
      </c>
      <c r="F36" s="6" t="s">
        <v>188</v>
      </c>
      <c r="G36" s="6">
        <v>77</v>
      </c>
      <c r="H36" s="6">
        <v>1.7699999999999998</v>
      </c>
      <c r="I36" s="18">
        <f>Sales_Data5[[#This Row],[Qty]]*Sales_Data5[[#This Row],[UnitPrice]]</f>
        <v>136.29</v>
      </c>
    </row>
    <row r="37" spans="1:12" x14ac:dyDescent="0.25">
      <c r="A37" s="16" t="s">
        <v>233</v>
      </c>
      <c r="B37" s="17">
        <v>44838</v>
      </c>
      <c r="C37" s="6" t="s">
        <v>175</v>
      </c>
      <c r="D37" s="6" t="s">
        <v>186</v>
      </c>
      <c r="E37" s="6" t="s">
        <v>190</v>
      </c>
      <c r="F37" s="6" t="s">
        <v>191</v>
      </c>
      <c r="G37" s="6">
        <v>38</v>
      </c>
      <c r="H37" s="6">
        <v>3.49</v>
      </c>
      <c r="I37" s="18">
        <f>Sales_Data5[[#This Row],[Qty]]*Sales_Data5[[#This Row],[UnitPrice]]</f>
        <v>132.62</v>
      </c>
    </row>
    <row r="38" spans="1:12" x14ac:dyDescent="0.25">
      <c r="A38" s="16" t="s">
        <v>234</v>
      </c>
      <c r="B38" s="17">
        <v>44859</v>
      </c>
      <c r="C38" s="6" t="s">
        <v>175</v>
      </c>
      <c r="D38" s="6" t="s">
        <v>186</v>
      </c>
      <c r="E38" s="6" t="s">
        <v>193</v>
      </c>
      <c r="F38" s="6" t="s">
        <v>194</v>
      </c>
      <c r="G38" s="6">
        <v>40</v>
      </c>
      <c r="H38" s="6">
        <v>2.1800000000000002</v>
      </c>
      <c r="I38" s="18">
        <f>Sales_Data5[[#This Row],[Qty]]*Sales_Data5[[#This Row],[UnitPrice]]</f>
        <v>87.2</v>
      </c>
    </row>
    <row r="39" spans="1:12" x14ac:dyDescent="0.25">
      <c r="A39" s="16" t="s">
        <v>235</v>
      </c>
      <c r="B39" s="17">
        <v>44862</v>
      </c>
      <c r="C39" s="6" t="s">
        <v>175</v>
      </c>
      <c r="D39" s="6" t="s">
        <v>186</v>
      </c>
      <c r="E39" s="6" t="s">
        <v>193</v>
      </c>
      <c r="F39" s="6" t="s">
        <v>199</v>
      </c>
      <c r="G39" s="6">
        <v>49</v>
      </c>
      <c r="H39" s="6">
        <v>1.8699999999999999</v>
      </c>
      <c r="I39" s="18">
        <f>Sales_Data5[[#This Row],[Qty]]*Sales_Data5[[#This Row],[UnitPrice]]</f>
        <v>91.63</v>
      </c>
    </row>
    <row r="40" spans="1:12" x14ac:dyDescent="0.25">
      <c r="A40" s="16" t="s">
        <v>236</v>
      </c>
      <c r="B40" s="17">
        <v>44865</v>
      </c>
      <c r="C40" s="6" t="s">
        <v>175</v>
      </c>
      <c r="D40" s="6" t="s">
        <v>186</v>
      </c>
      <c r="E40" s="6" t="s">
        <v>190</v>
      </c>
      <c r="F40" s="6" t="s">
        <v>191</v>
      </c>
      <c r="G40" s="6">
        <v>46</v>
      </c>
      <c r="H40" s="6">
        <v>3.4899999999999998</v>
      </c>
      <c r="I40" s="18">
        <f>Sales_Data5[[#This Row],[Qty]]*Sales_Data5[[#This Row],[UnitPrice]]</f>
        <v>160.54</v>
      </c>
    </row>
    <row r="41" spans="1:12" x14ac:dyDescent="0.25">
      <c r="A41" s="16" t="s">
        <v>237</v>
      </c>
      <c r="B41" s="17">
        <v>44883</v>
      </c>
      <c r="C41" s="6" t="s">
        <v>175</v>
      </c>
      <c r="D41" s="6" t="s">
        <v>186</v>
      </c>
      <c r="E41" s="6" t="s">
        <v>187</v>
      </c>
      <c r="F41" s="6" t="s">
        <v>207</v>
      </c>
      <c r="G41" s="6">
        <v>66</v>
      </c>
      <c r="H41" s="6">
        <v>1.87</v>
      </c>
      <c r="I41" s="18">
        <f>Sales_Data5[[#This Row],[Qty]]*Sales_Data5[[#This Row],[UnitPrice]]</f>
        <v>123.42</v>
      </c>
    </row>
    <row r="42" spans="1:12" x14ac:dyDescent="0.25">
      <c r="A42" s="16" t="s">
        <v>238</v>
      </c>
      <c r="B42" s="17">
        <v>44886</v>
      </c>
      <c r="C42" s="6" t="s">
        <v>175</v>
      </c>
      <c r="D42" s="6" t="s">
        <v>186</v>
      </c>
      <c r="E42" s="6" t="s">
        <v>193</v>
      </c>
      <c r="F42" s="6" t="s">
        <v>203</v>
      </c>
      <c r="G42" s="6">
        <v>97</v>
      </c>
      <c r="H42" s="6">
        <v>2.8400000000000003</v>
      </c>
      <c r="I42" s="18">
        <f>Sales_Data5[[#This Row],[Qty]]*Sales_Data5[[#This Row],[UnitPrice]]</f>
        <v>275.48</v>
      </c>
    </row>
    <row r="43" spans="1:12" x14ac:dyDescent="0.25">
      <c r="A43" s="16" t="s">
        <v>239</v>
      </c>
      <c r="B43" s="17">
        <v>44904</v>
      </c>
      <c r="C43" s="6" t="s">
        <v>175</v>
      </c>
      <c r="D43" s="6" t="s">
        <v>186</v>
      </c>
      <c r="E43" s="6" t="s">
        <v>187</v>
      </c>
      <c r="F43" s="6" t="s">
        <v>240</v>
      </c>
      <c r="G43" s="6">
        <v>30</v>
      </c>
      <c r="H43" s="6">
        <v>2.27</v>
      </c>
      <c r="I43" s="18">
        <f>Sales_Data5[[#This Row],[Qty]]*Sales_Data5[[#This Row],[UnitPrice]]</f>
        <v>68.099999999999994</v>
      </c>
    </row>
    <row r="44" spans="1:12" x14ac:dyDescent="0.25">
      <c r="A44" s="16" t="s">
        <v>241</v>
      </c>
      <c r="B44" s="17">
        <v>44907</v>
      </c>
      <c r="C44" s="6" t="s">
        <v>175</v>
      </c>
      <c r="D44" s="6" t="s">
        <v>186</v>
      </c>
      <c r="E44" s="6" t="s">
        <v>193</v>
      </c>
      <c r="F44" s="6" t="s">
        <v>199</v>
      </c>
      <c r="G44" s="6">
        <v>36</v>
      </c>
      <c r="H44" s="6">
        <v>1.8699999999999999</v>
      </c>
      <c r="I44" s="18">
        <f>Sales_Data5[[#This Row],[Qty]]*Sales_Data5[[#This Row],[UnitPrice]]</f>
        <v>67.319999999999993</v>
      </c>
    </row>
    <row r="45" spans="1:12" x14ac:dyDescent="0.25">
      <c r="A45" s="16" t="s">
        <v>242</v>
      </c>
      <c r="B45" s="17">
        <v>44910</v>
      </c>
      <c r="C45" s="6" t="s">
        <v>175</v>
      </c>
      <c r="D45" s="6" t="s">
        <v>186</v>
      </c>
      <c r="E45" s="6" t="s">
        <v>190</v>
      </c>
      <c r="F45" s="6" t="s">
        <v>191</v>
      </c>
      <c r="G45" s="6">
        <v>41</v>
      </c>
      <c r="H45" s="6">
        <v>3.49</v>
      </c>
      <c r="I45" s="18">
        <f>Sales_Data5[[#This Row],[Qty]]*Sales_Data5[[#This Row],[UnitPrice]]</f>
        <v>143.09</v>
      </c>
    </row>
    <row r="46" spans="1:12" x14ac:dyDescent="0.25">
      <c r="A46" s="16" t="s">
        <v>243</v>
      </c>
      <c r="B46" s="17">
        <v>44928</v>
      </c>
      <c r="C46" s="6" t="s">
        <v>175</v>
      </c>
      <c r="D46" s="6" t="s">
        <v>186</v>
      </c>
      <c r="E46" s="6" t="s">
        <v>193</v>
      </c>
      <c r="F46" s="6" t="s">
        <v>194</v>
      </c>
      <c r="G46" s="6">
        <v>32</v>
      </c>
      <c r="H46" s="6">
        <v>2.1800000000000002</v>
      </c>
      <c r="I46" s="18">
        <f>Sales_Data5[[#This Row],[Qty]]*Sales_Data5[[#This Row],[UnitPrice]]</f>
        <v>69.760000000000005</v>
      </c>
      <c r="L46" t="e">
        <f ca="1">_xludf.sequence(10)</f>
        <v>#NAME?</v>
      </c>
    </row>
    <row r="47" spans="1:12" x14ac:dyDescent="0.25">
      <c r="A47" s="16" t="s">
        <v>244</v>
      </c>
      <c r="B47" s="17">
        <v>44931</v>
      </c>
      <c r="C47" s="6" t="s">
        <v>175</v>
      </c>
      <c r="D47" s="6" t="s">
        <v>186</v>
      </c>
      <c r="E47" s="6" t="s">
        <v>187</v>
      </c>
      <c r="F47" s="6" t="s">
        <v>188</v>
      </c>
      <c r="G47" s="6">
        <v>63</v>
      </c>
      <c r="H47" s="6">
        <v>1.77</v>
      </c>
      <c r="I47" s="18">
        <f>Sales_Data5[[#This Row],[Qty]]*Sales_Data5[[#This Row],[UnitPrice]]</f>
        <v>111.51</v>
      </c>
    </row>
    <row r="48" spans="1:12" x14ac:dyDescent="0.25">
      <c r="A48" s="16" t="s">
        <v>245</v>
      </c>
      <c r="B48" s="17">
        <v>44934</v>
      </c>
      <c r="C48" s="6" t="s">
        <v>175</v>
      </c>
      <c r="D48" s="6" t="s">
        <v>186</v>
      </c>
      <c r="E48" s="6" t="s">
        <v>211</v>
      </c>
      <c r="F48" s="6" t="s">
        <v>230</v>
      </c>
      <c r="G48" s="6">
        <v>29</v>
      </c>
      <c r="H48" s="6">
        <v>3.15</v>
      </c>
      <c r="I48" s="18">
        <f>Sales_Data5[[#This Row],[Qty]]*Sales_Data5[[#This Row],[UnitPrice]]</f>
        <v>91.35</v>
      </c>
    </row>
    <row r="49" spans="1:9" x14ac:dyDescent="0.25">
      <c r="A49" s="16" t="s">
        <v>246</v>
      </c>
      <c r="B49" s="17">
        <v>44952</v>
      </c>
      <c r="C49" s="6" t="s">
        <v>175</v>
      </c>
      <c r="D49" s="6" t="s">
        <v>186</v>
      </c>
      <c r="E49" s="6" t="s">
        <v>193</v>
      </c>
      <c r="F49" s="6" t="s">
        <v>194</v>
      </c>
      <c r="G49" s="6">
        <v>52</v>
      </c>
      <c r="H49" s="6">
        <v>2.1800000000000002</v>
      </c>
      <c r="I49" s="18">
        <f>Sales_Data5[[#This Row],[Qty]]*Sales_Data5[[#This Row],[UnitPrice]]</f>
        <v>113.36000000000001</v>
      </c>
    </row>
    <row r="50" spans="1:9" x14ac:dyDescent="0.25">
      <c r="A50" s="16" t="s">
        <v>247</v>
      </c>
      <c r="B50" s="17">
        <v>44955</v>
      </c>
      <c r="C50" s="6" t="s">
        <v>175</v>
      </c>
      <c r="D50" s="6" t="s">
        <v>186</v>
      </c>
      <c r="E50" s="6" t="s">
        <v>187</v>
      </c>
      <c r="F50" s="6" t="s">
        <v>188</v>
      </c>
      <c r="G50" s="6">
        <v>51</v>
      </c>
      <c r="H50" s="6">
        <v>1.77</v>
      </c>
      <c r="I50" s="18">
        <f>Sales_Data5[[#This Row],[Qty]]*Sales_Data5[[#This Row],[UnitPrice]]</f>
        <v>90.27</v>
      </c>
    </row>
    <row r="51" spans="1:9" x14ac:dyDescent="0.25">
      <c r="A51" s="16" t="s">
        <v>248</v>
      </c>
      <c r="B51" s="17">
        <v>44958</v>
      </c>
      <c r="C51" s="6" t="s">
        <v>175</v>
      </c>
      <c r="D51" s="6" t="s">
        <v>186</v>
      </c>
      <c r="E51" s="6" t="s">
        <v>211</v>
      </c>
      <c r="F51" s="6" t="s">
        <v>212</v>
      </c>
      <c r="G51" s="6">
        <v>24</v>
      </c>
      <c r="H51" s="6">
        <v>1.68</v>
      </c>
      <c r="I51" s="18">
        <f>Sales_Data5[[#This Row],[Qty]]*Sales_Data5[[#This Row],[UnitPrice]]</f>
        <v>40.32</v>
      </c>
    </row>
    <row r="52" spans="1:9" x14ac:dyDescent="0.25">
      <c r="A52" s="16" t="s">
        <v>249</v>
      </c>
      <c r="B52" s="17">
        <v>44976</v>
      </c>
      <c r="C52" s="6" t="s">
        <v>175</v>
      </c>
      <c r="D52" s="6" t="s">
        <v>186</v>
      </c>
      <c r="E52" s="6" t="s">
        <v>187</v>
      </c>
      <c r="F52" s="6" t="s">
        <v>188</v>
      </c>
      <c r="G52" s="6">
        <v>68</v>
      </c>
      <c r="H52" s="6">
        <v>1.77</v>
      </c>
      <c r="I52" s="18">
        <f>Sales_Data5[[#This Row],[Qty]]*Sales_Data5[[#This Row],[UnitPrice]]</f>
        <v>120.36</v>
      </c>
    </row>
    <row r="53" spans="1:9" x14ac:dyDescent="0.25">
      <c r="A53" s="16" t="s">
        <v>250</v>
      </c>
      <c r="B53" s="17">
        <v>44979</v>
      </c>
      <c r="C53" s="6" t="s">
        <v>175</v>
      </c>
      <c r="D53" s="6" t="s">
        <v>186</v>
      </c>
      <c r="E53" s="6" t="s">
        <v>211</v>
      </c>
      <c r="F53" s="6" t="s">
        <v>230</v>
      </c>
      <c r="G53" s="6">
        <v>31</v>
      </c>
      <c r="H53" s="6">
        <v>3.1500000000000004</v>
      </c>
      <c r="I53" s="18">
        <f>Sales_Data5[[#This Row],[Qty]]*Sales_Data5[[#This Row],[UnitPrice]]</f>
        <v>97.65</v>
      </c>
    </row>
    <row r="54" spans="1:9" x14ac:dyDescent="0.25">
      <c r="A54" s="16" t="s">
        <v>251</v>
      </c>
      <c r="B54" s="17">
        <v>44999</v>
      </c>
      <c r="C54" s="6" t="s">
        <v>175</v>
      </c>
      <c r="D54" s="6" t="s">
        <v>186</v>
      </c>
      <c r="E54" s="6" t="s">
        <v>187</v>
      </c>
      <c r="F54" s="6" t="s">
        <v>188</v>
      </c>
      <c r="G54" s="6">
        <v>93</v>
      </c>
      <c r="H54" s="6">
        <v>1.7700000000000002</v>
      </c>
      <c r="I54" s="18">
        <f>Sales_Data5[[#This Row],[Qty]]*Sales_Data5[[#This Row],[UnitPrice]]</f>
        <v>164.61</v>
      </c>
    </row>
    <row r="55" spans="1:9" x14ac:dyDescent="0.25">
      <c r="A55" s="16" t="s">
        <v>252</v>
      </c>
      <c r="B55" s="17">
        <v>45002</v>
      </c>
      <c r="C55" s="6" t="s">
        <v>175</v>
      </c>
      <c r="D55" s="6" t="s">
        <v>186</v>
      </c>
      <c r="E55" s="6" t="s">
        <v>211</v>
      </c>
      <c r="F55" s="6" t="s">
        <v>212</v>
      </c>
      <c r="G55" s="6">
        <v>47</v>
      </c>
      <c r="H55" s="6">
        <v>1.68</v>
      </c>
      <c r="I55" s="18">
        <f>Sales_Data5[[#This Row],[Qty]]*Sales_Data5[[#This Row],[UnitPrice]]</f>
        <v>78.959999999999994</v>
      </c>
    </row>
    <row r="56" spans="1:9" x14ac:dyDescent="0.25">
      <c r="A56" s="16" t="s">
        <v>253</v>
      </c>
      <c r="B56" s="17">
        <v>45020</v>
      </c>
      <c r="C56" s="6" t="s">
        <v>175</v>
      </c>
      <c r="D56" s="6" t="s">
        <v>186</v>
      </c>
      <c r="E56" s="6" t="s">
        <v>193</v>
      </c>
      <c r="F56" s="6" t="s">
        <v>194</v>
      </c>
      <c r="G56" s="6">
        <v>36</v>
      </c>
      <c r="H56" s="6">
        <v>2.1800000000000002</v>
      </c>
      <c r="I56" s="18">
        <f>Sales_Data5[[#This Row],[Qty]]*Sales_Data5[[#This Row],[UnitPrice]]</f>
        <v>78.48</v>
      </c>
    </row>
    <row r="57" spans="1:9" x14ac:dyDescent="0.25">
      <c r="A57" s="16" t="s">
        <v>254</v>
      </c>
      <c r="B57" s="17">
        <v>45023</v>
      </c>
      <c r="C57" s="6" t="s">
        <v>175</v>
      </c>
      <c r="D57" s="6" t="s">
        <v>186</v>
      </c>
      <c r="E57" s="6" t="s">
        <v>193</v>
      </c>
      <c r="F57" s="6" t="s">
        <v>203</v>
      </c>
      <c r="G57" s="6">
        <v>123</v>
      </c>
      <c r="H57" s="6">
        <v>2.84</v>
      </c>
      <c r="I57" s="18">
        <f>Sales_Data5[[#This Row],[Qty]]*Sales_Data5[[#This Row],[UnitPrice]]</f>
        <v>349.32</v>
      </c>
    </row>
    <row r="58" spans="1:9" x14ac:dyDescent="0.25">
      <c r="A58" s="16" t="s">
        <v>255</v>
      </c>
      <c r="B58" s="17">
        <v>45041</v>
      </c>
      <c r="C58" s="6" t="s">
        <v>175</v>
      </c>
      <c r="D58" s="6" t="s">
        <v>186</v>
      </c>
      <c r="E58" s="6" t="s">
        <v>187</v>
      </c>
      <c r="F58" s="6" t="s">
        <v>207</v>
      </c>
      <c r="G58" s="6">
        <v>27</v>
      </c>
      <c r="H58" s="6">
        <v>1.87</v>
      </c>
      <c r="I58" s="18">
        <f>Sales_Data5[[#This Row],[Qty]]*Sales_Data5[[#This Row],[UnitPrice]]</f>
        <v>50.49</v>
      </c>
    </row>
    <row r="59" spans="1:9" x14ac:dyDescent="0.25">
      <c r="A59" s="16" t="s">
        <v>256</v>
      </c>
      <c r="B59" s="17">
        <v>45044</v>
      </c>
      <c r="C59" s="6" t="s">
        <v>175</v>
      </c>
      <c r="D59" s="6" t="s">
        <v>186</v>
      </c>
      <c r="E59" s="6" t="s">
        <v>193</v>
      </c>
      <c r="F59" s="6" t="s">
        <v>203</v>
      </c>
      <c r="G59" s="6">
        <v>129</v>
      </c>
      <c r="H59" s="6">
        <v>2.8400000000000003</v>
      </c>
      <c r="I59" s="18">
        <f>Sales_Data5[[#This Row],[Qty]]*Sales_Data5[[#This Row],[UnitPrice]]</f>
        <v>366.36</v>
      </c>
    </row>
    <row r="60" spans="1:9" x14ac:dyDescent="0.25">
      <c r="A60" s="16" t="s">
        <v>257</v>
      </c>
      <c r="B60" s="17">
        <v>45062</v>
      </c>
      <c r="C60" s="6" t="s">
        <v>175</v>
      </c>
      <c r="D60" s="6" t="s">
        <v>186</v>
      </c>
      <c r="E60" s="6" t="s">
        <v>187</v>
      </c>
      <c r="F60" s="6" t="s">
        <v>188</v>
      </c>
      <c r="G60" s="6">
        <v>58</v>
      </c>
      <c r="H60" s="6">
        <v>1.77</v>
      </c>
      <c r="I60" s="18">
        <f>Sales_Data5[[#This Row],[Qty]]*Sales_Data5[[#This Row],[UnitPrice]]</f>
        <v>102.66</v>
      </c>
    </row>
    <row r="61" spans="1:9" x14ac:dyDescent="0.25">
      <c r="A61" s="16" t="s">
        <v>258</v>
      </c>
      <c r="B61" s="17">
        <v>45065</v>
      </c>
      <c r="C61" s="6" t="s">
        <v>175</v>
      </c>
      <c r="D61" s="6" t="s">
        <v>186</v>
      </c>
      <c r="E61" s="6" t="s">
        <v>211</v>
      </c>
      <c r="F61" s="6" t="s">
        <v>230</v>
      </c>
      <c r="G61" s="6">
        <v>30</v>
      </c>
      <c r="H61" s="6">
        <v>3.15</v>
      </c>
      <c r="I61" s="18">
        <f>Sales_Data5[[#This Row],[Qty]]*Sales_Data5[[#This Row],[UnitPrice]]</f>
        <v>94.5</v>
      </c>
    </row>
    <row r="62" spans="1:9" x14ac:dyDescent="0.25">
      <c r="A62" s="16" t="s">
        <v>259</v>
      </c>
      <c r="B62" s="17">
        <v>45080</v>
      </c>
      <c r="C62" s="6" t="s">
        <v>175</v>
      </c>
      <c r="D62" s="6" t="s">
        <v>186</v>
      </c>
      <c r="E62" s="6" t="s">
        <v>187</v>
      </c>
      <c r="F62" s="6" t="s">
        <v>207</v>
      </c>
      <c r="G62" s="6">
        <v>27</v>
      </c>
      <c r="H62" s="6">
        <v>1.87</v>
      </c>
      <c r="I62" s="18">
        <f>Sales_Data5[[#This Row],[Qty]]*Sales_Data5[[#This Row],[UnitPrice]]</f>
        <v>50.49</v>
      </c>
    </row>
    <row r="63" spans="1:9" x14ac:dyDescent="0.25">
      <c r="A63" s="16" t="s">
        <v>260</v>
      </c>
      <c r="B63" s="17">
        <v>45083</v>
      </c>
      <c r="C63" s="6" t="s">
        <v>175</v>
      </c>
      <c r="D63" s="6" t="s">
        <v>186</v>
      </c>
      <c r="E63" s="6" t="s">
        <v>193</v>
      </c>
      <c r="F63" s="6" t="s">
        <v>203</v>
      </c>
      <c r="G63" s="6">
        <v>120</v>
      </c>
      <c r="H63" s="6">
        <v>2.8400000000000003</v>
      </c>
      <c r="I63" s="18">
        <f>Sales_Data5[[#This Row],[Qty]]*Sales_Data5[[#This Row],[UnitPrice]]</f>
        <v>340.8</v>
      </c>
    </row>
    <row r="64" spans="1:9" x14ac:dyDescent="0.25">
      <c r="A64" s="16" t="s">
        <v>261</v>
      </c>
      <c r="B64" s="17">
        <v>45086</v>
      </c>
      <c r="C64" s="6" t="s">
        <v>175</v>
      </c>
      <c r="D64" s="6" t="s">
        <v>186</v>
      </c>
      <c r="E64" s="6" t="s">
        <v>190</v>
      </c>
      <c r="F64" s="6" t="s">
        <v>191</v>
      </c>
      <c r="G64" s="6">
        <v>26</v>
      </c>
      <c r="H64" s="6">
        <v>3.4899999999999998</v>
      </c>
      <c r="I64" s="18">
        <f>Sales_Data5[[#This Row],[Qty]]*Sales_Data5[[#This Row],[UnitPrice]]</f>
        <v>90.74</v>
      </c>
    </row>
    <row r="65" spans="1:9" x14ac:dyDescent="0.25">
      <c r="A65" s="16" t="s">
        <v>262</v>
      </c>
      <c r="B65" s="17">
        <v>45101</v>
      </c>
      <c r="C65" s="6" t="s">
        <v>175</v>
      </c>
      <c r="D65" s="6" t="s">
        <v>186</v>
      </c>
      <c r="E65" s="6" t="s">
        <v>187</v>
      </c>
      <c r="F65" s="6" t="s">
        <v>240</v>
      </c>
      <c r="G65" s="6">
        <v>27</v>
      </c>
      <c r="H65" s="6">
        <v>2.27</v>
      </c>
      <c r="I65" s="18">
        <f>Sales_Data5[[#This Row],[Qty]]*Sales_Data5[[#This Row],[UnitPrice]]</f>
        <v>61.29</v>
      </c>
    </row>
    <row r="66" spans="1:9" x14ac:dyDescent="0.25">
      <c r="A66" s="16" t="s">
        <v>263</v>
      </c>
      <c r="B66" s="17">
        <v>45104</v>
      </c>
      <c r="C66" s="6" t="s">
        <v>175</v>
      </c>
      <c r="D66" s="6" t="s">
        <v>186</v>
      </c>
      <c r="E66" s="6" t="s">
        <v>193</v>
      </c>
      <c r="F66" s="6" t="s">
        <v>199</v>
      </c>
      <c r="G66" s="6">
        <v>38</v>
      </c>
      <c r="H66" s="6">
        <v>1.87</v>
      </c>
      <c r="I66" s="18">
        <f>Sales_Data5[[#This Row],[Qty]]*Sales_Data5[[#This Row],[UnitPrice]]</f>
        <v>71.06</v>
      </c>
    </row>
    <row r="67" spans="1:9" x14ac:dyDescent="0.25">
      <c r="A67" s="16" t="s">
        <v>264</v>
      </c>
      <c r="B67" s="17">
        <v>45107</v>
      </c>
      <c r="C67" s="6" t="s">
        <v>175</v>
      </c>
      <c r="D67" s="6" t="s">
        <v>186</v>
      </c>
      <c r="E67" s="6" t="s">
        <v>190</v>
      </c>
      <c r="F67" s="6" t="s">
        <v>191</v>
      </c>
      <c r="G67" s="6">
        <v>34</v>
      </c>
      <c r="H67" s="6">
        <v>3.4899999999999998</v>
      </c>
      <c r="I67" s="18">
        <f>Sales_Data5[[#This Row],[Qty]]*Sales_Data5[[#This Row],[UnitPrice]]</f>
        <v>118.66</v>
      </c>
    </row>
    <row r="68" spans="1:9" x14ac:dyDescent="0.25">
      <c r="A68" s="16" t="s">
        <v>265</v>
      </c>
      <c r="B68" s="17">
        <v>45125</v>
      </c>
      <c r="C68" s="6" t="s">
        <v>175</v>
      </c>
      <c r="D68" s="6" t="s">
        <v>186</v>
      </c>
      <c r="E68" s="6" t="s">
        <v>187</v>
      </c>
      <c r="F68" s="6" t="s">
        <v>240</v>
      </c>
      <c r="G68" s="6">
        <v>22</v>
      </c>
      <c r="H68" s="6">
        <v>2.27</v>
      </c>
      <c r="I68" s="18">
        <f>Sales_Data5[[#This Row],[Qty]]*Sales_Data5[[#This Row],[UnitPrice]]</f>
        <v>49.94</v>
      </c>
    </row>
    <row r="69" spans="1:9" x14ac:dyDescent="0.25">
      <c r="A69" s="16" t="s">
        <v>266</v>
      </c>
      <c r="B69" s="17">
        <v>45128</v>
      </c>
      <c r="C69" s="6" t="s">
        <v>175</v>
      </c>
      <c r="D69" s="6" t="s">
        <v>186</v>
      </c>
      <c r="E69" s="6" t="s">
        <v>193</v>
      </c>
      <c r="F69" s="6" t="s">
        <v>199</v>
      </c>
      <c r="G69" s="6">
        <v>32</v>
      </c>
      <c r="H69" s="6">
        <v>1.87</v>
      </c>
      <c r="I69" s="18">
        <f>Sales_Data5[[#This Row],[Qty]]*Sales_Data5[[#This Row],[UnitPrice]]</f>
        <v>59.84</v>
      </c>
    </row>
    <row r="70" spans="1:9" x14ac:dyDescent="0.25">
      <c r="A70" s="16" t="s">
        <v>267</v>
      </c>
      <c r="B70" s="17">
        <v>45131</v>
      </c>
      <c r="C70" s="6" t="s">
        <v>175</v>
      </c>
      <c r="D70" s="6" t="s">
        <v>186</v>
      </c>
      <c r="E70" s="6" t="s">
        <v>190</v>
      </c>
      <c r="F70" s="6" t="s">
        <v>191</v>
      </c>
      <c r="G70" s="6">
        <v>23</v>
      </c>
      <c r="H70" s="6">
        <v>3.4899999999999998</v>
      </c>
      <c r="I70" s="18">
        <f>Sales_Data5[[#This Row],[Qty]]*Sales_Data5[[#This Row],[UnitPrice]]</f>
        <v>80.27</v>
      </c>
    </row>
    <row r="71" spans="1:9" x14ac:dyDescent="0.25">
      <c r="A71" s="16" t="s">
        <v>268</v>
      </c>
      <c r="B71" s="17">
        <v>45149</v>
      </c>
      <c r="C71" s="6" t="s">
        <v>175</v>
      </c>
      <c r="D71" s="6" t="s">
        <v>186</v>
      </c>
      <c r="E71" s="6" t="s">
        <v>187</v>
      </c>
      <c r="F71" s="6" t="s">
        <v>188</v>
      </c>
      <c r="G71" s="6">
        <v>55</v>
      </c>
      <c r="H71" s="6">
        <v>1.7699999999999998</v>
      </c>
      <c r="I71" s="18">
        <f>Sales_Data5[[#This Row],[Qty]]*Sales_Data5[[#This Row],[UnitPrice]]</f>
        <v>97.35</v>
      </c>
    </row>
    <row r="72" spans="1:9" x14ac:dyDescent="0.25">
      <c r="A72" s="16" t="s">
        <v>269</v>
      </c>
      <c r="B72" s="17">
        <v>45152</v>
      </c>
      <c r="C72" s="6" t="s">
        <v>175</v>
      </c>
      <c r="D72" s="6" t="s">
        <v>186</v>
      </c>
      <c r="E72" s="6" t="s">
        <v>211</v>
      </c>
      <c r="F72" s="6" t="s">
        <v>230</v>
      </c>
      <c r="G72" s="6">
        <v>22</v>
      </c>
      <c r="H72" s="6">
        <v>3.15</v>
      </c>
      <c r="I72" s="18">
        <f>Sales_Data5[[#This Row],[Qty]]*Sales_Data5[[#This Row],[UnitPrice]]</f>
        <v>69.3</v>
      </c>
    </row>
    <row r="73" spans="1:9" x14ac:dyDescent="0.25">
      <c r="A73" s="16" t="s">
        <v>270</v>
      </c>
      <c r="B73" s="17">
        <v>45167</v>
      </c>
      <c r="C73" s="6" t="s">
        <v>175</v>
      </c>
      <c r="D73" s="6" t="s">
        <v>186</v>
      </c>
      <c r="E73" s="6" t="s">
        <v>193</v>
      </c>
      <c r="F73" s="6" t="s">
        <v>194</v>
      </c>
      <c r="G73" s="6">
        <v>136</v>
      </c>
      <c r="H73" s="6">
        <v>2.1800000000000002</v>
      </c>
      <c r="I73" s="18">
        <f>Sales_Data5[[#This Row],[Qty]]*Sales_Data5[[#This Row],[UnitPrice]]</f>
        <v>296.48</v>
      </c>
    </row>
    <row r="74" spans="1:9" x14ac:dyDescent="0.25">
      <c r="A74" s="16" t="s">
        <v>271</v>
      </c>
      <c r="B74" s="17">
        <v>45170</v>
      </c>
      <c r="C74" s="6" t="s">
        <v>175</v>
      </c>
      <c r="D74" s="6" t="s">
        <v>186</v>
      </c>
      <c r="E74" s="6" t="s">
        <v>187</v>
      </c>
      <c r="F74" s="6" t="s">
        <v>188</v>
      </c>
      <c r="G74" s="6">
        <v>25</v>
      </c>
      <c r="H74" s="6">
        <v>1.77</v>
      </c>
      <c r="I74" s="18">
        <f>Sales_Data5[[#This Row],[Qty]]*Sales_Data5[[#This Row],[UnitPrice]]</f>
        <v>44.25</v>
      </c>
    </row>
    <row r="75" spans="1:9" x14ac:dyDescent="0.25">
      <c r="A75" s="16" t="s">
        <v>272</v>
      </c>
      <c r="B75" s="17">
        <v>45173</v>
      </c>
      <c r="C75" s="6" t="s">
        <v>175</v>
      </c>
      <c r="D75" s="6" t="s">
        <v>186</v>
      </c>
      <c r="E75" s="6" t="s">
        <v>211</v>
      </c>
      <c r="F75" s="6" t="s">
        <v>230</v>
      </c>
      <c r="G75" s="6">
        <v>26</v>
      </c>
      <c r="H75" s="6">
        <v>3.1500000000000004</v>
      </c>
      <c r="I75" s="19">
        <f>Sales_Data5[[#This Row],[Qty]]*Sales_Data5[[#This Row],[UnitPrice]]</f>
        <v>81.900000000000006</v>
      </c>
    </row>
    <row r="76" spans="1:9" x14ac:dyDescent="0.25">
      <c r="A76" s="16" t="s">
        <v>273</v>
      </c>
      <c r="B76" s="17">
        <v>45191</v>
      </c>
      <c r="C76" s="6" t="s">
        <v>175</v>
      </c>
      <c r="D76" s="6" t="s">
        <v>186</v>
      </c>
      <c r="E76" s="6" t="s">
        <v>193</v>
      </c>
      <c r="F76" s="6" t="s">
        <v>194</v>
      </c>
      <c r="G76" s="6">
        <v>40</v>
      </c>
      <c r="H76" s="6">
        <v>2.1800000000000002</v>
      </c>
      <c r="I76" s="18">
        <f>Sales_Data5[[#This Row],[Qty]]*Sales_Data5[[#This Row],[UnitPrice]]</f>
        <v>87.2</v>
      </c>
    </row>
    <row r="77" spans="1:9" x14ac:dyDescent="0.25">
      <c r="A77" s="16" t="s">
        <v>274</v>
      </c>
      <c r="B77" s="17">
        <v>45194</v>
      </c>
      <c r="C77" s="6" t="s">
        <v>175</v>
      </c>
      <c r="D77" s="6" t="s">
        <v>186</v>
      </c>
      <c r="E77" s="6" t="s">
        <v>187</v>
      </c>
      <c r="F77" s="6" t="s">
        <v>188</v>
      </c>
      <c r="G77" s="6">
        <v>31</v>
      </c>
      <c r="H77" s="6">
        <v>1.77</v>
      </c>
      <c r="I77" s="18">
        <f>Sales_Data5[[#This Row],[Qty]]*Sales_Data5[[#This Row],[UnitPrice]]</f>
        <v>54.87</v>
      </c>
    </row>
    <row r="78" spans="1:9" x14ac:dyDescent="0.25">
      <c r="A78" s="16" t="s">
        <v>275</v>
      </c>
      <c r="B78" s="17">
        <v>45197</v>
      </c>
      <c r="C78" s="6" t="s">
        <v>175</v>
      </c>
      <c r="D78" s="6" t="s">
        <v>186</v>
      </c>
      <c r="E78" s="6" t="s">
        <v>211</v>
      </c>
      <c r="F78" s="6" t="s">
        <v>230</v>
      </c>
      <c r="G78" s="6">
        <v>21</v>
      </c>
      <c r="H78" s="6">
        <v>3.1500000000000004</v>
      </c>
      <c r="I78" s="18">
        <f>Sales_Data5[[#This Row],[Qty]]*Sales_Data5[[#This Row],[UnitPrice]]</f>
        <v>66.150000000000006</v>
      </c>
    </row>
    <row r="79" spans="1:9" x14ac:dyDescent="0.25">
      <c r="A79" s="16" t="s">
        <v>276</v>
      </c>
      <c r="B79" s="17">
        <v>45215</v>
      </c>
      <c r="C79" s="6" t="s">
        <v>175</v>
      </c>
      <c r="D79" s="6" t="s">
        <v>186</v>
      </c>
      <c r="E79" s="6" t="s">
        <v>193</v>
      </c>
      <c r="F79" s="6" t="s">
        <v>194</v>
      </c>
      <c r="G79" s="6">
        <v>87</v>
      </c>
      <c r="H79" s="6">
        <v>2.1800000000000002</v>
      </c>
      <c r="I79" s="18">
        <f>Sales_Data5[[#This Row],[Qty]]*Sales_Data5[[#This Row],[UnitPrice]]</f>
        <v>189.66000000000003</v>
      </c>
    </row>
    <row r="80" spans="1:9" x14ac:dyDescent="0.25">
      <c r="A80" s="16" t="s">
        <v>277</v>
      </c>
      <c r="B80" s="17">
        <v>45218</v>
      </c>
      <c r="C80" s="6" t="s">
        <v>175</v>
      </c>
      <c r="D80" s="6" t="s">
        <v>186</v>
      </c>
      <c r="E80" s="6" t="s">
        <v>187</v>
      </c>
      <c r="F80" s="6" t="s">
        <v>188</v>
      </c>
      <c r="G80" s="6">
        <v>43</v>
      </c>
      <c r="H80" s="6">
        <v>1.77</v>
      </c>
      <c r="I80" s="18">
        <f>Sales_Data5[[#This Row],[Qty]]*Sales_Data5[[#This Row],[UnitPrice]]</f>
        <v>76.11</v>
      </c>
    </row>
    <row r="81" spans="1:9" x14ac:dyDescent="0.25">
      <c r="A81" s="16" t="s">
        <v>278</v>
      </c>
      <c r="B81" s="17">
        <v>45221</v>
      </c>
      <c r="C81" s="6" t="s">
        <v>175</v>
      </c>
      <c r="D81" s="6" t="s">
        <v>186</v>
      </c>
      <c r="E81" s="6" t="s">
        <v>190</v>
      </c>
      <c r="F81" s="6" t="s">
        <v>191</v>
      </c>
      <c r="G81" s="6">
        <v>30</v>
      </c>
      <c r="H81" s="6">
        <v>3.49</v>
      </c>
      <c r="I81" s="18">
        <f>Sales_Data5[[#This Row],[Qty]]*Sales_Data5[[#This Row],[UnitPrice]]</f>
        <v>104.7</v>
      </c>
    </row>
    <row r="82" spans="1:9" x14ac:dyDescent="0.25">
      <c r="A82" s="16" t="s">
        <v>279</v>
      </c>
      <c r="B82" s="17">
        <v>45236</v>
      </c>
      <c r="C82" s="6" t="s">
        <v>175</v>
      </c>
      <c r="D82" s="6" t="s">
        <v>186</v>
      </c>
      <c r="E82" s="6" t="s">
        <v>187</v>
      </c>
      <c r="F82" s="6" t="s">
        <v>207</v>
      </c>
      <c r="G82" s="6">
        <v>83</v>
      </c>
      <c r="H82" s="6">
        <v>1.87</v>
      </c>
      <c r="I82" s="18">
        <f>Sales_Data5[[#This Row],[Qty]]*Sales_Data5[[#This Row],[UnitPrice]]</f>
        <v>155.21</v>
      </c>
    </row>
    <row r="83" spans="1:9" x14ac:dyDescent="0.25">
      <c r="A83" s="16" t="s">
        <v>280</v>
      </c>
      <c r="B83" s="17">
        <v>45239</v>
      </c>
      <c r="C83" s="6" t="s">
        <v>175</v>
      </c>
      <c r="D83" s="6" t="s">
        <v>186</v>
      </c>
      <c r="E83" s="6" t="s">
        <v>193</v>
      </c>
      <c r="F83" s="6" t="s">
        <v>203</v>
      </c>
      <c r="G83" s="6">
        <v>124</v>
      </c>
      <c r="H83" s="6">
        <v>2.8400000000000003</v>
      </c>
      <c r="I83" s="18">
        <f>Sales_Data5[[#This Row],[Qty]]*Sales_Data5[[#This Row],[UnitPrice]]</f>
        <v>352.16</v>
      </c>
    </row>
    <row r="84" spans="1:9" x14ac:dyDescent="0.25">
      <c r="A84" s="16" t="s">
        <v>281</v>
      </c>
      <c r="B84" s="17">
        <v>45254</v>
      </c>
      <c r="C84" s="6" t="s">
        <v>175</v>
      </c>
      <c r="D84" s="6" t="s">
        <v>186</v>
      </c>
      <c r="E84" s="6" t="s">
        <v>193</v>
      </c>
      <c r="F84" s="6" t="s">
        <v>194</v>
      </c>
      <c r="G84" s="6">
        <v>139</v>
      </c>
      <c r="H84" s="6">
        <v>2.1799999999999997</v>
      </c>
      <c r="I84" s="18">
        <f>Sales_Data5[[#This Row],[Qty]]*Sales_Data5[[#This Row],[UnitPrice]]</f>
        <v>303.02</v>
      </c>
    </row>
    <row r="85" spans="1:9" x14ac:dyDescent="0.25">
      <c r="A85" s="16" t="s">
        <v>282</v>
      </c>
      <c r="B85" s="17">
        <v>45257</v>
      </c>
      <c r="C85" s="6" t="s">
        <v>175</v>
      </c>
      <c r="D85" s="6" t="s">
        <v>186</v>
      </c>
      <c r="E85" s="6" t="s">
        <v>193</v>
      </c>
      <c r="F85" s="6" t="s">
        <v>199</v>
      </c>
      <c r="G85" s="6">
        <v>211</v>
      </c>
      <c r="H85" s="6">
        <v>1.8699999999999999</v>
      </c>
      <c r="I85" s="18">
        <f>Sales_Data5[[#This Row],[Qty]]*Sales_Data5[[#This Row],[UnitPrice]]</f>
        <v>394.57</v>
      </c>
    </row>
    <row r="86" spans="1:9" x14ac:dyDescent="0.25">
      <c r="A86" s="16" t="s">
        <v>283</v>
      </c>
      <c r="B86" s="17">
        <v>45260</v>
      </c>
      <c r="C86" s="6" t="s">
        <v>175</v>
      </c>
      <c r="D86" s="6" t="s">
        <v>186</v>
      </c>
      <c r="E86" s="6" t="s">
        <v>190</v>
      </c>
      <c r="F86" s="6" t="s">
        <v>191</v>
      </c>
      <c r="G86" s="6">
        <v>20</v>
      </c>
      <c r="H86" s="6">
        <v>3.4899999999999998</v>
      </c>
      <c r="I86" s="18">
        <f>Sales_Data5[[#This Row],[Qty]]*Sales_Data5[[#This Row],[UnitPrice]]</f>
        <v>69.8</v>
      </c>
    </row>
    <row r="87" spans="1:9" x14ac:dyDescent="0.25">
      <c r="A87" s="16" t="s">
        <v>284</v>
      </c>
      <c r="B87" s="17">
        <v>45278</v>
      </c>
      <c r="C87" s="6" t="s">
        <v>175</v>
      </c>
      <c r="D87" s="6" t="s">
        <v>186</v>
      </c>
      <c r="E87" s="6" t="s">
        <v>193</v>
      </c>
      <c r="F87" s="6" t="s">
        <v>194</v>
      </c>
      <c r="G87" s="6">
        <v>34</v>
      </c>
      <c r="H87" s="6">
        <v>2.1800000000000002</v>
      </c>
      <c r="I87" s="18">
        <f>Sales_Data5[[#This Row],[Qty]]*Sales_Data5[[#This Row],[UnitPrice]]</f>
        <v>74.12</v>
      </c>
    </row>
    <row r="88" spans="1:9" x14ac:dyDescent="0.25">
      <c r="A88" s="16" t="s">
        <v>285</v>
      </c>
      <c r="B88" s="17">
        <v>45281</v>
      </c>
      <c r="C88" s="6" t="s">
        <v>175</v>
      </c>
      <c r="D88" s="6" t="s">
        <v>186</v>
      </c>
      <c r="E88" s="6" t="s">
        <v>193</v>
      </c>
      <c r="F88" s="6" t="s">
        <v>199</v>
      </c>
      <c r="G88" s="6">
        <v>245</v>
      </c>
      <c r="H88" s="6">
        <v>1.8699999999999999</v>
      </c>
      <c r="I88" s="18">
        <f>Sales_Data5[[#This Row],[Qty]]*Sales_Data5[[#This Row],[UnitPrice]]</f>
        <v>458.15</v>
      </c>
    </row>
    <row r="89" spans="1:9" x14ac:dyDescent="0.25">
      <c r="A89" s="16" t="s">
        <v>286</v>
      </c>
      <c r="B89" s="17">
        <v>45284</v>
      </c>
      <c r="C89" s="6" t="s">
        <v>175</v>
      </c>
      <c r="D89" s="6" t="s">
        <v>186</v>
      </c>
      <c r="E89" s="6" t="s">
        <v>190</v>
      </c>
      <c r="F89" s="6" t="s">
        <v>191</v>
      </c>
      <c r="G89" s="6">
        <v>30</v>
      </c>
      <c r="H89" s="6">
        <v>3.49</v>
      </c>
      <c r="I89" s="18">
        <f>Sales_Data5[[#This Row],[Qty]]*Sales_Data5[[#This Row],[UnitPrice]]</f>
        <v>104.7</v>
      </c>
    </row>
    <row r="90" spans="1:9" x14ac:dyDescent="0.25">
      <c r="A90" s="16" t="s">
        <v>287</v>
      </c>
      <c r="B90" s="17">
        <v>44568</v>
      </c>
      <c r="C90" s="6" t="s">
        <v>172</v>
      </c>
      <c r="D90" s="6" t="s">
        <v>288</v>
      </c>
      <c r="E90" s="6" t="s">
        <v>193</v>
      </c>
      <c r="F90" s="6" t="s">
        <v>199</v>
      </c>
      <c r="G90" s="6">
        <v>58</v>
      </c>
      <c r="H90" s="6">
        <v>1.8699999999999999</v>
      </c>
      <c r="I90" s="18">
        <f>Sales_Data5[[#This Row],[Qty]]*Sales_Data5[[#This Row],[UnitPrice]]</f>
        <v>108.46</v>
      </c>
    </row>
    <row r="91" spans="1:9" x14ac:dyDescent="0.25">
      <c r="A91" s="16" t="s">
        <v>289</v>
      </c>
      <c r="B91" s="17">
        <v>44583</v>
      </c>
      <c r="C91" s="6" t="s">
        <v>172</v>
      </c>
      <c r="D91" s="6" t="s">
        <v>288</v>
      </c>
      <c r="E91" s="6" t="s">
        <v>187</v>
      </c>
      <c r="F91" s="6" t="s">
        <v>188</v>
      </c>
      <c r="G91" s="6">
        <v>51</v>
      </c>
      <c r="H91" s="6">
        <v>1.77</v>
      </c>
      <c r="I91" s="18">
        <f>Sales_Data5[[#This Row],[Qty]]*Sales_Data5[[#This Row],[UnitPrice]]</f>
        <v>90.27</v>
      </c>
    </row>
    <row r="92" spans="1:9" x14ac:dyDescent="0.25">
      <c r="A92" s="16" t="s">
        <v>290</v>
      </c>
      <c r="B92" s="17">
        <v>44601</v>
      </c>
      <c r="C92" s="6" t="s">
        <v>172</v>
      </c>
      <c r="D92" s="6" t="s">
        <v>288</v>
      </c>
      <c r="E92" s="6" t="s">
        <v>187</v>
      </c>
      <c r="F92" s="6" t="s">
        <v>188</v>
      </c>
      <c r="G92" s="6">
        <v>44</v>
      </c>
      <c r="H92" s="6">
        <v>1.7699999999999998</v>
      </c>
      <c r="I92" s="18">
        <f>Sales_Data5[[#This Row],[Qty]]*Sales_Data5[[#This Row],[UnitPrice]]</f>
        <v>77.88</v>
      </c>
    </row>
    <row r="93" spans="1:9" x14ac:dyDescent="0.25">
      <c r="A93" s="16" t="s">
        <v>291</v>
      </c>
      <c r="B93" s="17">
        <v>44616</v>
      </c>
      <c r="C93" s="6" t="s">
        <v>172</v>
      </c>
      <c r="D93" s="6" t="s">
        <v>288</v>
      </c>
      <c r="E93" s="6" t="s">
        <v>187</v>
      </c>
      <c r="F93" s="6" t="s">
        <v>207</v>
      </c>
      <c r="G93" s="6">
        <v>42</v>
      </c>
      <c r="H93" s="6">
        <v>1.87</v>
      </c>
      <c r="I93" s="18">
        <f>Sales_Data5[[#This Row],[Qty]]*Sales_Data5[[#This Row],[UnitPrice]]</f>
        <v>78.540000000000006</v>
      </c>
    </row>
    <row r="94" spans="1:9" x14ac:dyDescent="0.25">
      <c r="A94" s="16" t="s">
        <v>292</v>
      </c>
      <c r="B94" s="17">
        <v>44619</v>
      </c>
      <c r="C94" s="6" t="s">
        <v>172</v>
      </c>
      <c r="D94" s="6" t="s">
        <v>288</v>
      </c>
      <c r="E94" s="6" t="s">
        <v>193</v>
      </c>
      <c r="F94" s="6" t="s">
        <v>203</v>
      </c>
      <c r="G94" s="6">
        <v>33</v>
      </c>
      <c r="H94" s="6">
        <v>2.84</v>
      </c>
      <c r="I94" s="18">
        <f>Sales_Data5[[#This Row],[Qty]]*Sales_Data5[[#This Row],[UnitPrice]]</f>
        <v>93.72</v>
      </c>
    </row>
    <row r="95" spans="1:9" x14ac:dyDescent="0.25">
      <c r="A95" s="16" t="s">
        <v>293</v>
      </c>
      <c r="B95" s="17">
        <v>44634</v>
      </c>
      <c r="C95" s="6" t="s">
        <v>172</v>
      </c>
      <c r="D95" s="6" t="s">
        <v>288</v>
      </c>
      <c r="E95" s="6" t="s">
        <v>193</v>
      </c>
      <c r="F95" s="6" t="s">
        <v>199</v>
      </c>
      <c r="G95" s="6">
        <v>86</v>
      </c>
      <c r="H95" s="6">
        <v>1.8699999999999999</v>
      </c>
      <c r="I95" s="18">
        <f>Sales_Data5[[#This Row],[Qty]]*Sales_Data5[[#This Row],[UnitPrice]]</f>
        <v>160.82</v>
      </c>
    </row>
    <row r="96" spans="1:9" x14ac:dyDescent="0.25">
      <c r="A96" s="16" t="s">
        <v>294</v>
      </c>
      <c r="B96" s="17">
        <v>44652</v>
      </c>
      <c r="C96" s="6" t="s">
        <v>172</v>
      </c>
      <c r="D96" s="6" t="s">
        <v>288</v>
      </c>
      <c r="E96" s="6" t="s">
        <v>187</v>
      </c>
      <c r="F96" s="6" t="s">
        <v>188</v>
      </c>
      <c r="G96" s="6">
        <v>58</v>
      </c>
      <c r="H96" s="6">
        <v>1.77</v>
      </c>
      <c r="I96" s="18">
        <f>Sales_Data5[[#This Row],[Qty]]*Sales_Data5[[#This Row],[UnitPrice]]</f>
        <v>102.66</v>
      </c>
    </row>
    <row r="97" spans="1:9" x14ac:dyDescent="0.25">
      <c r="A97" s="16" t="s">
        <v>295</v>
      </c>
      <c r="B97" s="17">
        <v>44655</v>
      </c>
      <c r="C97" s="6" t="s">
        <v>172</v>
      </c>
      <c r="D97" s="6" t="s">
        <v>288</v>
      </c>
      <c r="E97" s="6" t="s">
        <v>211</v>
      </c>
      <c r="F97" s="6" t="s">
        <v>212</v>
      </c>
      <c r="G97" s="6">
        <v>68</v>
      </c>
      <c r="H97" s="6">
        <v>1.68</v>
      </c>
      <c r="I97" s="18">
        <f>Sales_Data5[[#This Row],[Qty]]*Sales_Data5[[#This Row],[UnitPrice]]</f>
        <v>114.24</v>
      </c>
    </row>
    <row r="98" spans="1:9" x14ac:dyDescent="0.25">
      <c r="A98" s="16" t="s">
        <v>296</v>
      </c>
      <c r="B98" s="17">
        <v>44673</v>
      </c>
      <c r="C98" s="6" t="s">
        <v>172</v>
      </c>
      <c r="D98" s="6" t="s">
        <v>288</v>
      </c>
      <c r="E98" s="6" t="s">
        <v>187</v>
      </c>
      <c r="F98" s="6" t="s">
        <v>188</v>
      </c>
      <c r="G98" s="6">
        <v>20</v>
      </c>
      <c r="H98" s="6">
        <v>1.77</v>
      </c>
      <c r="I98" s="18">
        <f>Sales_Data5[[#This Row],[Qty]]*Sales_Data5[[#This Row],[UnitPrice]]</f>
        <v>35.4</v>
      </c>
    </row>
    <row r="99" spans="1:9" x14ac:dyDescent="0.25">
      <c r="A99" s="16" t="s">
        <v>297</v>
      </c>
      <c r="B99" s="17">
        <v>44691</v>
      </c>
      <c r="C99" s="6" t="s">
        <v>172</v>
      </c>
      <c r="D99" s="6" t="s">
        <v>288</v>
      </c>
      <c r="E99" s="6" t="s">
        <v>187</v>
      </c>
      <c r="F99" s="6" t="s">
        <v>188</v>
      </c>
      <c r="G99" s="6">
        <v>25</v>
      </c>
      <c r="H99" s="6">
        <v>1.77</v>
      </c>
      <c r="I99" s="18">
        <f>Sales_Data5[[#This Row],[Qty]]*Sales_Data5[[#This Row],[UnitPrice]]</f>
        <v>44.25</v>
      </c>
    </row>
    <row r="100" spans="1:9" x14ac:dyDescent="0.25">
      <c r="A100" s="16" t="s">
        <v>298</v>
      </c>
      <c r="B100" s="17">
        <v>44694</v>
      </c>
      <c r="C100" s="6" t="s">
        <v>172</v>
      </c>
      <c r="D100" s="6" t="s">
        <v>288</v>
      </c>
      <c r="E100" s="6" t="s">
        <v>190</v>
      </c>
      <c r="F100" s="6" t="s">
        <v>191</v>
      </c>
      <c r="G100" s="6">
        <v>21</v>
      </c>
      <c r="H100" s="6">
        <v>3.49</v>
      </c>
      <c r="I100" s="18">
        <f>Sales_Data5[[#This Row],[Qty]]*Sales_Data5[[#This Row],[UnitPrice]]</f>
        <v>73.290000000000006</v>
      </c>
    </row>
    <row r="101" spans="1:9" x14ac:dyDescent="0.25">
      <c r="A101" s="16" t="s">
        <v>299</v>
      </c>
      <c r="B101" s="17">
        <v>44715</v>
      </c>
      <c r="C101" s="6" t="s">
        <v>172</v>
      </c>
      <c r="D101" s="6" t="s">
        <v>288</v>
      </c>
      <c r="E101" s="6" t="s">
        <v>193</v>
      </c>
      <c r="F101" s="6" t="s">
        <v>203</v>
      </c>
      <c r="G101" s="6">
        <v>288</v>
      </c>
      <c r="H101" s="6">
        <v>2.84</v>
      </c>
      <c r="I101" s="18">
        <f>Sales_Data5[[#This Row],[Qty]]*Sales_Data5[[#This Row],[UnitPrice]]</f>
        <v>817.92</v>
      </c>
    </row>
    <row r="102" spans="1:9" x14ac:dyDescent="0.25">
      <c r="A102" s="16" t="s">
        <v>300</v>
      </c>
      <c r="B102" s="17">
        <v>44733</v>
      </c>
      <c r="C102" s="6" t="s">
        <v>172</v>
      </c>
      <c r="D102" s="6" t="s">
        <v>288</v>
      </c>
      <c r="E102" s="6" t="s">
        <v>187</v>
      </c>
      <c r="F102" s="6" t="s">
        <v>188</v>
      </c>
      <c r="G102" s="6">
        <v>306</v>
      </c>
      <c r="H102" s="6">
        <v>1.77</v>
      </c>
      <c r="I102" s="18">
        <f>Sales_Data5[[#This Row],[Qty]]*Sales_Data5[[#This Row],[UnitPrice]]</f>
        <v>541.62</v>
      </c>
    </row>
    <row r="103" spans="1:9" x14ac:dyDescent="0.25">
      <c r="A103" s="16" t="s">
        <v>301</v>
      </c>
      <c r="B103" s="17">
        <v>44736</v>
      </c>
      <c r="C103" s="6" t="s">
        <v>172</v>
      </c>
      <c r="D103" s="6" t="s">
        <v>288</v>
      </c>
      <c r="E103" s="6" t="s">
        <v>211</v>
      </c>
      <c r="F103" s="6" t="s">
        <v>212</v>
      </c>
      <c r="G103" s="6">
        <v>28</v>
      </c>
      <c r="H103" s="6">
        <v>1.68</v>
      </c>
      <c r="I103" s="18">
        <f>Sales_Data5[[#This Row],[Qty]]*Sales_Data5[[#This Row],[UnitPrice]]</f>
        <v>47.04</v>
      </c>
    </row>
    <row r="104" spans="1:9" x14ac:dyDescent="0.25">
      <c r="A104" s="16" t="s">
        <v>302</v>
      </c>
      <c r="B104" s="17">
        <v>44757</v>
      </c>
      <c r="C104" s="6" t="s">
        <v>172</v>
      </c>
      <c r="D104" s="6" t="s">
        <v>288</v>
      </c>
      <c r="E104" s="6" t="s">
        <v>193</v>
      </c>
      <c r="F104" s="6" t="s">
        <v>199</v>
      </c>
      <c r="G104" s="6">
        <v>75</v>
      </c>
      <c r="H104" s="6">
        <v>1.87</v>
      </c>
      <c r="I104" s="18">
        <f>Sales_Data5[[#This Row],[Qty]]*Sales_Data5[[#This Row],[UnitPrice]]</f>
        <v>140.25</v>
      </c>
    </row>
    <row r="105" spans="1:9" x14ac:dyDescent="0.25">
      <c r="A105" s="16" t="s">
        <v>303</v>
      </c>
      <c r="B105" s="17">
        <v>44778</v>
      </c>
      <c r="C105" s="6" t="s">
        <v>172</v>
      </c>
      <c r="D105" s="6" t="s">
        <v>288</v>
      </c>
      <c r="E105" s="6" t="s">
        <v>193</v>
      </c>
      <c r="F105" s="6" t="s">
        <v>199</v>
      </c>
      <c r="G105" s="6">
        <v>107</v>
      </c>
      <c r="H105" s="6">
        <v>1.87</v>
      </c>
      <c r="I105" s="18">
        <f>Sales_Data5[[#This Row],[Qty]]*Sales_Data5[[#This Row],[UnitPrice]]</f>
        <v>200.09</v>
      </c>
    </row>
    <row r="106" spans="1:9" x14ac:dyDescent="0.25">
      <c r="A106" s="16" t="s">
        <v>304</v>
      </c>
      <c r="B106" s="17">
        <v>44799</v>
      </c>
      <c r="C106" s="6" t="s">
        <v>172</v>
      </c>
      <c r="D106" s="6" t="s">
        <v>288</v>
      </c>
      <c r="E106" s="6" t="s">
        <v>193</v>
      </c>
      <c r="F106" s="6" t="s">
        <v>199</v>
      </c>
      <c r="G106" s="6">
        <v>80</v>
      </c>
      <c r="H106" s="6">
        <v>1.8699999999999999</v>
      </c>
      <c r="I106" s="18">
        <f>Sales_Data5[[#This Row],[Qty]]*Sales_Data5[[#This Row],[UnitPrice]]</f>
        <v>149.6</v>
      </c>
    </row>
    <row r="107" spans="1:9" x14ac:dyDescent="0.25">
      <c r="A107" s="16" t="s">
        <v>305</v>
      </c>
      <c r="B107" s="17">
        <v>44820</v>
      </c>
      <c r="C107" s="6" t="s">
        <v>172</v>
      </c>
      <c r="D107" s="6" t="s">
        <v>288</v>
      </c>
      <c r="E107" s="6" t="s">
        <v>187</v>
      </c>
      <c r="F107" s="6" t="s">
        <v>188</v>
      </c>
      <c r="G107" s="6">
        <v>133</v>
      </c>
      <c r="H107" s="6">
        <v>1.77</v>
      </c>
      <c r="I107" s="18">
        <f>Sales_Data5[[#This Row],[Qty]]*Sales_Data5[[#This Row],[UnitPrice]]</f>
        <v>235.41</v>
      </c>
    </row>
    <row r="108" spans="1:9" x14ac:dyDescent="0.25">
      <c r="A108" s="16" t="s">
        <v>306</v>
      </c>
      <c r="B108" s="17">
        <v>44841</v>
      </c>
      <c r="C108" s="6" t="s">
        <v>172</v>
      </c>
      <c r="D108" s="6" t="s">
        <v>288</v>
      </c>
      <c r="E108" s="6" t="s">
        <v>187</v>
      </c>
      <c r="F108" s="6" t="s">
        <v>188</v>
      </c>
      <c r="G108" s="6">
        <v>40</v>
      </c>
      <c r="H108" s="6">
        <v>1.77</v>
      </c>
      <c r="I108" s="18">
        <f>Sales_Data5[[#This Row],[Qty]]*Sales_Data5[[#This Row],[UnitPrice]]</f>
        <v>70.8</v>
      </c>
    </row>
    <row r="109" spans="1:9" x14ac:dyDescent="0.25">
      <c r="A109" s="16" t="s">
        <v>307</v>
      </c>
      <c r="B109" s="17">
        <v>44844</v>
      </c>
      <c r="C109" s="6" t="s">
        <v>172</v>
      </c>
      <c r="D109" s="6" t="s">
        <v>288</v>
      </c>
      <c r="E109" s="6" t="s">
        <v>211</v>
      </c>
      <c r="F109" s="6" t="s">
        <v>212</v>
      </c>
      <c r="G109" s="6">
        <v>114</v>
      </c>
      <c r="H109" s="6">
        <v>1.6800000000000002</v>
      </c>
      <c r="I109" s="18">
        <f>Sales_Data5[[#This Row],[Qty]]*Sales_Data5[[#This Row],[UnitPrice]]</f>
        <v>191.52</v>
      </c>
    </row>
    <row r="110" spans="1:9" x14ac:dyDescent="0.25">
      <c r="A110" s="16" t="s">
        <v>308</v>
      </c>
      <c r="B110" s="17">
        <v>44868</v>
      </c>
      <c r="C110" s="6" t="s">
        <v>172</v>
      </c>
      <c r="D110" s="6" t="s">
        <v>288</v>
      </c>
      <c r="E110" s="6" t="s">
        <v>187</v>
      </c>
      <c r="F110" s="6" t="s">
        <v>188</v>
      </c>
      <c r="G110" s="6">
        <v>39</v>
      </c>
      <c r="H110" s="6">
        <v>1.77</v>
      </c>
      <c r="I110" s="18">
        <f>Sales_Data5[[#This Row],[Qty]]*Sales_Data5[[#This Row],[UnitPrice]]</f>
        <v>69.03</v>
      </c>
    </row>
    <row r="111" spans="1:9" x14ac:dyDescent="0.25">
      <c r="A111" s="16" t="s">
        <v>309</v>
      </c>
      <c r="B111" s="17">
        <v>44871</v>
      </c>
      <c r="C111" s="6" t="s">
        <v>172</v>
      </c>
      <c r="D111" s="6" t="s">
        <v>288</v>
      </c>
      <c r="E111" s="6" t="s">
        <v>211</v>
      </c>
      <c r="F111" s="6" t="s">
        <v>212</v>
      </c>
      <c r="G111" s="6">
        <v>62</v>
      </c>
      <c r="H111" s="6">
        <v>1.68</v>
      </c>
      <c r="I111" s="18">
        <f>Sales_Data5[[#This Row],[Qty]]*Sales_Data5[[#This Row],[UnitPrice]]</f>
        <v>104.16</v>
      </c>
    </row>
    <row r="112" spans="1:9" x14ac:dyDescent="0.25">
      <c r="A112" s="16" t="s">
        <v>310</v>
      </c>
      <c r="B112" s="17">
        <v>44889</v>
      </c>
      <c r="C112" s="6" t="s">
        <v>172</v>
      </c>
      <c r="D112" s="6" t="s">
        <v>288</v>
      </c>
      <c r="E112" s="6" t="s">
        <v>187</v>
      </c>
      <c r="F112" s="6" t="s">
        <v>188</v>
      </c>
      <c r="G112" s="6">
        <v>30</v>
      </c>
      <c r="H112" s="6">
        <v>1.77</v>
      </c>
      <c r="I112" s="18">
        <f>Sales_Data5[[#This Row],[Qty]]*Sales_Data5[[#This Row],[UnitPrice]]</f>
        <v>53.1</v>
      </c>
    </row>
    <row r="113" spans="1:9" x14ac:dyDescent="0.25">
      <c r="A113" s="16" t="s">
        <v>311</v>
      </c>
      <c r="B113" s="17">
        <v>44892</v>
      </c>
      <c r="C113" s="6" t="s">
        <v>172</v>
      </c>
      <c r="D113" s="6" t="s">
        <v>288</v>
      </c>
      <c r="E113" s="6" t="s">
        <v>211</v>
      </c>
      <c r="F113" s="6" t="s">
        <v>212</v>
      </c>
      <c r="G113" s="6">
        <v>29</v>
      </c>
      <c r="H113" s="6">
        <v>1.68</v>
      </c>
      <c r="I113" s="18">
        <f>Sales_Data5[[#This Row],[Qty]]*Sales_Data5[[#This Row],[UnitPrice]]</f>
        <v>48.72</v>
      </c>
    </row>
    <row r="114" spans="1:9" x14ac:dyDescent="0.25">
      <c r="A114" s="16" t="s">
        <v>312</v>
      </c>
      <c r="B114" s="17">
        <v>44913</v>
      </c>
      <c r="C114" s="6" t="s">
        <v>172</v>
      </c>
      <c r="D114" s="6" t="s">
        <v>288</v>
      </c>
      <c r="E114" s="6" t="s">
        <v>187</v>
      </c>
      <c r="F114" s="6" t="s">
        <v>188</v>
      </c>
      <c r="G114" s="6">
        <v>44</v>
      </c>
      <c r="H114" s="6">
        <v>1.7699999999999998</v>
      </c>
      <c r="I114" s="18">
        <f>Sales_Data5[[#This Row],[Qty]]*Sales_Data5[[#This Row],[UnitPrice]]</f>
        <v>77.88</v>
      </c>
    </row>
    <row r="115" spans="1:9" x14ac:dyDescent="0.25">
      <c r="A115" s="16" t="s">
        <v>313</v>
      </c>
      <c r="B115" s="17">
        <v>44916</v>
      </c>
      <c r="C115" s="6" t="s">
        <v>172</v>
      </c>
      <c r="D115" s="6" t="s">
        <v>288</v>
      </c>
      <c r="E115" s="6" t="s">
        <v>211</v>
      </c>
      <c r="F115" s="6" t="s">
        <v>212</v>
      </c>
      <c r="G115" s="6">
        <v>29</v>
      </c>
      <c r="H115" s="6">
        <v>1.68</v>
      </c>
      <c r="I115" s="18">
        <f>Sales_Data5[[#This Row],[Qty]]*Sales_Data5[[#This Row],[UnitPrice]]</f>
        <v>48.72</v>
      </c>
    </row>
    <row r="116" spans="1:9" x14ac:dyDescent="0.25">
      <c r="A116" s="16" t="s">
        <v>314</v>
      </c>
      <c r="B116" s="17">
        <v>44937</v>
      </c>
      <c r="C116" s="6" t="s">
        <v>172</v>
      </c>
      <c r="D116" s="6" t="s">
        <v>288</v>
      </c>
      <c r="E116" s="6" t="s">
        <v>187</v>
      </c>
      <c r="F116" s="6" t="s">
        <v>207</v>
      </c>
      <c r="G116" s="6">
        <v>77</v>
      </c>
      <c r="H116" s="6">
        <v>1.87</v>
      </c>
      <c r="I116" s="18">
        <f>Sales_Data5[[#This Row],[Qty]]*Sales_Data5[[#This Row],[UnitPrice]]</f>
        <v>143.99</v>
      </c>
    </row>
    <row r="117" spans="1:9" x14ac:dyDescent="0.25">
      <c r="A117" s="16" t="s">
        <v>315</v>
      </c>
      <c r="B117" s="17">
        <v>44940</v>
      </c>
      <c r="C117" s="6" t="s">
        <v>172</v>
      </c>
      <c r="D117" s="6" t="s">
        <v>288</v>
      </c>
      <c r="E117" s="6" t="s">
        <v>193</v>
      </c>
      <c r="F117" s="6" t="s">
        <v>203</v>
      </c>
      <c r="G117" s="6">
        <v>80</v>
      </c>
      <c r="H117" s="6">
        <v>2.84</v>
      </c>
      <c r="I117" s="18">
        <f>Sales_Data5[[#This Row],[Qty]]*Sales_Data5[[#This Row],[UnitPrice]]</f>
        <v>227.2</v>
      </c>
    </row>
    <row r="118" spans="1:9" x14ac:dyDescent="0.25">
      <c r="A118" s="16" t="s">
        <v>316</v>
      </c>
      <c r="B118" s="17">
        <v>44961</v>
      </c>
      <c r="C118" s="6" t="s">
        <v>172</v>
      </c>
      <c r="D118" s="6" t="s">
        <v>288</v>
      </c>
      <c r="E118" s="6" t="s">
        <v>193</v>
      </c>
      <c r="F118" s="6" t="s">
        <v>194</v>
      </c>
      <c r="G118" s="6">
        <v>58</v>
      </c>
      <c r="H118" s="6">
        <v>2.1800000000000002</v>
      </c>
      <c r="I118" s="18">
        <f>Sales_Data5[[#This Row],[Qty]]*Sales_Data5[[#This Row],[UnitPrice]]</f>
        <v>126.44000000000001</v>
      </c>
    </row>
    <row r="119" spans="1:9" x14ac:dyDescent="0.25">
      <c r="A119" s="16" t="s">
        <v>317</v>
      </c>
      <c r="B119" s="17">
        <v>44964</v>
      </c>
      <c r="C119" s="6" t="s">
        <v>172</v>
      </c>
      <c r="D119" s="6" t="s">
        <v>288</v>
      </c>
      <c r="E119" s="6" t="s">
        <v>193</v>
      </c>
      <c r="F119" s="6" t="s">
        <v>199</v>
      </c>
      <c r="G119" s="6">
        <v>34</v>
      </c>
      <c r="H119" s="6">
        <v>1.8699999999999999</v>
      </c>
      <c r="I119" s="18">
        <f>Sales_Data5[[#This Row],[Qty]]*Sales_Data5[[#This Row],[UnitPrice]]</f>
        <v>63.58</v>
      </c>
    </row>
    <row r="120" spans="1:9" x14ac:dyDescent="0.25">
      <c r="A120" s="16" t="s">
        <v>318</v>
      </c>
      <c r="B120" s="17">
        <v>44982</v>
      </c>
      <c r="C120" s="6" t="s">
        <v>172</v>
      </c>
      <c r="D120" s="6" t="s">
        <v>288</v>
      </c>
      <c r="E120" s="6" t="s">
        <v>193</v>
      </c>
      <c r="F120" s="6" t="s">
        <v>194</v>
      </c>
      <c r="G120" s="6">
        <v>30</v>
      </c>
      <c r="H120" s="6">
        <v>2.1800000000000002</v>
      </c>
      <c r="I120" s="18">
        <f>Sales_Data5[[#This Row],[Qty]]*Sales_Data5[[#This Row],[UnitPrice]]</f>
        <v>65.400000000000006</v>
      </c>
    </row>
    <row r="121" spans="1:9" x14ac:dyDescent="0.25">
      <c r="A121" s="16" t="s">
        <v>319</v>
      </c>
      <c r="B121" s="17">
        <v>44985</v>
      </c>
      <c r="C121" s="6" t="s">
        <v>172</v>
      </c>
      <c r="D121" s="6" t="s">
        <v>288</v>
      </c>
      <c r="E121" s="6" t="s">
        <v>193</v>
      </c>
      <c r="F121" s="6" t="s">
        <v>199</v>
      </c>
      <c r="G121" s="6">
        <v>232</v>
      </c>
      <c r="H121" s="6">
        <v>1.8699999999999999</v>
      </c>
      <c r="I121" s="18">
        <f>Sales_Data5[[#This Row],[Qty]]*Sales_Data5[[#This Row],[UnitPrice]]</f>
        <v>433.84</v>
      </c>
    </row>
    <row r="122" spans="1:9" x14ac:dyDescent="0.25">
      <c r="A122" s="16" t="s">
        <v>320</v>
      </c>
      <c r="B122" s="17">
        <v>45005</v>
      </c>
      <c r="C122" s="6" t="s">
        <v>172</v>
      </c>
      <c r="D122" s="6" t="s">
        <v>288</v>
      </c>
      <c r="E122" s="6" t="s">
        <v>187</v>
      </c>
      <c r="F122" s="6" t="s">
        <v>188</v>
      </c>
      <c r="G122" s="6">
        <v>103</v>
      </c>
      <c r="H122" s="6">
        <v>1.77</v>
      </c>
      <c r="I122" s="18">
        <f>Sales_Data5[[#This Row],[Qty]]*Sales_Data5[[#This Row],[UnitPrice]]</f>
        <v>182.31</v>
      </c>
    </row>
    <row r="123" spans="1:9" x14ac:dyDescent="0.25">
      <c r="A123" s="16" t="s">
        <v>321</v>
      </c>
      <c r="B123" s="17">
        <v>45008</v>
      </c>
      <c r="C123" s="6" t="s">
        <v>172</v>
      </c>
      <c r="D123" s="6" t="s">
        <v>288</v>
      </c>
      <c r="E123" s="6" t="s">
        <v>211</v>
      </c>
      <c r="F123" s="6" t="s">
        <v>212</v>
      </c>
      <c r="G123" s="6">
        <v>33</v>
      </c>
      <c r="H123" s="6">
        <v>1.68</v>
      </c>
      <c r="I123" s="18">
        <f>Sales_Data5[[#This Row],[Qty]]*Sales_Data5[[#This Row],[UnitPrice]]</f>
        <v>55.44</v>
      </c>
    </row>
    <row r="124" spans="1:9" x14ac:dyDescent="0.25">
      <c r="A124" s="16" t="s">
        <v>322</v>
      </c>
      <c r="B124" s="17">
        <v>45026</v>
      </c>
      <c r="C124" s="6" t="s">
        <v>172</v>
      </c>
      <c r="D124" s="6" t="s">
        <v>288</v>
      </c>
      <c r="E124" s="6" t="s">
        <v>187</v>
      </c>
      <c r="F124" s="6" t="s">
        <v>188</v>
      </c>
      <c r="G124" s="6">
        <v>90</v>
      </c>
      <c r="H124" s="6">
        <v>1.77</v>
      </c>
      <c r="I124" s="18">
        <f>Sales_Data5[[#This Row],[Qty]]*Sales_Data5[[#This Row],[UnitPrice]]</f>
        <v>159.30000000000001</v>
      </c>
    </row>
    <row r="125" spans="1:9" x14ac:dyDescent="0.25">
      <c r="A125" s="16" t="s">
        <v>323</v>
      </c>
      <c r="B125" s="17">
        <v>45029</v>
      </c>
      <c r="C125" s="6" t="s">
        <v>172</v>
      </c>
      <c r="D125" s="6" t="s">
        <v>288</v>
      </c>
      <c r="E125" s="6" t="s">
        <v>190</v>
      </c>
      <c r="F125" s="6" t="s">
        <v>191</v>
      </c>
      <c r="G125" s="6">
        <v>21</v>
      </c>
      <c r="H125" s="6">
        <v>3.49</v>
      </c>
      <c r="I125" s="18">
        <f>Sales_Data5[[#This Row],[Qty]]*Sales_Data5[[#This Row],[UnitPrice]]</f>
        <v>73.290000000000006</v>
      </c>
    </row>
    <row r="126" spans="1:9" x14ac:dyDescent="0.25">
      <c r="A126" s="16" t="s">
        <v>324</v>
      </c>
      <c r="B126" s="17">
        <v>45047</v>
      </c>
      <c r="C126" s="6" t="s">
        <v>172</v>
      </c>
      <c r="D126" s="6" t="s">
        <v>288</v>
      </c>
      <c r="E126" s="6" t="s">
        <v>193</v>
      </c>
      <c r="F126" s="6" t="s">
        <v>194</v>
      </c>
      <c r="G126" s="6">
        <v>77</v>
      </c>
      <c r="H126" s="6">
        <v>2.1800000000000002</v>
      </c>
      <c r="I126" s="18">
        <f>Sales_Data5[[#This Row],[Qty]]*Sales_Data5[[#This Row],[UnitPrice]]</f>
        <v>167.86</v>
      </c>
    </row>
    <row r="127" spans="1:9" x14ac:dyDescent="0.25">
      <c r="A127" s="16" t="s">
        <v>325</v>
      </c>
      <c r="B127" s="17">
        <v>45050</v>
      </c>
      <c r="C127" s="6" t="s">
        <v>172</v>
      </c>
      <c r="D127" s="6" t="s">
        <v>288</v>
      </c>
      <c r="E127" s="6" t="s">
        <v>193</v>
      </c>
      <c r="F127" s="6" t="s">
        <v>199</v>
      </c>
      <c r="G127" s="6">
        <v>58</v>
      </c>
      <c r="H127" s="6">
        <v>1.8699999999999999</v>
      </c>
      <c r="I127" s="18">
        <f>Sales_Data5[[#This Row],[Qty]]*Sales_Data5[[#This Row],[UnitPrice]]</f>
        <v>108.46</v>
      </c>
    </row>
    <row r="128" spans="1:9" x14ac:dyDescent="0.25">
      <c r="A128" s="16" t="s">
        <v>326</v>
      </c>
      <c r="B128" s="17">
        <v>45068</v>
      </c>
      <c r="C128" s="6" t="s">
        <v>172</v>
      </c>
      <c r="D128" s="6" t="s">
        <v>288</v>
      </c>
      <c r="E128" s="6" t="s">
        <v>193</v>
      </c>
      <c r="F128" s="6" t="s">
        <v>199</v>
      </c>
      <c r="G128" s="6">
        <v>43</v>
      </c>
      <c r="H128" s="6">
        <v>1.8699999999999999</v>
      </c>
      <c r="I128" s="18">
        <f>Sales_Data5[[#This Row],[Qty]]*Sales_Data5[[#This Row],[UnitPrice]]</f>
        <v>80.41</v>
      </c>
    </row>
    <row r="129" spans="1:9" x14ac:dyDescent="0.25">
      <c r="A129" s="16" t="s">
        <v>327</v>
      </c>
      <c r="B129" s="17">
        <v>45089</v>
      </c>
      <c r="C129" s="6" t="s">
        <v>172</v>
      </c>
      <c r="D129" s="6" t="s">
        <v>288</v>
      </c>
      <c r="E129" s="6" t="s">
        <v>187</v>
      </c>
      <c r="F129" s="6" t="s">
        <v>188</v>
      </c>
      <c r="G129" s="6">
        <v>73</v>
      </c>
      <c r="H129" s="6">
        <v>1.77</v>
      </c>
      <c r="I129" s="18">
        <f>Sales_Data5[[#This Row],[Qty]]*Sales_Data5[[#This Row],[UnitPrice]]</f>
        <v>129.21</v>
      </c>
    </row>
    <row r="130" spans="1:9" x14ac:dyDescent="0.25">
      <c r="A130" s="16" t="s">
        <v>328</v>
      </c>
      <c r="B130" s="17">
        <v>45110</v>
      </c>
      <c r="C130" s="6" t="s">
        <v>172</v>
      </c>
      <c r="D130" s="6" t="s">
        <v>288</v>
      </c>
      <c r="E130" s="6" t="s">
        <v>187</v>
      </c>
      <c r="F130" s="6" t="s">
        <v>207</v>
      </c>
      <c r="G130" s="6">
        <v>65</v>
      </c>
      <c r="H130" s="6">
        <v>1.8699999999999999</v>
      </c>
      <c r="I130" s="18">
        <f>Sales_Data5[[#This Row],[Qty]]*Sales_Data5[[#This Row],[UnitPrice]]</f>
        <v>121.55</v>
      </c>
    </row>
    <row r="131" spans="1:9" x14ac:dyDescent="0.25">
      <c r="A131" s="16" t="s">
        <v>329</v>
      </c>
      <c r="B131" s="17">
        <v>45113</v>
      </c>
      <c r="C131" s="6" t="s">
        <v>172</v>
      </c>
      <c r="D131" s="6" t="s">
        <v>288</v>
      </c>
      <c r="E131" s="6" t="s">
        <v>193</v>
      </c>
      <c r="F131" s="6" t="s">
        <v>203</v>
      </c>
      <c r="G131" s="6">
        <v>60</v>
      </c>
      <c r="H131" s="6">
        <v>2.8400000000000003</v>
      </c>
      <c r="I131" s="18">
        <f>Sales_Data5[[#This Row],[Qty]]*Sales_Data5[[#This Row],[UnitPrice]]</f>
        <v>170.4</v>
      </c>
    </row>
    <row r="132" spans="1:9" x14ac:dyDescent="0.25">
      <c r="A132" s="16" t="s">
        <v>330</v>
      </c>
      <c r="B132" s="17">
        <v>45134</v>
      </c>
      <c r="C132" s="6" t="s">
        <v>172</v>
      </c>
      <c r="D132" s="6" t="s">
        <v>288</v>
      </c>
      <c r="E132" s="6" t="s">
        <v>193</v>
      </c>
      <c r="F132" s="6" t="s">
        <v>194</v>
      </c>
      <c r="G132" s="6">
        <v>20</v>
      </c>
      <c r="H132" s="6">
        <v>2.1800000000000002</v>
      </c>
      <c r="I132" s="18">
        <f>Sales_Data5[[#This Row],[Qty]]*Sales_Data5[[#This Row],[UnitPrice]]</f>
        <v>43.6</v>
      </c>
    </row>
    <row r="133" spans="1:9" x14ac:dyDescent="0.25">
      <c r="A133" s="16" t="s">
        <v>331</v>
      </c>
      <c r="B133" s="17">
        <v>45137</v>
      </c>
      <c r="C133" s="6" t="s">
        <v>172</v>
      </c>
      <c r="D133" s="6" t="s">
        <v>288</v>
      </c>
      <c r="E133" s="6" t="s">
        <v>193</v>
      </c>
      <c r="F133" s="6" t="s">
        <v>199</v>
      </c>
      <c r="G133" s="6">
        <v>64</v>
      </c>
      <c r="H133" s="6">
        <v>1.87</v>
      </c>
      <c r="I133" s="18">
        <f>Sales_Data5[[#This Row],[Qty]]*Sales_Data5[[#This Row],[UnitPrice]]</f>
        <v>119.68</v>
      </c>
    </row>
    <row r="134" spans="1:9" x14ac:dyDescent="0.25">
      <c r="A134" s="16" t="s">
        <v>332</v>
      </c>
      <c r="B134" s="17">
        <v>45155</v>
      </c>
      <c r="C134" s="6" t="s">
        <v>172</v>
      </c>
      <c r="D134" s="6" t="s">
        <v>288</v>
      </c>
      <c r="E134" s="6" t="s">
        <v>187</v>
      </c>
      <c r="F134" s="6" t="s">
        <v>188</v>
      </c>
      <c r="G134" s="6">
        <v>34</v>
      </c>
      <c r="H134" s="6">
        <v>1.77</v>
      </c>
      <c r="I134" s="18">
        <f>Sales_Data5[[#This Row],[Qty]]*Sales_Data5[[#This Row],[UnitPrice]]</f>
        <v>60.18</v>
      </c>
    </row>
    <row r="135" spans="1:9" x14ac:dyDescent="0.25">
      <c r="A135" s="16" t="s">
        <v>333</v>
      </c>
      <c r="B135" s="17">
        <v>45176</v>
      </c>
      <c r="C135" s="6" t="s">
        <v>172</v>
      </c>
      <c r="D135" s="6" t="s">
        <v>288</v>
      </c>
      <c r="E135" s="6" t="s">
        <v>187</v>
      </c>
      <c r="F135" s="6" t="s">
        <v>207</v>
      </c>
      <c r="G135" s="6">
        <v>50</v>
      </c>
      <c r="H135" s="6">
        <v>1.87</v>
      </c>
      <c r="I135" s="18">
        <f>Sales_Data5[[#This Row],[Qty]]*Sales_Data5[[#This Row],[UnitPrice]]</f>
        <v>93.5</v>
      </c>
    </row>
    <row r="136" spans="1:9" x14ac:dyDescent="0.25">
      <c r="A136" s="16" t="s">
        <v>334</v>
      </c>
      <c r="B136" s="17">
        <v>45179</v>
      </c>
      <c r="C136" s="6" t="s">
        <v>172</v>
      </c>
      <c r="D136" s="6" t="s">
        <v>288</v>
      </c>
      <c r="E136" s="6" t="s">
        <v>193</v>
      </c>
      <c r="F136" s="6" t="s">
        <v>203</v>
      </c>
      <c r="G136" s="6">
        <v>79</v>
      </c>
      <c r="H136" s="6">
        <v>2.8400000000000003</v>
      </c>
      <c r="I136" s="18">
        <f>Sales_Data5[[#This Row],[Qty]]*Sales_Data5[[#This Row],[UnitPrice]]</f>
        <v>224.36</v>
      </c>
    </row>
    <row r="137" spans="1:9" x14ac:dyDescent="0.25">
      <c r="A137" s="16" t="s">
        <v>335</v>
      </c>
      <c r="B137" s="17">
        <v>45200</v>
      </c>
      <c r="C137" s="6" t="s">
        <v>172</v>
      </c>
      <c r="D137" s="6" t="s">
        <v>288</v>
      </c>
      <c r="E137" s="6" t="s">
        <v>187</v>
      </c>
      <c r="F137" s="6" t="s">
        <v>207</v>
      </c>
      <c r="G137" s="6">
        <v>43</v>
      </c>
      <c r="H137" s="6">
        <v>1.8699999999999999</v>
      </c>
      <c r="I137" s="18">
        <f>Sales_Data5[[#This Row],[Qty]]*Sales_Data5[[#This Row],[UnitPrice]]</f>
        <v>80.41</v>
      </c>
    </row>
    <row r="138" spans="1:9" x14ac:dyDescent="0.25">
      <c r="A138" s="16" t="s">
        <v>336</v>
      </c>
      <c r="B138" s="17">
        <v>45203</v>
      </c>
      <c r="C138" s="6" t="s">
        <v>172</v>
      </c>
      <c r="D138" s="6" t="s">
        <v>288</v>
      </c>
      <c r="E138" s="6" t="s">
        <v>193</v>
      </c>
      <c r="F138" s="6" t="s">
        <v>203</v>
      </c>
      <c r="G138" s="6">
        <v>47</v>
      </c>
      <c r="H138" s="6">
        <v>2.84</v>
      </c>
      <c r="I138" s="18">
        <f>Sales_Data5[[#This Row],[Qty]]*Sales_Data5[[#This Row],[UnitPrice]]</f>
        <v>133.47999999999999</v>
      </c>
    </row>
    <row r="139" spans="1:9" x14ac:dyDescent="0.25">
      <c r="A139" s="16" t="s">
        <v>337</v>
      </c>
      <c r="B139" s="17">
        <v>45224</v>
      </c>
      <c r="C139" s="6" t="s">
        <v>172</v>
      </c>
      <c r="D139" s="6" t="s">
        <v>288</v>
      </c>
      <c r="E139" s="6" t="s">
        <v>187</v>
      </c>
      <c r="F139" s="6" t="s">
        <v>188</v>
      </c>
      <c r="G139" s="6">
        <v>35</v>
      </c>
      <c r="H139" s="6">
        <v>1.77</v>
      </c>
      <c r="I139" s="18">
        <f>Sales_Data5[[#This Row],[Qty]]*Sales_Data5[[#This Row],[UnitPrice]]</f>
        <v>61.95</v>
      </c>
    </row>
    <row r="140" spans="1:9" x14ac:dyDescent="0.25">
      <c r="A140" s="16" t="s">
        <v>338</v>
      </c>
      <c r="B140" s="17">
        <v>45242</v>
      </c>
      <c r="C140" s="6" t="s">
        <v>172</v>
      </c>
      <c r="D140" s="6" t="s">
        <v>288</v>
      </c>
      <c r="E140" s="6" t="s">
        <v>187</v>
      </c>
      <c r="F140" s="6" t="s">
        <v>188</v>
      </c>
      <c r="G140" s="6">
        <v>137</v>
      </c>
      <c r="H140" s="6">
        <v>1.77</v>
      </c>
      <c r="I140" s="18">
        <f>Sales_Data5[[#This Row],[Qty]]*Sales_Data5[[#This Row],[UnitPrice]]</f>
        <v>242.49</v>
      </c>
    </row>
    <row r="141" spans="1:9" x14ac:dyDescent="0.25">
      <c r="A141" s="16" t="s">
        <v>339</v>
      </c>
      <c r="B141" s="17">
        <v>45263</v>
      </c>
      <c r="C141" s="6" t="s">
        <v>172</v>
      </c>
      <c r="D141" s="6" t="s">
        <v>288</v>
      </c>
      <c r="E141" s="6" t="s">
        <v>187</v>
      </c>
      <c r="F141" s="6" t="s">
        <v>207</v>
      </c>
      <c r="G141" s="6">
        <v>42</v>
      </c>
      <c r="H141" s="6">
        <v>1.87</v>
      </c>
      <c r="I141" s="18">
        <f>Sales_Data5[[#This Row],[Qty]]*Sales_Data5[[#This Row],[UnitPrice]]</f>
        <v>78.540000000000006</v>
      </c>
    </row>
    <row r="142" spans="1:9" x14ac:dyDescent="0.25">
      <c r="A142" s="16" t="s">
        <v>340</v>
      </c>
      <c r="B142" s="17">
        <v>45266</v>
      </c>
      <c r="C142" s="6" t="s">
        <v>172</v>
      </c>
      <c r="D142" s="6" t="s">
        <v>288</v>
      </c>
      <c r="E142" s="6" t="s">
        <v>193</v>
      </c>
      <c r="F142" s="6" t="s">
        <v>203</v>
      </c>
      <c r="G142" s="6">
        <v>100</v>
      </c>
      <c r="H142" s="6">
        <v>2.84</v>
      </c>
      <c r="I142" s="18">
        <f>Sales_Data5[[#This Row],[Qty]]*Sales_Data5[[#This Row],[UnitPrice]]</f>
        <v>284</v>
      </c>
    </row>
    <row r="143" spans="1:9" x14ac:dyDescent="0.25">
      <c r="A143" s="16" t="s">
        <v>341</v>
      </c>
      <c r="B143" s="17">
        <v>45287</v>
      </c>
      <c r="C143" s="6" t="s">
        <v>172</v>
      </c>
      <c r="D143" s="6" t="s">
        <v>288</v>
      </c>
      <c r="E143" s="6" t="s">
        <v>187</v>
      </c>
      <c r="F143" s="6" t="s">
        <v>207</v>
      </c>
      <c r="G143" s="6">
        <v>30</v>
      </c>
      <c r="H143" s="6">
        <v>1.87</v>
      </c>
      <c r="I143" s="18">
        <f>Sales_Data5[[#This Row],[Qty]]*Sales_Data5[[#This Row],[UnitPrice]]</f>
        <v>56.1</v>
      </c>
    </row>
    <row r="144" spans="1:9" x14ac:dyDescent="0.25">
      <c r="A144" s="16" t="s">
        <v>342</v>
      </c>
      <c r="B144" s="17">
        <v>45290</v>
      </c>
      <c r="C144" s="6" t="s">
        <v>172</v>
      </c>
      <c r="D144" s="6" t="s">
        <v>288</v>
      </c>
      <c r="E144" s="6" t="s">
        <v>193</v>
      </c>
      <c r="F144" s="6" t="s">
        <v>203</v>
      </c>
      <c r="G144" s="6">
        <v>44</v>
      </c>
      <c r="H144" s="6">
        <v>2.84</v>
      </c>
      <c r="I144" s="18">
        <f>Sales_Data5[[#This Row],[Qty]]*Sales_Data5[[#This Row],[UnitPrice]]</f>
        <v>124.96</v>
      </c>
    </row>
    <row r="145" spans="1:9" x14ac:dyDescent="0.25">
      <c r="A145" s="16" t="s">
        <v>343</v>
      </c>
      <c r="B145" s="17">
        <v>44571</v>
      </c>
      <c r="C145" s="6" t="s">
        <v>175</v>
      </c>
      <c r="D145" s="6" t="s">
        <v>344</v>
      </c>
      <c r="E145" s="6" t="s">
        <v>193</v>
      </c>
      <c r="F145" s="6" t="s">
        <v>199</v>
      </c>
      <c r="G145" s="6">
        <v>82</v>
      </c>
      <c r="H145" s="6">
        <v>1.87</v>
      </c>
      <c r="I145" s="18">
        <f>Sales_Data5[[#This Row],[Qty]]*Sales_Data5[[#This Row],[UnitPrice]]</f>
        <v>153.34</v>
      </c>
    </row>
    <row r="146" spans="1:9" x14ac:dyDescent="0.25">
      <c r="A146" s="16" t="s">
        <v>345</v>
      </c>
      <c r="B146" s="17">
        <v>44586</v>
      </c>
      <c r="C146" s="6" t="s">
        <v>175</v>
      </c>
      <c r="D146" s="6" t="s">
        <v>344</v>
      </c>
      <c r="E146" s="6" t="s">
        <v>187</v>
      </c>
      <c r="F146" s="6" t="s">
        <v>188</v>
      </c>
      <c r="G146" s="6">
        <v>100</v>
      </c>
      <c r="H146" s="6">
        <v>1.77</v>
      </c>
      <c r="I146" s="18">
        <f>Sales_Data5[[#This Row],[Qty]]*Sales_Data5[[#This Row],[UnitPrice]]</f>
        <v>177</v>
      </c>
    </row>
    <row r="147" spans="1:9" x14ac:dyDescent="0.25">
      <c r="A147" s="16" t="s">
        <v>346</v>
      </c>
      <c r="B147" s="17">
        <v>44589</v>
      </c>
      <c r="C147" s="6" t="s">
        <v>175</v>
      </c>
      <c r="D147" s="6" t="s">
        <v>344</v>
      </c>
      <c r="E147" s="6" t="s">
        <v>211</v>
      </c>
      <c r="F147" s="6" t="s">
        <v>212</v>
      </c>
      <c r="G147" s="6">
        <v>28</v>
      </c>
      <c r="H147" s="6">
        <v>1.35</v>
      </c>
      <c r="I147" s="18">
        <f>Sales_Data5[[#This Row],[Qty]]*Sales_Data5[[#This Row],[UnitPrice]]</f>
        <v>37.800000000000004</v>
      </c>
    </row>
    <row r="148" spans="1:9" x14ac:dyDescent="0.25">
      <c r="A148" s="16" t="s">
        <v>347</v>
      </c>
      <c r="B148" s="17">
        <v>44604</v>
      </c>
      <c r="C148" s="6" t="s">
        <v>175</v>
      </c>
      <c r="D148" s="6" t="s">
        <v>344</v>
      </c>
      <c r="E148" s="6" t="s">
        <v>187</v>
      </c>
      <c r="F148" s="6" t="s">
        <v>188</v>
      </c>
      <c r="G148" s="6">
        <v>23</v>
      </c>
      <c r="H148" s="6">
        <v>1.77</v>
      </c>
      <c r="I148" s="18">
        <f>Sales_Data5[[#This Row],[Qty]]*Sales_Data5[[#This Row],[UnitPrice]]</f>
        <v>40.71</v>
      </c>
    </row>
    <row r="149" spans="1:9" x14ac:dyDescent="0.25">
      <c r="A149" s="16" t="s">
        <v>348</v>
      </c>
      <c r="B149" s="17">
        <v>44607</v>
      </c>
      <c r="C149" s="6" t="s">
        <v>175</v>
      </c>
      <c r="D149" s="6" t="s">
        <v>344</v>
      </c>
      <c r="E149" s="6" t="s">
        <v>211</v>
      </c>
      <c r="F149" s="6" t="s">
        <v>212</v>
      </c>
      <c r="G149" s="6">
        <v>27</v>
      </c>
      <c r="H149" s="6">
        <v>1.35</v>
      </c>
      <c r="I149" s="18">
        <f>Sales_Data5[[#This Row],[Qty]]*Sales_Data5[[#This Row],[UnitPrice]]</f>
        <v>36.450000000000003</v>
      </c>
    </row>
    <row r="150" spans="1:9" x14ac:dyDescent="0.25">
      <c r="A150" s="16" t="s">
        <v>349</v>
      </c>
      <c r="B150" s="17">
        <v>44622</v>
      </c>
      <c r="C150" s="6" t="s">
        <v>175</v>
      </c>
      <c r="D150" s="6" t="s">
        <v>344</v>
      </c>
      <c r="E150" s="6" t="s">
        <v>193</v>
      </c>
      <c r="F150" s="6" t="s">
        <v>199</v>
      </c>
      <c r="G150" s="6">
        <v>85</v>
      </c>
      <c r="H150" s="6">
        <v>1.8699999999999999</v>
      </c>
      <c r="I150" s="18">
        <f>Sales_Data5[[#This Row],[Qty]]*Sales_Data5[[#This Row],[UnitPrice]]</f>
        <v>158.94999999999999</v>
      </c>
    </row>
    <row r="151" spans="1:9" x14ac:dyDescent="0.25">
      <c r="A151" s="16" t="s">
        <v>350</v>
      </c>
      <c r="B151" s="17">
        <v>44637</v>
      </c>
      <c r="C151" s="6" t="s">
        <v>175</v>
      </c>
      <c r="D151" s="6" t="s">
        <v>344</v>
      </c>
      <c r="E151" s="6" t="s">
        <v>187</v>
      </c>
      <c r="F151" s="6" t="s">
        <v>188</v>
      </c>
      <c r="G151" s="6">
        <v>38</v>
      </c>
      <c r="H151" s="6">
        <v>1.7700000000000002</v>
      </c>
      <c r="I151" s="18">
        <f>Sales_Data5[[#This Row],[Qty]]*Sales_Data5[[#This Row],[UnitPrice]]</f>
        <v>67.260000000000005</v>
      </c>
    </row>
    <row r="152" spans="1:9" x14ac:dyDescent="0.25">
      <c r="A152" s="16" t="s">
        <v>351</v>
      </c>
      <c r="B152" s="17">
        <v>44640</v>
      </c>
      <c r="C152" s="6" t="s">
        <v>175</v>
      </c>
      <c r="D152" s="6" t="s">
        <v>344</v>
      </c>
      <c r="E152" s="6" t="s">
        <v>211</v>
      </c>
      <c r="F152" s="6" t="s">
        <v>212</v>
      </c>
      <c r="G152" s="6">
        <v>68</v>
      </c>
      <c r="H152" s="6">
        <v>1.68</v>
      </c>
      <c r="I152" s="18">
        <f>Sales_Data5[[#This Row],[Qty]]*Sales_Data5[[#This Row],[UnitPrice]]</f>
        <v>114.24</v>
      </c>
    </row>
    <row r="153" spans="1:9" x14ac:dyDescent="0.25">
      <c r="A153" s="16" t="s">
        <v>352</v>
      </c>
      <c r="B153" s="17">
        <v>44658</v>
      </c>
      <c r="C153" s="6" t="s">
        <v>175</v>
      </c>
      <c r="D153" s="6" t="s">
        <v>344</v>
      </c>
      <c r="E153" s="6" t="s">
        <v>187</v>
      </c>
      <c r="F153" s="6" t="s">
        <v>188</v>
      </c>
      <c r="G153" s="6">
        <v>91</v>
      </c>
      <c r="H153" s="6">
        <v>1.77</v>
      </c>
      <c r="I153" s="18">
        <f>Sales_Data5[[#This Row],[Qty]]*Sales_Data5[[#This Row],[UnitPrice]]</f>
        <v>161.07</v>
      </c>
    </row>
    <row r="154" spans="1:9" x14ac:dyDescent="0.25">
      <c r="A154" s="16" t="s">
        <v>353</v>
      </c>
      <c r="B154" s="17">
        <v>44661</v>
      </c>
      <c r="C154" s="6" t="s">
        <v>175</v>
      </c>
      <c r="D154" s="6" t="s">
        <v>344</v>
      </c>
      <c r="E154" s="6" t="s">
        <v>190</v>
      </c>
      <c r="F154" s="6" t="s">
        <v>191</v>
      </c>
      <c r="G154" s="6">
        <v>23</v>
      </c>
      <c r="H154" s="6">
        <v>3.4899999999999998</v>
      </c>
      <c r="I154" s="18">
        <f>Sales_Data5[[#This Row],[Qty]]*Sales_Data5[[#This Row],[UnitPrice]]</f>
        <v>80.27</v>
      </c>
    </row>
    <row r="155" spans="1:9" x14ac:dyDescent="0.25">
      <c r="A155" s="16" t="s">
        <v>354</v>
      </c>
      <c r="B155" s="17">
        <v>44676</v>
      </c>
      <c r="C155" s="6" t="s">
        <v>175</v>
      </c>
      <c r="D155" s="6" t="s">
        <v>344</v>
      </c>
      <c r="E155" s="6" t="s">
        <v>187</v>
      </c>
      <c r="F155" s="6" t="s">
        <v>188</v>
      </c>
      <c r="G155" s="6">
        <v>53</v>
      </c>
      <c r="H155" s="6">
        <v>1.77</v>
      </c>
      <c r="I155" s="18">
        <f>Sales_Data5[[#This Row],[Qty]]*Sales_Data5[[#This Row],[UnitPrice]]</f>
        <v>93.81</v>
      </c>
    </row>
    <row r="156" spans="1:9" x14ac:dyDescent="0.25">
      <c r="A156" s="16" t="s">
        <v>355</v>
      </c>
      <c r="B156" s="17">
        <v>44679</v>
      </c>
      <c r="C156" s="6" t="s">
        <v>175</v>
      </c>
      <c r="D156" s="6" t="s">
        <v>344</v>
      </c>
      <c r="E156" s="6" t="s">
        <v>211</v>
      </c>
      <c r="F156" s="6" t="s">
        <v>212</v>
      </c>
      <c r="G156" s="6">
        <v>64</v>
      </c>
      <c r="H156" s="6">
        <v>1.68</v>
      </c>
      <c r="I156" s="18">
        <f>Sales_Data5[[#This Row],[Qty]]*Sales_Data5[[#This Row],[UnitPrice]]</f>
        <v>107.52</v>
      </c>
    </row>
    <row r="157" spans="1:9" x14ac:dyDescent="0.25">
      <c r="A157" s="16" t="s">
        <v>356</v>
      </c>
      <c r="B157" s="17">
        <v>44697</v>
      </c>
      <c r="C157" s="6" t="s">
        <v>175</v>
      </c>
      <c r="D157" s="6" t="s">
        <v>344</v>
      </c>
      <c r="E157" s="6" t="s">
        <v>187</v>
      </c>
      <c r="F157" s="6" t="s">
        <v>188</v>
      </c>
      <c r="G157" s="6">
        <v>61</v>
      </c>
      <c r="H157" s="6">
        <v>1.77</v>
      </c>
      <c r="I157" s="18">
        <f>Sales_Data5[[#This Row],[Qty]]*Sales_Data5[[#This Row],[UnitPrice]]</f>
        <v>107.97</v>
      </c>
    </row>
    <row r="158" spans="1:9" x14ac:dyDescent="0.25">
      <c r="A158" s="16" t="s">
        <v>357</v>
      </c>
      <c r="B158" s="17">
        <v>44700</v>
      </c>
      <c r="C158" s="6" t="s">
        <v>175</v>
      </c>
      <c r="D158" s="6" t="s">
        <v>344</v>
      </c>
      <c r="E158" s="6" t="s">
        <v>211</v>
      </c>
      <c r="F158" s="6" t="s">
        <v>212</v>
      </c>
      <c r="G158" s="6">
        <v>49</v>
      </c>
      <c r="H158" s="6">
        <v>1.68</v>
      </c>
      <c r="I158" s="18">
        <f>Sales_Data5[[#This Row],[Qty]]*Sales_Data5[[#This Row],[UnitPrice]]</f>
        <v>82.32</v>
      </c>
    </row>
    <row r="159" spans="1:9" x14ac:dyDescent="0.25">
      <c r="A159" s="16" t="s">
        <v>358</v>
      </c>
      <c r="B159" s="17">
        <v>44718</v>
      </c>
      <c r="C159" s="6" t="s">
        <v>175</v>
      </c>
      <c r="D159" s="6" t="s">
        <v>344</v>
      </c>
      <c r="E159" s="6" t="s">
        <v>193</v>
      </c>
      <c r="F159" s="6" t="s">
        <v>199</v>
      </c>
      <c r="G159" s="6">
        <v>76</v>
      </c>
      <c r="H159" s="6">
        <v>1.87</v>
      </c>
      <c r="I159" s="18">
        <f>Sales_Data5[[#This Row],[Qty]]*Sales_Data5[[#This Row],[UnitPrice]]</f>
        <v>142.12</v>
      </c>
    </row>
    <row r="160" spans="1:9" x14ac:dyDescent="0.25">
      <c r="A160" s="16" t="s">
        <v>359</v>
      </c>
      <c r="B160" s="17">
        <v>44739</v>
      </c>
      <c r="C160" s="6" t="s">
        <v>175</v>
      </c>
      <c r="D160" s="6" t="s">
        <v>344</v>
      </c>
      <c r="E160" s="6" t="s">
        <v>187</v>
      </c>
      <c r="F160" s="6" t="s">
        <v>207</v>
      </c>
      <c r="G160" s="6">
        <v>110</v>
      </c>
      <c r="H160" s="6">
        <v>1.8699999999999999</v>
      </c>
      <c r="I160" s="18">
        <f>Sales_Data5[[#This Row],[Qty]]*Sales_Data5[[#This Row],[UnitPrice]]</f>
        <v>205.7</v>
      </c>
    </row>
    <row r="161" spans="1:9" x14ac:dyDescent="0.25">
      <c r="A161" s="16" t="s">
        <v>360</v>
      </c>
      <c r="B161" s="17">
        <v>44742</v>
      </c>
      <c r="C161" s="6" t="s">
        <v>175</v>
      </c>
      <c r="D161" s="6" t="s">
        <v>344</v>
      </c>
      <c r="E161" s="6" t="s">
        <v>193</v>
      </c>
      <c r="F161" s="6" t="s">
        <v>203</v>
      </c>
      <c r="G161" s="6">
        <v>51</v>
      </c>
      <c r="H161" s="6">
        <v>2.84</v>
      </c>
      <c r="I161" s="18">
        <f>Sales_Data5[[#This Row],[Qty]]*Sales_Data5[[#This Row],[UnitPrice]]</f>
        <v>144.84</v>
      </c>
    </row>
    <row r="162" spans="1:9" x14ac:dyDescent="0.25">
      <c r="A162" s="16" t="s">
        <v>361</v>
      </c>
      <c r="B162" s="17">
        <v>44760</v>
      </c>
      <c r="C162" s="6" t="s">
        <v>175</v>
      </c>
      <c r="D162" s="6" t="s">
        <v>344</v>
      </c>
      <c r="E162" s="6" t="s">
        <v>187</v>
      </c>
      <c r="F162" s="6" t="s">
        <v>207</v>
      </c>
      <c r="G162" s="6">
        <v>72</v>
      </c>
      <c r="H162" s="6">
        <v>1.8699999999999999</v>
      </c>
      <c r="I162" s="18">
        <f>Sales_Data5[[#This Row],[Qty]]*Sales_Data5[[#This Row],[UnitPrice]]</f>
        <v>134.63999999999999</v>
      </c>
    </row>
    <row r="163" spans="1:9" x14ac:dyDescent="0.25">
      <c r="A163" s="16" t="s">
        <v>362</v>
      </c>
      <c r="B163" s="17">
        <v>44763</v>
      </c>
      <c r="C163" s="6" t="s">
        <v>175</v>
      </c>
      <c r="D163" s="6" t="s">
        <v>344</v>
      </c>
      <c r="E163" s="6" t="s">
        <v>193</v>
      </c>
      <c r="F163" s="6" t="s">
        <v>203</v>
      </c>
      <c r="G163" s="6">
        <v>56</v>
      </c>
      <c r="H163" s="6">
        <v>2.84</v>
      </c>
      <c r="I163" s="18">
        <f>Sales_Data5[[#This Row],[Qty]]*Sales_Data5[[#This Row],[UnitPrice]]</f>
        <v>159.04</v>
      </c>
    </row>
    <row r="164" spans="1:9" x14ac:dyDescent="0.25">
      <c r="A164" s="16" t="s">
        <v>363</v>
      </c>
      <c r="B164" s="17">
        <v>44781</v>
      </c>
      <c r="C164" s="6" t="s">
        <v>175</v>
      </c>
      <c r="D164" s="6" t="s">
        <v>344</v>
      </c>
      <c r="E164" s="6" t="s">
        <v>187</v>
      </c>
      <c r="F164" s="6" t="s">
        <v>188</v>
      </c>
      <c r="G164" s="6">
        <v>24</v>
      </c>
      <c r="H164" s="6">
        <v>1.7699999999999998</v>
      </c>
      <c r="I164" s="18">
        <f>Sales_Data5[[#This Row],[Qty]]*Sales_Data5[[#This Row],[UnitPrice]]</f>
        <v>42.48</v>
      </c>
    </row>
    <row r="165" spans="1:9" x14ac:dyDescent="0.25">
      <c r="A165" s="16" t="s">
        <v>364</v>
      </c>
      <c r="B165" s="17">
        <v>44784</v>
      </c>
      <c r="C165" s="6" t="s">
        <v>175</v>
      </c>
      <c r="D165" s="6" t="s">
        <v>344</v>
      </c>
      <c r="E165" s="6" t="s">
        <v>190</v>
      </c>
      <c r="F165" s="6" t="s">
        <v>191</v>
      </c>
      <c r="G165" s="6">
        <v>30</v>
      </c>
      <c r="H165" s="6">
        <v>3.49</v>
      </c>
      <c r="I165" s="18">
        <f>Sales_Data5[[#This Row],[Qty]]*Sales_Data5[[#This Row],[UnitPrice]]</f>
        <v>104.7</v>
      </c>
    </row>
    <row r="166" spans="1:9" x14ac:dyDescent="0.25">
      <c r="A166" s="16" t="s">
        <v>365</v>
      </c>
      <c r="B166" s="17">
        <v>44802</v>
      </c>
      <c r="C166" s="6" t="s">
        <v>175</v>
      </c>
      <c r="D166" s="6" t="s">
        <v>344</v>
      </c>
      <c r="E166" s="6" t="s">
        <v>187</v>
      </c>
      <c r="F166" s="6" t="s">
        <v>207</v>
      </c>
      <c r="G166" s="6">
        <v>75</v>
      </c>
      <c r="H166" s="6">
        <v>1.87</v>
      </c>
      <c r="I166" s="18">
        <f>Sales_Data5[[#This Row],[Qty]]*Sales_Data5[[#This Row],[UnitPrice]]</f>
        <v>140.25</v>
      </c>
    </row>
    <row r="167" spans="1:9" x14ac:dyDescent="0.25">
      <c r="A167" s="16" t="s">
        <v>366</v>
      </c>
      <c r="B167" s="17">
        <v>44805</v>
      </c>
      <c r="C167" s="6" t="s">
        <v>175</v>
      </c>
      <c r="D167" s="6" t="s">
        <v>344</v>
      </c>
      <c r="E167" s="6" t="s">
        <v>193</v>
      </c>
      <c r="F167" s="6" t="s">
        <v>203</v>
      </c>
      <c r="G167" s="6">
        <v>74</v>
      </c>
      <c r="H167" s="6">
        <v>2.84</v>
      </c>
      <c r="I167" s="18">
        <f>Sales_Data5[[#This Row],[Qty]]*Sales_Data5[[#This Row],[UnitPrice]]</f>
        <v>210.16</v>
      </c>
    </row>
    <row r="168" spans="1:9" x14ac:dyDescent="0.25">
      <c r="A168" s="16" t="s">
        <v>367</v>
      </c>
      <c r="B168" s="17">
        <v>44823</v>
      </c>
      <c r="C168" s="6" t="s">
        <v>175</v>
      </c>
      <c r="D168" s="6" t="s">
        <v>344</v>
      </c>
      <c r="E168" s="6" t="s">
        <v>193</v>
      </c>
      <c r="F168" s="6" t="s">
        <v>194</v>
      </c>
      <c r="G168" s="6">
        <v>110</v>
      </c>
      <c r="H168" s="6">
        <v>2.1800000000000002</v>
      </c>
      <c r="I168" s="18">
        <f>Sales_Data5[[#This Row],[Qty]]*Sales_Data5[[#This Row],[UnitPrice]]</f>
        <v>239.8</v>
      </c>
    </row>
    <row r="169" spans="1:9" x14ac:dyDescent="0.25">
      <c r="A169" s="16" t="s">
        <v>368</v>
      </c>
      <c r="B169" s="17">
        <v>44826</v>
      </c>
      <c r="C169" s="6" t="s">
        <v>175</v>
      </c>
      <c r="D169" s="6" t="s">
        <v>344</v>
      </c>
      <c r="E169" s="6" t="s">
        <v>193</v>
      </c>
      <c r="F169" s="6" t="s">
        <v>199</v>
      </c>
      <c r="G169" s="6">
        <v>65</v>
      </c>
      <c r="H169" s="6">
        <v>1.8699999999999999</v>
      </c>
      <c r="I169" s="18">
        <f>Sales_Data5[[#This Row],[Qty]]*Sales_Data5[[#This Row],[UnitPrice]]</f>
        <v>121.55</v>
      </c>
    </row>
    <row r="170" spans="1:9" x14ac:dyDescent="0.25">
      <c r="A170" s="16" t="s">
        <v>369</v>
      </c>
      <c r="B170" s="17">
        <v>44847</v>
      </c>
      <c r="C170" s="6" t="s">
        <v>175</v>
      </c>
      <c r="D170" s="6" t="s">
        <v>344</v>
      </c>
      <c r="E170" s="6" t="s">
        <v>193</v>
      </c>
      <c r="F170" s="6" t="s">
        <v>194</v>
      </c>
      <c r="G170" s="6">
        <v>224</v>
      </c>
      <c r="H170" s="6">
        <v>2.1800000000000002</v>
      </c>
      <c r="I170" s="18">
        <f>Sales_Data5[[#This Row],[Qty]]*Sales_Data5[[#This Row],[UnitPrice]]</f>
        <v>488.32000000000005</v>
      </c>
    </row>
    <row r="171" spans="1:9" x14ac:dyDescent="0.25">
      <c r="A171" s="16" t="s">
        <v>370</v>
      </c>
      <c r="B171" s="17">
        <v>44850</v>
      </c>
      <c r="C171" s="6" t="s">
        <v>175</v>
      </c>
      <c r="D171" s="6" t="s">
        <v>344</v>
      </c>
      <c r="E171" s="6" t="s">
        <v>187</v>
      </c>
      <c r="F171" s="6" t="s">
        <v>188</v>
      </c>
      <c r="G171" s="6">
        <v>141</v>
      </c>
      <c r="H171" s="6">
        <v>1.77</v>
      </c>
      <c r="I171" s="18">
        <f>Sales_Data5[[#This Row],[Qty]]*Sales_Data5[[#This Row],[UnitPrice]]</f>
        <v>249.57</v>
      </c>
    </row>
    <row r="172" spans="1:9" x14ac:dyDescent="0.25">
      <c r="A172" s="16" t="s">
        <v>371</v>
      </c>
      <c r="B172" s="17">
        <v>44853</v>
      </c>
      <c r="C172" s="6" t="s">
        <v>175</v>
      </c>
      <c r="D172" s="6" t="s">
        <v>344</v>
      </c>
      <c r="E172" s="6" t="s">
        <v>190</v>
      </c>
      <c r="F172" s="6" t="s">
        <v>191</v>
      </c>
      <c r="G172" s="6">
        <v>32</v>
      </c>
      <c r="H172" s="6">
        <v>3.49</v>
      </c>
      <c r="I172" s="18">
        <f>Sales_Data5[[#This Row],[Qty]]*Sales_Data5[[#This Row],[UnitPrice]]</f>
        <v>111.68</v>
      </c>
    </row>
    <row r="173" spans="1:9" x14ac:dyDescent="0.25">
      <c r="A173" s="16" t="s">
        <v>372</v>
      </c>
      <c r="B173" s="17">
        <v>44874</v>
      </c>
      <c r="C173" s="6" t="s">
        <v>175</v>
      </c>
      <c r="D173" s="6" t="s">
        <v>344</v>
      </c>
      <c r="E173" s="6" t="s">
        <v>187</v>
      </c>
      <c r="F173" s="6" t="s">
        <v>188</v>
      </c>
      <c r="G173" s="6">
        <v>90</v>
      </c>
      <c r="H173" s="6">
        <v>1.77</v>
      </c>
      <c r="I173" s="18">
        <f>Sales_Data5[[#This Row],[Qty]]*Sales_Data5[[#This Row],[UnitPrice]]</f>
        <v>159.30000000000001</v>
      </c>
    </row>
    <row r="174" spans="1:9" x14ac:dyDescent="0.25">
      <c r="A174" s="16" t="s">
        <v>373</v>
      </c>
      <c r="B174" s="17">
        <v>44895</v>
      </c>
      <c r="C174" s="6" t="s">
        <v>175</v>
      </c>
      <c r="D174" s="6" t="s">
        <v>344</v>
      </c>
      <c r="E174" s="6" t="s">
        <v>187</v>
      </c>
      <c r="F174" s="6" t="s">
        <v>188</v>
      </c>
      <c r="G174" s="6">
        <v>92</v>
      </c>
      <c r="H174" s="6">
        <v>1.77</v>
      </c>
      <c r="I174" s="18">
        <f>Sales_Data5[[#This Row],[Qty]]*Sales_Data5[[#This Row],[UnitPrice]]</f>
        <v>162.84</v>
      </c>
    </row>
    <row r="175" spans="1:9" x14ac:dyDescent="0.25">
      <c r="A175" s="16" t="s">
        <v>374</v>
      </c>
      <c r="B175" s="17">
        <v>44919</v>
      </c>
      <c r="C175" s="6" t="s">
        <v>175</v>
      </c>
      <c r="D175" s="6" t="s">
        <v>344</v>
      </c>
      <c r="E175" s="6" t="s">
        <v>193</v>
      </c>
      <c r="F175" s="6" t="s">
        <v>194</v>
      </c>
      <c r="G175" s="6">
        <v>237</v>
      </c>
      <c r="H175" s="6">
        <v>2.1799999999999997</v>
      </c>
      <c r="I175" s="18">
        <f>Sales_Data5[[#This Row],[Qty]]*Sales_Data5[[#This Row],[UnitPrice]]</f>
        <v>516.66</v>
      </c>
    </row>
    <row r="176" spans="1:9" x14ac:dyDescent="0.25">
      <c r="A176" s="16" t="s">
        <v>375</v>
      </c>
      <c r="B176" s="17">
        <v>44922</v>
      </c>
      <c r="C176" s="6" t="s">
        <v>175</v>
      </c>
      <c r="D176" s="6" t="s">
        <v>344</v>
      </c>
      <c r="E176" s="6" t="s">
        <v>193</v>
      </c>
      <c r="F176" s="6" t="s">
        <v>199</v>
      </c>
      <c r="G176" s="6">
        <v>65</v>
      </c>
      <c r="H176" s="6">
        <v>1.8699999999999999</v>
      </c>
      <c r="I176" s="18">
        <f>Sales_Data5[[#This Row],[Qty]]*Sales_Data5[[#This Row],[UnitPrice]]</f>
        <v>121.55</v>
      </c>
    </row>
    <row r="177" spans="1:9" x14ac:dyDescent="0.25">
      <c r="A177" s="16" t="s">
        <v>376</v>
      </c>
      <c r="B177" s="17">
        <v>44943</v>
      </c>
      <c r="C177" s="6" t="s">
        <v>175</v>
      </c>
      <c r="D177" s="6" t="s">
        <v>344</v>
      </c>
      <c r="E177" s="6" t="s">
        <v>187</v>
      </c>
      <c r="F177" s="6" t="s">
        <v>188</v>
      </c>
      <c r="G177" s="6">
        <v>102</v>
      </c>
      <c r="H177" s="6">
        <v>1.77</v>
      </c>
      <c r="I177" s="18">
        <f>Sales_Data5[[#This Row],[Qty]]*Sales_Data5[[#This Row],[UnitPrice]]</f>
        <v>180.54</v>
      </c>
    </row>
    <row r="178" spans="1:9" x14ac:dyDescent="0.25">
      <c r="A178" s="16" t="s">
        <v>377</v>
      </c>
      <c r="B178" s="17">
        <v>44946</v>
      </c>
      <c r="C178" s="6" t="s">
        <v>175</v>
      </c>
      <c r="D178" s="6" t="s">
        <v>344</v>
      </c>
      <c r="E178" s="6" t="s">
        <v>190</v>
      </c>
      <c r="F178" s="6" t="s">
        <v>191</v>
      </c>
      <c r="G178" s="6">
        <v>31</v>
      </c>
      <c r="H178" s="6">
        <v>3.4899999999999998</v>
      </c>
      <c r="I178" s="18">
        <f>Sales_Data5[[#This Row],[Qty]]*Sales_Data5[[#This Row],[UnitPrice]]</f>
        <v>108.19</v>
      </c>
    </row>
    <row r="179" spans="1:9" x14ac:dyDescent="0.25">
      <c r="A179" s="16" t="s">
        <v>378</v>
      </c>
      <c r="B179" s="17">
        <v>44967</v>
      </c>
      <c r="C179" s="6" t="s">
        <v>175</v>
      </c>
      <c r="D179" s="6" t="s">
        <v>344</v>
      </c>
      <c r="E179" s="6" t="s">
        <v>187</v>
      </c>
      <c r="F179" s="6" t="s">
        <v>188</v>
      </c>
      <c r="G179" s="6">
        <v>34</v>
      </c>
      <c r="H179" s="6">
        <v>1.77</v>
      </c>
      <c r="I179" s="18">
        <f>Sales_Data5[[#This Row],[Qty]]*Sales_Data5[[#This Row],[UnitPrice]]</f>
        <v>60.18</v>
      </c>
    </row>
    <row r="180" spans="1:9" x14ac:dyDescent="0.25">
      <c r="A180" s="16" t="s">
        <v>379</v>
      </c>
      <c r="B180" s="17">
        <v>44970</v>
      </c>
      <c r="C180" s="6" t="s">
        <v>175</v>
      </c>
      <c r="D180" s="6" t="s">
        <v>344</v>
      </c>
      <c r="E180" s="6" t="s">
        <v>211</v>
      </c>
      <c r="F180" s="6" t="s">
        <v>212</v>
      </c>
      <c r="G180" s="6">
        <v>21</v>
      </c>
      <c r="H180" s="6">
        <v>1.6800000000000002</v>
      </c>
      <c r="I180" s="18">
        <f>Sales_Data5[[#This Row],[Qty]]*Sales_Data5[[#This Row],[UnitPrice]]</f>
        <v>35.28</v>
      </c>
    </row>
    <row r="181" spans="1:9" x14ac:dyDescent="0.25">
      <c r="A181" s="16" t="s">
        <v>380</v>
      </c>
      <c r="B181" s="17">
        <v>44987</v>
      </c>
      <c r="C181" s="6" t="s">
        <v>175</v>
      </c>
      <c r="D181" s="6" t="s">
        <v>344</v>
      </c>
      <c r="E181" s="6" t="s">
        <v>187</v>
      </c>
      <c r="F181" s="6" t="s">
        <v>207</v>
      </c>
      <c r="G181" s="6">
        <v>68</v>
      </c>
      <c r="H181" s="6">
        <v>1.8699999999999999</v>
      </c>
      <c r="I181" s="18">
        <f>Sales_Data5[[#This Row],[Qty]]*Sales_Data5[[#This Row],[UnitPrice]]</f>
        <v>127.16</v>
      </c>
    </row>
    <row r="182" spans="1:9" x14ac:dyDescent="0.25">
      <c r="A182" s="16" t="s">
        <v>381</v>
      </c>
      <c r="B182" s="17">
        <v>44990</v>
      </c>
      <c r="C182" s="6" t="s">
        <v>175</v>
      </c>
      <c r="D182" s="6" t="s">
        <v>344</v>
      </c>
      <c r="E182" s="6" t="s">
        <v>193</v>
      </c>
      <c r="F182" s="6" t="s">
        <v>203</v>
      </c>
      <c r="G182" s="6">
        <v>97</v>
      </c>
      <c r="H182" s="6">
        <v>2.8400000000000003</v>
      </c>
      <c r="I182" s="18">
        <f>Sales_Data5[[#This Row],[Qty]]*Sales_Data5[[#This Row],[UnitPrice]]</f>
        <v>275.48</v>
      </c>
    </row>
    <row r="183" spans="1:9" x14ac:dyDescent="0.25">
      <c r="A183" s="16" t="s">
        <v>382</v>
      </c>
      <c r="B183" s="17">
        <v>45011</v>
      </c>
      <c r="C183" s="6" t="s">
        <v>175</v>
      </c>
      <c r="D183" s="6" t="s">
        <v>344</v>
      </c>
      <c r="E183" s="6" t="s">
        <v>187</v>
      </c>
      <c r="F183" s="6" t="s">
        <v>207</v>
      </c>
      <c r="G183" s="6">
        <v>57</v>
      </c>
      <c r="H183" s="6">
        <v>1.87</v>
      </c>
      <c r="I183" s="18">
        <f>Sales_Data5[[#This Row],[Qty]]*Sales_Data5[[#This Row],[UnitPrice]]</f>
        <v>106.59</v>
      </c>
    </row>
    <row r="184" spans="1:9" x14ac:dyDescent="0.25">
      <c r="A184" s="16" t="s">
        <v>383</v>
      </c>
      <c r="B184" s="17">
        <v>45014</v>
      </c>
      <c r="C184" s="6" t="s">
        <v>175</v>
      </c>
      <c r="D184" s="6" t="s">
        <v>344</v>
      </c>
      <c r="E184" s="6" t="s">
        <v>193</v>
      </c>
      <c r="F184" s="6" t="s">
        <v>203</v>
      </c>
      <c r="G184" s="6">
        <v>65</v>
      </c>
      <c r="H184" s="6">
        <v>2.84</v>
      </c>
      <c r="I184" s="18">
        <f>Sales_Data5[[#This Row],[Qty]]*Sales_Data5[[#This Row],[UnitPrice]]</f>
        <v>184.6</v>
      </c>
    </row>
    <row r="185" spans="1:9" x14ac:dyDescent="0.25">
      <c r="A185" s="16" t="s">
        <v>384</v>
      </c>
      <c r="B185" s="17">
        <v>45032</v>
      </c>
      <c r="C185" s="6" t="s">
        <v>175</v>
      </c>
      <c r="D185" s="6" t="s">
        <v>344</v>
      </c>
      <c r="E185" s="6" t="s">
        <v>187</v>
      </c>
      <c r="F185" s="6" t="s">
        <v>188</v>
      </c>
      <c r="G185" s="6">
        <v>48</v>
      </c>
      <c r="H185" s="6">
        <v>1.7699999999999998</v>
      </c>
      <c r="I185" s="18">
        <f>Sales_Data5[[#This Row],[Qty]]*Sales_Data5[[#This Row],[UnitPrice]]</f>
        <v>84.96</v>
      </c>
    </row>
    <row r="186" spans="1:9" x14ac:dyDescent="0.25">
      <c r="A186" s="16" t="s">
        <v>385</v>
      </c>
      <c r="B186" s="17">
        <v>45035</v>
      </c>
      <c r="C186" s="6" t="s">
        <v>175</v>
      </c>
      <c r="D186" s="6" t="s">
        <v>344</v>
      </c>
      <c r="E186" s="6" t="s">
        <v>211</v>
      </c>
      <c r="F186" s="6" t="s">
        <v>212</v>
      </c>
      <c r="G186" s="6">
        <v>24</v>
      </c>
      <c r="H186" s="6">
        <v>1.68</v>
      </c>
      <c r="I186" s="18">
        <f>Sales_Data5[[#This Row],[Qty]]*Sales_Data5[[#This Row],[UnitPrice]]</f>
        <v>40.32</v>
      </c>
    </row>
    <row r="187" spans="1:9" x14ac:dyDescent="0.25">
      <c r="A187" s="16" t="s">
        <v>386</v>
      </c>
      <c r="B187" s="17">
        <v>45053</v>
      </c>
      <c r="C187" s="6" t="s">
        <v>175</v>
      </c>
      <c r="D187" s="6" t="s">
        <v>344</v>
      </c>
      <c r="E187" s="6" t="s">
        <v>187</v>
      </c>
      <c r="F187" s="6" t="s">
        <v>207</v>
      </c>
      <c r="G187" s="6">
        <v>47</v>
      </c>
      <c r="H187" s="6">
        <v>1.87</v>
      </c>
      <c r="I187" s="18">
        <f>Sales_Data5[[#This Row],[Qty]]*Sales_Data5[[#This Row],[UnitPrice]]</f>
        <v>87.89</v>
      </c>
    </row>
    <row r="188" spans="1:9" x14ac:dyDescent="0.25">
      <c r="A188" s="16" t="s">
        <v>387</v>
      </c>
      <c r="B188" s="17">
        <v>45056</v>
      </c>
      <c r="C188" s="6" t="s">
        <v>175</v>
      </c>
      <c r="D188" s="6" t="s">
        <v>344</v>
      </c>
      <c r="E188" s="6" t="s">
        <v>193</v>
      </c>
      <c r="F188" s="6" t="s">
        <v>203</v>
      </c>
      <c r="G188" s="6">
        <v>33</v>
      </c>
      <c r="H188" s="6">
        <v>2.84</v>
      </c>
      <c r="I188" s="18">
        <f>Sales_Data5[[#This Row],[Qty]]*Sales_Data5[[#This Row],[UnitPrice]]</f>
        <v>93.72</v>
      </c>
    </row>
    <row r="189" spans="1:9" x14ac:dyDescent="0.25">
      <c r="A189" s="16" t="s">
        <v>388</v>
      </c>
      <c r="B189" s="17">
        <v>45071</v>
      </c>
      <c r="C189" s="6" t="s">
        <v>175</v>
      </c>
      <c r="D189" s="6" t="s">
        <v>344</v>
      </c>
      <c r="E189" s="6" t="s">
        <v>187</v>
      </c>
      <c r="F189" s="6" t="s">
        <v>188</v>
      </c>
      <c r="G189" s="6">
        <v>84</v>
      </c>
      <c r="H189" s="6">
        <v>1.77</v>
      </c>
      <c r="I189" s="18">
        <f>Sales_Data5[[#This Row],[Qty]]*Sales_Data5[[#This Row],[UnitPrice]]</f>
        <v>148.68</v>
      </c>
    </row>
    <row r="190" spans="1:9" x14ac:dyDescent="0.25">
      <c r="A190" s="16" t="s">
        <v>389</v>
      </c>
      <c r="B190" s="17">
        <v>45092</v>
      </c>
      <c r="C190" s="6" t="s">
        <v>175</v>
      </c>
      <c r="D190" s="6" t="s">
        <v>344</v>
      </c>
      <c r="E190" s="6" t="s">
        <v>187</v>
      </c>
      <c r="F190" s="6" t="s">
        <v>207</v>
      </c>
      <c r="G190" s="6">
        <v>38</v>
      </c>
      <c r="H190" s="6">
        <v>1.87</v>
      </c>
      <c r="I190" s="18">
        <f>Sales_Data5[[#This Row],[Qty]]*Sales_Data5[[#This Row],[UnitPrice]]</f>
        <v>71.06</v>
      </c>
    </row>
    <row r="191" spans="1:9" x14ac:dyDescent="0.25">
      <c r="A191" s="16" t="s">
        <v>390</v>
      </c>
      <c r="B191" s="17">
        <v>45095</v>
      </c>
      <c r="C191" s="6" t="s">
        <v>175</v>
      </c>
      <c r="D191" s="6" t="s">
        <v>344</v>
      </c>
      <c r="E191" s="6" t="s">
        <v>193</v>
      </c>
      <c r="F191" s="6" t="s">
        <v>203</v>
      </c>
      <c r="G191" s="6">
        <v>40</v>
      </c>
      <c r="H191" s="6">
        <v>2.84</v>
      </c>
      <c r="I191" s="18">
        <f>Sales_Data5[[#This Row],[Qty]]*Sales_Data5[[#This Row],[UnitPrice]]</f>
        <v>113.6</v>
      </c>
    </row>
    <row r="192" spans="1:9" x14ac:dyDescent="0.25">
      <c r="A192" s="16" t="s">
        <v>391</v>
      </c>
      <c r="B192" s="17">
        <v>45116</v>
      </c>
      <c r="C192" s="6" t="s">
        <v>175</v>
      </c>
      <c r="D192" s="6" t="s">
        <v>344</v>
      </c>
      <c r="E192" s="6" t="s">
        <v>193</v>
      </c>
      <c r="F192" s="6" t="s">
        <v>194</v>
      </c>
      <c r="G192" s="6">
        <v>37</v>
      </c>
      <c r="H192" s="6">
        <v>2.1799999999999997</v>
      </c>
      <c r="I192" s="18">
        <f>Sales_Data5[[#This Row],[Qty]]*Sales_Data5[[#This Row],[UnitPrice]]</f>
        <v>80.66</v>
      </c>
    </row>
    <row r="193" spans="1:9" x14ac:dyDescent="0.25">
      <c r="A193" s="16" t="s">
        <v>392</v>
      </c>
      <c r="B193" s="17">
        <v>45119</v>
      </c>
      <c r="C193" s="6" t="s">
        <v>175</v>
      </c>
      <c r="D193" s="6" t="s">
        <v>344</v>
      </c>
      <c r="E193" s="6" t="s">
        <v>193</v>
      </c>
      <c r="F193" s="6" t="s">
        <v>199</v>
      </c>
      <c r="G193" s="6">
        <v>40</v>
      </c>
      <c r="H193" s="6">
        <v>1.8699999999999999</v>
      </c>
      <c r="I193" s="18">
        <f>Sales_Data5[[#This Row],[Qty]]*Sales_Data5[[#This Row],[UnitPrice]]</f>
        <v>74.8</v>
      </c>
    </row>
    <row r="194" spans="1:9" x14ac:dyDescent="0.25">
      <c r="A194" s="16" t="s">
        <v>393</v>
      </c>
      <c r="B194" s="17">
        <v>45140</v>
      </c>
      <c r="C194" s="6" t="s">
        <v>175</v>
      </c>
      <c r="D194" s="6" t="s">
        <v>344</v>
      </c>
      <c r="E194" s="6" t="s">
        <v>187</v>
      </c>
      <c r="F194" s="6" t="s">
        <v>188</v>
      </c>
      <c r="G194" s="6">
        <v>71</v>
      </c>
      <c r="H194" s="6">
        <v>1.77</v>
      </c>
      <c r="I194" s="18">
        <f>Sales_Data5[[#This Row],[Qty]]*Sales_Data5[[#This Row],[UnitPrice]]</f>
        <v>125.67</v>
      </c>
    </row>
    <row r="195" spans="1:9" x14ac:dyDescent="0.25">
      <c r="A195" s="16" t="s">
        <v>394</v>
      </c>
      <c r="B195" s="17">
        <v>45158</v>
      </c>
      <c r="C195" s="6" t="s">
        <v>175</v>
      </c>
      <c r="D195" s="6" t="s">
        <v>344</v>
      </c>
      <c r="E195" s="6" t="s">
        <v>187</v>
      </c>
      <c r="F195" s="6" t="s">
        <v>207</v>
      </c>
      <c r="G195" s="6">
        <v>39</v>
      </c>
      <c r="H195" s="6">
        <v>1.87</v>
      </c>
      <c r="I195" s="18">
        <f>Sales_Data5[[#This Row],[Qty]]*Sales_Data5[[#This Row],[UnitPrice]]</f>
        <v>72.930000000000007</v>
      </c>
    </row>
    <row r="196" spans="1:9" x14ac:dyDescent="0.25">
      <c r="A196" s="16" t="s">
        <v>395</v>
      </c>
      <c r="B196" s="17">
        <v>45161</v>
      </c>
      <c r="C196" s="6" t="s">
        <v>175</v>
      </c>
      <c r="D196" s="6" t="s">
        <v>344</v>
      </c>
      <c r="E196" s="6" t="s">
        <v>193</v>
      </c>
      <c r="F196" s="6" t="s">
        <v>203</v>
      </c>
      <c r="G196" s="6">
        <v>41</v>
      </c>
      <c r="H196" s="6">
        <v>2.84</v>
      </c>
      <c r="I196" s="18">
        <f>Sales_Data5[[#This Row],[Qty]]*Sales_Data5[[#This Row],[UnitPrice]]</f>
        <v>116.44</v>
      </c>
    </row>
    <row r="197" spans="1:9" x14ac:dyDescent="0.25">
      <c r="A197" s="16" t="s">
        <v>396</v>
      </c>
      <c r="B197" s="17">
        <v>45182</v>
      </c>
      <c r="C197" s="6" t="s">
        <v>175</v>
      </c>
      <c r="D197" s="6" t="s">
        <v>344</v>
      </c>
      <c r="E197" s="6" t="s">
        <v>187</v>
      </c>
      <c r="F197" s="6" t="s">
        <v>188</v>
      </c>
      <c r="G197" s="6">
        <v>30</v>
      </c>
      <c r="H197" s="6">
        <v>1.77</v>
      </c>
      <c r="I197" s="18">
        <f>Sales_Data5[[#This Row],[Qty]]*Sales_Data5[[#This Row],[UnitPrice]]</f>
        <v>53.1</v>
      </c>
    </row>
    <row r="198" spans="1:9" x14ac:dyDescent="0.25">
      <c r="A198" s="16" t="s">
        <v>397</v>
      </c>
      <c r="B198" s="17">
        <v>45185</v>
      </c>
      <c r="C198" s="6" t="s">
        <v>175</v>
      </c>
      <c r="D198" s="6" t="s">
        <v>344</v>
      </c>
      <c r="E198" s="6" t="s">
        <v>211</v>
      </c>
      <c r="F198" s="6" t="s">
        <v>212</v>
      </c>
      <c r="G198" s="6">
        <v>20</v>
      </c>
      <c r="H198" s="6">
        <v>1.6800000000000002</v>
      </c>
      <c r="I198" s="18">
        <f>Sales_Data5[[#This Row],[Qty]]*Sales_Data5[[#This Row],[UnitPrice]]</f>
        <v>33.6</v>
      </c>
    </row>
    <row r="199" spans="1:9" x14ac:dyDescent="0.25">
      <c r="A199" s="16" t="s">
        <v>398</v>
      </c>
      <c r="B199" s="17">
        <v>45206</v>
      </c>
      <c r="C199" s="6" t="s">
        <v>175</v>
      </c>
      <c r="D199" s="6" t="s">
        <v>344</v>
      </c>
      <c r="E199" s="6" t="s">
        <v>193</v>
      </c>
      <c r="F199" s="6" t="s">
        <v>194</v>
      </c>
      <c r="G199" s="6">
        <v>175</v>
      </c>
      <c r="H199" s="6">
        <v>2.1800000000000002</v>
      </c>
      <c r="I199" s="18">
        <f>Sales_Data5[[#This Row],[Qty]]*Sales_Data5[[#This Row],[UnitPrice]]</f>
        <v>381.5</v>
      </c>
    </row>
    <row r="200" spans="1:9" x14ac:dyDescent="0.25">
      <c r="A200" s="16" t="s">
        <v>399</v>
      </c>
      <c r="B200" s="17">
        <v>45209</v>
      </c>
      <c r="C200" s="6" t="s">
        <v>175</v>
      </c>
      <c r="D200" s="6" t="s">
        <v>344</v>
      </c>
      <c r="E200" s="6" t="s">
        <v>193</v>
      </c>
      <c r="F200" s="6" t="s">
        <v>199</v>
      </c>
      <c r="G200" s="6">
        <v>23</v>
      </c>
      <c r="H200" s="6">
        <v>1.8699999999999999</v>
      </c>
      <c r="I200" s="18">
        <f>Sales_Data5[[#This Row],[Qty]]*Sales_Data5[[#This Row],[UnitPrice]]</f>
        <v>43.01</v>
      </c>
    </row>
    <row r="201" spans="1:9" x14ac:dyDescent="0.25">
      <c r="A201" s="16" t="s">
        <v>400</v>
      </c>
      <c r="B201" s="17">
        <v>45227</v>
      </c>
      <c r="C201" s="6" t="s">
        <v>175</v>
      </c>
      <c r="D201" s="6" t="s">
        <v>344</v>
      </c>
      <c r="E201" s="6" t="s">
        <v>187</v>
      </c>
      <c r="F201" s="6" t="s">
        <v>207</v>
      </c>
      <c r="G201" s="6">
        <v>57</v>
      </c>
      <c r="H201" s="6">
        <v>1.87</v>
      </c>
      <c r="I201" s="18">
        <f>Sales_Data5[[#This Row],[Qty]]*Sales_Data5[[#This Row],[UnitPrice]]</f>
        <v>106.59</v>
      </c>
    </row>
    <row r="202" spans="1:9" x14ac:dyDescent="0.25">
      <c r="A202" s="16" t="s">
        <v>401</v>
      </c>
      <c r="B202" s="17">
        <v>45230</v>
      </c>
      <c r="C202" s="6" t="s">
        <v>175</v>
      </c>
      <c r="D202" s="6" t="s">
        <v>344</v>
      </c>
      <c r="E202" s="6" t="s">
        <v>211</v>
      </c>
      <c r="F202" s="6" t="s">
        <v>212</v>
      </c>
      <c r="G202" s="6">
        <v>25</v>
      </c>
      <c r="H202" s="6">
        <v>1.68</v>
      </c>
      <c r="I202" s="18">
        <f>Sales_Data5[[#This Row],[Qty]]*Sales_Data5[[#This Row],[UnitPrice]]</f>
        <v>42</v>
      </c>
    </row>
    <row r="203" spans="1:9" x14ac:dyDescent="0.25">
      <c r="A203" s="16" t="s">
        <v>402</v>
      </c>
      <c r="B203" s="17">
        <v>45245</v>
      </c>
      <c r="C203" s="6" t="s">
        <v>175</v>
      </c>
      <c r="D203" s="6" t="s">
        <v>344</v>
      </c>
      <c r="E203" s="6" t="s">
        <v>193</v>
      </c>
      <c r="F203" s="6" t="s">
        <v>194</v>
      </c>
      <c r="G203" s="6">
        <v>146</v>
      </c>
      <c r="H203" s="6">
        <v>2.1799999999999997</v>
      </c>
      <c r="I203" s="18">
        <f>Sales_Data5[[#This Row],[Qty]]*Sales_Data5[[#This Row],[UnitPrice]]</f>
        <v>318.27999999999997</v>
      </c>
    </row>
    <row r="204" spans="1:9" x14ac:dyDescent="0.25">
      <c r="A204" s="16" t="s">
        <v>403</v>
      </c>
      <c r="B204" s="17">
        <v>45248</v>
      </c>
      <c r="C204" s="6" t="s">
        <v>175</v>
      </c>
      <c r="D204" s="6" t="s">
        <v>344</v>
      </c>
      <c r="E204" s="6" t="s">
        <v>193</v>
      </c>
      <c r="F204" s="6" t="s">
        <v>199</v>
      </c>
      <c r="G204" s="6">
        <v>34</v>
      </c>
      <c r="H204" s="6">
        <v>1.8699999999999999</v>
      </c>
      <c r="I204" s="18">
        <f>Sales_Data5[[#This Row],[Qty]]*Sales_Data5[[#This Row],[UnitPrice]]</f>
        <v>63.58</v>
      </c>
    </row>
    <row r="205" spans="1:9" x14ac:dyDescent="0.25">
      <c r="A205" s="16" t="s">
        <v>404</v>
      </c>
      <c r="B205" s="17">
        <v>45269</v>
      </c>
      <c r="C205" s="6" t="s">
        <v>175</v>
      </c>
      <c r="D205" s="6" t="s">
        <v>344</v>
      </c>
      <c r="E205" s="6" t="s">
        <v>187</v>
      </c>
      <c r="F205" s="6" t="s">
        <v>188</v>
      </c>
      <c r="G205" s="6">
        <v>38</v>
      </c>
      <c r="H205" s="6">
        <v>1.7700000000000002</v>
      </c>
      <c r="I205" s="18">
        <f>Sales_Data5[[#This Row],[Qty]]*Sales_Data5[[#This Row],[UnitPrice]]</f>
        <v>67.260000000000005</v>
      </c>
    </row>
    <row r="206" spans="1:9" x14ac:dyDescent="0.25">
      <c r="A206" s="16" t="s">
        <v>405</v>
      </c>
      <c r="B206" s="17">
        <v>45272</v>
      </c>
      <c r="C206" s="6" t="s">
        <v>175</v>
      </c>
      <c r="D206" s="6" t="s">
        <v>344</v>
      </c>
      <c r="E206" s="6" t="s">
        <v>190</v>
      </c>
      <c r="F206" s="6" t="s">
        <v>191</v>
      </c>
      <c r="G206" s="6">
        <v>25</v>
      </c>
      <c r="H206" s="6">
        <v>3.49</v>
      </c>
      <c r="I206" s="18">
        <f>Sales_Data5[[#This Row],[Qty]]*Sales_Data5[[#This Row],[UnitPrice]]</f>
        <v>87.25</v>
      </c>
    </row>
    <row r="207" spans="1:9" x14ac:dyDescent="0.25">
      <c r="A207" s="16" t="s">
        <v>406</v>
      </c>
      <c r="B207" s="17">
        <v>44625</v>
      </c>
      <c r="C207" s="6" t="s">
        <v>172</v>
      </c>
      <c r="D207" s="6" t="s">
        <v>407</v>
      </c>
      <c r="E207" s="6" t="s">
        <v>193</v>
      </c>
      <c r="F207" s="6" t="s">
        <v>203</v>
      </c>
      <c r="G207" s="6">
        <v>30</v>
      </c>
      <c r="H207" s="6">
        <v>2.8400000000000003</v>
      </c>
      <c r="I207" s="18">
        <f>Sales_Data5[[#This Row],[Qty]]*Sales_Data5[[#This Row],[UnitPrice]]</f>
        <v>85.2</v>
      </c>
    </row>
    <row r="208" spans="1:9" x14ac:dyDescent="0.25">
      <c r="A208" s="16" t="s">
        <v>408</v>
      </c>
      <c r="B208" s="17">
        <v>44643</v>
      </c>
      <c r="C208" s="6" t="s">
        <v>172</v>
      </c>
      <c r="D208" s="6" t="s">
        <v>407</v>
      </c>
      <c r="E208" s="6" t="s">
        <v>193</v>
      </c>
      <c r="F208" s="6" t="s">
        <v>199</v>
      </c>
      <c r="G208" s="6">
        <v>39</v>
      </c>
      <c r="H208" s="6">
        <v>1.87</v>
      </c>
      <c r="I208" s="18">
        <f>Sales_Data5[[#This Row],[Qty]]*Sales_Data5[[#This Row],[UnitPrice]]</f>
        <v>72.930000000000007</v>
      </c>
    </row>
    <row r="209" spans="1:9" x14ac:dyDescent="0.25">
      <c r="A209" s="16" t="s">
        <v>409</v>
      </c>
      <c r="B209" s="17">
        <v>44664</v>
      </c>
      <c r="C209" s="6" t="s">
        <v>172</v>
      </c>
      <c r="D209" s="6" t="s">
        <v>407</v>
      </c>
      <c r="E209" s="6" t="s">
        <v>211</v>
      </c>
      <c r="F209" s="6" t="s">
        <v>212</v>
      </c>
      <c r="G209" s="6">
        <v>28</v>
      </c>
      <c r="H209" s="6">
        <v>1.68</v>
      </c>
      <c r="I209" s="18">
        <f>Sales_Data5[[#This Row],[Qty]]*Sales_Data5[[#This Row],[UnitPrice]]</f>
        <v>47.04</v>
      </c>
    </row>
    <row r="210" spans="1:9" x14ac:dyDescent="0.25">
      <c r="A210" s="16" t="s">
        <v>410</v>
      </c>
      <c r="B210" s="17">
        <v>44682</v>
      </c>
      <c r="C210" s="6" t="s">
        <v>172</v>
      </c>
      <c r="D210" s="6" t="s">
        <v>407</v>
      </c>
      <c r="E210" s="6" t="s">
        <v>193</v>
      </c>
      <c r="F210" s="6" t="s">
        <v>199</v>
      </c>
      <c r="G210" s="6">
        <v>63</v>
      </c>
      <c r="H210" s="6">
        <v>1.87</v>
      </c>
      <c r="I210" s="18">
        <f>Sales_Data5[[#This Row],[Qty]]*Sales_Data5[[#This Row],[UnitPrice]]</f>
        <v>117.81</v>
      </c>
    </row>
    <row r="211" spans="1:9" x14ac:dyDescent="0.25">
      <c r="A211" s="16" t="s">
        <v>411</v>
      </c>
      <c r="B211" s="17">
        <v>44703</v>
      </c>
      <c r="C211" s="6" t="s">
        <v>172</v>
      </c>
      <c r="D211" s="6" t="s">
        <v>407</v>
      </c>
      <c r="E211" s="6" t="s">
        <v>193</v>
      </c>
      <c r="F211" s="6" t="s">
        <v>199</v>
      </c>
      <c r="G211" s="6">
        <v>55</v>
      </c>
      <c r="H211" s="6">
        <v>1.8699999999999999</v>
      </c>
      <c r="I211" s="18">
        <f>Sales_Data5[[#This Row],[Qty]]*Sales_Data5[[#This Row],[UnitPrice]]</f>
        <v>102.85</v>
      </c>
    </row>
    <row r="212" spans="1:9" x14ac:dyDescent="0.25">
      <c r="A212" s="16" t="s">
        <v>412</v>
      </c>
      <c r="B212" s="17">
        <v>44721</v>
      </c>
      <c r="C212" s="6" t="s">
        <v>172</v>
      </c>
      <c r="D212" s="6" t="s">
        <v>407</v>
      </c>
      <c r="E212" s="6" t="s">
        <v>187</v>
      </c>
      <c r="F212" s="6" t="s">
        <v>188</v>
      </c>
      <c r="G212" s="6">
        <v>42</v>
      </c>
      <c r="H212" s="6">
        <v>1.77</v>
      </c>
      <c r="I212" s="18">
        <f>Sales_Data5[[#This Row],[Qty]]*Sales_Data5[[#This Row],[UnitPrice]]</f>
        <v>74.34</v>
      </c>
    </row>
    <row r="213" spans="1:9" x14ac:dyDescent="0.25">
      <c r="A213" s="16" t="s">
        <v>413</v>
      </c>
      <c r="B213" s="17">
        <v>44724</v>
      </c>
      <c r="C213" s="6" t="s">
        <v>172</v>
      </c>
      <c r="D213" s="6" t="s">
        <v>407</v>
      </c>
      <c r="E213" s="6" t="s">
        <v>190</v>
      </c>
      <c r="F213" s="6" t="s">
        <v>191</v>
      </c>
      <c r="G213" s="6">
        <v>20</v>
      </c>
      <c r="H213" s="6">
        <v>3.4899999999999998</v>
      </c>
      <c r="I213" s="18">
        <f>Sales_Data5[[#This Row],[Qty]]*Sales_Data5[[#This Row],[UnitPrice]]</f>
        <v>69.8</v>
      </c>
    </row>
    <row r="214" spans="1:9" x14ac:dyDescent="0.25">
      <c r="A214" s="16" t="s">
        <v>414</v>
      </c>
      <c r="B214" s="17">
        <v>44745</v>
      </c>
      <c r="C214" s="6" t="s">
        <v>172</v>
      </c>
      <c r="D214" s="6" t="s">
        <v>407</v>
      </c>
      <c r="E214" s="6" t="s">
        <v>187</v>
      </c>
      <c r="F214" s="6" t="s">
        <v>188</v>
      </c>
      <c r="G214" s="6">
        <v>52</v>
      </c>
      <c r="H214" s="6">
        <v>1.77</v>
      </c>
      <c r="I214" s="18">
        <f>Sales_Data5[[#This Row],[Qty]]*Sales_Data5[[#This Row],[UnitPrice]]</f>
        <v>92.04</v>
      </c>
    </row>
    <row r="215" spans="1:9" x14ac:dyDescent="0.25">
      <c r="A215" s="16" t="s">
        <v>415</v>
      </c>
      <c r="B215" s="17">
        <v>44748</v>
      </c>
      <c r="C215" s="6" t="s">
        <v>172</v>
      </c>
      <c r="D215" s="6" t="s">
        <v>407</v>
      </c>
      <c r="E215" s="6" t="s">
        <v>190</v>
      </c>
      <c r="F215" s="6" t="s">
        <v>191</v>
      </c>
      <c r="G215" s="6">
        <v>28</v>
      </c>
      <c r="H215" s="6">
        <v>3.4899999999999998</v>
      </c>
      <c r="I215" s="18">
        <f>Sales_Data5[[#This Row],[Qty]]*Sales_Data5[[#This Row],[UnitPrice]]</f>
        <v>97.72</v>
      </c>
    </row>
    <row r="216" spans="1:9" x14ac:dyDescent="0.25">
      <c r="A216" s="16" t="s">
        <v>416</v>
      </c>
      <c r="B216" s="17">
        <v>44766</v>
      </c>
      <c r="C216" s="6" t="s">
        <v>172</v>
      </c>
      <c r="D216" s="6" t="s">
        <v>407</v>
      </c>
      <c r="E216" s="6" t="s">
        <v>187</v>
      </c>
      <c r="F216" s="6" t="s">
        <v>207</v>
      </c>
      <c r="G216" s="6">
        <v>51</v>
      </c>
      <c r="H216" s="6">
        <v>1.87</v>
      </c>
      <c r="I216" s="18">
        <f>Sales_Data5[[#This Row],[Qty]]*Sales_Data5[[#This Row],[UnitPrice]]</f>
        <v>95.37</v>
      </c>
    </row>
    <row r="217" spans="1:9" x14ac:dyDescent="0.25">
      <c r="A217" s="16" t="s">
        <v>417</v>
      </c>
      <c r="B217" s="17">
        <v>44769</v>
      </c>
      <c r="C217" s="6" t="s">
        <v>172</v>
      </c>
      <c r="D217" s="6" t="s">
        <v>407</v>
      </c>
      <c r="E217" s="6" t="s">
        <v>211</v>
      </c>
      <c r="F217" s="6" t="s">
        <v>212</v>
      </c>
      <c r="G217" s="6">
        <v>31</v>
      </c>
      <c r="H217" s="6">
        <v>1.68</v>
      </c>
      <c r="I217" s="18">
        <f>Sales_Data5[[#This Row],[Qty]]*Sales_Data5[[#This Row],[UnitPrice]]</f>
        <v>52.08</v>
      </c>
    </row>
    <row r="218" spans="1:9" x14ac:dyDescent="0.25">
      <c r="A218" s="16" t="s">
        <v>418</v>
      </c>
      <c r="B218" s="17">
        <v>44787</v>
      </c>
      <c r="C218" s="6" t="s">
        <v>172</v>
      </c>
      <c r="D218" s="6" t="s">
        <v>407</v>
      </c>
      <c r="E218" s="6" t="s">
        <v>193</v>
      </c>
      <c r="F218" s="6" t="s">
        <v>199</v>
      </c>
      <c r="G218" s="6">
        <v>70</v>
      </c>
      <c r="H218" s="6">
        <v>1.87</v>
      </c>
      <c r="I218" s="18">
        <f>Sales_Data5[[#This Row],[Qty]]*Sales_Data5[[#This Row],[UnitPrice]]</f>
        <v>130.9</v>
      </c>
    </row>
    <row r="219" spans="1:9" x14ac:dyDescent="0.25">
      <c r="A219" s="16" t="s">
        <v>419</v>
      </c>
      <c r="B219" s="17">
        <v>44808</v>
      </c>
      <c r="C219" s="6" t="s">
        <v>172</v>
      </c>
      <c r="D219" s="6" t="s">
        <v>407</v>
      </c>
      <c r="E219" s="6" t="s">
        <v>187</v>
      </c>
      <c r="F219" s="6" t="s">
        <v>188</v>
      </c>
      <c r="G219" s="6">
        <v>45</v>
      </c>
      <c r="H219" s="6">
        <v>1.77</v>
      </c>
      <c r="I219" s="18">
        <f>Sales_Data5[[#This Row],[Qty]]*Sales_Data5[[#This Row],[UnitPrice]]</f>
        <v>79.650000000000006</v>
      </c>
    </row>
    <row r="220" spans="1:9" x14ac:dyDescent="0.25">
      <c r="A220" s="16" t="s">
        <v>420</v>
      </c>
      <c r="B220" s="17">
        <v>44829</v>
      </c>
      <c r="C220" s="6" t="s">
        <v>172</v>
      </c>
      <c r="D220" s="6" t="s">
        <v>407</v>
      </c>
      <c r="E220" s="6" t="s">
        <v>187</v>
      </c>
      <c r="F220" s="6" t="s">
        <v>207</v>
      </c>
      <c r="G220" s="6">
        <v>33</v>
      </c>
      <c r="H220" s="6">
        <v>1.87</v>
      </c>
      <c r="I220" s="18">
        <f>Sales_Data5[[#This Row],[Qty]]*Sales_Data5[[#This Row],[UnitPrice]]</f>
        <v>61.71</v>
      </c>
    </row>
    <row r="221" spans="1:9" x14ac:dyDescent="0.25">
      <c r="A221" s="16" t="s">
        <v>421</v>
      </c>
      <c r="B221" s="17">
        <v>44856</v>
      </c>
      <c r="C221" s="6" t="s">
        <v>172</v>
      </c>
      <c r="D221" s="6" t="s">
        <v>407</v>
      </c>
      <c r="E221" s="6" t="s">
        <v>187</v>
      </c>
      <c r="F221" s="6" t="s">
        <v>188</v>
      </c>
      <c r="G221" s="6">
        <v>20</v>
      </c>
      <c r="H221" s="6">
        <v>1.77</v>
      </c>
      <c r="I221" s="18">
        <f>Sales_Data5[[#This Row],[Qty]]*Sales_Data5[[#This Row],[UnitPrice]]</f>
        <v>35.4</v>
      </c>
    </row>
    <row r="222" spans="1:9" x14ac:dyDescent="0.25">
      <c r="A222" s="16" t="s">
        <v>422</v>
      </c>
      <c r="B222" s="17">
        <v>44877</v>
      </c>
      <c r="C222" s="6" t="s">
        <v>172</v>
      </c>
      <c r="D222" s="6" t="s">
        <v>407</v>
      </c>
      <c r="E222" s="6" t="s">
        <v>193</v>
      </c>
      <c r="F222" s="6" t="s">
        <v>194</v>
      </c>
      <c r="G222" s="6">
        <v>103</v>
      </c>
      <c r="H222" s="6">
        <v>2.1799999999999997</v>
      </c>
      <c r="I222" s="18">
        <f>Sales_Data5[[#This Row],[Qty]]*Sales_Data5[[#This Row],[UnitPrice]]</f>
        <v>224.53999999999996</v>
      </c>
    </row>
    <row r="223" spans="1:9" x14ac:dyDescent="0.25">
      <c r="A223" s="16" t="s">
        <v>423</v>
      </c>
      <c r="B223" s="17">
        <v>44880</v>
      </c>
      <c r="C223" s="6" t="s">
        <v>172</v>
      </c>
      <c r="D223" s="6" t="s">
        <v>407</v>
      </c>
      <c r="E223" s="6" t="s">
        <v>193</v>
      </c>
      <c r="F223" s="6" t="s">
        <v>203</v>
      </c>
      <c r="G223" s="6">
        <v>32</v>
      </c>
      <c r="H223" s="6">
        <v>2.84</v>
      </c>
      <c r="I223" s="18">
        <f>Sales_Data5[[#This Row],[Qty]]*Sales_Data5[[#This Row],[UnitPrice]]</f>
        <v>90.88</v>
      </c>
    </row>
    <row r="224" spans="1:9" x14ac:dyDescent="0.25">
      <c r="A224" s="16" t="s">
        <v>424</v>
      </c>
      <c r="B224" s="17">
        <v>44898</v>
      </c>
      <c r="C224" s="6" t="s">
        <v>172</v>
      </c>
      <c r="D224" s="6" t="s">
        <v>407</v>
      </c>
      <c r="E224" s="6" t="s">
        <v>193</v>
      </c>
      <c r="F224" s="6" t="s">
        <v>194</v>
      </c>
      <c r="G224" s="6">
        <v>139</v>
      </c>
      <c r="H224" s="6">
        <v>2.1799999999999997</v>
      </c>
      <c r="I224" s="18">
        <f>Sales_Data5[[#This Row],[Qty]]*Sales_Data5[[#This Row],[UnitPrice]]</f>
        <v>303.02</v>
      </c>
    </row>
    <row r="225" spans="1:9" x14ac:dyDescent="0.25">
      <c r="A225" s="16" t="s">
        <v>425</v>
      </c>
      <c r="B225" s="17">
        <v>44901</v>
      </c>
      <c r="C225" s="6" t="s">
        <v>172</v>
      </c>
      <c r="D225" s="6" t="s">
        <v>407</v>
      </c>
      <c r="E225" s="6" t="s">
        <v>193</v>
      </c>
      <c r="F225" s="6" t="s">
        <v>203</v>
      </c>
      <c r="G225" s="6">
        <v>29</v>
      </c>
      <c r="H225" s="6">
        <v>2.84</v>
      </c>
      <c r="I225" s="18">
        <f>Sales_Data5[[#This Row],[Qty]]*Sales_Data5[[#This Row],[UnitPrice]]</f>
        <v>82.36</v>
      </c>
    </row>
    <row r="226" spans="1:9" x14ac:dyDescent="0.25">
      <c r="A226" s="16" t="s">
        <v>426</v>
      </c>
      <c r="B226" s="17">
        <v>44925</v>
      </c>
      <c r="C226" s="6" t="s">
        <v>172</v>
      </c>
      <c r="D226" s="6" t="s">
        <v>407</v>
      </c>
      <c r="E226" s="6" t="s">
        <v>193</v>
      </c>
      <c r="F226" s="6" t="s">
        <v>194</v>
      </c>
      <c r="G226" s="6">
        <v>83</v>
      </c>
      <c r="H226" s="6">
        <v>2.1800000000000002</v>
      </c>
      <c r="I226" s="18">
        <f>Sales_Data5[[#This Row],[Qty]]*Sales_Data5[[#This Row],[UnitPrice]]</f>
        <v>180.94000000000003</v>
      </c>
    </row>
    <row r="227" spans="1:9" x14ac:dyDescent="0.25">
      <c r="A227" s="16" t="s">
        <v>427</v>
      </c>
      <c r="B227" s="17">
        <v>44949</v>
      </c>
      <c r="C227" s="6" t="s">
        <v>172</v>
      </c>
      <c r="D227" s="6" t="s">
        <v>407</v>
      </c>
      <c r="E227" s="6" t="s">
        <v>187</v>
      </c>
      <c r="F227" s="6" t="s">
        <v>188</v>
      </c>
      <c r="G227" s="6">
        <v>56</v>
      </c>
      <c r="H227" s="6">
        <v>1.77</v>
      </c>
      <c r="I227" s="18">
        <f>Sales_Data5[[#This Row],[Qty]]*Sales_Data5[[#This Row],[UnitPrice]]</f>
        <v>99.12</v>
      </c>
    </row>
    <row r="228" spans="1:9" x14ac:dyDescent="0.25">
      <c r="A228" s="16" t="s">
        <v>428</v>
      </c>
      <c r="B228" s="17">
        <v>44973</v>
      </c>
      <c r="C228" s="6" t="s">
        <v>172</v>
      </c>
      <c r="D228" s="6" t="s">
        <v>407</v>
      </c>
      <c r="E228" s="6" t="s">
        <v>193</v>
      </c>
      <c r="F228" s="6" t="s">
        <v>203</v>
      </c>
      <c r="G228" s="6">
        <v>29</v>
      </c>
      <c r="H228" s="6">
        <v>2.84</v>
      </c>
      <c r="I228" s="18">
        <f>Sales_Data5[[#This Row],[Qty]]*Sales_Data5[[#This Row],[UnitPrice]]</f>
        <v>82.36</v>
      </c>
    </row>
    <row r="229" spans="1:9" x14ac:dyDescent="0.25">
      <c r="A229" s="16" t="s">
        <v>429</v>
      </c>
      <c r="B229" s="17">
        <v>44993</v>
      </c>
      <c r="C229" s="6" t="s">
        <v>172</v>
      </c>
      <c r="D229" s="6" t="s">
        <v>407</v>
      </c>
      <c r="E229" s="6" t="s">
        <v>187</v>
      </c>
      <c r="F229" s="6" t="s">
        <v>207</v>
      </c>
      <c r="G229" s="6">
        <v>86</v>
      </c>
      <c r="H229" s="6">
        <v>1.8699999999999999</v>
      </c>
      <c r="I229" s="18">
        <f>Sales_Data5[[#This Row],[Qty]]*Sales_Data5[[#This Row],[UnitPrice]]</f>
        <v>160.82</v>
      </c>
    </row>
    <row r="230" spans="1:9" x14ac:dyDescent="0.25">
      <c r="A230" s="16" t="s">
        <v>430</v>
      </c>
      <c r="B230" s="17">
        <v>44996</v>
      </c>
      <c r="C230" s="6" t="s">
        <v>172</v>
      </c>
      <c r="D230" s="6" t="s">
        <v>407</v>
      </c>
      <c r="E230" s="6" t="s">
        <v>211</v>
      </c>
      <c r="F230" s="6" t="s">
        <v>212</v>
      </c>
      <c r="G230" s="6">
        <v>41</v>
      </c>
      <c r="H230" s="6">
        <v>1.68</v>
      </c>
      <c r="I230" s="18">
        <f>Sales_Data5[[#This Row],[Qty]]*Sales_Data5[[#This Row],[UnitPrice]]</f>
        <v>68.88</v>
      </c>
    </row>
    <row r="231" spans="1:9" x14ac:dyDescent="0.25">
      <c r="A231" s="16" t="s">
        <v>431</v>
      </c>
      <c r="B231" s="17">
        <v>45017</v>
      </c>
      <c r="C231" s="6" t="s">
        <v>172</v>
      </c>
      <c r="D231" s="6" t="s">
        <v>407</v>
      </c>
      <c r="E231" s="6" t="s">
        <v>187</v>
      </c>
      <c r="F231" s="6" t="s">
        <v>188</v>
      </c>
      <c r="G231" s="6">
        <v>118</v>
      </c>
      <c r="H231" s="6">
        <v>1.77</v>
      </c>
      <c r="I231" s="18">
        <f>Sales_Data5[[#This Row],[Qty]]*Sales_Data5[[#This Row],[UnitPrice]]</f>
        <v>208.86</v>
      </c>
    </row>
    <row r="232" spans="1:9" x14ac:dyDescent="0.25">
      <c r="A232" s="16" t="s">
        <v>432</v>
      </c>
      <c r="B232" s="17">
        <v>45038</v>
      </c>
      <c r="C232" s="6" t="s">
        <v>172</v>
      </c>
      <c r="D232" s="6" t="s">
        <v>407</v>
      </c>
      <c r="E232" s="6" t="s">
        <v>193</v>
      </c>
      <c r="F232" s="6" t="s">
        <v>199</v>
      </c>
      <c r="G232" s="6">
        <v>67</v>
      </c>
      <c r="H232" s="6">
        <v>1.87</v>
      </c>
      <c r="I232" s="18">
        <f>Sales_Data5[[#This Row],[Qty]]*Sales_Data5[[#This Row],[UnitPrice]]</f>
        <v>125.29</v>
      </c>
    </row>
    <row r="233" spans="1:9" x14ac:dyDescent="0.25">
      <c r="A233" s="16" t="s">
        <v>433</v>
      </c>
      <c r="B233" s="17">
        <v>45059</v>
      </c>
      <c r="C233" s="6" t="s">
        <v>172</v>
      </c>
      <c r="D233" s="6" t="s">
        <v>407</v>
      </c>
      <c r="E233" s="6" t="s">
        <v>193</v>
      </c>
      <c r="F233" s="6" t="s">
        <v>199</v>
      </c>
      <c r="G233" s="6">
        <v>82</v>
      </c>
      <c r="H233" s="6">
        <v>1.87</v>
      </c>
      <c r="I233" s="18">
        <f>Sales_Data5[[#This Row],[Qty]]*Sales_Data5[[#This Row],[UnitPrice]]</f>
        <v>153.34</v>
      </c>
    </row>
    <row r="234" spans="1:9" x14ac:dyDescent="0.25">
      <c r="A234" s="16" t="s">
        <v>434</v>
      </c>
      <c r="B234" s="17">
        <v>45074</v>
      </c>
      <c r="C234" s="6" t="s">
        <v>172</v>
      </c>
      <c r="D234" s="6" t="s">
        <v>407</v>
      </c>
      <c r="E234" s="6" t="s">
        <v>193</v>
      </c>
      <c r="F234" s="6" t="s">
        <v>194</v>
      </c>
      <c r="G234" s="6">
        <v>36</v>
      </c>
      <c r="H234" s="6">
        <v>2.1800000000000002</v>
      </c>
      <c r="I234" s="18">
        <f>Sales_Data5[[#This Row],[Qty]]*Sales_Data5[[#This Row],[UnitPrice]]</f>
        <v>78.48</v>
      </c>
    </row>
    <row r="235" spans="1:9" x14ac:dyDescent="0.25">
      <c r="A235" s="16" t="s">
        <v>435</v>
      </c>
      <c r="B235" s="17">
        <v>45077</v>
      </c>
      <c r="C235" s="6" t="s">
        <v>172</v>
      </c>
      <c r="D235" s="6" t="s">
        <v>407</v>
      </c>
      <c r="E235" s="6" t="s">
        <v>193</v>
      </c>
      <c r="F235" s="6" t="s">
        <v>203</v>
      </c>
      <c r="G235" s="6">
        <v>44</v>
      </c>
      <c r="H235" s="6">
        <v>2.84</v>
      </c>
      <c r="I235" s="18">
        <f>Sales_Data5[[#This Row],[Qty]]*Sales_Data5[[#This Row],[UnitPrice]]</f>
        <v>124.96</v>
      </c>
    </row>
    <row r="236" spans="1:9" x14ac:dyDescent="0.25">
      <c r="A236" s="16" t="s">
        <v>436</v>
      </c>
      <c r="B236" s="17">
        <v>45098</v>
      </c>
      <c r="C236" s="6" t="s">
        <v>172</v>
      </c>
      <c r="D236" s="6" t="s">
        <v>407</v>
      </c>
      <c r="E236" s="6" t="s">
        <v>187</v>
      </c>
      <c r="F236" s="6" t="s">
        <v>188</v>
      </c>
      <c r="G236" s="6">
        <v>41</v>
      </c>
      <c r="H236" s="6">
        <v>1.7699999999999998</v>
      </c>
      <c r="I236" s="18">
        <f>Sales_Data5[[#This Row],[Qty]]*Sales_Data5[[#This Row],[UnitPrice]]</f>
        <v>72.569999999999993</v>
      </c>
    </row>
    <row r="237" spans="1:9" x14ac:dyDescent="0.25">
      <c r="A237" s="16" t="s">
        <v>437</v>
      </c>
      <c r="B237" s="17">
        <v>45122</v>
      </c>
      <c r="C237" s="6" t="s">
        <v>172</v>
      </c>
      <c r="D237" s="6" t="s">
        <v>407</v>
      </c>
      <c r="E237" s="6" t="s">
        <v>187</v>
      </c>
      <c r="F237" s="6" t="s">
        <v>207</v>
      </c>
      <c r="G237" s="6">
        <v>26</v>
      </c>
      <c r="H237" s="6">
        <v>1.8699999999999999</v>
      </c>
      <c r="I237" s="18">
        <f>Sales_Data5[[#This Row],[Qty]]*Sales_Data5[[#This Row],[UnitPrice]]</f>
        <v>48.62</v>
      </c>
    </row>
    <row r="238" spans="1:9" x14ac:dyDescent="0.25">
      <c r="A238" s="16" t="s">
        <v>438</v>
      </c>
      <c r="B238" s="17">
        <v>45143</v>
      </c>
      <c r="C238" s="6" t="s">
        <v>172</v>
      </c>
      <c r="D238" s="6" t="s">
        <v>407</v>
      </c>
      <c r="E238" s="6" t="s">
        <v>193</v>
      </c>
      <c r="F238" s="6" t="s">
        <v>194</v>
      </c>
      <c r="G238" s="6">
        <v>90</v>
      </c>
      <c r="H238" s="6">
        <v>2.1799999999999997</v>
      </c>
      <c r="I238" s="18">
        <f>Sales_Data5[[#This Row],[Qty]]*Sales_Data5[[#This Row],[UnitPrice]]</f>
        <v>196.2</v>
      </c>
    </row>
    <row r="239" spans="1:9" x14ac:dyDescent="0.25">
      <c r="A239" s="16" t="s">
        <v>439</v>
      </c>
      <c r="B239" s="17">
        <v>45146</v>
      </c>
      <c r="C239" s="6" t="s">
        <v>172</v>
      </c>
      <c r="D239" s="6" t="s">
        <v>407</v>
      </c>
      <c r="E239" s="6" t="s">
        <v>193</v>
      </c>
      <c r="F239" s="6" t="s">
        <v>203</v>
      </c>
      <c r="G239" s="6">
        <v>38</v>
      </c>
      <c r="H239" s="6">
        <v>2.84</v>
      </c>
      <c r="I239" s="18">
        <f>Sales_Data5[[#This Row],[Qty]]*Sales_Data5[[#This Row],[UnitPrice]]</f>
        <v>107.91999999999999</v>
      </c>
    </row>
    <row r="240" spans="1:9" x14ac:dyDescent="0.25">
      <c r="A240" s="16" t="s">
        <v>440</v>
      </c>
      <c r="B240" s="17">
        <v>45164</v>
      </c>
      <c r="C240" s="6" t="s">
        <v>172</v>
      </c>
      <c r="D240" s="6" t="s">
        <v>407</v>
      </c>
      <c r="E240" s="6" t="s">
        <v>187</v>
      </c>
      <c r="F240" s="6" t="s">
        <v>188</v>
      </c>
      <c r="G240" s="6">
        <v>41</v>
      </c>
      <c r="H240" s="6">
        <v>1.7699999999999998</v>
      </c>
      <c r="I240" s="18">
        <f>Sales_Data5[[#This Row],[Qty]]*Sales_Data5[[#This Row],[UnitPrice]]</f>
        <v>72.569999999999993</v>
      </c>
    </row>
    <row r="241" spans="1:9" x14ac:dyDescent="0.25">
      <c r="A241" s="16" t="s">
        <v>441</v>
      </c>
      <c r="B241" s="17">
        <v>45188</v>
      </c>
      <c r="C241" s="6" t="s">
        <v>172</v>
      </c>
      <c r="D241" s="6" t="s">
        <v>407</v>
      </c>
      <c r="E241" s="6" t="s">
        <v>187</v>
      </c>
      <c r="F241" s="6" t="s">
        <v>188</v>
      </c>
      <c r="G241" s="6">
        <v>49</v>
      </c>
      <c r="H241" s="6">
        <v>1.77</v>
      </c>
      <c r="I241" s="18">
        <f>Sales_Data5[[#This Row],[Qty]]*Sales_Data5[[#This Row],[UnitPrice]]</f>
        <v>86.73</v>
      </c>
    </row>
    <row r="242" spans="1:9" x14ac:dyDescent="0.25">
      <c r="A242" s="16" t="s">
        <v>442</v>
      </c>
      <c r="B242" s="17">
        <v>45212</v>
      </c>
      <c r="C242" s="6" t="s">
        <v>172</v>
      </c>
      <c r="D242" s="6" t="s">
        <v>407</v>
      </c>
      <c r="E242" s="6" t="s">
        <v>187</v>
      </c>
      <c r="F242" s="6" t="s">
        <v>188</v>
      </c>
      <c r="G242" s="6">
        <v>40</v>
      </c>
      <c r="H242" s="6">
        <v>1.77</v>
      </c>
      <c r="I242" s="18">
        <f>Sales_Data5[[#This Row],[Qty]]*Sales_Data5[[#This Row],[UnitPrice]]</f>
        <v>70.8</v>
      </c>
    </row>
    <row r="243" spans="1:9" x14ac:dyDescent="0.25">
      <c r="A243" s="16" t="s">
        <v>443</v>
      </c>
      <c r="B243" s="17">
        <v>45233</v>
      </c>
      <c r="C243" s="6" t="s">
        <v>172</v>
      </c>
      <c r="D243" s="6" t="s">
        <v>407</v>
      </c>
      <c r="E243" s="6" t="s">
        <v>193</v>
      </c>
      <c r="F243" s="6" t="s">
        <v>199</v>
      </c>
      <c r="G243" s="6">
        <v>24</v>
      </c>
      <c r="H243" s="6">
        <v>1.87</v>
      </c>
      <c r="I243" s="18">
        <f>Sales_Data5[[#This Row],[Qty]]*Sales_Data5[[#This Row],[UnitPrice]]</f>
        <v>44.88</v>
      </c>
    </row>
    <row r="244" spans="1:9" x14ac:dyDescent="0.25">
      <c r="A244" s="16" t="s">
        <v>444</v>
      </c>
      <c r="B244" s="17">
        <v>45251</v>
      </c>
      <c r="C244" s="6" t="s">
        <v>172</v>
      </c>
      <c r="D244" s="6" t="s">
        <v>407</v>
      </c>
      <c r="E244" s="6" t="s">
        <v>187</v>
      </c>
      <c r="F244" s="6" t="s">
        <v>188</v>
      </c>
      <c r="G244" s="6">
        <v>20</v>
      </c>
      <c r="H244" s="6">
        <v>1.77</v>
      </c>
      <c r="I244" s="18">
        <f>Sales_Data5[[#This Row],[Qty]]*Sales_Data5[[#This Row],[UnitPrice]]</f>
        <v>35.4</v>
      </c>
    </row>
    <row r="245" spans="1:9" x14ac:dyDescent="0.25">
      <c r="A245" s="20" t="s">
        <v>445</v>
      </c>
      <c r="B245" s="21">
        <v>45275</v>
      </c>
      <c r="C245" s="22" t="s">
        <v>172</v>
      </c>
      <c r="D245" s="22" t="s">
        <v>407</v>
      </c>
      <c r="E245" s="22" t="s">
        <v>193</v>
      </c>
      <c r="F245" s="22" t="s">
        <v>199</v>
      </c>
      <c r="G245" s="22">
        <v>96</v>
      </c>
      <c r="H245" s="22">
        <v>1.87</v>
      </c>
      <c r="I245" s="23">
        <f>Sales_Data5[[#This Row],[Qty]]*Sales_Data5[[#This Row],[UnitPrice]]</f>
        <v>179.52</v>
      </c>
    </row>
    <row r="247" spans="1:9" x14ac:dyDescent="0.25">
      <c r="I247">
        <f>SUM(Sales_Data5[TotalPrice])</f>
        <v>33370.949999999997</v>
      </c>
    </row>
  </sheetData>
  <pageMargins left="0.7" right="0.7" top="0.75" bottom="0.75" header="0.3" footer="0.3"/>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O36"/>
  <sheetViews>
    <sheetView topLeftCell="V1" zoomScaleNormal="100" workbookViewId="0">
      <selection activeCell="AK8" sqref="AK8"/>
    </sheetView>
  </sheetViews>
  <sheetFormatPr defaultRowHeight="15" x14ac:dyDescent="0.25"/>
  <cols>
    <col min="2" max="2" width="20.28515625" style="24" customWidth="1"/>
    <col min="3" max="3" width="18" style="24" customWidth="1"/>
    <col min="4" max="4" width="10.42578125" bestFit="1" customWidth="1"/>
    <col min="5" max="5" width="10.42578125" style="24" bestFit="1" customWidth="1"/>
    <col min="6" max="6" width="12.28515625" customWidth="1"/>
    <col min="7" max="7" width="13.140625" customWidth="1"/>
    <col min="8" max="8" width="13.7109375" customWidth="1"/>
    <col min="9" max="9" width="11.85546875" customWidth="1"/>
    <col min="10" max="10" width="12.28515625" customWidth="1"/>
    <col min="11" max="11" width="11.7109375" customWidth="1"/>
    <col min="12" max="12" width="12" customWidth="1"/>
    <col min="13" max="13" width="10.42578125" bestFit="1" customWidth="1"/>
    <col min="14" max="14" width="13" customWidth="1"/>
    <col min="15" max="15" width="11.5703125" customWidth="1"/>
    <col min="16" max="16" width="11.42578125" customWidth="1"/>
    <col min="17" max="17" width="11.85546875" customWidth="1"/>
    <col min="18" max="18" width="11.7109375" customWidth="1"/>
    <col min="19" max="19" width="12" customWidth="1"/>
    <col min="20" max="20" width="12.42578125" customWidth="1"/>
    <col min="21" max="21" width="11.140625" customWidth="1"/>
    <col min="22" max="22" width="11.5703125" customWidth="1"/>
    <col min="23" max="23" width="11.7109375" customWidth="1"/>
    <col min="24" max="24" width="12.140625" customWidth="1"/>
    <col min="25" max="25" width="11.42578125" customWidth="1"/>
    <col min="26" max="26" width="12.140625" customWidth="1"/>
    <col min="27" max="33" width="10.42578125" bestFit="1" customWidth="1"/>
    <col min="34" max="34" width="13.140625" customWidth="1"/>
    <col min="35" max="35" width="15.140625" customWidth="1"/>
    <col min="36" max="36" width="9.42578125" customWidth="1"/>
    <col min="37" max="37" width="12.28515625" customWidth="1"/>
  </cols>
  <sheetData>
    <row r="1" spans="1:41" x14ac:dyDescent="0.25">
      <c r="B1" s="6"/>
      <c r="C1" s="6"/>
    </row>
    <row r="2" spans="1:41" x14ac:dyDescent="0.25">
      <c r="B2" s="6"/>
      <c r="C2" s="6"/>
    </row>
    <row r="3" spans="1:41" x14ac:dyDescent="0.25">
      <c r="B3" s="6"/>
      <c r="C3" s="6"/>
    </row>
    <row r="4" spans="1:41" x14ac:dyDescent="0.25">
      <c r="A4" t="s">
        <v>446</v>
      </c>
      <c r="B4" s="6" t="s">
        <v>447</v>
      </c>
      <c r="C4" s="6" t="s">
        <v>448</v>
      </c>
      <c r="D4" s="10">
        <v>45627</v>
      </c>
      <c r="E4" s="10">
        <v>45628</v>
      </c>
      <c r="F4" s="10">
        <v>45629</v>
      </c>
      <c r="G4" s="10">
        <v>45630</v>
      </c>
      <c r="H4" s="10">
        <v>45631</v>
      </c>
      <c r="I4" s="10">
        <v>45632</v>
      </c>
      <c r="J4" s="10">
        <v>45633</v>
      </c>
      <c r="K4" s="10">
        <v>45634</v>
      </c>
      <c r="L4" s="10">
        <v>45635</v>
      </c>
      <c r="M4" s="10">
        <f>(L4+1)</f>
        <v>45636</v>
      </c>
      <c r="N4" s="10">
        <f t="shared" ref="N4:Z4" si="0">(M4+1)</f>
        <v>45637</v>
      </c>
      <c r="O4" s="10">
        <f t="shared" si="0"/>
        <v>45638</v>
      </c>
      <c r="P4" s="10">
        <f t="shared" si="0"/>
        <v>45639</v>
      </c>
      <c r="Q4" s="10">
        <f t="shared" si="0"/>
        <v>45640</v>
      </c>
      <c r="R4" s="10">
        <f t="shared" si="0"/>
        <v>45641</v>
      </c>
      <c r="S4" s="10">
        <f t="shared" si="0"/>
        <v>45642</v>
      </c>
      <c r="T4" s="10">
        <f t="shared" si="0"/>
        <v>45643</v>
      </c>
      <c r="U4" s="10">
        <f t="shared" si="0"/>
        <v>45644</v>
      </c>
      <c r="V4" s="10">
        <f t="shared" si="0"/>
        <v>45645</v>
      </c>
      <c r="W4" s="10">
        <f t="shared" si="0"/>
        <v>45646</v>
      </c>
      <c r="X4" s="10">
        <f t="shared" si="0"/>
        <v>45647</v>
      </c>
      <c r="Y4" s="10">
        <f t="shared" si="0"/>
        <v>45648</v>
      </c>
      <c r="Z4" s="10">
        <f t="shared" si="0"/>
        <v>45649</v>
      </c>
      <c r="AA4" s="10">
        <f>(Z4+1)</f>
        <v>45650</v>
      </c>
      <c r="AB4" s="10">
        <f t="shared" ref="AB4:AG4" si="1">(AA4+1)</f>
        <v>45651</v>
      </c>
      <c r="AC4" s="10">
        <f t="shared" si="1"/>
        <v>45652</v>
      </c>
      <c r="AD4" s="10">
        <f t="shared" si="1"/>
        <v>45653</v>
      </c>
      <c r="AE4" s="10">
        <f t="shared" si="1"/>
        <v>45654</v>
      </c>
      <c r="AF4" s="10">
        <f t="shared" si="1"/>
        <v>45655</v>
      </c>
      <c r="AG4" s="10">
        <f t="shared" si="1"/>
        <v>45656</v>
      </c>
      <c r="AH4" s="27" t="s">
        <v>449</v>
      </c>
      <c r="AI4" t="s">
        <v>488</v>
      </c>
      <c r="AJ4" t="s">
        <v>490</v>
      </c>
      <c r="AK4" t="s">
        <v>491</v>
      </c>
      <c r="AL4" t="s">
        <v>492</v>
      </c>
    </row>
    <row r="5" spans="1:41" x14ac:dyDescent="0.25">
      <c r="A5">
        <v>1</v>
      </c>
      <c r="B5" s="6" t="s">
        <v>465</v>
      </c>
      <c r="C5" s="6" t="s">
        <v>480</v>
      </c>
      <c r="D5" s="6" t="s">
        <v>484</v>
      </c>
      <c r="E5" s="6" t="s">
        <v>485</v>
      </c>
      <c r="F5" s="6" t="s">
        <v>484</v>
      </c>
      <c r="G5" s="6" t="s">
        <v>485</v>
      </c>
      <c r="H5" s="6" t="s">
        <v>485</v>
      </c>
      <c r="I5" s="6" t="s">
        <v>485</v>
      </c>
      <c r="J5" s="6" t="s">
        <v>485</v>
      </c>
      <c r="K5" s="6" t="s">
        <v>484</v>
      </c>
      <c r="L5" s="6" t="s">
        <v>485</v>
      </c>
      <c r="M5" s="6" t="s">
        <v>484</v>
      </c>
      <c r="N5" s="6" t="s">
        <v>485</v>
      </c>
      <c r="O5" s="6" t="s">
        <v>485</v>
      </c>
      <c r="P5" s="6" t="s">
        <v>484</v>
      </c>
      <c r="Q5" s="6" t="s">
        <v>485</v>
      </c>
      <c r="R5" s="6" t="s">
        <v>485</v>
      </c>
      <c r="S5" s="6" t="s">
        <v>484</v>
      </c>
      <c r="T5" s="6" t="s">
        <v>485</v>
      </c>
      <c r="U5" s="6" t="s">
        <v>485</v>
      </c>
      <c r="V5" s="6" t="s">
        <v>484</v>
      </c>
      <c r="W5" s="6" t="s">
        <v>485</v>
      </c>
      <c r="X5" s="6" t="s">
        <v>485</v>
      </c>
      <c r="Y5" s="6" t="s">
        <v>484</v>
      </c>
      <c r="Z5" s="6" t="s">
        <v>485</v>
      </c>
      <c r="AA5" s="6" t="s">
        <v>485</v>
      </c>
      <c r="AB5" s="6" t="s">
        <v>484</v>
      </c>
      <c r="AC5" s="6" t="s">
        <v>485</v>
      </c>
      <c r="AD5" s="6" t="s">
        <v>485</v>
      </c>
      <c r="AE5" s="6" t="s">
        <v>484</v>
      </c>
      <c r="AF5" s="6" t="s">
        <v>485</v>
      </c>
      <c r="AG5" s="6" t="s">
        <v>485</v>
      </c>
      <c r="AH5" s="27">
        <v>30</v>
      </c>
      <c r="AI5" s="25">
        <f>COUNTIF(D5:AG5,$AO$7)</f>
        <v>10</v>
      </c>
      <c r="AJ5">
        <f>COUNTIF(D5:AG5,$AO$8)</f>
        <v>20</v>
      </c>
      <c r="AK5">
        <f>COUNTIF(D5:AG5,$AO$9)</f>
        <v>0</v>
      </c>
      <c r="AL5">
        <f>SUM(AI5,AJ5,AK5)</f>
        <v>30</v>
      </c>
    </row>
    <row r="6" spans="1:41" x14ac:dyDescent="0.25">
      <c r="A6">
        <v>2</v>
      </c>
      <c r="B6" s="6" t="s">
        <v>466</v>
      </c>
      <c r="C6" s="6" t="s">
        <v>480</v>
      </c>
      <c r="D6" s="6" t="s">
        <v>484</v>
      </c>
      <c r="E6" s="6" t="s">
        <v>484</v>
      </c>
      <c r="F6" s="6" t="s">
        <v>485</v>
      </c>
      <c r="G6" s="6" t="s">
        <v>485</v>
      </c>
      <c r="H6" s="6" t="s">
        <v>485</v>
      </c>
      <c r="I6" s="6" t="s">
        <v>485</v>
      </c>
      <c r="J6" s="6" t="s">
        <v>485</v>
      </c>
      <c r="K6" s="6" t="s">
        <v>484</v>
      </c>
      <c r="L6" s="6" t="s">
        <v>485</v>
      </c>
      <c r="M6" s="6" t="s">
        <v>485</v>
      </c>
      <c r="N6" s="6" t="s">
        <v>484</v>
      </c>
      <c r="O6" s="6" t="s">
        <v>484</v>
      </c>
      <c r="P6" s="6" t="s">
        <v>484</v>
      </c>
      <c r="Q6" s="6" t="s">
        <v>484</v>
      </c>
      <c r="R6" s="6" t="s">
        <v>485</v>
      </c>
      <c r="S6" s="6" t="s">
        <v>485</v>
      </c>
      <c r="T6" s="6" t="s">
        <v>484</v>
      </c>
      <c r="U6" s="6" t="s">
        <v>484</v>
      </c>
      <c r="V6" s="6" t="s">
        <v>484</v>
      </c>
      <c r="W6" s="6" t="s">
        <v>484</v>
      </c>
      <c r="X6" s="6" t="s">
        <v>485</v>
      </c>
      <c r="Y6" s="6" t="s">
        <v>485</v>
      </c>
      <c r="Z6" s="6" t="s">
        <v>484</v>
      </c>
      <c r="AA6" s="6" t="s">
        <v>484</v>
      </c>
      <c r="AB6" s="6" t="s">
        <v>484</v>
      </c>
      <c r="AC6" s="6" t="s">
        <v>484</v>
      </c>
      <c r="AD6" s="6" t="s">
        <v>485</v>
      </c>
      <c r="AE6" s="6" t="s">
        <v>485</v>
      </c>
      <c r="AF6" s="6" t="s">
        <v>484</v>
      </c>
      <c r="AG6" s="6" t="s">
        <v>485</v>
      </c>
      <c r="AH6" s="27">
        <v>30</v>
      </c>
      <c r="AI6" s="25">
        <f t="shared" ref="AI6:AI34" si="2">COUNTIF(D6:AG6,$AO$7)</f>
        <v>16</v>
      </c>
      <c r="AJ6">
        <f t="shared" ref="AJ6:AJ34" si="3">COUNTIF(D6:AG6,$AO$8)</f>
        <v>14</v>
      </c>
      <c r="AK6">
        <f t="shared" ref="AK6:AK34" si="4">COUNTIF(D6:AG6,$AO$9)</f>
        <v>0</v>
      </c>
      <c r="AL6">
        <f>SUM(AI6,AJ6,AK6)</f>
        <v>30</v>
      </c>
    </row>
    <row r="7" spans="1:41" x14ac:dyDescent="0.25">
      <c r="A7">
        <v>3</v>
      </c>
      <c r="B7" s="6" t="s">
        <v>467</v>
      </c>
      <c r="C7" s="6" t="s">
        <v>480</v>
      </c>
      <c r="D7" s="6" t="s">
        <v>484</v>
      </c>
      <c r="E7" s="6" t="s">
        <v>487</v>
      </c>
      <c r="F7" s="6" t="s">
        <v>486</v>
      </c>
      <c r="G7" s="6" t="s">
        <v>484</v>
      </c>
      <c r="H7" s="6" t="s">
        <v>484</v>
      </c>
      <c r="I7" s="6" t="s">
        <v>484</v>
      </c>
      <c r="J7" s="6" t="s">
        <v>484</v>
      </c>
      <c r="K7" s="6" t="s">
        <v>485</v>
      </c>
      <c r="L7" s="6" t="s">
        <v>486</v>
      </c>
      <c r="M7" s="6" t="s">
        <v>486</v>
      </c>
      <c r="N7" s="6" t="s">
        <v>485</v>
      </c>
      <c r="O7" s="6" t="s">
        <v>485</v>
      </c>
      <c r="P7" s="6" t="s">
        <v>485</v>
      </c>
      <c r="Q7" s="6" t="s">
        <v>485</v>
      </c>
      <c r="R7" s="6" t="s">
        <v>485</v>
      </c>
      <c r="S7" s="6" t="s">
        <v>485</v>
      </c>
      <c r="T7" s="6" t="s">
        <v>485</v>
      </c>
      <c r="U7" s="6" t="s">
        <v>484</v>
      </c>
      <c r="V7" s="6" t="s">
        <v>485</v>
      </c>
      <c r="W7" s="6" t="s">
        <v>485</v>
      </c>
      <c r="X7" s="6" t="s">
        <v>485</v>
      </c>
      <c r="Y7" s="6" t="s">
        <v>485</v>
      </c>
      <c r="Z7" s="6" t="s">
        <v>484</v>
      </c>
      <c r="AA7" s="6" t="s">
        <v>485</v>
      </c>
      <c r="AB7" s="6" t="s">
        <v>484</v>
      </c>
      <c r="AC7" s="6" t="s">
        <v>485</v>
      </c>
      <c r="AD7" s="6" t="s">
        <v>485</v>
      </c>
      <c r="AE7" s="6" t="s">
        <v>484</v>
      </c>
      <c r="AF7" s="6" t="s">
        <v>485</v>
      </c>
      <c r="AG7" s="6" t="s">
        <v>484</v>
      </c>
      <c r="AH7" s="27">
        <v>30</v>
      </c>
      <c r="AI7" s="25">
        <f t="shared" si="2"/>
        <v>10</v>
      </c>
      <c r="AJ7">
        <f t="shared" si="3"/>
        <v>16</v>
      </c>
      <c r="AK7">
        <f t="shared" si="4"/>
        <v>3</v>
      </c>
      <c r="AL7">
        <f t="shared" ref="AL7:AL34" si="5">SUM(AI7,AJ7,AK7)</f>
        <v>29</v>
      </c>
      <c r="AO7" t="s">
        <v>484</v>
      </c>
    </row>
    <row r="8" spans="1:41" x14ac:dyDescent="0.25">
      <c r="A8">
        <v>4</v>
      </c>
      <c r="B8" s="6" t="s">
        <v>468</v>
      </c>
      <c r="C8" s="6" t="s">
        <v>480</v>
      </c>
      <c r="D8" s="6" t="s">
        <v>485</v>
      </c>
      <c r="E8" s="6" t="s">
        <v>485</v>
      </c>
      <c r="F8" s="6" t="s">
        <v>484</v>
      </c>
      <c r="G8" s="6" t="s">
        <v>484</v>
      </c>
      <c r="H8" s="6" t="s">
        <v>484</v>
      </c>
      <c r="I8" s="6" t="s">
        <v>484</v>
      </c>
      <c r="J8" s="6" t="s">
        <v>484</v>
      </c>
      <c r="K8" s="6" t="s">
        <v>485</v>
      </c>
      <c r="L8" s="6" t="s">
        <v>486</v>
      </c>
      <c r="M8" s="6" t="s">
        <v>484</v>
      </c>
      <c r="N8" s="6" t="s">
        <v>484</v>
      </c>
      <c r="O8" s="6" t="s">
        <v>484</v>
      </c>
      <c r="P8" s="6" t="s">
        <v>486</v>
      </c>
      <c r="Q8" s="6" t="s">
        <v>484</v>
      </c>
      <c r="R8" s="6" t="s">
        <v>484</v>
      </c>
      <c r="S8" s="6" t="s">
        <v>484</v>
      </c>
      <c r="T8" s="6" t="s">
        <v>484</v>
      </c>
      <c r="U8" s="6" t="s">
        <v>485</v>
      </c>
      <c r="V8" s="6" t="s">
        <v>486</v>
      </c>
      <c r="W8" s="6" t="s">
        <v>486</v>
      </c>
      <c r="X8" s="6" t="s">
        <v>485</v>
      </c>
      <c r="Y8" s="6" t="s">
        <v>485</v>
      </c>
      <c r="Z8" s="6" t="s">
        <v>484</v>
      </c>
      <c r="AA8" s="6" t="s">
        <v>485</v>
      </c>
      <c r="AB8" s="6" t="s">
        <v>485</v>
      </c>
      <c r="AC8" s="6" t="s">
        <v>484</v>
      </c>
      <c r="AD8" s="6" t="s">
        <v>484</v>
      </c>
      <c r="AE8" s="6" t="s">
        <v>484</v>
      </c>
      <c r="AF8" s="6" t="s">
        <v>484</v>
      </c>
      <c r="AG8" s="6" t="s">
        <v>485</v>
      </c>
      <c r="AH8" s="27">
        <v>30</v>
      </c>
      <c r="AI8" s="25">
        <f t="shared" si="2"/>
        <v>17</v>
      </c>
      <c r="AJ8">
        <f t="shared" si="3"/>
        <v>9</v>
      </c>
      <c r="AK8">
        <f t="shared" si="4"/>
        <v>4</v>
      </c>
      <c r="AL8">
        <f t="shared" si="5"/>
        <v>30</v>
      </c>
      <c r="AO8" t="s">
        <v>485</v>
      </c>
    </row>
    <row r="9" spans="1:41" x14ac:dyDescent="0.25">
      <c r="A9">
        <v>5</v>
      </c>
      <c r="B9" s="6" t="s">
        <v>469</v>
      </c>
      <c r="C9" s="6" t="s">
        <v>480</v>
      </c>
      <c r="D9" s="6" t="s">
        <v>484</v>
      </c>
      <c r="E9" s="6" t="s">
        <v>484</v>
      </c>
      <c r="F9" s="6" t="s">
        <v>484</v>
      </c>
      <c r="G9" s="6" t="s">
        <v>486</v>
      </c>
      <c r="H9" s="6" t="s">
        <v>486</v>
      </c>
      <c r="I9" s="6" t="s">
        <v>486</v>
      </c>
      <c r="J9" s="6" t="s">
        <v>486</v>
      </c>
      <c r="K9" s="6" t="s">
        <v>485</v>
      </c>
      <c r="L9" s="6" t="s">
        <v>484</v>
      </c>
      <c r="M9" s="6" t="s">
        <v>485</v>
      </c>
      <c r="N9" s="6" t="s">
        <v>485</v>
      </c>
      <c r="O9" s="6" t="s">
        <v>487</v>
      </c>
      <c r="P9" s="6" t="s">
        <v>484</v>
      </c>
      <c r="Q9" s="6" t="s">
        <v>484</v>
      </c>
      <c r="R9" s="6" t="s">
        <v>484</v>
      </c>
      <c r="S9" s="6" t="s">
        <v>484</v>
      </c>
      <c r="T9" s="6" t="s">
        <v>484</v>
      </c>
      <c r="U9" s="6" t="s">
        <v>485</v>
      </c>
      <c r="V9" s="6" t="s">
        <v>484</v>
      </c>
      <c r="W9" s="6" t="s">
        <v>484</v>
      </c>
      <c r="X9" s="6" t="s">
        <v>484</v>
      </c>
      <c r="Y9" s="6" t="s">
        <v>484</v>
      </c>
      <c r="Z9" s="6" t="s">
        <v>485</v>
      </c>
      <c r="AA9" s="6" t="s">
        <v>486</v>
      </c>
      <c r="AB9" s="6" t="s">
        <v>486</v>
      </c>
      <c r="AC9" s="6" t="s">
        <v>485</v>
      </c>
      <c r="AD9" s="6" t="s">
        <v>485</v>
      </c>
      <c r="AE9" s="6" t="s">
        <v>485</v>
      </c>
      <c r="AF9" s="6" t="s">
        <v>485</v>
      </c>
      <c r="AG9" s="6" t="s">
        <v>485</v>
      </c>
      <c r="AH9" s="27">
        <v>30</v>
      </c>
      <c r="AI9" s="25">
        <f t="shared" si="2"/>
        <v>13</v>
      </c>
      <c r="AJ9">
        <f t="shared" si="3"/>
        <v>10</v>
      </c>
      <c r="AK9">
        <f t="shared" si="4"/>
        <v>6</v>
      </c>
      <c r="AL9">
        <f t="shared" si="5"/>
        <v>29</v>
      </c>
      <c r="AO9" t="s">
        <v>486</v>
      </c>
    </row>
    <row r="10" spans="1:41" x14ac:dyDescent="0.25">
      <c r="A10">
        <v>6</v>
      </c>
      <c r="B10" s="6" t="s">
        <v>470</v>
      </c>
      <c r="C10" s="6" t="s">
        <v>481</v>
      </c>
      <c r="D10" s="6" t="s">
        <v>485</v>
      </c>
      <c r="E10" s="6" t="s">
        <v>487</v>
      </c>
      <c r="F10" s="6" t="s">
        <v>484</v>
      </c>
      <c r="G10" s="6" t="s">
        <v>485</v>
      </c>
      <c r="H10" s="6" t="s">
        <v>485</v>
      </c>
      <c r="I10" s="6" t="s">
        <v>485</v>
      </c>
      <c r="J10" s="6" t="s">
        <v>485</v>
      </c>
      <c r="K10" s="6" t="s">
        <v>485</v>
      </c>
      <c r="L10" s="6" t="s">
        <v>485</v>
      </c>
      <c r="M10" s="6" t="s">
        <v>484</v>
      </c>
      <c r="N10" s="6" t="s">
        <v>484</v>
      </c>
      <c r="O10" s="6" t="s">
        <v>485</v>
      </c>
      <c r="P10" s="6" t="s">
        <v>484</v>
      </c>
      <c r="Q10" s="6" t="s">
        <v>486</v>
      </c>
      <c r="R10" s="6" t="s">
        <v>486</v>
      </c>
      <c r="S10" s="6" t="s">
        <v>486</v>
      </c>
      <c r="T10" s="6" t="s">
        <v>486</v>
      </c>
      <c r="U10" s="6" t="s">
        <v>485</v>
      </c>
      <c r="V10" s="6" t="s">
        <v>485</v>
      </c>
      <c r="W10" s="6" t="s">
        <v>485</v>
      </c>
      <c r="X10" s="6" t="s">
        <v>484</v>
      </c>
      <c r="Y10" s="6" t="s">
        <v>484</v>
      </c>
      <c r="Z10" s="6" t="s">
        <v>485</v>
      </c>
      <c r="AA10" s="6" t="s">
        <v>486</v>
      </c>
      <c r="AB10" s="6" t="s">
        <v>484</v>
      </c>
      <c r="AC10" s="6" t="s">
        <v>484</v>
      </c>
      <c r="AD10" s="6" t="s">
        <v>484</v>
      </c>
      <c r="AE10" s="6" t="s">
        <v>486</v>
      </c>
      <c r="AF10" s="6" t="s">
        <v>484</v>
      </c>
      <c r="AG10" s="6" t="s">
        <v>486</v>
      </c>
      <c r="AH10" s="27">
        <v>30</v>
      </c>
      <c r="AI10" s="25">
        <f t="shared" si="2"/>
        <v>10</v>
      </c>
      <c r="AJ10">
        <f t="shared" si="3"/>
        <v>12</v>
      </c>
      <c r="AK10">
        <f t="shared" si="4"/>
        <v>7</v>
      </c>
      <c r="AL10">
        <f t="shared" si="5"/>
        <v>29</v>
      </c>
    </row>
    <row r="11" spans="1:41" x14ac:dyDescent="0.25">
      <c r="A11">
        <v>7</v>
      </c>
      <c r="B11" s="6" t="s">
        <v>471</v>
      </c>
      <c r="C11" s="6" t="s">
        <v>481</v>
      </c>
      <c r="D11" s="6" t="s">
        <v>484</v>
      </c>
      <c r="E11" s="6" t="s">
        <v>485</v>
      </c>
      <c r="F11" s="6" t="s">
        <v>485</v>
      </c>
      <c r="G11" s="6" t="s">
        <v>485</v>
      </c>
      <c r="H11" s="6" t="s">
        <v>485</v>
      </c>
      <c r="I11" s="6" t="s">
        <v>485</v>
      </c>
      <c r="J11" s="6" t="s">
        <v>485</v>
      </c>
      <c r="K11" s="6" t="s">
        <v>484</v>
      </c>
      <c r="L11" s="6" t="s">
        <v>486</v>
      </c>
      <c r="M11" s="6" t="s">
        <v>485</v>
      </c>
      <c r="N11" s="6" t="s">
        <v>484</v>
      </c>
      <c r="O11" s="6" t="s">
        <v>484</v>
      </c>
      <c r="P11" s="6" t="s">
        <v>484</v>
      </c>
      <c r="Q11" s="6" t="s">
        <v>485</v>
      </c>
      <c r="R11" s="6" t="s">
        <v>485</v>
      </c>
      <c r="S11" s="6" t="s">
        <v>485</v>
      </c>
      <c r="T11" s="6" t="s">
        <v>485</v>
      </c>
      <c r="U11" s="6" t="s">
        <v>485</v>
      </c>
      <c r="V11" s="6" t="s">
        <v>484</v>
      </c>
      <c r="W11" s="6" t="s">
        <v>484</v>
      </c>
      <c r="X11" s="6" t="s">
        <v>486</v>
      </c>
      <c r="Y11" s="6" t="s">
        <v>486</v>
      </c>
      <c r="Z11" s="6" t="s">
        <v>485</v>
      </c>
      <c r="AA11" s="6" t="s">
        <v>484</v>
      </c>
      <c r="AB11" s="6" t="s">
        <v>485</v>
      </c>
      <c r="AC11" s="6" t="s">
        <v>485</v>
      </c>
      <c r="AD11" s="6" t="s">
        <v>487</v>
      </c>
      <c r="AE11" s="6" t="s">
        <v>484</v>
      </c>
      <c r="AF11" s="6" t="s">
        <v>484</v>
      </c>
      <c r="AG11" s="6" t="s">
        <v>486</v>
      </c>
      <c r="AH11" s="27">
        <v>30</v>
      </c>
      <c r="AI11" s="25">
        <f t="shared" si="2"/>
        <v>10</v>
      </c>
      <c r="AJ11">
        <f t="shared" si="3"/>
        <v>15</v>
      </c>
      <c r="AK11">
        <f t="shared" si="4"/>
        <v>4</v>
      </c>
      <c r="AL11">
        <f t="shared" si="5"/>
        <v>29</v>
      </c>
    </row>
    <row r="12" spans="1:41" x14ac:dyDescent="0.25">
      <c r="A12">
        <v>8</v>
      </c>
      <c r="B12" s="6" t="s">
        <v>472</v>
      </c>
      <c r="C12" s="6" t="s">
        <v>481</v>
      </c>
      <c r="D12" s="6" t="s">
        <v>484</v>
      </c>
      <c r="E12" s="6" t="s">
        <v>484</v>
      </c>
      <c r="F12" s="6" t="s">
        <v>486</v>
      </c>
      <c r="G12" s="6" t="s">
        <v>484</v>
      </c>
      <c r="H12" s="6" t="s">
        <v>484</v>
      </c>
      <c r="I12" s="6" t="s">
        <v>484</v>
      </c>
      <c r="J12" s="6" t="s">
        <v>484</v>
      </c>
      <c r="K12" s="6" t="s">
        <v>484</v>
      </c>
      <c r="L12" s="6" t="s">
        <v>484</v>
      </c>
      <c r="M12" s="6" t="s">
        <v>486</v>
      </c>
      <c r="N12" s="6" t="s">
        <v>484</v>
      </c>
      <c r="O12" s="6" t="s">
        <v>487</v>
      </c>
      <c r="P12" s="6" t="s">
        <v>485</v>
      </c>
      <c r="Q12" s="6" t="s">
        <v>485</v>
      </c>
      <c r="R12" s="6" t="s">
        <v>485</v>
      </c>
      <c r="S12" s="6" t="s">
        <v>485</v>
      </c>
      <c r="T12" s="6" t="s">
        <v>485</v>
      </c>
      <c r="U12" s="6" t="s">
        <v>484</v>
      </c>
      <c r="V12" s="6" t="s">
        <v>484</v>
      </c>
      <c r="W12" s="6" t="s">
        <v>485</v>
      </c>
      <c r="X12" s="6" t="s">
        <v>485</v>
      </c>
      <c r="Y12" s="6" t="s">
        <v>485</v>
      </c>
      <c r="Z12" s="6" t="s">
        <v>485</v>
      </c>
      <c r="AA12" s="6" t="s">
        <v>485</v>
      </c>
      <c r="AB12" s="6" t="s">
        <v>484</v>
      </c>
      <c r="AC12" s="6" t="s">
        <v>484</v>
      </c>
      <c r="AD12" s="6" t="s">
        <v>485</v>
      </c>
      <c r="AE12" s="6" t="s">
        <v>484</v>
      </c>
      <c r="AF12" s="6" t="s">
        <v>486</v>
      </c>
      <c r="AG12" s="6" t="s">
        <v>484</v>
      </c>
      <c r="AH12" s="27">
        <v>30</v>
      </c>
      <c r="AI12" s="25">
        <f t="shared" si="2"/>
        <v>15</v>
      </c>
      <c r="AJ12">
        <f t="shared" si="3"/>
        <v>11</v>
      </c>
      <c r="AK12">
        <f t="shared" si="4"/>
        <v>3</v>
      </c>
      <c r="AL12">
        <f t="shared" si="5"/>
        <v>29</v>
      </c>
    </row>
    <row r="13" spans="1:41" x14ac:dyDescent="0.25">
      <c r="A13">
        <v>9</v>
      </c>
      <c r="B13" s="6" t="s">
        <v>473</v>
      </c>
      <c r="C13" s="6" t="s">
        <v>481</v>
      </c>
      <c r="D13" s="6" t="s">
        <v>484</v>
      </c>
      <c r="E13" s="6" t="s">
        <v>487</v>
      </c>
      <c r="F13" s="6" t="s">
        <v>484</v>
      </c>
      <c r="G13" s="6" t="s">
        <v>484</v>
      </c>
      <c r="H13" s="6" t="s">
        <v>484</v>
      </c>
      <c r="I13" s="6" t="s">
        <v>484</v>
      </c>
      <c r="J13" s="6" t="s">
        <v>484</v>
      </c>
      <c r="K13" s="6" t="s">
        <v>484</v>
      </c>
      <c r="L13" s="6" t="s">
        <v>485</v>
      </c>
      <c r="M13" s="6" t="s">
        <v>484</v>
      </c>
      <c r="N13" s="6" t="s">
        <v>485</v>
      </c>
      <c r="O13" s="6" t="s">
        <v>485</v>
      </c>
      <c r="P13" s="6" t="s">
        <v>486</v>
      </c>
      <c r="Q13" s="6" t="s">
        <v>484</v>
      </c>
      <c r="R13" s="6" t="s">
        <v>484</v>
      </c>
      <c r="S13" s="6" t="s">
        <v>484</v>
      </c>
      <c r="T13" s="6" t="s">
        <v>484</v>
      </c>
      <c r="U13" s="6" t="s">
        <v>484</v>
      </c>
      <c r="V13" s="6" t="s">
        <v>486</v>
      </c>
      <c r="W13" s="6" t="s">
        <v>486</v>
      </c>
      <c r="X13" s="6" t="s">
        <v>485</v>
      </c>
      <c r="Y13" s="6" t="s">
        <v>485</v>
      </c>
      <c r="Z13" s="6" t="s">
        <v>484</v>
      </c>
      <c r="AA13" s="6" t="s">
        <v>486</v>
      </c>
      <c r="AB13" s="6" t="s">
        <v>485</v>
      </c>
      <c r="AC13" s="6" t="s">
        <v>484</v>
      </c>
      <c r="AD13" s="6" t="s">
        <v>484</v>
      </c>
      <c r="AE13" s="6" t="s">
        <v>484</v>
      </c>
      <c r="AF13" s="6" t="s">
        <v>485</v>
      </c>
      <c r="AG13" s="6" t="s">
        <v>485</v>
      </c>
      <c r="AH13" s="27">
        <v>30</v>
      </c>
      <c r="AI13" s="25">
        <f t="shared" si="2"/>
        <v>17</v>
      </c>
      <c r="AJ13">
        <f t="shared" si="3"/>
        <v>8</v>
      </c>
      <c r="AK13">
        <f t="shared" si="4"/>
        <v>4</v>
      </c>
      <c r="AL13">
        <f t="shared" si="5"/>
        <v>29</v>
      </c>
    </row>
    <row r="14" spans="1:41" x14ac:dyDescent="0.25">
      <c r="A14">
        <v>10</v>
      </c>
      <c r="B14" s="6" t="s">
        <v>474</v>
      </c>
      <c r="C14" s="6" t="s">
        <v>481</v>
      </c>
      <c r="D14" s="6" t="s">
        <v>485</v>
      </c>
      <c r="E14" s="6" t="s">
        <v>485</v>
      </c>
      <c r="F14" s="6" t="s">
        <v>484</v>
      </c>
      <c r="G14" s="6" t="s">
        <v>486</v>
      </c>
      <c r="H14" s="6" t="s">
        <v>486</v>
      </c>
      <c r="I14" s="6" t="s">
        <v>486</v>
      </c>
      <c r="J14" s="6" t="s">
        <v>486</v>
      </c>
      <c r="K14" s="6" t="s">
        <v>484</v>
      </c>
      <c r="L14" s="6" t="s">
        <v>484</v>
      </c>
      <c r="M14" s="6" t="s">
        <v>485</v>
      </c>
      <c r="N14" s="6" t="s">
        <v>484</v>
      </c>
      <c r="O14" s="6" t="s">
        <v>484</v>
      </c>
      <c r="P14" s="6" t="s">
        <v>484</v>
      </c>
      <c r="Q14" s="6" t="s">
        <v>484</v>
      </c>
      <c r="R14" s="6" t="s">
        <v>484</v>
      </c>
      <c r="S14" s="6" t="s">
        <v>484</v>
      </c>
      <c r="T14" s="6" t="s">
        <v>484</v>
      </c>
      <c r="U14" s="6" t="s">
        <v>484</v>
      </c>
      <c r="V14" s="6" t="s">
        <v>485</v>
      </c>
      <c r="W14" s="6" t="s">
        <v>484</v>
      </c>
      <c r="X14" s="6" t="s">
        <v>484</v>
      </c>
      <c r="Y14" s="6" t="s">
        <v>484</v>
      </c>
      <c r="Z14" s="6" t="s">
        <v>484</v>
      </c>
      <c r="AA14" s="6" t="s">
        <v>484</v>
      </c>
      <c r="AB14" s="6" t="s">
        <v>486</v>
      </c>
      <c r="AC14" s="6" t="s">
        <v>484</v>
      </c>
      <c r="AD14" s="6" t="s">
        <v>487</v>
      </c>
      <c r="AE14" s="6" t="s">
        <v>485</v>
      </c>
      <c r="AF14" s="6" t="s">
        <v>485</v>
      </c>
      <c r="AG14" s="6" t="s">
        <v>486</v>
      </c>
      <c r="AH14" s="27">
        <v>30</v>
      </c>
      <c r="AI14" s="25">
        <f t="shared" si="2"/>
        <v>17</v>
      </c>
      <c r="AJ14">
        <f t="shared" si="3"/>
        <v>6</v>
      </c>
      <c r="AK14">
        <f t="shared" si="4"/>
        <v>6</v>
      </c>
      <c r="AL14">
        <f t="shared" si="5"/>
        <v>29</v>
      </c>
    </row>
    <row r="15" spans="1:41" x14ac:dyDescent="0.25">
      <c r="A15">
        <v>11</v>
      </c>
      <c r="B15" s="6" t="s">
        <v>475</v>
      </c>
      <c r="C15" s="6" t="s">
        <v>481</v>
      </c>
      <c r="D15" s="6" t="s">
        <v>484</v>
      </c>
      <c r="E15" s="6" t="s">
        <v>484</v>
      </c>
      <c r="F15" s="6" t="s">
        <v>484</v>
      </c>
      <c r="G15" s="6" t="s">
        <v>485</v>
      </c>
      <c r="H15" s="6" t="s">
        <v>485</v>
      </c>
      <c r="I15" s="6" t="s">
        <v>485</v>
      </c>
      <c r="J15" s="6" t="s">
        <v>485</v>
      </c>
      <c r="K15" s="6" t="s">
        <v>484</v>
      </c>
      <c r="L15" s="6" t="s">
        <v>485</v>
      </c>
      <c r="M15" s="6" t="s">
        <v>484</v>
      </c>
      <c r="N15" s="6" t="s">
        <v>485</v>
      </c>
      <c r="O15" s="6" t="s">
        <v>487</v>
      </c>
      <c r="P15" s="6" t="s">
        <v>484</v>
      </c>
      <c r="Q15" s="6" t="s">
        <v>486</v>
      </c>
      <c r="R15" s="6" t="s">
        <v>486</v>
      </c>
      <c r="S15" s="6" t="s">
        <v>486</v>
      </c>
      <c r="T15" s="6" t="s">
        <v>486</v>
      </c>
      <c r="U15" s="6" t="s">
        <v>484</v>
      </c>
      <c r="V15" s="6" t="s">
        <v>485</v>
      </c>
      <c r="W15" s="6" t="s">
        <v>485</v>
      </c>
      <c r="X15" s="6" t="s">
        <v>484</v>
      </c>
      <c r="Y15" s="6" t="s">
        <v>484</v>
      </c>
      <c r="Z15" s="6" t="s">
        <v>484</v>
      </c>
      <c r="AA15" s="6" t="s">
        <v>485</v>
      </c>
      <c r="AB15" s="6" t="s">
        <v>484</v>
      </c>
      <c r="AC15" s="6" t="s">
        <v>485</v>
      </c>
      <c r="AD15" s="6" t="s">
        <v>485</v>
      </c>
      <c r="AE15" s="6" t="s">
        <v>486</v>
      </c>
      <c r="AF15" s="6" t="s">
        <v>484</v>
      </c>
      <c r="AG15" s="6" t="s">
        <v>484</v>
      </c>
      <c r="AH15" s="27">
        <v>30</v>
      </c>
      <c r="AI15" s="25">
        <f t="shared" si="2"/>
        <v>13</v>
      </c>
      <c r="AJ15">
        <f t="shared" si="3"/>
        <v>11</v>
      </c>
      <c r="AK15">
        <f t="shared" si="4"/>
        <v>5</v>
      </c>
      <c r="AL15">
        <f t="shared" si="5"/>
        <v>29</v>
      </c>
    </row>
    <row r="16" spans="1:41" x14ac:dyDescent="0.25">
      <c r="A16">
        <v>12</v>
      </c>
      <c r="B16" s="6" t="s">
        <v>476</v>
      </c>
      <c r="C16" s="6" t="s">
        <v>481</v>
      </c>
      <c r="D16" s="6" t="s">
        <v>485</v>
      </c>
      <c r="E16" s="6" t="s">
        <v>487</v>
      </c>
      <c r="F16" s="6" t="s">
        <v>485</v>
      </c>
      <c r="G16" s="6" t="s">
        <v>485</v>
      </c>
      <c r="H16" s="6" t="s">
        <v>485</v>
      </c>
      <c r="I16" s="6" t="s">
        <v>485</v>
      </c>
      <c r="J16" s="6" t="s">
        <v>485</v>
      </c>
      <c r="K16" s="6" t="s">
        <v>484</v>
      </c>
      <c r="L16" s="6" t="s">
        <v>486</v>
      </c>
      <c r="M16" s="6" t="s">
        <v>485</v>
      </c>
      <c r="N16" s="6" t="s">
        <v>485</v>
      </c>
      <c r="O16" s="6" t="s">
        <v>485</v>
      </c>
      <c r="P16" s="6" t="s">
        <v>484</v>
      </c>
      <c r="Q16" s="6" t="s">
        <v>486</v>
      </c>
      <c r="R16" s="6" t="s">
        <v>486</v>
      </c>
      <c r="S16" s="6" t="s">
        <v>486</v>
      </c>
      <c r="T16" s="6" t="s">
        <v>486</v>
      </c>
      <c r="U16" s="6" t="s">
        <v>484</v>
      </c>
      <c r="V16" s="6" t="s">
        <v>484</v>
      </c>
      <c r="W16" s="6" t="s">
        <v>485</v>
      </c>
      <c r="X16" s="6" t="s">
        <v>486</v>
      </c>
      <c r="Y16" s="6" t="s">
        <v>486</v>
      </c>
      <c r="Z16" s="6" t="s">
        <v>484</v>
      </c>
      <c r="AA16" s="6" t="s">
        <v>484</v>
      </c>
      <c r="AB16" s="6" t="s">
        <v>485</v>
      </c>
      <c r="AC16" s="6" t="s">
        <v>484</v>
      </c>
      <c r="AD16" s="6" t="s">
        <v>484</v>
      </c>
      <c r="AE16" s="6" t="s">
        <v>484</v>
      </c>
      <c r="AF16" s="6" t="s">
        <v>484</v>
      </c>
      <c r="AG16" s="6" t="s">
        <v>485</v>
      </c>
      <c r="AH16" s="27">
        <v>30</v>
      </c>
      <c r="AI16" s="25">
        <f t="shared" si="2"/>
        <v>10</v>
      </c>
      <c r="AJ16">
        <f t="shared" si="3"/>
        <v>12</v>
      </c>
      <c r="AK16">
        <f t="shared" si="4"/>
        <v>7</v>
      </c>
      <c r="AL16">
        <f t="shared" si="5"/>
        <v>29</v>
      </c>
    </row>
    <row r="17" spans="1:38" x14ac:dyDescent="0.25">
      <c r="A17">
        <v>13</v>
      </c>
      <c r="B17" s="6" t="s">
        <v>477</v>
      </c>
      <c r="C17" s="6" t="s">
        <v>481</v>
      </c>
      <c r="D17" s="6" t="s">
        <v>484</v>
      </c>
      <c r="E17" s="6" t="s">
        <v>485</v>
      </c>
      <c r="F17" s="6" t="s">
        <v>486</v>
      </c>
      <c r="G17" s="6" t="s">
        <v>484</v>
      </c>
      <c r="H17" s="6" t="s">
        <v>484</v>
      </c>
      <c r="I17" s="6" t="s">
        <v>484</v>
      </c>
      <c r="J17" s="6" t="s">
        <v>484</v>
      </c>
      <c r="K17" s="6" t="s">
        <v>485</v>
      </c>
      <c r="L17" s="6" t="s">
        <v>484</v>
      </c>
      <c r="M17" s="6" t="s">
        <v>486</v>
      </c>
      <c r="N17" s="6" t="s">
        <v>484</v>
      </c>
      <c r="O17" s="6" t="s">
        <v>484</v>
      </c>
      <c r="P17" s="6" t="s">
        <v>484</v>
      </c>
      <c r="Q17" s="6" t="s">
        <v>485</v>
      </c>
      <c r="R17" s="6" t="s">
        <v>485</v>
      </c>
      <c r="S17" s="6" t="s">
        <v>485</v>
      </c>
      <c r="T17" s="6" t="s">
        <v>485</v>
      </c>
      <c r="U17" s="6" t="s">
        <v>484</v>
      </c>
      <c r="V17" s="6" t="s">
        <v>485</v>
      </c>
      <c r="W17" s="6" t="s">
        <v>484</v>
      </c>
      <c r="X17" s="6" t="s">
        <v>485</v>
      </c>
      <c r="Y17" s="6" t="s">
        <v>485</v>
      </c>
      <c r="Z17" s="6" t="s">
        <v>484</v>
      </c>
      <c r="AA17" s="6" t="s">
        <v>485</v>
      </c>
      <c r="AB17" s="6" t="s">
        <v>484</v>
      </c>
      <c r="AC17" s="6" t="s">
        <v>485</v>
      </c>
      <c r="AD17" s="6" t="s">
        <v>487</v>
      </c>
      <c r="AE17" s="6" t="s">
        <v>484</v>
      </c>
      <c r="AF17" s="6" t="s">
        <v>486</v>
      </c>
      <c r="AG17" s="6" t="s">
        <v>484</v>
      </c>
      <c r="AH17" s="27">
        <v>30</v>
      </c>
      <c r="AI17" s="25">
        <f t="shared" si="2"/>
        <v>15</v>
      </c>
      <c r="AJ17">
        <f t="shared" si="3"/>
        <v>11</v>
      </c>
      <c r="AK17">
        <f t="shared" si="4"/>
        <v>3</v>
      </c>
      <c r="AL17">
        <f t="shared" si="5"/>
        <v>29</v>
      </c>
    </row>
    <row r="18" spans="1:38" x14ac:dyDescent="0.25">
      <c r="A18">
        <v>14</v>
      </c>
      <c r="B18" s="6" t="s">
        <v>478</v>
      </c>
      <c r="C18" s="6" t="s">
        <v>481</v>
      </c>
      <c r="D18" s="6" t="s">
        <v>484</v>
      </c>
      <c r="E18" s="6" t="s">
        <v>484</v>
      </c>
      <c r="F18" s="6" t="s">
        <v>484</v>
      </c>
      <c r="G18" s="6" t="s">
        <v>484</v>
      </c>
      <c r="H18" s="6" t="s">
        <v>484</v>
      </c>
      <c r="I18" s="6" t="s">
        <v>484</v>
      </c>
      <c r="J18" s="6" t="s">
        <v>484</v>
      </c>
      <c r="K18" s="6" t="s">
        <v>485</v>
      </c>
      <c r="L18" s="6" t="s">
        <v>485</v>
      </c>
      <c r="M18" s="6" t="s">
        <v>484</v>
      </c>
      <c r="N18" s="6" t="s">
        <v>485</v>
      </c>
      <c r="O18" s="6" t="s">
        <v>487</v>
      </c>
      <c r="P18" s="6" t="s">
        <v>485</v>
      </c>
      <c r="Q18" s="6" t="s">
        <v>485</v>
      </c>
      <c r="R18" s="6" t="s">
        <v>485</v>
      </c>
      <c r="S18" s="6" t="s">
        <v>485</v>
      </c>
      <c r="T18" s="6" t="s">
        <v>485</v>
      </c>
      <c r="U18" s="6" t="s">
        <v>484</v>
      </c>
      <c r="V18" s="6" t="s">
        <v>486</v>
      </c>
      <c r="W18" s="6" t="s">
        <v>485</v>
      </c>
      <c r="X18" s="6" t="s">
        <v>485</v>
      </c>
      <c r="Y18" s="6" t="s">
        <v>485</v>
      </c>
      <c r="Z18" s="6" t="s">
        <v>484</v>
      </c>
      <c r="AA18" s="6" t="s">
        <v>486</v>
      </c>
      <c r="AB18" s="6" t="s">
        <v>485</v>
      </c>
      <c r="AC18" s="6" t="s">
        <v>485</v>
      </c>
      <c r="AD18" s="6" t="s">
        <v>485</v>
      </c>
      <c r="AE18" s="6" t="s">
        <v>484</v>
      </c>
      <c r="AF18" s="6" t="s">
        <v>486</v>
      </c>
      <c r="AG18" s="6" t="s">
        <v>485</v>
      </c>
      <c r="AH18" s="27">
        <v>30</v>
      </c>
      <c r="AI18" s="25">
        <f t="shared" si="2"/>
        <v>11</v>
      </c>
      <c r="AJ18">
        <f t="shared" si="3"/>
        <v>15</v>
      </c>
      <c r="AK18">
        <f t="shared" si="4"/>
        <v>3</v>
      </c>
      <c r="AL18">
        <f t="shared" si="5"/>
        <v>29</v>
      </c>
    </row>
    <row r="19" spans="1:38" x14ac:dyDescent="0.25">
      <c r="A19">
        <v>15</v>
      </c>
      <c r="B19" s="6" t="s">
        <v>479</v>
      </c>
      <c r="C19" s="6" t="s">
        <v>482</v>
      </c>
      <c r="D19" s="6" t="s">
        <v>484</v>
      </c>
      <c r="E19" s="6" t="s">
        <v>487</v>
      </c>
      <c r="F19" s="6" t="s">
        <v>484</v>
      </c>
      <c r="G19" s="6" t="s">
        <v>486</v>
      </c>
      <c r="H19" s="6" t="s">
        <v>486</v>
      </c>
      <c r="I19" s="6" t="s">
        <v>486</v>
      </c>
      <c r="J19" s="6" t="s">
        <v>486</v>
      </c>
      <c r="K19" s="6" t="s">
        <v>485</v>
      </c>
      <c r="L19" s="6" t="s">
        <v>484</v>
      </c>
      <c r="M19" s="6" t="s">
        <v>485</v>
      </c>
      <c r="N19" s="6" t="s">
        <v>484</v>
      </c>
      <c r="O19" s="6" t="s">
        <v>485</v>
      </c>
      <c r="P19" s="6" t="s">
        <v>486</v>
      </c>
      <c r="Q19" s="6" t="s">
        <v>484</v>
      </c>
      <c r="R19" s="6" t="s">
        <v>484</v>
      </c>
      <c r="S19" s="6" t="s">
        <v>484</v>
      </c>
      <c r="T19" s="6" t="s">
        <v>484</v>
      </c>
      <c r="U19" s="6" t="s">
        <v>485</v>
      </c>
      <c r="V19" s="6" t="s">
        <v>484</v>
      </c>
      <c r="W19" s="6" t="s">
        <v>486</v>
      </c>
      <c r="X19" s="6" t="s">
        <v>484</v>
      </c>
      <c r="Y19" s="6" t="s">
        <v>484</v>
      </c>
      <c r="Z19" s="6" t="s">
        <v>485</v>
      </c>
      <c r="AA19" s="6" t="s">
        <v>484</v>
      </c>
      <c r="AB19" s="6" t="s">
        <v>486</v>
      </c>
      <c r="AC19" s="6" t="s">
        <v>484</v>
      </c>
      <c r="AD19" s="6" t="s">
        <v>484</v>
      </c>
      <c r="AE19" s="6" t="s">
        <v>484</v>
      </c>
      <c r="AF19" s="6" t="s">
        <v>485</v>
      </c>
      <c r="AG19" s="6" t="s">
        <v>486</v>
      </c>
      <c r="AH19" s="27">
        <v>30</v>
      </c>
      <c r="AI19" s="25">
        <f t="shared" si="2"/>
        <v>15</v>
      </c>
      <c r="AJ19">
        <f t="shared" si="3"/>
        <v>6</v>
      </c>
      <c r="AK19">
        <f t="shared" si="4"/>
        <v>8</v>
      </c>
      <c r="AL19">
        <f t="shared" si="5"/>
        <v>29</v>
      </c>
    </row>
    <row r="20" spans="1:38" x14ac:dyDescent="0.25">
      <c r="A20">
        <v>16</v>
      </c>
      <c r="B20" s="6" t="s">
        <v>450</v>
      </c>
      <c r="C20" s="6" t="s">
        <v>482</v>
      </c>
      <c r="D20" s="6" t="s">
        <v>485</v>
      </c>
      <c r="E20" s="6" t="s">
        <v>485</v>
      </c>
      <c r="F20" s="6" t="s">
        <v>484</v>
      </c>
      <c r="G20" s="6" t="s">
        <v>485</v>
      </c>
      <c r="H20" s="6" t="s">
        <v>485</v>
      </c>
      <c r="I20" s="6" t="s">
        <v>485</v>
      </c>
      <c r="J20" s="6" t="s">
        <v>485</v>
      </c>
      <c r="K20" s="6" t="s">
        <v>485</v>
      </c>
      <c r="L20" s="6" t="s">
        <v>485</v>
      </c>
      <c r="M20" s="6" t="s">
        <v>484</v>
      </c>
      <c r="N20" s="6" t="s">
        <v>484</v>
      </c>
      <c r="O20" s="6" t="s">
        <v>484</v>
      </c>
      <c r="P20" s="6" t="s">
        <v>484</v>
      </c>
      <c r="Q20" s="6" t="s">
        <v>484</v>
      </c>
      <c r="R20" s="6" t="s">
        <v>484</v>
      </c>
      <c r="S20" s="6" t="s">
        <v>484</v>
      </c>
      <c r="T20" s="6" t="s">
        <v>484</v>
      </c>
      <c r="U20" s="6" t="s">
        <v>485</v>
      </c>
      <c r="V20" s="6" t="s">
        <v>485</v>
      </c>
      <c r="W20" s="6" t="s">
        <v>484</v>
      </c>
      <c r="X20" s="6" t="s">
        <v>484</v>
      </c>
      <c r="Y20" s="6" t="s">
        <v>484</v>
      </c>
      <c r="Z20" s="6" t="s">
        <v>485</v>
      </c>
      <c r="AA20" s="6" t="s">
        <v>485</v>
      </c>
      <c r="AB20" s="6" t="s">
        <v>484</v>
      </c>
      <c r="AC20" s="6" t="s">
        <v>485</v>
      </c>
      <c r="AD20" s="6" t="s">
        <v>487</v>
      </c>
      <c r="AE20" s="6" t="s">
        <v>485</v>
      </c>
      <c r="AF20" s="6" t="s">
        <v>485</v>
      </c>
      <c r="AG20" s="6" t="s">
        <v>484</v>
      </c>
      <c r="AH20" s="27">
        <v>30</v>
      </c>
      <c r="AI20" s="25">
        <f t="shared" si="2"/>
        <v>14</v>
      </c>
      <c r="AJ20">
        <f t="shared" si="3"/>
        <v>15</v>
      </c>
      <c r="AK20">
        <f t="shared" si="4"/>
        <v>0</v>
      </c>
      <c r="AL20">
        <f t="shared" si="5"/>
        <v>29</v>
      </c>
    </row>
    <row r="21" spans="1:38" x14ac:dyDescent="0.25">
      <c r="A21">
        <v>17</v>
      </c>
      <c r="B21" s="6" t="s">
        <v>451</v>
      </c>
      <c r="C21" s="6" t="s">
        <v>482</v>
      </c>
      <c r="D21" s="6" t="s">
        <v>484</v>
      </c>
      <c r="E21" s="6" t="s">
        <v>484</v>
      </c>
      <c r="F21" s="6" t="s">
        <v>485</v>
      </c>
      <c r="G21" s="6" t="s">
        <v>485</v>
      </c>
      <c r="H21" s="6" t="s">
        <v>485</v>
      </c>
      <c r="I21" s="6" t="s">
        <v>485</v>
      </c>
      <c r="J21" s="6" t="s">
        <v>485</v>
      </c>
      <c r="K21" s="6" t="s">
        <v>484</v>
      </c>
      <c r="L21" s="6" t="s">
        <v>486</v>
      </c>
      <c r="M21" s="6" t="s">
        <v>485</v>
      </c>
      <c r="N21" s="6" t="s">
        <v>484</v>
      </c>
      <c r="O21" s="6" t="s">
        <v>487</v>
      </c>
      <c r="P21" s="6" t="s">
        <v>484</v>
      </c>
      <c r="Q21" s="6" t="s">
        <v>486</v>
      </c>
      <c r="R21" s="6" t="s">
        <v>486</v>
      </c>
      <c r="S21" s="6" t="s">
        <v>486</v>
      </c>
      <c r="T21" s="6" t="s">
        <v>486</v>
      </c>
      <c r="U21" s="6" t="s">
        <v>485</v>
      </c>
      <c r="V21" s="6" t="s">
        <v>484</v>
      </c>
      <c r="W21" s="6" t="s">
        <v>485</v>
      </c>
      <c r="X21" s="6" t="s">
        <v>486</v>
      </c>
      <c r="Y21" s="6" t="s">
        <v>486</v>
      </c>
      <c r="Z21" s="6" t="s">
        <v>485</v>
      </c>
      <c r="AA21" s="6" t="s">
        <v>484</v>
      </c>
      <c r="AB21" s="6" t="s">
        <v>485</v>
      </c>
      <c r="AC21" s="6" t="s">
        <v>484</v>
      </c>
      <c r="AD21" s="6" t="s">
        <v>485</v>
      </c>
      <c r="AE21" s="6" t="s">
        <v>486</v>
      </c>
      <c r="AF21" s="6" t="s">
        <v>484</v>
      </c>
      <c r="AG21" s="6" t="s">
        <v>485</v>
      </c>
      <c r="AH21" s="27">
        <v>30</v>
      </c>
      <c r="AI21" s="25">
        <f t="shared" si="2"/>
        <v>9</v>
      </c>
      <c r="AJ21">
        <f t="shared" si="3"/>
        <v>12</v>
      </c>
      <c r="AK21">
        <f t="shared" si="4"/>
        <v>8</v>
      </c>
      <c r="AL21">
        <f t="shared" si="5"/>
        <v>29</v>
      </c>
    </row>
    <row r="22" spans="1:38" x14ac:dyDescent="0.25">
      <c r="A22">
        <v>18</v>
      </c>
      <c r="B22" s="6" t="s">
        <v>452</v>
      </c>
      <c r="C22" s="6" t="s">
        <v>482</v>
      </c>
      <c r="D22" s="6" t="s">
        <v>485</v>
      </c>
      <c r="E22" s="6" t="s">
        <v>487</v>
      </c>
      <c r="F22" s="6" t="s">
        <v>486</v>
      </c>
      <c r="G22" s="6" t="s">
        <v>484</v>
      </c>
      <c r="H22" s="6" t="s">
        <v>484</v>
      </c>
      <c r="I22" s="6" t="s">
        <v>484</v>
      </c>
      <c r="J22" s="6" t="s">
        <v>484</v>
      </c>
      <c r="K22" s="6" t="s">
        <v>484</v>
      </c>
      <c r="L22" s="6" t="s">
        <v>484</v>
      </c>
      <c r="M22" s="6" t="s">
        <v>486</v>
      </c>
      <c r="N22" s="6" t="s">
        <v>485</v>
      </c>
      <c r="O22" s="6" t="s">
        <v>485</v>
      </c>
      <c r="P22" s="6" t="s">
        <v>484</v>
      </c>
      <c r="Q22" s="6" t="s">
        <v>485</v>
      </c>
      <c r="R22" s="6" t="s">
        <v>485</v>
      </c>
      <c r="S22" s="6" t="s">
        <v>485</v>
      </c>
      <c r="T22" s="6" t="s">
        <v>485</v>
      </c>
      <c r="U22" s="6" t="s">
        <v>485</v>
      </c>
      <c r="V22" s="6" t="s">
        <v>485</v>
      </c>
      <c r="W22" s="6" t="s">
        <v>484</v>
      </c>
      <c r="X22" s="6" t="s">
        <v>485</v>
      </c>
      <c r="Y22" s="6" t="s">
        <v>485</v>
      </c>
      <c r="Z22" s="6" t="s">
        <v>485</v>
      </c>
      <c r="AA22" s="6" t="s">
        <v>485</v>
      </c>
      <c r="AB22" s="6" t="s">
        <v>484</v>
      </c>
      <c r="AC22" s="6" t="s">
        <v>484</v>
      </c>
      <c r="AD22" s="6" t="s">
        <v>484</v>
      </c>
      <c r="AE22" s="6" t="s">
        <v>484</v>
      </c>
      <c r="AF22" s="6" t="s">
        <v>484</v>
      </c>
      <c r="AG22" s="6" t="s">
        <v>484</v>
      </c>
      <c r="AH22" s="27">
        <v>30</v>
      </c>
      <c r="AI22" s="25">
        <f t="shared" si="2"/>
        <v>14</v>
      </c>
      <c r="AJ22">
        <f t="shared" si="3"/>
        <v>13</v>
      </c>
      <c r="AK22">
        <f t="shared" si="4"/>
        <v>2</v>
      </c>
      <c r="AL22">
        <f t="shared" si="5"/>
        <v>29</v>
      </c>
    </row>
    <row r="23" spans="1:38" x14ac:dyDescent="0.25">
      <c r="A23">
        <v>19</v>
      </c>
      <c r="B23" s="6" t="s">
        <v>453</v>
      </c>
      <c r="C23" s="6" t="s">
        <v>482</v>
      </c>
      <c r="D23" s="6" t="s">
        <v>484</v>
      </c>
      <c r="E23" s="6" t="s">
        <v>485</v>
      </c>
      <c r="F23" s="6" t="s">
        <v>484</v>
      </c>
      <c r="G23" s="6" t="s">
        <v>484</v>
      </c>
      <c r="H23" s="6" t="s">
        <v>484</v>
      </c>
      <c r="I23" s="6" t="s">
        <v>484</v>
      </c>
      <c r="J23" s="6" t="s">
        <v>484</v>
      </c>
      <c r="K23" s="6" t="s">
        <v>484</v>
      </c>
      <c r="L23" s="6" t="s">
        <v>485</v>
      </c>
      <c r="M23" s="6" t="s">
        <v>484</v>
      </c>
      <c r="N23" s="6" t="s">
        <v>484</v>
      </c>
      <c r="O23" s="6" t="s">
        <v>484</v>
      </c>
      <c r="P23" s="6" t="s">
        <v>485</v>
      </c>
      <c r="Q23" s="6" t="s">
        <v>485</v>
      </c>
      <c r="R23" s="6" t="s">
        <v>485</v>
      </c>
      <c r="S23" s="6" t="s">
        <v>485</v>
      </c>
      <c r="T23" s="6" t="s">
        <v>485</v>
      </c>
      <c r="U23" s="6" t="s">
        <v>484</v>
      </c>
      <c r="V23" s="6" t="s">
        <v>486</v>
      </c>
      <c r="W23" s="6" t="s">
        <v>485</v>
      </c>
      <c r="X23" s="6" t="s">
        <v>485</v>
      </c>
      <c r="Y23" s="6" t="s">
        <v>485</v>
      </c>
      <c r="Z23" s="6" t="s">
        <v>484</v>
      </c>
      <c r="AA23" s="6" t="s">
        <v>486</v>
      </c>
      <c r="AB23" s="6" t="s">
        <v>485</v>
      </c>
      <c r="AC23" s="6" t="s">
        <v>484</v>
      </c>
      <c r="AD23" s="6" t="s">
        <v>487</v>
      </c>
      <c r="AE23" s="6" t="s">
        <v>484</v>
      </c>
      <c r="AF23" s="6" t="s">
        <v>486</v>
      </c>
      <c r="AG23" s="6" t="s">
        <v>485</v>
      </c>
      <c r="AH23" s="27">
        <v>30</v>
      </c>
      <c r="AI23" s="25">
        <f t="shared" si="2"/>
        <v>14</v>
      </c>
      <c r="AJ23">
        <f t="shared" si="3"/>
        <v>12</v>
      </c>
      <c r="AK23">
        <f t="shared" si="4"/>
        <v>3</v>
      </c>
      <c r="AL23">
        <f t="shared" si="5"/>
        <v>29</v>
      </c>
    </row>
    <row r="24" spans="1:38" x14ac:dyDescent="0.25">
      <c r="A24">
        <v>20</v>
      </c>
      <c r="B24" s="6" t="s">
        <v>454</v>
      </c>
      <c r="C24" s="6" t="s">
        <v>482</v>
      </c>
      <c r="D24" s="6" t="s">
        <v>484</v>
      </c>
      <c r="E24" s="6" t="s">
        <v>484</v>
      </c>
      <c r="F24" s="6" t="s">
        <v>484</v>
      </c>
      <c r="G24" s="6" t="s">
        <v>486</v>
      </c>
      <c r="H24" s="6" t="s">
        <v>486</v>
      </c>
      <c r="I24" s="6" t="s">
        <v>486</v>
      </c>
      <c r="J24" s="6" t="s">
        <v>486</v>
      </c>
      <c r="K24" s="6" t="s">
        <v>484</v>
      </c>
      <c r="L24" s="6" t="s">
        <v>484</v>
      </c>
      <c r="M24" s="6" t="s">
        <v>485</v>
      </c>
      <c r="N24" s="6" t="s">
        <v>485</v>
      </c>
      <c r="O24" s="6" t="s">
        <v>487</v>
      </c>
      <c r="P24" s="6" t="s">
        <v>486</v>
      </c>
      <c r="Q24" s="6" t="s">
        <v>484</v>
      </c>
      <c r="R24" s="6" t="s">
        <v>484</v>
      </c>
      <c r="S24" s="6" t="s">
        <v>484</v>
      </c>
      <c r="T24" s="6" t="s">
        <v>484</v>
      </c>
      <c r="U24" s="6" t="s">
        <v>484</v>
      </c>
      <c r="V24" s="6" t="s">
        <v>484</v>
      </c>
      <c r="W24" s="6" t="s">
        <v>486</v>
      </c>
      <c r="X24" s="6" t="s">
        <v>484</v>
      </c>
      <c r="Y24" s="6" t="s">
        <v>484</v>
      </c>
      <c r="Z24" s="6" t="s">
        <v>484</v>
      </c>
      <c r="AA24" s="6" t="s">
        <v>484</v>
      </c>
      <c r="AB24" s="6" t="s">
        <v>486</v>
      </c>
      <c r="AC24" s="6" t="s">
        <v>485</v>
      </c>
      <c r="AD24" s="6" t="s">
        <v>485</v>
      </c>
      <c r="AE24" s="6" t="s">
        <v>484</v>
      </c>
      <c r="AF24" s="6" t="s">
        <v>485</v>
      </c>
      <c r="AG24" s="6" t="s">
        <v>486</v>
      </c>
      <c r="AH24" s="27">
        <v>30</v>
      </c>
      <c r="AI24" s="25">
        <f t="shared" si="2"/>
        <v>16</v>
      </c>
      <c r="AJ24">
        <f t="shared" si="3"/>
        <v>5</v>
      </c>
      <c r="AK24">
        <f t="shared" si="4"/>
        <v>8</v>
      </c>
      <c r="AL24">
        <f t="shared" si="5"/>
        <v>29</v>
      </c>
    </row>
    <row r="25" spans="1:38" x14ac:dyDescent="0.25">
      <c r="A25">
        <v>21</v>
      </c>
      <c r="B25" s="6" t="s">
        <v>455</v>
      </c>
      <c r="C25" s="6" t="s">
        <v>483</v>
      </c>
      <c r="D25" s="6" t="s">
        <v>484</v>
      </c>
      <c r="E25" s="6" t="s">
        <v>487</v>
      </c>
      <c r="F25" s="6" t="s">
        <v>484</v>
      </c>
      <c r="G25" s="6" t="s">
        <v>485</v>
      </c>
      <c r="H25" s="6" t="s">
        <v>485</v>
      </c>
      <c r="I25" s="6" t="s">
        <v>485</v>
      </c>
      <c r="J25" s="6" t="s">
        <v>485</v>
      </c>
      <c r="K25" s="6" t="s">
        <v>484</v>
      </c>
      <c r="L25" s="6" t="s">
        <v>484</v>
      </c>
      <c r="M25" s="6" t="s">
        <v>484</v>
      </c>
      <c r="N25" s="6" t="s">
        <v>484</v>
      </c>
      <c r="O25" s="6" t="s">
        <v>485</v>
      </c>
      <c r="P25" s="6" t="s">
        <v>484</v>
      </c>
      <c r="Q25" s="6" t="s">
        <v>484</v>
      </c>
      <c r="R25" s="6" t="s">
        <v>484</v>
      </c>
      <c r="S25" s="6" t="s">
        <v>484</v>
      </c>
      <c r="T25" s="6" t="s">
        <v>484</v>
      </c>
      <c r="U25" s="6" t="s">
        <v>484</v>
      </c>
      <c r="V25" s="6" t="s">
        <v>485</v>
      </c>
      <c r="W25" s="6" t="s">
        <v>484</v>
      </c>
      <c r="X25" s="6" t="s">
        <v>484</v>
      </c>
      <c r="Y25" s="6" t="s">
        <v>484</v>
      </c>
      <c r="Z25" s="6" t="s">
        <v>484</v>
      </c>
      <c r="AA25" s="6" t="s">
        <v>485</v>
      </c>
      <c r="AB25" s="6" t="s">
        <v>484</v>
      </c>
      <c r="AC25" s="6" t="s">
        <v>484</v>
      </c>
      <c r="AD25" s="6" t="s">
        <v>484</v>
      </c>
      <c r="AE25" s="6" t="s">
        <v>485</v>
      </c>
      <c r="AF25" s="6" t="s">
        <v>485</v>
      </c>
      <c r="AG25" s="6" t="s">
        <v>484</v>
      </c>
      <c r="AH25" s="27">
        <v>30</v>
      </c>
      <c r="AI25" s="25">
        <f t="shared" si="2"/>
        <v>20</v>
      </c>
      <c r="AJ25">
        <f t="shared" si="3"/>
        <v>9</v>
      </c>
      <c r="AK25">
        <f t="shared" si="4"/>
        <v>0</v>
      </c>
      <c r="AL25">
        <f t="shared" si="5"/>
        <v>29</v>
      </c>
    </row>
    <row r="26" spans="1:38" x14ac:dyDescent="0.25">
      <c r="A26">
        <v>22</v>
      </c>
      <c r="B26" s="6" t="s">
        <v>456</v>
      </c>
      <c r="C26" s="6" t="s">
        <v>483</v>
      </c>
      <c r="D26" s="6" t="s">
        <v>485</v>
      </c>
      <c r="E26" s="6" t="s">
        <v>485</v>
      </c>
      <c r="F26" s="6" t="s">
        <v>485</v>
      </c>
      <c r="G26" s="6" t="s">
        <v>485</v>
      </c>
      <c r="H26" s="6" t="s">
        <v>485</v>
      </c>
      <c r="I26" s="6" t="s">
        <v>485</v>
      </c>
      <c r="J26" s="6" t="s">
        <v>485</v>
      </c>
      <c r="K26" s="6" t="s">
        <v>484</v>
      </c>
      <c r="L26" s="6" t="s">
        <v>485</v>
      </c>
      <c r="M26" s="6" t="s">
        <v>485</v>
      </c>
      <c r="N26" s="6" t="s">
        <v>484</v>
      </c>
      <c r="O26" s="6" t="s">
        <v>484</v>
      </c>
      <c r="P26" s="6" t="s">
        <v>484</v>
      </c>
      <c r="Q26" s="6" t="s">
        <v>486</v>
      </c>
      <c r="R26" s="6" t="s">
        <v>486</v>
      </c>
      <c r="S26" s="6" t="s">
        <v>486</v>
      </c>
      <c r="T26" s="6" t="s">
        <v>486</v>
      </c>
      <c r="U26" s="6" t="s">
        <v>484</v>
      </c>
      <c r="V26" s="6" t="s">
        <v>484</v>
      </c>
      <c r="W26" s="6" t="s">
        <v>485</v>
      </c>
      <c r="X26" s="6" t="s">
        <v>486</v>
      </c>
      <c r="Y26" s="6" t="s">
        <v>486</v>
      </c>
      <c r="Z26" s="6" t="s">
        <v>484</v>
      </c>
      <c r="AA26" s="6" t="s">
        <v>484</v>
      </c>
      <c r="AB26" s="6" t="s">
        <v>485</v>
      </c>
      <c r="AC26" s="6" t="s">
        <v>485</v>
      </c>
      <c r="AD26" s="6" t="s">
        <v>487</v>
      </c>
      <c r="AE26" s="6" t="s">
        <v>486</v>
      </c>
      <c r="AF26" s="6" t="s">
        <v>484</v>
      </c>
      <c r="AG26" s="6" t="s">
        <v>485</v>
      </c>
      <c r="AH26" s="27">
        <v>30</v>
      </c>
      <c r="AI26" s="25">
        <f t="shared" si="2"/>
        <v>9</v>
      </c>
      <c r="AJ26">
        <f t="shared" si="3"/>
        <v>13</v>
      </c>
      <c r="AK26">
        <f t="shared" si="4"/>
        <v>7</v>
      </c>
      <c r="AL26">
        <f t="shared" si="5"/>
        <v>29</v>
      </c>
    </row>
    <row r="27" spans="1:38" x14ac:dyDescent="0.25">
      <c r="A27">
        <v>23</v>
      </c>
      <c r="B27" s="6" t="s">
        <v>457</v>
      </c>
      <c r="C27" s="6" t="s">
        <v>483</v>
      </c>
      <c r="D27" s="6" t="s">
        <v>484</v>
      </c>
      <c r="E27" s="6" t="s">
        <v>484</v>
      </c>
      <c r="F27" s="6" t="s">
        <v>486</v>
      </c>
      <c r="G27" s="6" t="s">
        <v>484</v>
      </c>
      <c r="H27" s="6" t="s">
        <v>484</v>
      </c>
      <c r="I27" s="6" t="s">
        <v>484</v>
      </c>
      <c r="J27" s="6" t="s">
        <v>484</v>
      </c>
      <c r="K27" s="6" t="s">
        <v>485</v>
      </c>
      <c r="L27" s="6" t="s">
        <v>486</v>
      </c>
      <c r="M27" s="6" t="s">
        <v>486</v>
      </c>
      <c r="N27" s="6" t="s">
        <v>484</v>
      </c>
      <c r="O27" s="6" t="s">
        <v>487</v>
      </c>
      <c r="P27" s="6" t="s">
        <v>484</v>
      </c>
      <c r="Q27" s="6" t="s">
        <v>485</v>
      </c>
      <c r="R27" s="6" t="s">
        <v>485</v>
      </c>
      <c r="S27" s="6" t="s">
        <v>485</v>
      </c>
      <c r="T27" s="6" t="s">
        <v>485</v>
      </c>
      <c r="U27" s="6" t="s">
        <v>484</v>
      </c>
      <c r="V27" s="6" t="s">
        <v>484</v>
      </c>
      <c r="W27" s="6" t="s">
        <v>484</v>
      </c>
      <c r="X27" s="6" t="s">
        <v>485</v>
      </c>
      <c r="Y27" s="6" t="s">
        <v>485</v>
      </c>
      <c r="Z27" s="6" t="s">
        <v>484</v>
      </c>
      <c r="AA27" s="6" t="s">
        <v>484</v>
      </c>
      <c r="AB27" s="6" t="s">
        <v>484</v>
      </c>
      <c r="AC27" s="6" t="s">
        <v>484</v>
      </c>
      <c r="AD27" s="6" t="s">
        <v>485</v>
      </c>
      <c r="AE27" s="6" t="s">
        <v>484</v>
      </c>
      <c r="AF27" s="6" t="s">
        <v>484</v>
      </c>
      <c r="AG27" s="6" t="s">
        <v>484</v>
      </c>
      <c r="AH27" s="27">
        <v>30</v>
      </c>
      <c r="AI27" s="25">
        <f t="shared" si="2"/>
        <v>18</v>
      </c>
      <c r="AJ27">
        <f t="shared" si="3"/>
        <v>8</v>
      </c>
      <c r="AK27">
        <f t="shared" si="4"/>
        <v>3</v>
      </c>
      <c r="AL27">
        <f t="shared" si="5"/>
        <v>29</v>
      </c>
    </row>
    <row r="28" spans="1:38" x14ac:dyDescent="0.25">
      <c r="A28">
        <v>24</v>
      </c>
      <c r="B28" s="6" t="s">
        <v>458</v>
      </c>
      <c r="C28" s="6" t="s">
        <v>483</v>
      </c>
      <c r="D28" s="6" t="s">
        <v>485</v>
      </c>
      <c r="E28" s="6" t="s">
        <v>487</v>
      </c>
      <c r="F28" s="6" t="s">
        <v>484</v>
      </c>
      <c r="G28" s="6" t="s">
        <v>484</v>
      </c>
      <c r="H28" s="6" t="s">
        <v>484</v>
      </c>
      <c r="I28" s="6" t="s">
        <v>484</v>
      </c>
      <c r="J28" s="6" t="s">
        <v>484</v>
      </c>
      <c r="K28" s="6" t="s">
        <v>485</v>
      </c>
      <c r="L28" s="6" t="s">
        <v>484</v>
      </c>
      <c r="M28" s="6" t="s">
        <v>484</v>
      </c>
      <c r="N28" s="6" t="s">
        <v>484</v>
      </c>
      <c r="O28" s="6" t="s">
        <v>487</v>
      </c>
      <c r="P28" s="6" t="s">
        <v>486</v>
      </c>
      <c r="Q28" s="6" t="s">
        <v>484</v>
      </c>
      <c r="R28" s="6" t="s">
        <v>484</v>
      </c>
      <c r="S28" s="6" t="s">
        <v>484</v>
      </c>
      <c r="T28" s="6" t="s">
        <v>484</v>
      </c>
      <c r="U28" s="6" t="s">
        <v>485</v>
      </c>
      <c r="V28" s="6" t="s">
        <v>486</v>
      </c>
      <c r="W28" s="6" t="s">
        <v>486</v>
      </c>
      <c r="X28" s="6" t="s">
        <v>485</v>
      </c>
      <c r="Y28" s="6" t="s">
        <v>485</v>
      </c>
      <c r="Z28" s="6" t="s">
        <v>484</v>
      </c>
      <c r="AA28" s="6" t="s">
        <v>485</v>
      </c>
      <c r="AB28" s="6" t="s">
        <v>485</v>
      </c>
      <c r="AC28" s="6" t="s">
        <v>484</v>
      </c>
      <c r="AD28" s="6" t="s">
        <v>484</v>
      </c>
      <c r="AE28" s="6" t="s">
        <v>484</v>
      </c>
      <c r="AF28" s="6" t="s">
        <v>486</v>
      </c>
      <c r="AG28" s="6" t="s">
        <v>484</v>
      </c>
      <c r="AH28" s="27">
        <v>30</v>
      </c>
      <c r="AI28" s="25">
        <f t="shared" si="2"/>
        <v>17</v>
      </c>
      <c r="AJ28">
        <f t="shared" si="3"/>
        <v>7</v>
      </c>
      <c r="AK28">
        <f t="shared" si="4"/>
        <v>4</v>
      </c>
      <c r="AL28">
        <f t="shared" si="5"/>
        <v>28</v>
      </c>
    </row>
    <row r="29" spans="1:38" x14ac:dyDescent="0.25">
      <c r="A29">
        <v>25</v>
      </c>
      <c r="B29" s="6" t="s">
        <v>459</v>
      </c>
      <c r="C29" s="6" t="s">
        <v>483</v>
      </c>
      <c r="D29" s="6" t="s">
        <v>484</v>
      </c>
      <c r="E29" s="6" t="s">
        <v>485</v>
      </c>
      <c r="F29" s="6" t="s">
        <v>484</v>
      </c>
      <c r="G29" s="6" t="s">
        <v>486</v>
      </c>
      <c r="H29" s="6" t="s">
        <v>486</v>
      </c>
      <c r="I29" s="6" t="s">
        <v>486</v>
      </c>
      <c r="J29" s="6" t="s">
        <v>486</v>
      </c>
      <c r="K29" s="6" t="s">
        <v>485</v>
      </c>
      <c r="L29" s="6" t="s">
        <v>485</v>
      </c>
      <c r="M29" s="6" t="s">
        <v>485</v>
      </c>
      <c r="N29" s="6" t="s">
        <v>485</v>
      </c>
      <c r="O29" s="6" t="s">
        <v>485</v>
      </c>
      <c r="P29" s="6" t="s">
        <v>484</v>
      </c>
      <c r="Q29" s="6" t="s">
        <v>484</v>
      </c>
      <c r="R29" s="6" t="s">
        <v>484</v>
      </c>
      <c r="S29" s="6" t="s">
        <v>484</v>
      </c>
      <c r="T29" s="6" t="s">
        <v>484</v>
      </c>
      <c r="U29" s="6" t="s">
        <v>485</v>
      </c>
      <c r="V29" s="6" t="s">
        <v>486</v>
      </c>
      <c r="W29" s="6" t="s">
        <v>484</v>
      </c>
      <c r="X29" s="6" t="s">
        <v>484</v>
      </c>
      <c r="Y29" s="6" t="s">
        <v>484</v>
      </c>
      <c r="Z29" s="6" t="s">
        <v>485</v>
      </c>
      <c r="AA29" s="6" t="s">
        <v>486</v>
      </c>
      <c r="AB29" s="6" t="s">
        <v>486</v>
      </c>
      <c r="AC29" s="6" t="s">
        <v>484</v>
      </c>
      <c r="AD29" s="6" t="s">
        <v>487</v>
      </c>
      <c r="AE29" s="6" t="s">
        <v>484</v>
      </c>
      <c r="AF29" s="6" t="s">
        <v>485</v>
      </c>
      <c r="AG29" s="6" t="s">
        <v>485</v>
      </c>
      <c r="AH29" s="27">
        <v>30</v>
      </c>
      <c r="AI29" s="25">
        <f t="shared" si="2"/>
        <v>12</v>
      </c>
      <c r="AJ29">
        <f t="shared" si="3"/>
        <v>10</v>
      </c>
      <c r="AK29">
        <f t="shared" si="4"/>
        <v>7</v>
      </c>
      <c r="AL29">
        <f t="shared" si="5"/>
        <v>29</v>
      </c>
    </row>
    <row r="30" spans="1:38" x14ac:dyDescent="0.25">
      <c r="A30">
        <v>26</v>
      </c>
      <c r="B30" s="6" t="s">
        <v>460</v>
      </c>
      <c r="C30" s="6" t="s">
        <v>483</v>
      </c>
      <c r="D30" s="6" t="s">
        <v>484</v>
      </c>
      <c r="E30" s="6" t="s">
        <v>484</v>
      </c>
      <c r="F30" s="6" t="s">
        <v>484</v>
      </c>
      <c r="G30" s="6" t="s">
        <v>485</v>
      </c>
      <c r="H30" s="6" t="s">
        <v>485</v>
      </c>
      <c r="I30" s="6" t="s">
        <v>485</v>
      </c>
      <c r="J30" s="6" t="s">
        <v>485</v>
      </c>
      <c r="K30" s="6" t="s">
        <v>485</v>
      </c>
      <c r="L30" s="6" t="s">
        <v>484</v>
      </c>
      <c r="M30" s="6" t="s">
        <v>484</v>
      </c>
      <c r="N30" s="6" t="s">
        <v>484</v>
      </c>
      <c r="O30" s="6" t="s">
        <v>484</v>
      </c>
      <c r="P30" s="6" t="s">
        <v>484</v>
      </c>
      <c r="Q30" s="6" t="s">
        <v>486</v>
      </c>
      <c r="R30" s="6" t="s">
        <v>486</v>
      </c>
      <c r="S30" s="6" t="s">
        <v>486</v>
      </c>
      <c r="T30" s="6" t="s">
        <v>486</v>
      </c>
      <c r="U30" s="6" t="s">
        <v>485</v>
      </c>
      <c r="V30" s="6" t="s">
        <v>484</v>
      </c>
      <c r="W30" s="6" t="s">
        <v>485</v>
      </c>
      <c r="X30" s="6" t="s">
        <v>484</v>
      </c>
      <c r="Y30" s="6" t="s">
        <v>484</v>
      </c>
      <c r="Z30" s="6" t="s">
        <v>485</v>
      </c>
      <c r="AA30" s="6" t="s">
        <v>484</v>
      </c>
      <c r="AB30" s="6" t="s">
        <v>484</v>
      </c>
      <c r="AC30" s="6" t="s">
        <v>484</v>
      </c>
      <c r="AD30" s="6" t="s">
        <v>487</v>
      </c>
      <c r="AE30" s="6" t="s">
        <v>486</v>
      </c>
      <c r="AF30" s="6" t="s">
        <v>484</v>
      </c>
      <c r="AG30" s="6" t="s">
        <v>486</v>
      </c>
      <c r="AH30" s="27">
        <v>30</v>
      </c>
      <c r="AI30" s="25">
        <f t="shared" si="2"/>
        <v>15</v>
      </c>
      <c r="AJ30">
        <f t="shared" si="3"/>
        <v>8</v>
      </c>
      <c r="AK30">
        <f t="shared" si="4"/>
        <v>6</v>
      </c>
      <c r="AL30">
        <f t="shared" si="5"/>
        <v>29</v>
      </c>
    </row>
    <row r="31" spans="1:38" x14ac:dyDescent="0.25">
      <c r="A31">
        <v>27</v>
      </c>
      <c r="B31" s="6" t="s">
        <v>461</v>
      </c>
      <c r="C31" s="6" t="s">
        <v>483</v>
      </c>
      <c r="D31" s="6" t="s">
        <v>484</v>
      </c>
      <c r="E31" s="6" t="s">
        <v>487</v>
      </c>
      <c r="F31" s="6" t="s">
        <v>485</v>
      </c>
      <c r="G31" s="6" t="s">
        <v>485</v>
      </c>
      <c r="H31" s="6" t="s">
        <v>485</v>
      </c>
      <c r="I31" s="6" t="s">
        <v>485</v>
      </c>
      <c r="J31" s="6" t="s">
        <v>485</v>
      </c>
      <c r="K31" s="6" t="s">
        <v>484</v>
      </c>
      <c r="L31" s="6" t="s">
        <v>484</v>
      </c>
      <c r="M31" s="6" t="s">
        <v>485</v>
      </c>
      <c r="N31" s="6" t="s">
        <v>485</v>
      </c>
      <c r="O31" s="6" t="s">
        <v>487</v>
      </c>
      <c r="P31" s="6" t="s">
        <v>484</v>
      </c>
      <c r="Q31" s="6" t="s">
        <v>485</v>
      </c>
      <c r="R31" s="6" t="s">
        <v>485</v>
      </c>
      <c r="S31" s="6" t="s">
        <v>485</v>
      </c>
      <c r="T31" s="6" t="s">
        <v>485</v>
      </c>
      <c r="U31" s="6" t="s">
        <v>485</v>
      </c>
      <c r="V31" s="6" t="s">
        <v>485</v>
      </c>
      <c r="W31" s="6" t="s">
        <v>484</v>
      </c>
      <c r="X31" s="6" t="s">
        <v>486</v>
      </c>
      <c r="Y31" s="6" t="s">
        <v>486</v>
      </c>
      <c r="Z31" s="6" t="s">
        <v>485</v>
      </c>
      <c r="AA31" s="6" t="s">
        <v>485</v>
      </c>
      <c r="AB31" s="6" t="s">
        <v>485</v>
      </c>
      <c r="AC31" s="6" t="s">
        <v>485</v>
      </c>
      <c r="AD31" s="6" t="s">
        <v>485</v>
      </c>
      <c r="AE31" s="6" t="s">
        <v>484</v>
      </c>
      <c r="AF31" s="6" t="s">
        <v>484</v>
      </c>
      <c r="AG31" s="6" t="s">
        <v>484</v>
      </c>
      <c r="AH31" s="27">
        <v>30</v>
      </c>
      <c r="AI31" s="25">
        <f t="shared" si="2"/>
        <v>8</v>
      </c>
      <c r="AJ31">
        <f t="shared" si="3"/>
        <v>18</v>
      </c>
      <c r="AK31">
        <f t="shared" si="4"/>
        <v>2</v>
      </c>
      <c r="AL31">
        <f t="shared" si="5"/>
        <v>28</v>
      </c>
    </row>
    <row r="32" spans="1:38" x14ac:dyDescent="0.25">
      <c r="A32">
        <v>28</v>
      </c>
      <c r="B32" s="6" t="s">
        <v>462</v>
      </c>
      <c r="C32" s="6" t="s">
        <v>483</v>
      </c>
      <c r="D32" s="6" t="s">
        <v>485</v>
      </c>
      <c r="E32" s="6" t="s">
        <v>485</v>
      </c>
      <c r="F32" s="6" t="s">
        <v>486</v>
      </c>
      <c r="G32" s="6" t="s">
        <v>484</v>
      </c>
      <c r="H32" s="6" t="s">
        <v>484</v>
      </c>
      <c r="I32" s="6" t="s">
        <v>484</v>
      </c>
      <c r="J32" s="6" t="s">
        <v>484</v>
      </c>
      <c r="K32" s="6" t="s">
        <v>484</v>
      </c>
      <c r="L32" s="6" t="s">
        <v>486</v>
      </c>
      <c r="M32" s="6" t="s">
        <v>486</v>
      </c>
      <c r="N32" s="6" t="s">
        <v>484</v>
      </c>
      <c r="O32" s="6" t="s">
        <v>485</v>
      </c>
      <c r="P32" s="6" t="s">
        <v>485</v>
      </c>
      <c r="Q32" s="6" t="s">
        <v>485</v>
      </c>
      <c r="R32" s="6" t="s">
        <v>485</v>
      </c>
      <c r="S32" s="6" t="s">
        <v>485</v>
      </c>
      <c r="T32" s="6" t="s">
        <v>485</v>
      </c>
      <c r="U32" s="6" t="s">
        <v>484</v>
      </c>
      <c r="V32" s="6" t="s">
        <v>486</v>
      </c>
      <c r="W32" s="6" t="s">
        <v>485</v>
      </c>
      <c r="X32" s="6" t="s">
        <v>485</v>
      </c>
      <c r="Y32" s="6" t="s">
        <v>485</v>
      </c>
      <c r="Z32" s="6" t="s">
        <v>485</v>
      </c>
      <c r="AA32" s="6" t="s">
        <v>484</v>
      </c>
      <c r="AB32" s="6" t="s">
        <v>484</v>
      </c>
      <c r="AC32" s="6" t="s">
        <v>484</v>
      </c>
      <c r="AD32" s="6" t="s">
        <v>484</v>
      </c>
      <c r="AE32" s="6" t="s">
        <v>484</v>
      </c>
      <c r="AF32" s="6" t="s">
        <v>486</v>
      </c>
      <c r="AG32" s="6" t="s">
        <v>485</v>
      </c>
      <c r="AH32" s="27">
        <v>30</v>
      </c>
      <c r="AI32" s="25">
        <f t="shared" si="2"/>
        <v>12</v>
      </c>
      <c r="AJ32">
        <f t="shared" si="3"/>
        <v>13</v>
      </c>
      <c r="AK32">
        <f t="shared" si="4"/>
        <v>5</v>
      </c>
      <c r="AL32">
        <f t="shared" si="5"/>
        <v>30</v>
      </c>
    </row>
    <row r="33" spans="1:38" x14ac:dyDescent="0.25">
      <c r="A33">
        <v>29</v>
      </c>
      <c r="B33" s="6" t="s">
        <v>463</v>
      </c>
      <c r="C33" s="6" t="s">
        <v>483</v>
      </c>
      <c r="D33" s="6" t="s">
        <v>484</v>
      </c>
      <c r="E33" s="6" t="s">
        <v>484</v>
      </c>
      <c r="F33" s="6" t="s">
        <v>484</v>
      </c>
      <c r="G33" s="6" t="s">
        <v>484</v>
      </c>
      <c r="H33" s="6" t="s">
        <v>484</v>
      </c>
      <c r="I33" s="6" t="s">
        <v>484</v>
      </c>
      <c r="J33" s="6" t="s">
        <v>484</v>
      </c>
      <c r="K33" s="6" t="s">
        <v>484</v>
      </c>
      <c r="L33" s="6" t="s">
        <v>485</v>
      </c>
      <c r="M33" s="6" t="s">
        <v>484</v>
      </c>
      <c r="N33" s="6" t="s">
        <v>484</v>
      </c>
      <c r="O33" s="6" t="s">
        <v>484</v>
      </c>
      <c r="P33" s="6" t="s">
        <v>486</v>
      </c>
      <c r="Q33" s="6" t="s">
        <v>484</v>
      </c>
      <c r="R33" s="6" t="s">
        <v>484</v>
      </c>
      <c r="S33" s="6" t="s">
        <v>484</v>
      </c>
      <c r="T33" s="6" t="s">
        <v>484</v>
      </c>
      <c r="U33" s="6" t="s">
        <v>484</v>
      </c>
      <c r="V33" s="6" t="s">
        <v>484</v>
      </c>
      <c r="W33" s="6" t="s">
        <v>486</v>
      </c>
      <c r="X33" s="6" t="s">
        <v>485</v>
      </c>
      <c r="Y33" s="6" t="s">
        <v>485</v>
      </c>
      <c r="Z33" s="6" t="s">
        <v>484</v>
      </c>
      <c r="AA33" s="6" t="s">
        <v>484</v>
      </c>
      <c r="AB33" s="6" t="s">
        <v>485</v>
      </c>
      <c r="AC33" s="6" t="s">
        <v>485</v>
      </c>
      <c r="AD33" s="6" t="s">
        <v>487</v>
      </c>
      <c r="AE33" s="6" t="s">
        <v>484</v>
      </c>
      <c r="AF33" s="6" t="s">
        <v>485</v>
      </c>
      <c r="AG33" s="6" t="s">
        <v>484</v>
      </c>
      <c r="AH33" s="27">
        <v>30</v>
      </c>
      <c r="AI33" s="25">
        <f t="shared" si="2"/>
        <v>21</v>
      </c>
      <c r="AJ33">
        <f t="shared" si="3"/>
        <v>6</v>
      </c>
      <c r="AK33">
        <f t="shared" si="4"/>
        <v>2</v>
      </c>
      <c r="AL33">
        <f t="shared" si="5"/>
        <v>29</v>
      </c>
    </row>
    <row r="34" spans="1:38" x14ac:dyDescent="0.25">
      <c r="A34">
        <v>30</v>
      </c>
      <c r="B34" s="6" t="s">
        <v>464</v>
      </c>
      <c r="C34" s="6" t="s">
        <v>483</v>
      </c>
      <c r="D34" s="6" t="s">
        <v>485</v>
      </c>
      <c r="E34" s="6" t="s">
        <v>487</v>
      </c>
      <c r="F34" s="6" t="s">
        <v>484</v>
      </c>
      <c r="G34" s="6" t="s">
        <v>486</v>
      </c>
      <c r="H34" s="6" t="s">
        <v>486</v>
      </c>
      <c r="I34" s="6" t="s">
        <v>486</v>
      </c>
      <c r="J34" s="6" t="s">
        <v>486</v>
      </c>
      <c r="K34" s="6" t="s">
        <v>484</v>
      </c>
      <c r="L34" s="6" t="s">
        <v>485</v>
      </c>
      <c r="M34" s="6" t="s">
        <v>485</v>
      </c>
      <c r="N34" s="6" t="s">
        <v>484</v>
      </c>
      <c r="O34" s="6" t="s">
        <v>487</v>
      </c>
      <c r="P34" s="6" t="s">
        <v>484</v>
      </c>
      <c r="Q34" s="6" t="s">
        <v>484</v>
      </c>
      <c r="R34" s="6" t="s">
        <v>484</v>
      </c>
      <c r="S34" s="6" t="s">
        <v>484</v>
      </c>
      <c r="T34" s="6" t="s">
        <v>484</v>
      </c>
      <c r="U34" s="6" t="s">
        <v>484</v>
      </c>
      <c r="V34" s="6" t="s">
        <v>485</v>
      </c>
      <c r="W34" s="6" t="s">
        <v>484</v>
      </c>
      <c r="X34" s="6" t="s">
        <v>484</v>
      </c>
      <c r="Y34" s="6" t="s">
        <v>484</v>
      </c>
      <c r="Z34" s="6" t="s">
        <v>484</v>
      </c>
      <c r="AA34" s="6" t="s">
        <v>486</v>
      </c>
      <c r="AB34" s="6" t="s">
        <v>486</v>
      </c>
      <c r="AC34" s="6" t="s">
        <v>484</v>
      </c>
      <c r="AD34" s="6" t="s">
        <v>485</v>
      </c>
      <c r="AE34" s="6" t="s">
        <v>485</v>
      </c>
      <c r="AF34" s="6" t="s">
        <v>485</v>
      </c>
      <c r="AG34" s="6" t="s">
        <v>484</v>
      </c>
      <c r="AH34" s="27">
        <v>30</v>
      </c>
      <c r="AI34" s="25">
        <f t="shared" si="2"/>
        <v>15</v>
      </c>
      <c r="AJ34">
        <f t="shared" si="3"/>
        <v>7</v>
      </c>
      <c r="AK34">
        <f t="shared" si="4"/>
        <v>6</v>
      </c>
      <c r="AL34">
        <f t="shared" si="5"/>
        <v>28</v>
      </c>
    </row>
    <row r="35" spans="1:38" x14ac:dyDescent="0.25">
      <c r="B35" s="6"/>
      <c r="C35" s="6"/>
      <c r="D35" s="6"/>
      <c r="E35" s="6"/>
      <c r="F35" s="6"/>
      <c r="G35" s="6"/>
      <c r="H35" s="6"/>
      <c r="I35" s="6"/>
      <c r="J35" s="6"/>
      <c r="K35" s="6"/>
      <c r="L35" s="6"/>
      <c r="M35" s="6"/>
      <c r="N35" s="6"/>
      <c r="O35" s="6"/>
      <c r="P35" s="6"/>
      <c r="Q35" s="6"/>
      <c r="R35" s="6"/>
      <c r="S35" s="6"/>
      <c r="T35" s="6"/>
      <c r="U35" s="6"/>
      <c r="V35" s="6"/>
      <c r="W35" s="6"/>
      <c r="X35" s="6"/>
      <c r="Y35" s="6"/>
      <c r="Z35" s="6"/>
      <c r="AA35" s="6"/>
      <c r="AB35" s="6"/>
      <c r="AC35" s="6"/>
      <c r="AD35" s="6"/>
      <c r="AE35" s="6"/>
      <c r="AF35" s="6"/>
      <c r="AG35" s="6"/>
      <c r="AH35" s="27"/>
    </row>
    <row r="36" spans="1:38" x14ac:dyDescent="0.25">
      <c r="B36" s="6"/>
      <c r="C36" s="6" t="s">
        <v>489</v>
      </c>
      <c r="D36" s="26">
        <f>COUNTIF(D5:D34,D5)/30*100</f>
        <v>66.666666666666657</v>
      </c>
      <c r="E36" s="26">
        <f t="shared" ref="E36:AG36" si="6">COUNTIF(E5:E34,E5)/30*100</f>
        <v>33.333333333333329</v>
      </c>
      <c r="F36" s="26">
        <f t="shared" si="6"/>
        <v>60</v>
      </c>
      <c r="G36" s="26">
        <f t="shared" si="6"/>
        <v>40</v>
      </c>
      <c r="H36" s="26">
        <f t="shared" si="6"/>
        <v>40</v>
      </c>
      <c r="I36" s="26">
        <f t="shared" si="6"/>
        <v>40</v>
      </c>
      <c r="J36" s="26">
        <f t="shared" si="6"/>
        <v>40</v>
      </c>
      <c r="K36" s="26">
        <f t="shared" si="6"/>
        <v>60</v>
      </c>
      <c r="L36" s="26">
        <f t="shared" si="6"/>
        <v>40</v>
      </c>
      <c r="M36" s="26">
        <f t="shared" si="6"/>
        <v>40</v>
      </c>
      <c r="N36" s="26">
        <f t="shared" si="6"/>
        <v>36.666666666666664</v>
      </c>
      <c r="O36" s="26">
        <f t="shared" si="6"/>
        <v>33.333333333333329</v>
      </c>
      <c r="P36" s="26">
        <f t="shared" si="6"/>
        <v>63.333333333333329</v>
      </c>
      <c r="Q36" s="26">
        <f t="shared" si="6"/>
        <v>36.666666666666664</v>
      </c>
      <c r="R36" s="26">
        <f t="shared" si="6"/>
        <v>40</v>
      </c>
      <c r="S36" s="26">
        <f t="shared" si="6"/>
        <v>43.333333333333336</v>
      </c>
      <c r="T36" s="26">
        <f t="shared" si="6"/>
        <v>36.666666666666664</v>
      </c>
      <c r="U36" s="26">
        <f t="shared" si="6"/>
        <v>43.333333333333336</v>
      </c>
      <c r="V36" s="26">
        <f t="shared" si="6"/>
        <v>43.333333333333336</v>
      </c>
      <c r="W36" s="26">
        <f t="shared" si="6"/>
        <v>40</v>
      </c>
      <c r="X36" s="26">
        <f t="shared" si="6"/>
        <v>46.666666666666664</v>
      </c>
      <c r="Y36" s="26">
        <f t="shared" si="6"/>
        <v>40</v>
      </c>
      <c r="Z36" s="26">
        <f t="shared" si="6"/>
        <v>43.333333333333336</v>
      </c>
      <c r="AA36" s="26">
        <f t="shared" si="6"/>
        <v>36.666666666666664</v>
      </c>
      <c r="AB36" s="26">
        <f t="shared" si="6"/>
        <v>43.333333333333336</v>
      </c>
      <c r="AC36" s="26">
        <f t="shared" si="6"/>
        <v>40</v>
      </c>
      <c r="AD36" s="26">
        <f t="shared" si="6"/>
        <v>40</v>
      </c>
      <c r="AE36" s="26">
        <f t="shared" si="6"/>
        <v>63.333333333333329</v>
      </c>
      <c r="AF36" s="26">
        <f t="shared" si="6"/>
        <v>40</v>
      </c>
      <c r="AG36" s="26">
        <f t="shared" si="6"/>
        <v>40</v>
      </c>
      <c r="AH36" s="27"/>
    </row>
  </sheetData>
  <pageMargins left="0.7" right="0.7" top="0.75" bottom="0.75" header="0.3" footer="0.3"/>
  <pageSetup orientation="portrait" r:id="rId1"/>
  <tableParts count="1">
    <tablePart r:id="rId2"/>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DD40"/>
  <sheetViews>
    <sheetView showGridLines="0" zoomScale="80" zoomScaleNormal="80" workbookViewId="0">
      <selection activeCell="B5" sqref="B5"/>
    </sheetView>
  </sheetViews>
  <sheetFormatPr defaultRowHeight="15" x14ac:dyDescent="0.25"/>
  <cols>
    <col min="1" max="1" width="13.140625" bestFit="1" customWidth="1"/>
    <col min="2" max="2" width="22.28515625" bestFit="1" customWidth="1"/>
  </cols>
  <sheetData>
    <row r="1" spans="1:108" x14ac:dyDescent="0.25">
      <c r="A1" s="37"/>
      <c r="B1" s="37"/>
      <c r="C1" s="37"/>
      <c r="D1" s="37"/>
      <c r="E1" s="37"/>
      <c r="F1" s="37"/>
      <c r="G1" s="37"/>
      <c r="H1" s="37"/>
      <c r="I1" s="37"/>
      <c r="J1" s="37"/>
      <c r="K1" s="37"/>
      <c r="L1" s="37"/>
      <c r="M1" s="37"/>
      <c r="N1" s="37"/>
      <c r="O1" s="37"/>
      <c r="P1" s="37"/>
      <c r="Q1" s="37"/>
      <c r="R1" s="37"/>
      <c r="S1" s="37"/>
      <c r="T1" s="37"/>
      <c r="U1" s="37"/>
      <c r="V1" s="37"/>
      <c r="W1" s="37"/>
      <c r="X1" s="37"/>
    </row>
    <row r="2" spans="1:108" x14ac:dyDescent="0.25">
      <c r="A2" s="38"/>
      <c r="B2" s="38"/>
      <c r="C2" s="38"/>
      <c r="D2" s="38"/>
      <c r="E2" s="38"/>
      <c r="F2" s="38"/>
      <c r="G2" s="38"/>
      <c r="H2" s="38"/>
      <c r="I2" s="38"/>
      <c r="J2" s="38"/>
      <c r="K2" s="38"/>
      <c r="L2" s="38"/>
      <c r="M2" s="38"/>
      <c r="N2" s="38"/>
      <c r="O2" s="38"/>
      <c r="P2" s="38"/>
      <c r="Q2" s="38"/>
      <c r="R2" s="38"/>
      <c r="S2" s="38"/>
      <c r="T2" s="38"/>
      <c r="U2" s="38"/>
      <c r="V2" s="38"/>
      <c r="W2" s="38"/>
      <c r="X2" s="38"/>
      <c r="Y2" s="24"/>
      <c r="Z2" s="24"/>
      <c r="AA2" s="24"/>
      <c r="AB2" s="24"/>
      <c r="AC2" s="24"/>
      <c r="AD2" s="24"/>
      <c r="AE2" s="24"/>
      <c r="AF2" s="24"/>
      <c r="AG2" s="24"/>
      <c r="AH2" s="24"/>
      <c r="AI2" s="24"/>
      <c r="AJ2" s="24"/>
      <c r="AK2" s="24"/>
      <c r="AL2" s="24"/>
      <c r="AM2" s="24"/>
      <c r="AN2" s="24"/>
      <c r="AO2" s="24"/>
      <c r="AP2" s="24"/>
      <c r="AQ2" s="24"/>
      <c r="AR2" s="24"/>
      <c r="AS2" s="24"/>
      <c r="AT2" s="24"/>
      <c r="AU2" s="24"/>
      <c r="AV2" s="24"/>
      <c r="AW2" s="24"/>
      <c r="AX2" s="24"/>
      <c r="AY2" s="24"/>
      <c r="AZ2" s="24"/>
      <c r="BA2" s="24"/>
      <c r="BB2" s="24"/>
      <c r="BC2" s="24"/>
      <c r="BD2" s="24"/>
      <c r="BE2" s="24"/>
      <c r="BF2" s="24"/>
      <c r="BG2" s="24"/>
      <c r="BH2" s="24"/>
      <c r="BI2" s="24"/>
      <c r="BJ2" s="24"/>
      <c r="BK2" s="24"/>
      <c r="BL2" s="24"/>
      <c r="BM2" s="24"/>
      <c r="BN2" s="24"/>
      <c r="BO2" s="24"/>
      <c r="BP2" s="24"/>
      <c r="BQ2" s="24"/>
      <c r="BR2" s="24"/>
      <c r="BS2" s="24"/>
      <c r="BT2" s="24"/>
      <c r="BU2" s="24"/>
      <c r="BV2" s="24"/>
      <c r="BW2" s="24"/>
      <c r="BX2" s="24"/>
      <c r="BY2" s="24"/>
      <c r="BZ2" s="24"/>
      <c r="CA2" s="24"/>
      <c r="CB2" s="24"/>
      <c r="CC2" s="24"/>
      <c r="CD2" s="24"/>
      <c r="CE2" s="24"/>
      <c r="CF2" s="24"/>
      <c r="CG2" s="24"/>
      <c r="CH2" s="24"/>
      <c r="CI2" s="24"/>
      <c r="CJ2" s="24"/>
      <c r="CK2" s="24"/>
      <c r="CL2" s="24"/>
      <c r="CM2" s="24"/>
      <c r="CN2" s="24"/>
      <c r="CO2" s="24"/>
      <c r="CP2" s="24"/>
      <c r="CQ2" s="24"/>
      <c r="CR2" s="24"/>
      <c r="CS2" s="24"/>
      <c r="CT2" s="24"/>
      <c r="CU2" s="24"/>
      <c r="CV2" s="24"/>
      <c r="CW2" s="24"/>
      <c r="CX2" s="24"/>
      <c r="CY2" s="24"/>
      <c r="CZ2" s="24"/>
      <c r="DA2" s="24"/>
      <c r="DB2" s="24"/>
      <c r="DC2" s="24"/>
      <c r="DD2" s="24"/>
    </row>
    <row r="3" spans="1:108" x14ac:dyDescent="0.25">
      <c r="A3" s="38"/>
      <c r="B3" s="38"/>
      <c r="C3" s="38"/>
      <c r="D3" s="38"/>
      <c r="E3" s="38"/>
      <c r="F3" s="38"/>
      <c r="G3" s="38"/>
      <c r="H3" s="38"/>
      <c r="I3" s="38"/>
      <c r="J3" s="38"/>
      <c r="K3" s="38"/>
      <c r="L3" s="38"/>
      <c r="M3" s="38"/>
      <c r="N3" s="38"/>
      <c r="O3" s="38"/>
      <c r="P3" s="38"/>
      <c r="Q3" s="38"/>
      <c r="R3" s="38"/>
      <c r="S3" s="38"/>
      <c r="T3" s="38"/>
      <c r="U3" s="38"/>
      <c r="V3" s="38"/>
      <c r="W3" s="38"/>
      <c r="X3" s="38"/>
      <c r="Y3" s="24"/>
      <c r="Z3" s="24"/>
      <c r="AA3" s="24"/>
      <c r="AB3" s="24"/>
      <c r="AC3" s="24"/>
      <c r="AD3" s="24"/>
      <c r="AE3" s="24"/>
      <c r="AF3" s="24"/>
      <c r="AG3" s="24"/>
      <c r="AH3" s="24"/>
      <c r="AI3" s="24"/>
      <c r="AJ3" s="24"/>
      <c r="AK3" s="24"/>
      <c r="AL3" s="24"/>
      <c r="AM3" s="24"/>
      <c r="AN3" s="24"/>
      <c r="AO3" s="24"/>
      <c r="AP3" s="24"/>
      <c r="AQ3" s="24"/>
      <c r="AR3" s="24"/>
      <c r="AS3" s="24"/>
      <c r="AT3" s="24"/>
      <c r="AU3" s="24"/>
      <c r="AV3" s="24"/>
      <c r="AW3" s="24"/>
      <c r="AX3" s="24"/>
      <c r="AY3" s="24"/>
      <c r="AZ3" s="24"/>
      <c r="BA3" s="24"/>
      <c r="BB3" s="24"/>
      <c r="BC3" s="24"/>
      <c r="BD3" s="24"/>
      <c r="BE3" s="24"/>
      <c r="BF3" s="24"/>
      <c r="BG3" s="24"/>
      <c r="BH3" s="24"/>
      <c r="BI3" s="24"/>
      <c r="BJ3" s="24"/>
      <c r="BK3" s="24"/>
      <c r="BL3" s="24"/>
      <c r="BM3" s="24"/>
      <c r="BN3" s="24"/>
      <c r="BO3" s="24"/>
      <c r="BP3" s="24"/>
      <c r="BQ3" s="24"/>
      <c r="BR3" s="24"/>
      <c r="BS3" s="24"/>
      <c r="BT3" s="24"/>
      <c r="BU3" s="24"/>
      <c r="BV3" s="24"/>
      <c r="BW3" s="24"/>
      <c r="BX3" s="24"/>
      <c r="BY3" s="24"/>
      <c r="BZ3" s="24"/>
      <c r="CA3" s="24"/>
      <c r="CB3" s="24"/>
      <c r="CC3" s="24"/>
      <c r="CD3" s="24"/>
      <c r="CE3" s="24"/>
      <c r="CF3" s="24"/>
      <c r="CG3" s="24"/>
      <c r="CH3" s="24"/>
      <c r="CI3" s="24"/>
      <c r="CJ3" s="24"/>
      <c r="CK3" s="24"/>
      <c r="CL3" s="24"/>
      <c r="CM3" s="24"/>
      <c r="CN3" s="24"/>
      <c r="CO3" s="24"/>
      <c r="CP3" s="24"/>
      <c r="CQ3" s="24"/>
      <c r="CR3" s="24"/>
      <c r="CS3" s="24"/>
      <c r="CT3" s="24"/>
      <c r="CU3" s="24"/>
      <c r="CV3" s="24"/>
      <c r="CW3" s="24"/>
      <c r="CX3" s="24"/>
      <c r="CY3" s="24"/>
      <c r="CZ3" s="24"/>
      <c r="DA3" s="24"/>
      <c r="DB3" s="24"/>
      <c r="DC3" s="24"/>
      <c r="DD3" s="24"/>
    </row>
    <row r="4" spans="1:108" ht="26.25" x14ac:dyDescent="0.4">
      <c r="A4" s="38"/>
      <c r="B4" s="38"/>
      <c r="C4" s="38"/>
      <c r="D4" s="38"/>
      <c r="E4" s="38"/>
      <c r="F4" s="38"/>
      <c r="G4" s="38"/>
      <c r="H4" s="38"/>
      <c r="I4" s="39" t="s">
        <v>497</v>
      </c>
      <c r="J4" s="40"/>
      <c r="K4" s="40"/>
      <c r="L4" s="38"/>
      <c r="M4" s="38"/>
      <c r="N4" s="38"/>
      <c r="O4" s="38"/>
      <c r="P4" s="38"/>
      <c r="Q4" s="38"/>
      <c r="R4" s="38"/>
      <c r="S4" s="38"/>
      <c r="T4" s="38"/>
      <c r="U4" s="38"/>
      <c r="V4" s="38"/>
      <c r="W4" s="38"/>
      <c r="X4" s="38"/>
      <c r="Y4" s="24"/>
      <c r="Z4" s="24"/>
      <c r="AA4" s="24"/>
      <c r="AB4" s="24"/>
      <c r="AC4" s="24"/>
      <c r="AD4" s="24"/>
      <c r="AE4" s="24"/>
      <c r="AF4" s="24"/>
      <c r="AG4" s="24"/>
      <c r="AH4" s="24"/>
      <c r="AI4" s="24"/>
      <c r="AJ4" s="24"/>
      <c r="AK4" s="24"/>
      <c r="AL4" s="24"/>
      <c r="AM4" s="24"/>
      <c r="AN4" s="24"/>
      <c r="AO4" s="24"/>
      <c r="AP4" s="24"/>
      <c r="AQ4" s="24"/>
      <c r="AR4" s="24"/>
      <c r="AS4" s="24"/>
      <c r="AT4" s="24"/>
      <c r="AU4" s="24"/>
      <c r="AV4" s="24"/>
      <c r="AW4" s="24"/>
      <c r="AX4" s="24"/>
      <c r="AY4" s="24"/>
      <c r="AZ4" s="24"/>
      <c r="BA4" s="24"/>
      <c r="BB4" s="24"/>
      <c r="BC4" s="24"/>
      <c r="BD4" s="24"/>
      <c r="BE4" s="24"/>
      <c r="BF4" s="24"/>
      <c r="BG4" s="24"/>
      <c r="BH4" s="24"/>
      <c r="BI4" s="24"/>
      <c r="BJ4" s="24"/>
      <c r="BK4" s="24"/>
      <c r="BL4" s="24"/>
      <c r="BM4" s="24"/>
      <c r="BN4" s="24"/>
      <c r="BO4" s="24"/>
      <c r="BP4" s="24"/>
      <c r="BQ4" s="24"/>
      <c r="BR4" s="24"/>
      <c r="BS4" s="24"/>
      <c r="BT4" s="24"/>
      <c r="BU4" s="24"/>
      <c r="BV4" s="24"/>
      <c r="BW4" s="24"/>
      <c r="BX4" s="24"/>
      <c r="BY4" s="24"/>
      <c r="BZ4" s="24"/>
      <c r="CA4" s="24"/>
      <c r="CB4" s="24"/>
      <c r="CC4" s="24"/>
      <c r="CD4" s="24"/>
      <c r="CE4" s="24"/>
      <c r="CF4" s="24"/>
      <c r="CG4" s="24"/>
      <c r="CH4" s="24"/>
      <c r="CI4" s="24"/>
      <c r="CJ4" s="24"/>
      <c r="CK4" s="24"/>
      <c r="CL4" s="24"/>
      <c r="CM4" s="24"/>
      <c r="CN4" s="24"/>
      <c r="CO4" s="24"/>
      <c r="CP4" s="24"/>
      <c r="CQ4" s="24"/>
      <c r="CR4" s="24"/>
      <c r="CS4" s="24"/>
      <c r="CT4" s="24"/>
      <c r="CU4" s="24"/>
      <c r="CV4" s="24"/>
      <c r="CW4" s="24"/>
      <c r="CX4" s="24"/>
      <c r="CY4" s="24"/>
      <c r="CZ4" s="24"/>
      <c r="DA4" s="24"/>
      <c r="DB4" s="24"/>
      <c r="DC4" s="24"/>
      <c r="DD4" s="24"/>
    </row>
    <row r="5" spans="1:108" x14ac:dyDescent="0.25">
      <c r="A5" s="38"/>
      <c r="B5" s="37"/>
      <c r="C5" s="38"/>
      <c r="D5" s="38"/>
      <c r="E5" s="38"/>
      <c r="F5" s="38"/>
      <c r="G5" s="38"/>
      <c r="H5" s="38"/>
      <c r="I5" s="38"/>
      <c r="J5" s="38"/>
      <c r="K5" s="38"/>
      <c r="L5" s="38"/>
      <c r="M5" s="38"/>
      <c r="N5" s="38"/>
      <c r="O5" s="38"/>
      <c r="P5" s="38"/>
      <c r="Q5" s="38"/>
      <c r="R5" s="38"/>
      <c r="S5" s="38"/>
      <c r="T5" s="38"/>
      <c r="U5" s="38"/>
      <c r="V5" s="38"/>
      <c r="W5" s="38"/>
      <c r="X5" s="38"/>
      <c r="Y5" s="24"/>
      <c r="Z5" s="24"/>
      <c r="AA5" s="24"/>
      <c r="AB5" s="24"/>
      <c r="AC5" s="24"/>
      <c r="AD5" s="24"/>
      <c r="AE5" s="24"/>
      <c r="AF5" s="24"/>
      <c r="AG5" s="24"/>
      <c r="AH5" s="24"/>
      <c r="AI5" s="24"/>
      <c r="AJ5" s="24"/>
      <c r="AK5" s="24"/>
      <c r="AL5" s="24"/>
      <c r="AM5" s="24"/>
      <c r="AN5" s="24"/>
      <c r="AO5" s="24"/>
      <c r="AP5" s="24"/>
      <c r="AQ5" s="24"/>
      <c r="AR5" s="24"/>
      <c r="AS5" s="24"/>
      <c r="AT5" s="24"/>
      <c r="AU5" s="24"/>
      <c r="AV5" s="24"/>
      <c r="AW5" s="24"/>
      <c r="AX5" s="24"/>
      <c r="AY5" s="24"/>
      <c r="AZ5" s="24"/>
      <c r="BA5" s="24"/>
      <c r="BB5" s="24"/>
      <c r="BC5" s="24"/>
      <c r="BD5" s="24"/>
      <c r="BE5" s="24"/>
      <c r="BF5" s="24"/>
      <c r="BG5" s="24"/>
      <c r="BH5" s="24"/>
      <c r="BI5" s="24"/>
      <c r="BJ5" s="24"/>
      <c r="BK5" s="24"/>
      <c r="BL5" s="24"/>
      <c r="BM5" s="24"/>
      <c r="BN5" s="24"/>
      <c r="BO5" s="24"/>
      <c r="BP5" s="24"/>
      <c r="BQ5" s="24"/>
      <c r="BR5" s="24"/>
      <c r="BS5" s="24"/>
      <c r="BT5" s="24"/>
      <c r="BU5" s="24"/>
      <c r="BV5" s="24"/>
      <c r="BW5" s="24"/>
      <c r="BX5" s="24"/>
      <c r="BY5" s="24"/>
      <c r="BZ5" s="24"/>
      <c r="CA5" s="24"/>
      <c r="CB5" s="24"/>
      <c r="CC5" s="24"/>
      <c r="CD5" s="24"/>
      <c r="CE5" s="24"/>
      <c r="CF5" s="24"/>
      <c r="CG5" s="24"/>
      <c r="CH5" s="24"/>
      <c r="CI5" s="24"/>
      <c r="CJ5" s="24"/>
      <c r="CK5" s="24"/>
      <c r="CL5" s="24"/>
      <c r="CM5" s="24"/>
      <c r="CN5" s="24"/>
      <c r="CO5" s="24"/>
      <c r="CP5" s="24"/>
      <c r="CQ5" s="24"/>
      <c r="CR5" s="24"/>
      <c r="CS5" s="24"/>
      <c r="CT5" s="24"/>
      <c r="CU5" s="24"/>
      <c r="CV5" s="24"/>
      <c r="CW5" s="24"/>
      <c r="CX5" s="24"/>
      <c r="CY5" s="24"/>
      <c r="CZ5" s="24"/>
      <c r="DA5" s="24"/>
      <c r="DB5" s="24"/>
      <c r="DC5" s="24"/>
      <c r="DD5" s="24"/>
    </row>
    <row r="6" spans="1:108" x14ac:dyDescent="0.25">
      <c r="A6" s="38"/>
      <c r="B6" s="38"/>
      <c r="C6" s="38"/>
      <c r="D6" s="38"/>
      <c r="E6" s="38"/>
      <c r="F6" s="38"/>
      <c r="G6" s="38"/>
      <c r="H6" s="38"/>
      <c r="I6" s="38"/>
      <c r="J6" s="38"/>
      <c r="K6" s="38"/>
      <c r="L6" s="38"/>
      <c r="M6" s="38"/>
      <c r="N6" s="38"/>
      <c r="O6" s="38"/>
      <c r="P6" s="38"/>
      <c r="Q6" s="38"/>
      <c r="R6" s="38"/>
      <c r="S6" s="38"/>
      <c r="T6" s="38"/>
      <c r="U6" s="38"/>
      <c r="V6" s="38"/>
      <c r="W6" s="38"/>
      <c r="X6" s="38"/>
      <c r="Y6" s="24"/>
      <c r="Z6" s="24"/>
      <c r="AA6" s="24"/>
      <c r="AB6" s="24"/>
      <c r="AC6" s="24"/>
      <c r="AD6" s="24"/>
      <c r="AE6" s="24"/>
      <c r="AF6" s="24"/>
      <c r="AG6" s="24"/>
      <c r="AH6" s="24"/>
      <c r="AI6" s="24"/>
      <c r="AJ6" s="24"/>
      <c r="AK6" s="24"/>
      <c r="AL6" s="24"/>
      <c r="AM6" s="24"/>
      <c r="AN6" s="24"/>
      <c r="AO6" s="24"/>
      <c r="AP6" s="24"/>
      <c r="AQ6" s="24"/>
      <c r="AR6" s="24"/>
      <c r="AS6" s="24"/>
      <c r="AT6" s="24"/>
      <c r="AU6" s="24"/>
      <c r="AV6" s="24"/>
      <c r="AW6" s="24"/>
      <c r="AX6" s="24"/>
      <c r="AY6" s="24"/>
      <c r="AZ6" s="24"/>
      <c r="BA6" s="24"/>
      <c r="BB6" s="24"/>
      <c r="BC6" s="24"/>
      <c r="BD6" s="24"/>
      <c r="BE6" s="24"/>
      <c r="BF6" s="24"/>
      <c r="BG6" s="24"/>
      <c r="BH6" s="24"/>
      <c r="BI6" s="24"/>
      <c r="BJ6" s="24"/>
      <c r="BK6" s="24"/>
      <c r="BL6" s="24"/>
      <c r="BM6" s="24"/>
      <c r="BN6" s="24"/>
      <c r="BO6" s="24"/>
      <c r="BP6" s="24"/>
      <c r="BQ6" s="24"/>
      <c r="BR6" s="24"/>
      <c r="BS6" s="24"/>
      <c r="BT6" s="24"/>
      <c r="BU6" s="24"/>
      <c r="BV6" s="24"/>
      <c r="BW6" s="24"/>
      <c r="BX6" s="24"/>
      <c r="BY6" s="24"/>
      <c r="BZ6" s="24"/>
      <c r="CA6" s="24"/>
      <c r="CB6" s="24"/>
      <c r="CC6" s="24"/>
      <c r="CD6" s="24"/>
      <c r="CE6" s="24"/>
      <c r="CF6" s="24"/>
      <c r="CG6" s="24"/>
      <c r="CH6" s="24"/>
      <c r="CI6" s="24"/>
      <c r="CJ6" s="24"/>
      <c r="CK6" s="24"/>
      <c r="CL6" s="24"/>
      <c r="CM6" s="24"/>
      <c r="CN6" s="24"/>
      <c r="CO6" s="24"/>
      <c r="CP6" s="24"/>
      <c r="CQ6" s="24"/>
      <c r="CR6" s="24"/>
      <c r="CS6" s="24"/>
      <c r="CT6" s="24"/>
      <c r="CU6" s="24"/>
      <c r="CV6" s="24"/>
      <c r="CW6" s="24"/>
      <c r="CX6" s="24"/>
      <c r="CY6" s="24"/>
      <c r="CZ6" s="24"/>
      <c r="DA6" s="24"/>
      <c r="DB6" s="24"/>
      <c r="DC6" s="24"/>
      <c r="DD6" s="24"/>
    </row>
    <row r="7" spans="1:108" x14ac:dyDescent="0.25">
      <c r="A7" s="38"/>
      <c r="B7" s="38"/>
      <c r="C7" s="38"/>
      <c r="D7" s="38"/>
      <c r="E7" s="38"/>
      <c r="F7" s="38"/>
      <c r="G7" s="38"/>
      <c r="H7" s="38"/>
      <c r="I7" s="38"/>
      <c r="J7" s="38"/>
      <c r="K7" s="38"/>
      <c r="L7" s="38"/>
      <c r="M7" s="38"/>
      <c r="N7" s="38"/>
      <c r="O7" s="38"/>
      <c r="P7" s="38"/>
      <c r="Q7" s="38"/>
      <c r="R7" s="38"/>
      <c r="S7" s="38"/>
      <c r="T7" s="38"/>
      <c r="U7" s="38"/>
      <c r="V7" s="38"/>
      <c r="W7" s="38"/>
      <c r="X7" s="38"/>
      <c r="Y7" s="24"/>
      <c r="Z7" s="24"/>
      <c r="AA7" s="24"/>
      <c r="AB7" s="24"/>
      <c r="AC7" s="24"/>
      <c r="AD7" s="24"/>
      <c r="AE7" s="24"/>
      <c r="AF7" s="24"/>
      <c r="AG7" s="24"/>
      <c r="AH7" s="24"/>
      <c r="AI7" s="24"/>
      <c r="AJ7" s="24"/>
      <c r="AK7" s="24"/>
      <c r="AL7" s="24"/>
      <c r="AM7" s="24"/>
      <c r="AN7" s="24"/>
      <c r="AO7" s="24"/>
      <c r="AP7" s="24"/>
      <c r="AQ7" s="24"/>
      <c r="AR7" s="24"/>
      <c r="AS7" s="24"/>
      <c r="AT7" s="24"/>
      <c r="AU7" s="24"/>
      <c r="AV7" s="24"/>
      <c r="AW7" s="24"/>
      <c r="AX7" s="24"/>
      <c r="AY7" s="24"/>
      <c r="AZ7" s="24"/>
      <c r="BA7" s="24"/>
      <c r="BB7" s="24"/>
      <c r="BC7" s="24"/>
      <c r="BD7" s="24"/>
      <c r="BE7" s="24"/>
      <c r="BF7" s="24"/>
      <c r="BG7" s="24"/>
      <c r="BH7" s="24"/>
      <c r="BI7" s="24"/>
      <c r="BJ7" s="24"/>
      <c r="BK7" s="24"/>
      <c r="BL7" s="24"/>
      <c r="BM7" s="24"/>
      <c r="BN7" s="24"/>
      <c r="BO7" s="24"/>
      <c r="BP7" s="24"/>
      <c r="BQ7" s="24"/>
      <c r="BR7" s="24"/>
      <c r="BS7" s="24"/>
      <c r="BT7" s="24"/>
      <c r="BU7" s="24"/>
      <c r="BV7" s="24"/>
      <c r="BW7" s="24"/>
      <c r="BX7" s="24"/>
      <c r="BY7" s="24"/>
      <c r="BZ7" s="24"/>
      <c r="CA7" s="24"/>
      <c r="CB7" s="24"/>
      <c r="CC7" s="24"/>
      <c r="CD7" s="24"/>
      <c r="CE7" s="24"/>
      <c r="CF7" s="24"/>
      <c r="CG7" s="24"/>
      <c r="CH7" s="24"/>
      <c r="CI7" s="24"/>
      <c r="CJ7" s="24"/>
      <c r="CK7" s="24"/>
      <c r="CL7" s="24"/>
      <c r="CM7" s="24"/>
      <c r="CN7" s="24"/>
      <c r="CO7" s="24"/>
      <c r="CP7" s="24"/>
      <c r="CQ7" s="24"/>
      <c r="CR7" s="24"/>
      <c r="CS7" s="24"/>
      <c r="CT7" s="24"/>
      <c r="CU7" s="24"/>
      <c r="CV7" s="24"/>
      <c r="CW7" s="24"/>
      <c r="CX7" s="24"/>
      <c r="CY7" s="24"/>
      <c r="CZ7" s="24"/>
      <c r="DA7" s="24"/>
      <c r="DB7" s="24"/>
      <c r="DC7" s="24"/>
      <c r="DD7" s="24"/>
    </row>
    <row r="8" spans="1:108" x14ac:dyDescent="0.25">
      <c r="A8" s="41"/>
      <c r="B8" s="41"/>
      <c r="C8" s="41"/>
      <c r="D8" s="41"/>
      <c r="E8" s="41"/>
      <c r="F8" s="41"/>
      <c r="G8" s="41"/>
      <c r="H8" s="41"/>
      <c r="I8" s="41"/>
      <c r="J8" s="41"/>
      <c r="K8" s="41"/>
      <c r="L8" s="41"/>
      <c r="M8" s="41"/>
      <c r="N8" s="41"/>
      <c r="O8" s="41"/>
      <c r="P8" s="41"/>
      <c r="Q8" s="41"/>
      <c r="R8" s="41"/>
      <c r="S8" s="41"/>
      <c r="T8" s="41"/>
      <c r="U8" s="41"/>
      <c r="V8" s="41"/>
      <c r="W8" s="41"/>
      <c r="X8" s="41"/>
      <c r="Y8" s="24"/>
      <c r="Z8" s="24"/>
      <c r="AA8" s="24"/>
      <c r="AB8" s="24"/>
      <c r="AC8" s="24"/>
      <c r="AD8" s="24"/>
      <c r="AE8" s="24"/>
      <c r="AF8" s="24"/>
      <c r="AG8" s="24"/>
      <c r="AH8" s="24"/>
      <c r="AI8" s="24"/>
      <c r="AJ8" s="24"/>
      <c r="AK8" s="24"/>
      <c r="AL8" s="24"/>
      <c r="AM8" s="24"/>
      <c r="AN8" s="24"/>
      <c r="AO8" s="24"/>
      <c r="AP8" s="24"/>
      <c r="AQ8" s="24"/>
      <c r="AR8" s="24"/>
      <c r="AS8" s="24"/>
      <c r="AT8" s="24"/>
      <c r="AU8" s="24"/>
      <c r="AV8" s="24"/>
      <c r="AW8" s="24"/>
      <c r="AX8" s="24"/>
      <c r="AY8" s="24"/>
      <c r="AZ8" s="24"/>
      <c r="BA8" s="24"/>
      <c r="BB8" s="24"/>
      <c r="BC8" s="24"/>
      <c r="BD8" s="24"/>
      <c r="BE8" s="24"/>
      <c r="BF8" s="24"/>
      <c r="BG8" s="24"/>
      <c r="BH8" s="24"/>
      <c r="BI8" s="24"/>
      <c r="BJ8" s="24"/>
      <c r="BK8" s="24"/>
      <c r="BL8" s="24"/>
      <c r="BM8" s="24"/>
      <c r="BN8" s="24"/>
      <c r="BO8" s="24"/>
      <c r="BP8" s="24"/>
      <c r="BQ8" s="24"/>
      <c r="BR8" s="24"/>
      <c r="BS8" s="24"/>
      <c r="BT8" s="24"/>
      <c r="BU8" s="24"/>
      <c r="BV8" s="24"/>
      <c r="BW8" s="24"/>
      <c r="BX8" s="24"/>
      <c r="BY8" s="24"/>
      <c r="BZ8" s="24"/>
      <c r="CA8" s="24"/>
      <c r="CB8" s="24"/>
      <c r="CC8" s="24"/>
      <c r="CD8" s="24"/>
      <c r="CE8" s="24"/>
      <c r="CF8" s="24"/>
      <c r="CG8" s="24"/>
      <c r="CH8" s="24"/>
      <c r="CI8" s="24"/>
      <c r="CJ8" s="24"/>
      <c r="CK8" s="24"/>
      <c r="CL8" s="24"/>
      <c r="CM8" s="24"/>
      <c r="CN8" s="24"/>
      <c r="CO8" s="24"/>
      <c r="CP8" s="24"/>
      <c r="CQ8" s="24"/>
      <c r="CR8" s="24"/>
      <c r="CS8" s="24"/>
      <c r="CT8" s="24"/>
      <c r="CU8" s="24"/>
      <c r="CV8" s="24"/>
      <c r="CW8" s="24"/>
      <c r="CX8" s="24"/>
      <c r="CY8" s="24"/>
      <c r="CZ8" s="24"/>
      <c r="DA8" s="24"/>
      <c r="DB8" s="24"/>
      <c r="DC8" s="24"/>
      <c r="DD8" s="24"/>
    </row>
    <row r="9" spans="1:108" x14ac:dyDescent="0.25">
      <c r="A9" s="41"/>
      <c r="B9" s="41"/>
      <c r="C9" s="41"/>
      <c r="D9" s="41"/>
      <c r="E9" s="41"/>
      <c r="F9" s="41"/>
      <c r="G9" s="41"/>
      <c r="H9" s="41"/>
      <c r="I9" s="41"/>
      <c r="J9" s="41"/>
      <c r="K9" s="41"/>
      <c r="L9" s="41"/>
      <c r="M9" s="41"/>
      <c r="N9" s="41"/>
      <c r="O9" s="41"/>
      <c r="P9" s="41"/>
      <c r="Q9" s="41"/>
      <c r="R9" s="41"/>
      <c r="S9" s="41"/>
      <c r="T9" s="41"/>
      <c r="U9" s="41"/>
      <c r="V9" s="41"/>
      <c r="W9" s="41"/>
      <c r="X9" s="41"/>
      <c r="Y9" s="24"/>
      <c r="Z9" s="24"/>
      <c r="AA9" s="24"/>
      <c r="AB9" s="24"/>
      <c r="AC9" s="24"/>
      <c r="AD9" s="24"/>
      <c r="AE9" s="24"/>
      <c r="AF9" s="24"/>
      <c r="AG9" s="24"/>
      <c r="AH9" s="24"/>
      <c r="AI9" s="24"/>
      <c r="AJ9" s="24"/>
      <c r="AK9" s="24"/>
      <c r="AL9" s="24"/>
      <c r="AM9" s="24"/>
      <c r="AN9" s="24"/>
      <c r="AO9" s="24"/>
      <c r="AP9" s="24"/>
      <c r="AQ9" s="24"/>
      <c r="AR9" s="24"/>
      <c r="AS9" s="24"/>
      <c r="AT9" s="24"/>
      <c r="AU9" s="24"/>
      <c r="AV9" s="24"/>
      <c r="AW9" s="24"/>
      <c r="AX9" s="24"/>
      <c r="AY9" s="24"/>
      <c r="AZ9" s="24"/>
      <c r="BA9" s="24"/>
      <c r="BB9" s="24"/>
      <c r="BC9" s="24"/>
      <c r="BD9" s="24"/>
      <c r="BE9" s="24"/>
      <c r="BF9" s="24"/>
      <c r="BG9" s="24"/>
      <c r="BH9" s="24"/>
      <c r="BI9" s="24"/>
      <c r="BJ9" s="24"/>
      <c r="BK9" s="24"/>
      <c r="BL9" s="24"/>
      <c r="BM9" s="24"/>
      <c r="BN9" s="24"/>
      <c r="BO9" s="24"/>
      <c r="BP9" s="24"/>
      <c r="BQ9" s="24"/>
      <c r="BR9" s="24"/>
      <c r="BS9" s="24"/>
      <c r="BT9" s="24"/>
      <c r="BU9" s="24"/>
      <c r="BV9" s="24"/>
      <c r="BW9" s="24"/>
      <c r="BX9" s="24"/>
      <c r="BY9" s="24"/>
      <c r="BZ9" s="24"/>
      <c r="CA9" s="24"/>
      <c r="CB9" s="24"/>
      <c r="CC9" s="24"/>
      <c r="CD9" s="24"/>
      <c r="CE9" s="24"/>
      <c r="CF9" s="24"/>
      <c r="CG9" s="24"/>
      <c r="CH9" s="24"/>
      <c r="CI9" s="24"/>
      <c r="CJ9" s="24"/>
      <c r="CK9" s="24"/>
      <c r="CL9" s="24"/>
      <c r="CM9" s="24"/>
      <c r="CN9" s="24"/>
      <c r="CO9" s="24"/>
      <c r="CP9" s="24"/>
      <c r="CQ9" s="24"/>
      <c r="CR9" s="24"/>
      <c r="CS9" s="24"/>
      <c r="CT9" s="24"/>
      <c r="CU9" s="24"/>
      <c r="CV9" s="24"/>
      <c r="CW9" s="24"/>
      <c r="CX9" s="24"/>
      <c r="CY9" s="24"/>
      <c r="CZ9" s="24"/>
      <c r="DA9" s="24"/>
      <c r="DB9" s="24"/>
      <c r="DC9" s="24"/>
      <c r="DD9" s="24"/>
    </row>
    <row r="10" spans="1:108" x14ac:dyDescent="0.25">
      <c r="A10" s="41"/>
      <c r="B10" s="41"/>
      <c r="C10" s="41"/>
      <c r="D10" s="41"/>
      <c r="E10" s="41"/>
      <c r="F10" s="41"/>
      <c r="G10" s="41"/>
      <c r="H10" s="41"/>
      <c r="I10" s="41"/>
      <c r="J10" s="41"/>
      <c r="K10" s="41"/>
      <c r="L10" s="41"/>
      <c r="M10" s="41"/>
      <c r="N10" s="41"/>
      <c r="O10" s="41"/>
      <c r="P10" s="41"/>
      <c r="Q10" s="41"/>
      <c r="R10" s="41"/>
      <c r="S10" s="41"/>
      <c r="T10" s="41"/>
      <c r="U10" s="41"/>
      <c r="V10" s="41"/>
      <c r="W10" s="41"/>
      <c r="X10" s="41"/>
      <c r="Y10" s="24"/>
      <c r="Z10" s="24"/>
      <c r="AA10" s="24"/>
      <c r="AB10" s="24"/>
      <c r="AC10" s="24"/>
      <c r="AD10" s="24"/>
      <c r="AE10" s="24"/>
      <c r="AF10" s="24"/>
      <c r="AG10" s="24"/>
      <c r="AH10" s="24"/>
      <c r="AI10" s="24"/>
      <c r="AJ10" s="24"/>
      <c r="AK10" s="24"/>
      <c r="AL10" s="24"/>
      <c r="AM10" s="24"/>
      <c r="AN10" s="24"/>
      <c r="AO10" s="24"/>
      <c r="AP10" s="24"/>
      <c r="AQ10" s="24"/>
      <c r="AR10" s="24"/>
      <c r="AS10" s="24"/>
      <c r="AT10" s="24"/>
      <c r="AU10" s="24"/>
      <c r="AV10" s="24"/>
      <c r="AW10" s="24"/>
      <c r="AX10" s="24"/>
      <c r="AY10" s="24"/>
      <c r="AZ10" s="24"/>
      <c r="BA10" s="24"/>
      <c r="BB10" s="24"/>
      <c r="BC10" s="24"/>
      <c r="BD10" s="24"/>
      <c r="BE10" s="24"/>
      <c r="BF10" s="24"/>
      <c r="BG10" s="24"/>
      <c r="BH10" s="24"/>
      <c r="BI10" s="24"/>
      <c r="BJ10" s="24"/>
      <c r="BK10" s="24"/>
      <c r="BL10" s="24"/>
      <c r="BM10" s="24"/>
      <c r="BN10" s="24"/>
      <c r="BO10" s="24"/>
      <c r="BP10" s="24"/>
      <c r="BQ10" s="24"/>
      <c r="BR10" s="24"/>
      <c r="BS10" s="24"/>
      <c r="BT10" s="24"/>
      <c r="BU10" s="24"/>
      <c r="BV10" s="24"/>
      <c r="BW10" s="24"/>
      <c r="BX10" s="24"/>
      <c r="BY10" s="24"/>
      <c r="BZ10" s="24"/>
      <c r="CA10" s="24"/>
      <c r="CB10" s="24"/>
      <c r="CC10" s="24"/>
      <c r="CD10" s="24"/>
      <c r="CE10" s="24"/>
      <c r="CF10" s="24"/>
      <c r="CG10" s="24"/>
      <c r="CH10" s="24"/>
      <c r="CI10" s="24"/>
      <c r="CJ10" s="24"/>
      <c r="CK10" s="24"/>
      <c r="CL10" s="24"/>
      <c r="CM10" s="24"/>
      <c r="CN10" s="24"/>
      <c r="CO10" s="24"/>
      <c r="CP10" s="24"/>
      <c r="CQ10" s="24"/>
      <c r="CR10" s="24"/>
      <c r="CS10" s="24"/>
      <c r="CT10" s="24"/>
      <c r="CU10" s="24"/>
      <c r="CV10" s="24"/>
      <c r="CW10" s="24"/>
      <c r="CX10" s="24"/>
      <c r="CY10" s="24"/>
      <c r="CZ10" s="24"/>
      <c r="DA10" s="24"/>
      <c r="DB10" s="24"/>
      <c r="DC10" s="24"/>
      <c r="DD10" s="24"/>
    </row>
    <row r="11" spans="1:108" x14ac:dyDescent="0.25">
      <c r="A11" s="41"/>
      <c r="B11" s="41"/>
      <c r="C11" s="41"/>
      <c r="D11" s="41"/>
      <c r="E11" s="41"/>
      <c r="F11" s="41"/>
      <c r="G11" s="41"/>
      <c r="H11" s="41"/>
      <c r="I11" s="41"/>
      <c r="J11" s="41"/>
      <c r="K11" s="41"/>
      <c r="L11" s="41"/>
      <c r="M11" s="41"/>
      <c r="N11" s="41"/>
      <c r="O11" s="41"/>
      <c r="P11" s="41"/>
      <c r="Q11" s="41"/>
      <c r="R11" s="41"/>
      <c r="S11" s="41"/>
      <c r="T11" s="41"/>
      <c r="U11" s="41"/>
      <c r="V11" s="41"/>
      <c r="W11" s="41"/>
      <c r="X11" s="41"/>
      <c r="Y11" s="24"/>
      <c r="Z11" s="24"/>
      <c r="AA11" s="24"/>
      <c r="AB11" s="24"/>
      <c r="AC11" s="24"/>
      <c r="AD11" s="24"/>
      <c r="AE11" s="24"/>
      <c r="AF11" s="24"/>
      <c r="AG11" s="24"/>
      <c r="AH11" s="24"/>
      <c r="AI11" s="24"/>
      <c r="AJ11" s="24"/>
      <c r="AK11" s="24"/>
      <c r="AL11" s="24"/>
      <c r="AM11" s="24"/>
      <c r="AN11" s="24"/>
      <c r="AO11" s="24"/>
      <c r="AP11" s="24"/>
      <c r="AQ11" s="24"/>
      <c r="AR11" s="24"/>
      <c r="AS11" s="24"/>
      <c r="AT11" s="24"/>
      <c r="AU11" s="24"/>
      <c r="AV11" s="24"/>
      <c r="AW11" s="24"/>
      <c r="AX11" s="24"/>
      <c r="AY11" s="24"/>
      <c r="AZ11" s="24"/>
      <c r="BA11" s="24"/>
      <c r="BB11" s="24"/>
      <c r="BC11" s="24"/>
      <c r="BD11" s="24"/>
      <c r="BE11" s="24"/>
      <c r="BF11" s="24"/>
      <c r="BG11" s="24"/>
      <c r="BH11" s="24"/>
      <c r="BI11" s="24"/>
      <c r="BJ11" s="24"/>
      <c r="BK11" s="24"/>
      <c r="BL11" s="24"/>
      <c r="BM11" s="24"/>
      <c r="BN11" s="24"/>
      <c r="BO11" s="24"/>
      <c r="BP11" s="24"/>
      <c r="BQ11" s="24"/>
      <c r="BR11" s="24"/>
      <c r="BS11" s="24"/>
      <c r="BT11" s="24"/>
      <c r="BU11" s="24"/>
      <c r="BV11" s="24"/>
      <c r="BW11" s="24"/>
      <c r="BX11" s="24"/>
      <c r="BY11" s="24"/>
      <c r="BZ11" s="24"/>
      <c r="CA11" s="24"/>
      <c r="CB11" s="24"/>
      <c r="CC11" s="24"/>
      <c r="CD11" s="24"/>
      <c r="CE11" s="24"/>
      <c r="CF11" s="24"/>
      <c r="CG11" s="24"/>
      <c r="CH11" s="24"/>
      <c r="CI11" s="24"/>
      <c r="CJ11" s="24"/>
      <c r="CK11" s="24"/>
      <c r="CL11" s="24"/>
      <c r="CM11" s="24"/>
      <c r="CN11" s="24"/>
      <c r="CO11" s="24"/>
      <c r="CP11" s="24"/>
      <c r="CQ11" s="24"/>
      <c r="CR11" s="24"/>
      <c r="CS11" s="24"/>
      <c r="CT11" s="24"/>
      <c r="CU11" s="24"/>
      <c r="CV11" s="24"/>
      <c r="CW11" s="24"/>
      <c r="CX11" s="24"/>
      <c r="CY11" s="24"/>
      <c r="CZ11" s="24"/>
      <c r="DA11" s="24"/>
      <c r="DB11" s="24"/>
      <c r="DC11" s="24"/>
      <c r="DD11" s="24"/>
    </row>
    <row r="12" spans="1:108" x14ac:dyDescent="0.25">
      <c r="A12" s="41"/>
      <c r="B12" s="41"/>
      <c r="C12" s="41"/>
      <c r="D12" s="41"/>
      <c r="E12" s="41"/>
      <c r="F12" s="41"/>
      <c r="G12" s="41"/>
      <c r="H12" s="41"/>
      <c r="I12" s="41"/>
      <c r="J12" s="41"/>
      <c r="K12" s="41"/>
      <c r="L12" s="41"/>
      <c r="M12" s="41"/>
      <c r="N12" s="41"/>
      <c r="O12" s="41"/>
      <c r="P12" s="41"/>
      <c r="Q12" s="41"/>
      <c r="R12" s="41"/>
      <c r="S12" s="41"/>
      <c r="T12" s="41"/>
      <c r="U12" s="41"/>
      <c r="V12" s="41"/>
      <c r="W12" s="41"/>
      <c r="X12" s="41"/>
      <c r="Y12" s="24"/>
      <c r="Z12" s="24"/>
      <c r="AA12" s="24"/>
      <c r="AB12" s="24"/>
      <c r="AC12" s="24"/>
      <c r="AD12" s="24"/>
      <c r="AE12" s="24"/>
      <c r="AF12" s="24"/>
      <c r="AG12" s="24"/>
      <c r="AH12" s="24"/>
      <c r="AI12" s="24"/>
      <c r="AJ12" s="24"/>
      <c r="AK12" s="24"/>
      <c r="AL12" s="24"/>
      <c r="AM12" s="24"/>
      <c r="AN12" s="24"/>
      <c r="AO12" s="24"/>
      <c r="AP12" s="24"/>
      <c r="AQ12" s="24"/>
      <c r="AR12" s="24"/>
      <c r="AS12" s="24"/>
      <c r="AT12" s="24"/>
      <c r="AU12" s="24"/>
      <c r="AV12" s="24"/>
      <c r="AW12" s="24"/>
      <c r="AX12" s="24"/>
      <c r="AY12" s="24"/>
      <c r="AZ12" s="24"/>
      <c r="BA12" s="24"/>
      <c r="BB12" s="24"/>
      <c r="BC12" s="24"/>
      <c r="BD12" s="24"/>
      <c r="BE12" s="24"/>
      <c r="BF12" s="24"/>
      <c r="BG12" s="24"/>
      <c r="BH12" s="24"/>
      <c r="BI12" s="24"/>
      <c r="BJ12" s="24"/>
      <c r="BK12" s="24"/>
      <c r="BL12" s="24"/>
      <c r="BM12" s="24"/>
      <c r="BN12" s="24"/>
      <c r="BO12" s="24"/>
      <c r="BP12" s="24"/>
      <c r="BQ12" s="24"/>
      <c r="BR12" s="24"/>
      <c r="BS12" s="24"/>
      <c r="BT12" s="24"/>
      <c r="BU12" s="24"/>
      <c r="BV12" s="24"/>
      <c r="BW12" s="24"/>
      <c r="BX12" s="24"/>
      <c r="BY12" s="24"/>
      <c r="BZ12" s="24"/>
      <c r="CA12" s="24"/>
      <c r="CB12" s="24"/>
      <c r="CC12" s="24"/>
      <c r="CD12" s="24"/>
      <c r="CE12" s="24"/>
      <c r="CF12" s="24"/>
      <c r="CG12" s="24"/>
      <c r="CH12" s="24"/>
      <c r="CI12" s="24"/>
      <c r="CJ12" s="24"/>
      <c r="CK12" s="24"/>
      <c r="CL12" s="24"/>
      <c r="CM12" s="24"/>
      <c r="CN12" s="24"/>
      <c r="CO12" s="24"/>
      <c r="CP12" s="24"/>
      <c r="CQ12" s="24"/>
      <c r="CR12" s="24"/>
      <c r="CS12" s="24"/>
      <c r="CT12" s="24"/>
      <c r="CU12" s="24"/>
      <c r="CV12" s="24"/>
      <c r="CW12" s="24"/>
      <c r="CX12" s="24"/>
      <c r="CY12" s="24"/>
      <c r="CZ12" s="24"/>
      <c r="DA12" s="24"/>
      <c r="DB12" s="24"/>
      <c r="DC12" s="24"/>
      <c r="DD12" s="24"/>
    </row>
    <row r="13" spans="1:108" x14ac:dyDescent="0.25">
      <c r="A13" s="41"/>
      <c r="B13" s="41"/>
      <c r="C13" s="41"/>
      <c r="D13" s="41"/>
      <c r="E13" s="41"/>
      <c r="F13" s="41"/>
      <c r="G13" s="41"/>
      <c r="H13" s="41"/>
      <c r="I13" s="41"/>
      <c r="J13" s="41"/>
      <c r="K13" s="41"/>
      <c r="L13" s="41"/>
      <c r="M13" s="41"/>
      <c r="N13" s="41"/>
      <c r="O13" s="41"/>
      <c r="P13" s="41"/>
      <c r="Q13" s="41"/>
      <c r="R13" s="41"/>
      <c r="S13" s="41"/>
      <c r="T13" s="41"/>
      <c r="U13" s="41"/>
      <c r="V13" s="41"/>
      <c r="W13" s="41"/>
      <c r="X13" s="41"/>
      <c r="Y13" s="24"/>
      <c r="Z13" s="24"/>
      <c r="AA13" s="24"/>
      <c r="AB13" s="24"/>
      <c r="AC13" s="24"/>
      <c r="AD13" s="24"/>
      <c r="AE13" s="24"/>
      <c r="AF13" s="24"/>
      <c r="AG13" s="24"/>
      <c r="AH13" s="24"/>
      <c r="AI13" s="24"/>
      <c r="AJ13" s="24"/>
      <c r="AK13" s="24"/>
      <c r="AL13" s="24"/>
      <c r="AM13" s="24"/>
      <c r="AN13" s="24"/>
      <c r="AO13" s="24"/>
      <c r="AP13" s="24"/>
      <c r="AQ13" s="24"/>
      <c r="AR13" s="24"/>
      <c r="AS13" s="24"/>
      <c r="AT13" s="24"/>
      <c r="AU13" s="24"/>
      <c r="AV13" s="24"/>
      <c r="AW13" s="24"/>
      <c r="AX13" s="24"/>
      <c r="AY13" s="24"/>
      <c r="AZ13" s="24"/>
      <c r="BA13" s="24"/>
      <c r="BB13" s="24"/>
      <c r="BC13" s="24"/>
      <c r="BD13" s="24"/>
      <c r="BE13" s="24"/>
      <c r="BF13" s="24"/>
      <c r="BG13" s="24"/>
      <c r="BH13" s="24"/>
      <c r="BI13" s="24"/>
      <c r="BJ13" s="24"/>
      <c r="BK13" s="24"/>
      <c r="BL13" s="24"/>
      <c r="BM13" s="24"/>
      <c r="BN13" s="24"/>
      <c r="BO13" s="24"/>
      <c r="BP13" s="24"/>
      <c r="BQ13" s="24"/>
      <c r="BR13" s="24"/>
      <c r="BS13" s="24"/>
      <c r="BT13" s="24"/>
      <c r="BU13" s="24"/>
      <c r="BV13" s="24"/>
      <c r="BW13" s="24"/>
      <c r="BX13" s="24"/>
      <c r="BY13" s="24"/>
      <c r="BZ13" s="24"/>
      <c r="CA13" s="24"/>
      <c r="CB13" s="24"/>
      <c r="CC13" s="24"/>
      <c r="CD13" s="24"/>
      <c r="CE13" s="24"/>
      <c r="CF13" s="24"/>
      <c r="CG13" s="24"/>
      <c r="CH13" s="24"/>
      <c r="CI13" s="24"/>
      <c r="CJ13" s="24"/>
      <c r="CK13" s="24"/>
      <c r="CL13" s="24"/>
      <c r="CM13" s="24"/>
      <c r="CN13" s="24"/>
      <c r="CO13" s="24"/>
      <c r="CP13" s="24"/>
      <c r="CQ13" s="24"/>
      <c r="CR13" s="24"/>
      <c r="CS13" s="24"/>
      <c r="CT13" s="24"/>
      <c r="CU13" s="24"/>
      <c r="CV13" s="24"/>
      <c r="CW13" s="24"/>
      <c r="CX13" s="24"/>
      <c r="CY13" s="24"/>
      <c r="CZ13" s="24"/>
      <c r="DA13" s="24"/>
      <c r="DB13" s="24"/>
      <c r="DC13" s="24"/>
      <c r="DD13" s="24"/>
    </row>
    <row r="14" spans="1:108" x14ac:dyDescent="0.25">
      <c r="A14" s="41"/>
      <c r="B14" s="41"/>
      <c r="C14" s="41"/>
      <c r="D14" s="41"/>
      <c r="E14" s="41"/>
      <c r="F14" s="41"/>
      <c r="G14" s="41"/>
      <c r="H14" s="41"/>
      <c r="I14" s="41"/>
      <c r="J14" s="41"/>
      <c r="K14" s="41"/>
      <c r="L14" s="41"/>
      <c r="M14" s="41"/>
      <c r="N14" s="41"/>
      <c r="O14" s="41"/>
      <c r="P14" s="41"/>
      <c r="Q14" s="41"/>
      <c r="R14" s="41"/>
      <c r="S14" s="41"/>
      <c r="T14" s="41"/>
      <c r="U14" s="41"/>
      <c r="V14" s="41"/>
      <c r="W14" s="41"/>
      <c r="X14" s="41"/>
      <c r="Y14" s="24"/>
      <c r="Z14" s="24"/>
      <c r="AA14" s="24"/>
      <c r="AB14" s="24"/>
      <c r="AC14" s="24"/>
      <c r="AD14" s="24"/>
      <c r="AE14" s="24"/>
      <c r="AF14" s="24"/>
      <c r="AG14" s="24"/>
      <c r="AH14" s="24"/>
      <c r="AI14" s="24"/>
      <c r="AJ14" s="24"/>
      <c r="AK14" s="24"/>
      <c r="AL14" s="24"/>
      <c r="AM14" s="24"/>
      <c r="AN14" s="24"/>
      <c r="AO14" s="24"/>
      <c r="AP14" s="24"/>
      <c r="AQ14" s="24"/>
      <c r="AR14" s="24"/>
      <c r="AS14" s="24"/>
      <c r="AT14" s="24"/>
      <c r="AU14" s="24"/>
      <c r="AV14" s="24"/>
      <c r="AW14" s="24"/>
      <c r="AX14" s="24"/>
      <c r="AY14" s="24"/>
      <c r="AZ14" s="24"/>
      <c r="BA14" s="24"/>
      <c r="BB14" s="24"/>
      <c r="BC14" s="24"/>
      <c r="BD14" s="24"/>
      <c r="BE14" s="24"/>
      <c r="BF14" s="24"/>
      <c r="BG14" s="24"/>
      <c r="BH14" s="24"/>
      <c r="BI14" s="24"/>
      <c r="BJ14" s="24"/>
      <c r="BK14" s="24"/>
      <c r="BL14" s="24"/>
      <c r="BM14" s="24"/>
      <c r="BN14" s="24"/>
      <c r="BO14" s="24"/>
      <c r="BP14" s="24"/>
      <c r="BQ14" s="24"/>
      <c r="BR14" s="24"/>
      <c r="BS14" s="24"/>
      <c r="BT14" s="24"/>
      <c r="BU14" s="24"/>
      <c r="BV14" s="24"/>
      <c r="BW14" s="24"/>
      <c r="BX14" s="24"/>
      <c r="BY14" s="24"/>
      <c r="BZ14" s="24"/>
      <c r="CA14" s="24"/>
      <c r="CB14" s="24"/>
      <c r="CC14" s="24"/>
      <c r="CD14" s="24"/>
      <c r="CE14" s="24"/>
      <c r="CF14" s="24"/>
      <c r="CG14" s="24"/>
      <c r="CH14" s="24"/>
      <c r="CI14" s="24"/>
      <c r="CJ14" s="24"/>
      <c r="CK14" s="24"/>
      <c r="CL14" s="24"/>
      <c r="CM14" s="24"/>
      <c r="CN14" s="24"/>
      <c r="CO14" s="24"/>
      <c r="CP14" s="24"/>
      <c r="CQ14" s="24"/>
      <c r="CR14" s="24"/>
      <c r="CS14" s="24"/>
      <c r="CT14" s="24"/>
      <c r="CU14" s="24"/>
      <c r="CV14" s="24"/>
      <c r="CW14" s="24"/>
      <c r="CX14" s="24"/>
      <c r="CY14" s="24"/>
      <c r="CZ14" s="24"/>
      <c r="DA14" s="24"/>
      <c r="DB14" s="24"/>
      <c r="DC14" s="24"/>
      <c r="DD14" s="24"/>
    </row>
    <row r="15" spans="1:108" x14ac:dyDescent="0.25">
      <c r="A15" s="41"/>
      <c r="B15" s="41"/>
      <c r="C15" s="41"/>
      <c r="D15" s="41"/>
      <c r="E15" s="41"/>
      <c r="F15" s="41"/>
      <c r="G15" s="41"/>
      <c r="H15" s="41"/>
      <c r="I15" s="41"/>
      <c r="J15" s="41"/>
      <c r="K15" s="41"/>
      <c r="L15" s="41"/>
      <c r="M15" s="41"/>
      <c r="N15" s="41"/>
      <c r="O15" s="41"/>
      <c r="P15" s="41"/>
      <c r="Q15" s="41"/>
      <c r="R15" s="41"/>
      <c r="S15" s="41"/>
      <c r="T15" s="41"/>
      <c r="U15" s="41"/>
      <c r="V15" s="41"/>
      <c r="W15" s="41"/>
      <c r="X15" s="41"/>
      <c r="Y15" s="24"/>
      <c r="Z15" s="24"/>
      <c r="AA15" s="24"/>
      <c r="AB15" s="24"/>
      <c r="AC15" s="24"/>
      <c r="AD15" s="24"/>
      <c r="AE15" s="24"/>
      <c r="AF15" s="24"/>
      <c r="AG15" s="24"/>
      <c r="AH15" s="24"/>
      <c r="AI15" s="24"/>
      <c r="AJ15" s="24"/>
      <c r="AK15" s="24"/>
      <c r="AL15" s="24"/>
      <c r="AM15" s="24"/>
      <c r="AN15" s="24"/>
      <c r="AO15" s="24"/>
      <c r="AP15" s="24"/>
      <c r="AQ15" s="24"/>
      <c r="AR15" s="24"/>
      <c r="AS15" s="24"/>
      <c r="AT15" s="24"/>
      <c r="AU15" s="24"/>
      <c r="AV15" s="24"/>
      <c r="AW15" s="24"/>
      <c r="AX15" s="24"/>
      <c r="AY15" s="24"/>
      <c r="AZ15" s="24"/>
      <c r="BA15" s="24"/>
      <c r="BB15" s="24"/>
      <c r="BC15" s="24"/>
      <c r="BD15" s="24"/>
      <c r="BE15" s="24"/>
      <c r="BF15" s="24"/>
      <c r="BG15" s="24"/>
      <c r="BH15" s="24"/>
      <c r="BI15" s="24"/>
      <c r="BJ15" s="24"/>
      <c r="BK15" s="24"/>
      <c r="BL15" s="24"/>
      <c r="BM15" s="24"/>
      <c r="BN15" s="24"/>
      <c r="BO15" s="24"/>
      <c r="BP15" s="24"/>
      <c r="BQ15" s="24"/>
      <c r="BR15" s="24"/>
      <c r="BS15" s="24"/>
      <c r="BT15" s="24"/>
      <c r="BU15" s="24"/>
      <c r="BV15" s="24"/>
      <c r="BW15" s="24"/>
      <c r="BX15" s="24"/>
      <c r="BY15" s="24"/>
      <c r="BZ15" s="24"/>
      <c r="CA15" s="24"/>
      <c r="CB15" s="24"/>
      <c r="CC15" s="24"/>
      <c r="CD15" s="24"/>
      <c r="CE15" s="24"/>
      <c r="CF15" s="24"/>
      <c r="CG15" s="24"/>
      <c r="CH15" s="24"/>
      <c r="CI15" s="24"/>
      <c r="CJ15" s="24"/>
      <c r="CK15" s="24"/>
      <c r="CL15" s="24"/>
      <c r="CM15" s="24"/>
      <c r="CN15" s="24"/>
      <c r="CO15" s="24"/>
      <c r="CP15" s="24"/>
      <c r="CQ15" s="24"/>
      <c r="CR15" s="24"/>
      <c r="CS15" s="24"/>
      <c r="CT15" s="24"/>
      <c r="CU15" s="24"/>
      <c r="CV15" s="24"/>
      <c r="CW15" s="24"/>
      <c r="CX15" s="24"/>
      <c r="CY15" s="24"/>
      <c r="CZ15" s="24"/>
      <c r="DA15" s="24"/>
      <c r="DB15" s="24"/>
      <c r="DC15" s="24"/>
      <c r="DD15" s="24"/>
    </row>
    <row r="16" spans="1:108" x14ac:dyDescent="0.25">
      <c r="A16" s="41"/>
      <c r="B16" s="41"/>
      <c r="C16" s="41"/>
      <c r="D16" s="41"/>
      <c r="E16" s="41"/>
      <c r="F16" s="41"/>
      <c r="G16" s="41"/>
      <c r="H16" s="41"/>
      <c r="I16" s="41"/>
      <c r="J16" s="41"/>
      <c r="K16" s="41"/>
      <c r="L16" s="41"/>
      <c r="M16" s="41"/>
      <c r="N16" s="41"/>
      <c r="O16" s="41"/>
      <c r="P16" s="41"/>
      <c r="Q16" s="41"/>
      <c r="R16" s="41"/>
      <c r="S16" s="41"/>
      <c r="T16" s="41"/>
      <c r="U16" s="41"/>
      <c r="V16" s="41"/>
      <c r="W16" s="41"/>
      <c r="X16" s="41"/>
      <c r="Y16" s="24"/>
      <c r="Z16" s="24"/>
      <c r="AA16" s="24"/>
      <c r="AB16" s="24"/>
      <c r="AC16" s="24"/>
      <c r="AD16" s="24"/>
      <c r="AE16" s="24"/>
      <c r="AF16" s="24"/>
      <c r="AG16" s="24"/>
      <c r="AH16" s="24"/>
      <c r="AI16" s="24"/>
      <c r="AJ16" s="24"/>
      <c r="AK16" s="24"/>
      <c r="AL16" s="24"/>
      <c r="AM16" s="24"/>
      <c r="AN16" s="24"/>
      <c r="AO16" s="24"/>
      <c r="AP16" s="24"/>
      <c r="AQ16" s="24"/>
      <c r="AR16" s="24"/>
      <c r="AS16" s="24"/>
      <c r="AT16" s="24"/>
      <c r="AU16" s="24"/>
      <c r="AV16" s="24"/>
      <c r="AW16" s="24"/>
      <c r="AX16" s="24"/>
      <c r="AY16" s="24"/>
      <c r="AZ16" s="24"/>
      <c r="BA16" s="24"/>
      <c r="BB16" s="24"/>
      <c r="BC16" s="24"/>
      <c r="BD16" s="24"/>
      <c r="BE16" s="24"/>
      <c r="BF16" s="24"/>
      <c r="BG16" s="24"/>
      <c r="BH16" s="24"/>
      <c r="BI16" s="24"/>
      <c r="BJ16" s="24"/>
      <c r="BK16" s="24"/>
      <c r="BL16" s="24"/>
      <c r="BM16" s="24"/>
      <c r="BN16" s="24"/>
      <c r="BO16" s="24"/>
      <c r="BP16" s="24"/>
      <c r="BQ16" s="24"/>
      <c r="BR16" s="24"/>
      <c r="BS16" s="24"/>
      <c r="BT16" s="24"/>
      <c r="BU16" s="24"/>
      <c r="BV16" s="24"/>
      <c r="BW16" s="24"/>
      <c r="BX16" s="24"/>
      <c r="BY16" s="24"/>
      <c r="BZ16" s="24"/>
      <c r="CA16" s="24"/>
      <c r="CB16" s="24"/>
      <c r="CC16" s="24"/>
      <c r="CD16" s="24"/>
      <c r="CE16" s="24"/>
      <c r="CF16" s="24"/>
      <c r="CG16" s="24"/>
      <c r="CH16" s="24"/>
      <c r="CI16" s="24"/>
      <c r="CJ16" s="24"/>
      <c r="CK16" s="24"/>
      <c r="CL16" s="24"/>
      <c r="CM16" s="24"/>
      <c r="CN16" s="24"/>
      <c r="CO16" s="24"/>
      <c r="CP16" s="24"/>
      <c r="CQ16" s="24"/>
      <c r="CR16" s="24"/>
      <c r="CS16" s="24"/>
      <c r="CT16" s="24"/>
      <c r="CU16" s="24"/>
      <c r="CV16" s="24"/>
      <c r="CW16" s="24"/>
      <c r="CX16" s="24"/>
      <c r="CY16" s="24"/>
      <c r="CZ16" s="24"/>
      <c r="DA16" s="24"/>
      <c r="DB16" s="24"/>
      <c r="DC16" s="24"/>
      <c r="DD16" s="24"/>
    </row>
    <row r="17" spans="1:108" x14ac:dyDescent="0.25">
      <c r="A17" s="42"/>
      <c r="B17" s="43"/>
      <c r="C17" s="44"/>
      <c r="D17" s="45"/>
      <c r="E17" s="45"/>
      <c r="F17" s="41"/>
      <c r="G17" s="41"/>
      <c r="H17" s="41"/>
      <c r="I17" s="41"/>
      <c r="J17" s="41"/>
      <c r="K17" s="41"/>
      <c r="L17" s="41"/>
      <c r="M17" s="41"/>
      <c r="N17" s="41"/>
      <c r="O17" s="41"/>
      <c r="P17" s="41"/>
      <c r="Q17" s="41"/>
      <c r="R17" s="41"/>
      <c r="S17" s="41"/>
      <c r="T17" s="41"/>
      <c r="U17" s="41"/>
      <c r="V17" s="41"/>
      <c r="W17" s="41"/>
      <c r="X17" s="41"/>
      <c r="Y17" s="24"/>
      <c r="Z17" s="24"/>
      <c r="AA17" s="24"/>
      <c r="AB17" s="24"/>
      <c r="AC17" s="24"/>
      <c r="AD17" s="24"/>
      <c r="AE17" s="24"/>
      <c r="AF17" s="24"/>
      <c r="AG17" s="24"/>
      <c r="AH17" s="24"/>
      <c r="AI17" s="24"/>
      <c r="AJ17" s="24"/>
      <c r="AK17" s="24"/>
      <c r="AL17" s="24"/>
      <c r="AM17" s="24"/>
      <c r="AN17" s="24"/>
      <c r="AO17" s="24"/>
      <c r="AP17" s="24"/>
      <c r="AQ17" s="24"/>
      <c r="AR17" s="24"/>
      <c r="AS17" s="24"/>
      <c r="AT17" s="24"/>
      <c r="AU17" s="24"/>
      <c r="AV17" s="24"/>
      <c r="AW17" s="24"/>
      <c r="AX17" s="24"/>
      <c r="AY17" s="24"/>
      <c r="AZ17" s="24"/>
      <c r="BA17" s="24"/>
      <c r="BB17" s="24"/>
      <c r="BC17" s="24"/>
      <c r="BD17" s="24"/>
      <c r="BE17" s="24"/>
      <c r="BF17" s="24"/>
      <c r="BG17" s="24"/>
      <c r="BH17" s="24"/>
      <c r="BI17" s="24"/>
      <c r="BJ17" s="24"/>
      <c r="BK17" s="24"/>
      <c r="BL17" s="24"/>
      <c r="BM17" s="24"/>
      <c r="BN17" s="24"/>
      <c r="BO17" s="24"/>
      <c r="BP17" s="24"/>
      <c r="BQ17" s="24"/>
      <c r="BR17" s="24"/>
      <c r="BS17" s="24"/>
      <c r="BT17" s="24"/>
      <c r="BU17" s="24"/>
      <c r="BV17" s="24"/>
      <c r="BW17" s="24"/>
      <c r="BX17" s="24"/>
      <c r="BY17" s="24"/>
      <c r="BZ17" s="24"/>
      <c r="CA17" s="24"/>
      <c r="CB17" s="24"/>
      <c r="CC17" s="24"/>
      <c r="CD17" s="24"/>
      <c r="CE17" s="24"/>
      <c r="CF17" s="24"/>
      <c r="CG17" s="24"/>
      <c r="CH17" s="24"/>
      <c r="CI17" s="24"/>
      <c r="CJ17" s="24"/>
      <c r="CK17" s="24"/>
      <c r="CL17" s="24"/>
      <c r="CM17" s="24"/>
      <c r="CN17" s="24"/>
      <c r="CO17" s="24"/>
      <c r="CP17" s="24"/>
      <c r="CQ17" s="24"/>
      <c r="CR17" s="24"/>
      <c r="CS17" s="24"/>
      <c r="CT17" s="24"/>
      <c r="CU17" s="24"/>
      <c r="CV17" s="24"/>
      <c r="CW17" s="24"/>
      <c r="CX17" s="24"/>
      <c r="CY17" s="24"/>
      <c r="CZ17" s="24"/>
      <c r="DA17" s="24"/>
      <c r="DB17" s="24"/>
      <c r="DC17" s="24"/>
      <c r="DD17" s="24"/>
    </row>
    <row r="18" spans="1:108" x14ac:dyDescent="0.25">
      <c r="A18" s="41"/>
      <c r="B18" s="41"/>
      <c r="C18" s="41"/>
      <c r="D18" s="41"/>
      <c r="E18" s="41"/>
      <c r="F18" s="41"/>
      <c r="G18" s="41"/>
      <c r="H18" s="41"/>
      <c r="I18" s="41"/>
      <c r="J18" s="41"/>
      <c r="K18" s="41"/>
      <c r="L18" s="41"/>
      <c r="M18" s="41"/>
      <c r="N18" s="41"/>
      <c r="O18" s="41"/>
      <c r="P18" s="41"/>
      <c r="Q18" s="41"/>
      <c r="R18" s="41"/>
      <c r="S18" s="41"/>
      <c r="T18" s="41"/>
      <c r="U18" s="41"/>
      <c r="V18" s="41"/>
      <c r="W18" s="41"/>
      <c r="X18" s="41"/>
      <c r="Y18" s="24"/>
      <c r="Z18" s="24"/>
      <c r="AA18" s="24"/>
      <c r="AB18" s="24"/>
      <c r="AC18" s="24"/>
      <c r="AD18" s="24"/>
      <c r="AE18" s="24"/>
      <c r="AF18" s="24"/>
      <c r="AG18" s="24"/>
      <c r="AH18" s="24"/>
      <c r="AI18" s="24"/>
      <c r="AJ18" s="24"/>
      <c r="AK18" s="24"/>
      <c r="AL18" s="24"/>
      <c r="AM18" s="24"/>
      <c r="AN18" s="24"/>
      <c r="AO18" s="24"/>
      <c r="AP18" s="24"/>
      <c r="AQ18" s="24"/>
      <c r="AR18" s="24"/>
      <c r="AS18" s="24"/>
      <c r="AT18" s="24"/>
      <c r="AU18" s="24"/>
      <c r="AV18" s="24"/>
      <c r="AW18" s="24"/>
      <c r="AX18" s="24"/>
      <c r="AY18" s="24"/>
      <c r="AZ18" s="24"/>
      <c r="BA18" s="24"/>
      <c r="BB18" s="24"/>
      <c r="BC18" s="24"/>
      <c r="BD18" s="24"/>
      <c r="BE18" s="24"/>
      <c r="BF18" s="24"/>
      <c r="BG18" s="24"/>
      <c r="BH18" s="24"/>
      <c r="BI18" s="24"/>
      <c r="BJ18" s="24"/>
      <c r="BK18" s="24"/>
      <c r="BL18" s="24"/>
      <c r="BM18" s="24"/>
      <c r="BN18" s="24"/>
      <c r="BO18" s="24"/>
      <c r="BP18" s="24"/>
      <c r="BQ18" s="24"/>
      <c r="BR18" s="24"/>
      <c r="BS18" s="24"/>
      <c r="BT18" s="24"/>
      <c r="BU18" s="24"/>
      <c r="BV18" s="24"/>
      <c r="BW18" s="24"/>
      <c r="BX18" s="24"/>
      <c r="BY18" s="24"/>
      <c r="BZ18" s="24"/>
      <c r="CA18" s="24"/>
      <c r="CB18" s="24"/>
      <c r="CC18" s="24"/>
      <c r="CD18" s="24"/>
      <c r="CE18" s="24"/>
      <c r="CF18" s="24"/>
      <c r="CG18" s="24"/>
      <c r="CH18" s="24"/>
      <c r="CI18" s="24"/>
      <c r="CJ18" s="24"/>
      <c r="CK18" s="24"/>
      <c r="CL18" s="24"/>
      <c r="CM18" s="24"/>
      <c r="CN18" s="24"/>
      <c r="CO18" s="24"/>
      <c r="CP18" s="24"/>
      <c r="CQ18" s="24"/>
      <c r="CR18" s="24"/>
      <c r="CS18" s="24"/>
      <c r="CT18" s="24"/>
      <c r="CU18" s="24"/>
      <c r="CV18" s="24"/>
      <c r="CW18" s="24"/>
      <c r="CX18" s="24"/>
      <c r="CY18" s="24"/>
      <c r="CZ18" s="24"/>
      <c r="DA18" s="24"/>
      <c r="DB18" s="24"/>
      <c r="DC18" s="24"/>
      <c r="DD18" s="24"/>
    </row>
    <row r="19" spans="1:108" x14ac:dyDescent="0.25">
      <c r="A19" s="46"/>
      <c r="B19" s="46"/>
      <c r="C19" s="41"/>
      <c r="D19" s="41"/>
      <c r="E19" s="41"/>
      <c r="F19" s="41"/>
      <c r="G19" s="41"/>
      <c r="H19" s="41"/>
      <c r="I19" s="41"/>
      <c r="J19" s="41"/>
      <c r="K19" s="41"/>
      <c r="L19" s="41"/>
      <c r="M19" s="41"/>
      <c r="N19" s="41"/>
      <c r="O19" s="41"/>
      <c r="P19" s="41"/>
      <c r="Q19" s="41"/>
      <c r="R19" s="41"/>
      <c r="S19" s="41"/>
      <c r="T19" s="41"/>
      <c r="U19" s="41"/>
      <c r="V19" s="41"/>
      <c r="W19" s="41"/>
      <c r="X19" s="41"/>
      <c r="Y19" s="24"/>
      <c r="Z19" s="24"/>
      <c r="AA19" s="24"/>
      <c r="AB19" s="24"/>
      <c r="AC19" s="24"/>
      <c r="AD19" s="24"/>
      <c r="AE19" s="24"/>
      <c r="AF19" s="24"/>
      <c r="AG19" s="24"/>
      <c r="AH19" s="24"/>
      <c r="AI19" s="24"/>
      <c r="AJ19" s="24"/>
      <c r="AK19" s="24"/>
      <c r="AL19" s="24"/>
      <c r="AM19" s="24"/>
      <c r="AN19" s="24"/>
      <c r="AO19" s="24"/>
      <c r="AP19" s="24"/>
      <c r="AQ19" s="24"/>
      <c r="AR19" s="24"/>
      <c r="AS19" s="24"/>
      <c r="AT19" s="24"/>
      <c r="AU19" s="24"/>
      <c r="AV19" s="24"/>
      <c r="AW19" s="24"/>
      <c r="AX19" s="24"/>
      <c r="AY19" s="24"/>
      <c r="AZ19" s="24"/>
      <c r="BA19" s="24"/>
      <c r="BB19" s="24"/>
      <c r="BC19" s="24"/>
      <c r="BD19" s="24"/>
      <c r="BE19" s="24"/>
      <c r="BF19" s="24"/>
      <c r="BG19" s="24"/>
      <c r="BH19" s="24"/>
      <c r="BI19" s="24"/>
      <c r="BJ19" s="24"/>
      <c r="BK19" s="24"/>
      <c r="BL19" s="24"/>
      <c r="BM19" s="24"/>
      <c r="BN19" s="24"/>
      <c r="BO19" s="24"/>
      <c r="BP19" s="24"/>
      <c r="BQ19" s="24"/>
      <c r="BR19" s="24"/>
      <c r="BS19" s="24"/>
      <c r="BT19" s="24"/>
      <c r="BU19" s="24"/>
      <c r="BV19" s="24"/>
      <c r="BW19" s="24"/>
      <c r="BX19" s="24"/>
      <c r="BY19" s="24"/>
      <c r="BZ19" s="24"/>
      <c r="CA19" s="24"/>
      <c r="CB19" s="24"/>
      <c r="CC19" s="24"/>
      <c r="CD19" s="24"/>
      <c r="CE19" s="24"/>
      <c r="CF19" s="24"/>
      <c r="CG19" s="24"/>
      <c r="CH19" s="24"/>
      <c r="CI19" s="24"/>
      <c r="CJ19" s="24"/>
      <c r="CK19" s="24"/>
      <c r="CL19" s="24"/>
      <c r="CM19" s="24"/>
      <c r="CN19" s="24"/>
      <c r="CO19" s="24"/>
      <c r="CP19" s="24"/>
      <c r="CQ19" s="24"/>
      <c r="CR19" s="24"/>
      <c r="CS19" s="24"/>
      <c r="CT19" s="24"/>
      <c r="CU19" s="24"/>
      <c r="CV19" s="24"/>
      <c r="CW19" s="24"/>
      <c r="CX19" s="24"/>
      <c r="CY19" s="24"/>
      <c r="CZ19" s="24"/>
      <c r="DA19" s="24"/>
      <c r="DB19" s="24"/>
      <c r="DC19" s="24"/>
      <c r="DD19" s="24"/>
    </row>
    <row r="20" spans="1:108" x14ac:dyDescent="0.25">
      <c r="A20" s="46"/>
      <c r="B20" s="47"/>
      <c r="C20" s="41"/>
      <c r="D20" s="41"/>
      <c r="E20" s="41"/>
      <c r="F20" s="41"/>
      <c r="G20" s="41"/>
      <c r="H20" s="41"/>
      <c r="I20" s="41"/>
      <c r="J20" s="41"/>
      <c r="K20" s="41"/>
      <c r="L20" s="41"/>
      <c r="M20" s="41"/>
      <c r="N20" s="41"/>
      <c r="O20" s="41"/>
      <c r="P20" s="41"/>
      <c r="Q20" s="41"/>
      <c r="R20" s="41"/>
      <c r="S20" s="41"/>
      <c r="T20" s="41"/>
      <c r="U20" s="41"/>
      <c r="V20" s="41"/>
      <c r="W20" s="41"/>
      <c r="X20" s="41"/>
      <c r="Y20" s="24"/>
      <c r="Z20" s="24"/>
      <c r="AA20" s="24"/>
      <c r="AB20" s="24"/>
      <c r="AC20" s="24"/>
      <c r="AD20" s="24"/>
      <c r="AE20" s="24"/>
      <c r="AF20" s="24"/>
      <c r="AG20" s="24"/>
      <c r="AH20" s="24"/>
      <c r="AI20" s="24"/>
      <c r="AJ20" s="24"/>
      <c r="AK20" s="24"/>
      <c r="AL20" s="24"/>
      <c r="AM20" s="24"/>
      <c r="AN20" s="24"/>
      <c r="AO20" s="24"/>
      <c r="AP20" s="24"/>
      <c r="AQ20" s="24"/>
      <c r="AR20" s="24"/>
      <c r="AS20" s="24"/>
      <c r="AT20" s="24"/>
      <c r="AU20" s="24"/>
      <c r="AV20" s="24"/>
      <c r="AW20" s="24"/>
      <c r="AX20" s="24"/>
      <c r="AY20" s="24"/>
      <c r="AZ20" s="24"/>
      <c r="BA20" s="24"/>
      <c r="BB20" s="24"/>
      <c r="BC20" s="24"/>
      <c r="BD20" s="24"/>
      <c r="BE20" s="24"/>
      <c r="BF20" s="24"/>
      <c r="BG20" s="24"/>
      <c r="BH20" s="24"/>
      <c r="BI20" s="24"/>
      <c r="BJ20" s="24"/>
      <c r="BK20" s="24"/>
      <c r="BL20" s="24"/>
      <c r="BM20" s="24"/>
      <c r="BN20" s="24"/>
      <c r="BO20" s="24"/>
      <c r="BP20" s="24"/>
      <c r="BQ20" s="24"/>
      <c r="BR20" s="24"/>
      <c r="BS20" s="24"/>
      <c r="BT20" s="24"/>
      <c r="BU20" s="24"/>
      <c r="BV20" s="24"/>
      <c r="BW20" s="24"/>
      <c r="BX20" s="24"/>
      <c r="BY20" s="24"/>
      <c r="BZ20" s="24"/>
      <c r="CA20" s="24"/>
      <c r="CB20" s="24"/>
      <c r="CC20" s="24"/>
      <c r="CD20" s="24"/>
      <c r="CE20" s="24"/>
      <c r="CF20" s="24"/>
      <c r="CG20" s="24"/>
      <c r="CH20" s="24"/>
      <c r="CI20" s="24"/>
      <c r="CJ20" s="24"/>
      <c r="CK20" s="24"/>
      <c r="CL20" s="24"/>
      <c r="CM20" s="24"/>
      <c r="CN20" s="24"/>
      <c r="CO20" s="24"/>
      <c r="CP20" s="24"/>
      <c r="CQ20" s="24"/>
      <c r="CR20" s="24"/>
      <c r="CS20" s="24"/>
      <c r="CT20" s="24"/>
      <c r="CU20" s="24"/>
      <c r="CV20" s="24"/>
      <c r="CW20" s="24"/>
      <c r="CX20" s="24"/>
      <c r="CY20" s="24"/>
      <c r="CZ20" s="24"/>
      <c r="DA20" s="24"/>
      <c r="DB20" s="24"/>
      <c r="DC20" s="24"/>
      <c r="DD20" s="24"/>
    </row>
    <row r="21" spans="1:108" x14ac:dyDescent="0.25">
      <c r="A21" s="46"/>
      <c r="B21" s="47"/>
      <c r="C21" s="41"/>
      <c r="D21" s="41"/>
      <c r="E21" s="41"/>
      <c r="F21" s="41"/>
      <c r="G21" s="42"/>
      <c r="H21" s="43"/>
      <c r="I21" s="43"/>
      <c r="J21" s="41"/>
      <c r="K21" s="41"/>
      <c r="L21" s="41"/>
      <c r="M21" s="41"/>
      <c r="N21" s="41"/>
      <c r="O21" s="41"/>
      <c r="P21" s="41"/>
      <c r="Q21" s="41"/>
      <c r="R21" s="41"/>
      <c r="S21" s="41"/>
      <c r="T21" s="41"/>
      <c r="U21" s="41"/>
      <c r="V21" s="41"/>
      <c r="W21" s="41"/>
      <c r="X21" s="41"/>
      <c r="Y21" s="24"/>
      <c r="Z21" s="24"/>
      <c r="AA21" s="24"/>
      <c r="AB21" s="24"/>
      <c r="AC21" s="24"/>
      <c r="AD21" s="24"/>
      <c r="AE21" s="24"/>
      <c r="AF21" s="24"/>
      <c r="AG21" s="24"/>
      <c r="AH21" s="24"/>
      <c r="AI21" s="24"/>
      <c r="AJ21" s="24"/>
      <c r="AK21" s="24"/>
      <c r="AL21" s="24"/>
      <c r="AM21" s="24"/>
      <c r="AN21" s="24"/>
      <c r="AO21" s="24"/>
      <c r="AP21" s="24"/>
      <c r="AQ21" s="24"/>
      <c r="AR21" s="24"/>
      <c r="AS21" s="24"/>
      <c r="AT21" s="24"/>
      <c r="AU21" s="24"/>
      <c r="AV21" s="24"/>
      <c r="AW21" s="24"/>
      <c r="AX21" s="24"/>
    </row>
    <row r="22" spans="1:108" x14ac:dyDescent="0.25">
      <c r="A22" s="46"/>
      <c r="B22" s="47"/>
      <c r="C22" s="41"/>
      <c r="D22" s="41"/>
      <c r="E22" s="41"/>
      <c r="F22" s="41"/>
      <c r="G22" s="41"/>
      <c r="H22" s="41"/>
      <c r="I22" s="41"/>
      <c r="J22" s="41"/>
      <c r="K22" s="41"/>
      <c r="L22" s="41"/>
      <c r="M22" s="41"/>
      <c r="N22" s="41"/>
      <c r="O22" s="41"/>
      <c r="P22" s="41"/>
      <c r="Q22" s="41"/>
      <c r="R22" s="41"/>
      <c r="S22" s="41"/>
      <c r="T22" s="41"/>
      <c r="U22" s="41"/>
      <c r="V22" s="41"/>
      <c r="W22" s="41"/>
      <c r="X22" s="41"/>
      <c r="Y22" s="24"/>
      <c r="Z22" s="24"/>
      <c r="AA22" s="24"/>
      <c r="AB22" s="24"/>
      <c r="AC22" s="24"/>
      <c r="AD22" s="24"/>
      <c r="AE22" s="24"/>
      <c r="AF22" s="24"/>
      <c r="AG22" s="24"/>
      <c r="AH22" s="24"/>
      <c r="AI22" s="24"/>
      <c r="AJ22" s="24"/>
      <c r="AK22" s="24"/>
      <c r="AL22" s="24"/>
      <c r="AM22" s="24"/>
      <c r="AN22" s="24"/>
      <c r="AO22" s="24"/>
      <c r="AP22" s="24"/>
      <c r="AQ22" s="24"/>
      <c r="AR22" s="24"/>
      <c r="AS22" s="24"/>
      <c r="AT22" s="24"/>
      <c r="AU22" s="24"/>
      <c r="AV22" s="24"/>
      <c r="AW22" s="24"/>
      <c r="AX22" s="24"/>
    </row>
    <row r="23" spans="1:108" x14ac:dyDescent="0.25">
      <c r="A23" s="46"/>
      <c r="B23" s="47"/>
      <c r="C23" s="41"/>
      <c r="D23" s="41"/>
      <c r="E23" s="41"/>
      <c r="F23" s="41"/>
      <c r="G23" s="41"/>
      <c r="H23" s="41"/>
      <c r="I23" s="41"/>
      <c r="J23" s="41"/>
      <c r="K23" s="41"/>
      <c r="L23" s="41"/>
      <c r="M23" s="41"/>
      <c r="N23" s="41"/>
      <c r="O23" s="41"/>
      <c r="P23" s="41"/>
      <c r="Q23" s="41"/>
      <c r="R23" s="41"/>
      <c r="S23" s="41"/>
      <c r="T23" s="41"/>
      <c r="U23" s="41"/>
      <c r="V23" s="41"/>
      <c r="W23" s="41"/>
      <c r="X23" s="41"/>
      <c r="Y23" s="24"/>
      <c r="Z23" s="24"/>
      <c r="AA23" s="24"/>
      <c r="AB23" s="24"/>
      <c r="AC23" s="24"/>
      <c r="AD23" s="24"/>
      <c r="AE23" s="24"/>
      <c r="AF23" s="24"/>
      <c r="AG23" s="24"/>
      <c r="AH23" s="24"/>
      <c r="AI23" s="24"/>
      <c r="AJ23" s="24"/>
      <c r="AK23" s="24"/>
      <c r="AL23" s="24"/>
      <c r="AM23" s="24"/>
      <c r="AN23" s="24"/>
      <c r="AO23" s="24"/>
      <c r="AP23" s="24"/>
      <c r="AQ23" s="24"/>
      <c r="AR23" s="24"/>
      <c r="AS23" s="24"/>
      <c r="AT23" s="24"/>
      <c r="AU23" s="24"/>
      <c r="AV23" s="24"/>
      <c r="AW23" s="24"/>
      <c r="AX23" s="24"/>
    </row>
    <row r="24" spans="1:108" x14ac:dyDescent="0.25">
      <c r="A24" s="46"/>
      <c r="B24" s="47"/>
      <c r="C24" s="41"/>
      <c r="D24" s="41"/>
      <c r="E24" s="41"/>
      <c r="F24" s="41"/>
      <c r="G24" s="41"/>
      <c r="H24" s="41"/>
      <c r="I24" s="41"/>
      <c r="J24" s="41"/>
      <c r="K24" s="41"/>
      <c r="L24" s="41"/>
      <c r="M24" s="41"/>
      <c r="N24" s="41"/>
      <c r="O24" s="41"/>
      <c r="P24" s="41"/>
      <c r="Q24" s="41"/>
      <c r="R24" s="41"/>
      <c r="S24" s="41"/>
      <c r="T24" s="41"/>
      <c r="U24" s="41"/>
      <c r="V24" s="41"/>
      <c r="W24" s="41"/>
      <c r="X24" s="41"/>
      <c r="Y24" s="24"/>
      <c r="Z24" s="24"/>
      <c r="AA24" s="24"/>
      <c r="AB24" s="24"/>
      <c r="AC24" s="24"/>
      <c r="AD24" s="24"/>
      <c r="AE24" s="24"/>
      <c r="AF24" s="24"/>
      <c r="AG24" s="24"/>
      <c r="AH24" s="24"/>
      <c r="AI24" s="24"/>
      <c r="AJ24" s="24"/>
      <c r="AK24" s="24"/>
      <c r="AL24" s="24"/>
      <c r="AM24" s="24"/>
      <c r="AN24" s="24"/>
      <c r="AO24" s="24"/>
      <c r="AP24" s="24"/>
      <c r="AQ24" s="24"/>
      <c r="AR24" s="24"/>
      <c r="AS24" s="24"/>
      <c r="AT24" s="24"/>
      <c r="AU24" s="24"/>
      <c r="AV24" s="24"/>
      <c r="AW24" s="24"/>
      <c r="AX24" s="24"/>
    </row>
    <row r="25" spans="1:108" x14ac:dyDescent="0.25">
      <c r="A25" s="41"/>
      <c r="B25" s="41"/>
      <c r="C25" s="41"/>
      <c r="D25" s="41"/>
      <c r="E25" s="41"/>
      <c r="F25" s="41"/>
      <c r="G25" s="41"/>
      <c r="H25" s="41"/>
      <c r="I25" s="41"/>
      <c r="J25" s="41"/>
      <c r="K25" s="41"/>
      <c r="L25" s="41"/>
      <c r="M25" s="41"/>
      <c r="N25" s="41"/>
      <c r="O25" s="41"/>
      <c r="P25" s="41"/>
      <c r="Q25" s="41"/>
      <c r="R25" s="41"/>
      <c r="S25" s="41"/>
      <c r="T25" s="41"/>
      <c r="U25" s="41"/>
      <c r="V25" s="41"/>
      <c r="W25" s="41"/>
      <c r="X25" s="41"/>
      <c r="Y25" s="24"/>
      <c r="Z25" s="24"/>
      <c r="AA25" s="24"/>
      <c r="AB25" s="24"/>
      <c r="AC25" s="24"/>
      <c r="AD25" s="24"/>
      <c r="AE25" s="24"/>
      <c r="AF25" s="24"/>
      <c r="AG25" s="24"/>
      <c r="AH25" s="24"/>
      <c r="AI25" s="24"/>
      <c r="AJ25" s="24"/>
      <c r="AK25" s="24"/>
      <c r="AL25" s="24"/>
      <c r="AM25" s="24"/>
      <c r="AN25" s="24"/>
      <c r="AO25" s="24"/>
      <c r="AP25" s="24"/>
      <c r="AQ25" s="24"/>
      <c r="AR25" s="24"/>
      <c r="AS25" s="24"/>
      <c r="AT25" s="24"/>
      <c r="AU25" s="24"/>
      <c r="AV25" s="24"/>
      <c r="AW25" s="24"/>
      <c r="AX25" s="24"/>
    </row>
    <row r="26" spans="1:108" x14ac:dyDescent="0.25">
      <c r="A26" s="41"/>
      <c r="B26" s="41"/>
      <c r="C26" s="41"/>
      <c r="D26" s="41"/>
      <c r="E26" s="41"/>
      <c r="F26" s="41"/>
      <c r="G26" s="41"/>
      <c r="H26" s="41"/>
      <c r="I26" s="41"/>
      <c r="J26" s="41"/>
      <c r="K26" s="41"/>
      <c r="L26" s="41"/>
      <c r="M26" s="41"/>
      <c r="N26" s="41"/>
      <c r="O26" s="41"/>
      <c r="P26" s="41"/>
      <c r="Q26" s="41"/>
      <c r="R26" s="41"/>
      <c r="S26" s="41"/>
      <c r="T26" s="41"/>
      <c r="U26" s="41"/>
      <c r="V26" s="41"/>
      <c r="W26" s="41"/>
      <c r="X26" s="41"/>
      <c r="Y26" s="24"/>
      <c r="Z26" s="24"/>
      <c r="AA26" s="24"/>
      <c r="AB26" s="24"/>
      <c r="AC26" s="24"/>
      <c r="AD26" s="24"/>
      <c r="AE26" s="24"/>
      <c r="AF26" s="24"/>
      <c r="AG26" s="24"/>
      <c r="AH26" s="24"/>
      <c r="AI26" s="24"/>
      <c r="AJ26" s="24"/>
      <c r="AK26" s="24"/>
      <c r="AL26" s="24"/>
      <c r="AM26" s="24"/>
      <c r="AN26" s="24"/>
      <c r="AO26" s="24"/>
      <c r="AP26" s="24"/>
      <c r="AQ26" s="24"/>
      <c r="AR26" s="24"/>
      <c r="AS26" s="24"/>
      <c r="AT26" s="24"/>
      <c r="AU26" s="24"/>
      <c r="AV26" s="24"/>
      <c r="AW26" s="24"/>
      <c r="AX26" s="24"/>
    </row>
    <row r="27" spans="1:108" x14ac:dyDescent="0.25">
      <c r="A27" s="41"/>
      <c r="B27" s="41"/>
      <c r="C27" s="41"/>
      <c r="D27" s="41"/>
      <c r="E27" s="41"/>
      <c r="F27" s="41"/>
      <c r="G27" s="41"/>
      <c r="H27" s="41"/>
      <c r="I27" s="41"/>
      <c r="J27" s="41"/>
      <c r="K27" s="41"/>
      <c r="L27" s="41"/>
      <c r="M27" s="41"/>
      <c r="N27" s="41"/>
      <c r="O27" s="41"/>
      <c r="P27" s="41"/>
      <c r="Q27" s="41"/>
      <c r="R27" s="41"/>
      <c r="S27" s="41"/>
      <c r="T27" s="41"/>
      <c r="U27" s="41"/>
      <c r="V27" s="41"/>
      <c r="W27" s="41"/>
      <c r="X27" s="41"/>
      <c r="Y27" s="24"/>
      <c r="Z27" s="24"/>
      <c r="AA27" s="24"/>
      <c r="AB27" s="24"/>
      <c r="AC27" s="24"/>
      <c r="AD27" s="24"/>
      <c r="AE27" s="24"/>
      <c r="AF27" s="24"/>
      <c r="AG27" s="24"/>
      <c r="AH27" s="24"/>
      <c r="AI27" s="24"/>
      <c r="AJ27" s="24"/>
      <c r="AK27" s="24"/>
      <c r="AL27" s="24"/>
      <c r="AM27" s="24"/>
      <c r="AN27" s="24"/>
      <c r="AO27" s="24"/>
      <c r="AP27" s="24"/>
      <c r="AQ27" s="24"/>
      <c r="AR27" s="24"/>
      <c r="AS27" s="24"/>
      <c r="AT27" s="24"/>
      <c r="AU27" s="24"/>
      <c r="AV27" s="24"/>
      <c r="AW27" s="24"/>
      <c r="AX27" s="24"/>
    </row>
    <row r="28" spans="1:108" x14ac:dyDescent="0.25">
      <c r="A28" s="41"/>
      <c r="B28" s="41"/>
      <c r="C28" s="41"/>
      <c r="D28" s="41"/>
      <c r="E28" s="41"/>
      <c r="F28" s="41"/>
      <c r="G28" s="41"/>
      <c r="H28" s="41"/>
      <c r="I28" s="41"/>
      <c r="J28" s="41"/>
      <c r="K28" s="41"/>
      <c r="L28" s="41"/>
      <c r="M28" s="41"/>
      <c r="N28" s="41"/>
      <c r="O28" s="41"/>
      <c r="P28" s="41"/>
      <c r="Q28" s="41"/>
      <c r="R28" s="41"/>
      <c r="S28" s="41"/>
      <c r="T28" s="41"/>
      <c r="U28" s="41"/>
      <c r="V28" s="41"/>
      <c r="W28" s="41"/>
      <c r="X28" s="41"/>
      <c r="Y28" s="24"/>
      <c r="Z28" s="24"/>
      <c r="AA28" s="24"/>
      <c r="AB28" s="24"/>
      <c r="AC28" s="24"/>
      <c r="AD28" s="24"/>
      <c r="AE28" s="24"/>
      <c r="AF28" s="24"/>
      <c r="AG28" s="24"/>
      <c r="AH28" s="24"/>
      <c r="AI28" s="24"/>
      <c r="AJ28" s="24"/>
      <c r="AK28" s="24"/>
      <c r="AL28" s="24"/>
      <c r="AM28" s="24"/>
      <c r="AN28" s="24"/>
      <c r="AO28" s="24"/>
      <c r="AP28" s="24"/>
      <c r="AQ28" s="24"/>
      <c r="AR28" s="24"/>
      <c r="AS28" s="24"/>
      <c r="AT28" s="24"/>
      <c r="AU28" s="24"/>
      <c r="AV28" s="24"/>
      <c r="AW28" s="24"/>
      <c r="AX28" s="24"/>
    </row>
    <row r="29" spans="1:108" x14ac:dyDescent="0.25">
      <c r="A29" s="41"/>
      <c r="B29" s="41"/>
      <c r="C29" s="41"/>
      <c r="D29" s="41"/>
      <c r="E29" s="41"/>
      <c r="F29" s="41"/>
      <c r="G29" s="41"/>
      <c r="H29" s="41"/>
      <c r="I29" s="41"/>
      <c r="J29" s="41"/>
      <c r="K29" s="41"/>
      <c r="L29" s="41"/>
      <c r="M29" s="41"/>
      <c r="N29" s="41"/>
      <c r="O29" s="41"/>
      <c r="P29" s="41"/>
      <c r="Q29" s="41"/>
      <c r="R29" s="41"/>
      <c r="S29" s="41"/>
      <c r="T29" s="41"/>
      <c r="U29" s="41"/>
      <c r="V29" s="41"/>
      <c r="W29" s="41"/>
      <c r="X29" s="41"/>
      <c r="Y29" s="24"/>
      <c r="Z29" s="24"/>
      <c r="AA29" s="24"/>
      <c r="AB29" s="24"/>
      <c r="AC29" s="24"/>
      <c r="AD29" s="24"/>
      <c r="AE29" s="24"/>
      <c r="AF29" s="24"/>
      <c r="AG29" s="24"/>
      <c r="AH29" s="24"/>
      <c r="AI29" s="24"/>
      <c r="AJ29" s="24"/>
      <c r="AK29" s="24"/>
      <c r="AL29" s="24"/>
      <c r="AM29" s="24"/>
      <c r="AN29" s="24"/>
      <c r="AO29" s="24"/>
      <c r="AP29" s="24"/>
      <c r="AQ29" s="24"/>
      <c r="AR29" s="24"/>
      <c r="AS29" s="24"/>
      <c r="AT29" s="24"/>
      <c r="AU29" s="24"/>
      <c r="AV29" s="24"/>
      <c r="AW29" s="24"/>
      <c r="AX29" s="24"/>
    </row>
    <row r="30" spans="1:108" x14ac:dyDescent="0.25">
      <c r="A30" s="41"/>
      <c r="B30" s="41"/>
      <c r="C30" s="41"/>
      <c r="D30" s="41"/>
      <c r="E30" s="41"/>
      <c r="F30" s="41"/>
      <c r="G30" s="41"/>
      <c r="H30" s="41"/>
      <c r="I30" s="41"/>
      <c r="J30" s="41"/>
      <c r="K30" s="41"/>
      <c r="L30" s="41"/>
      <c r="M30" s="41"/>
      <c r="N30" s="41"/>
      <c r="O30" s="41"/>
      <c r="P30" s="41"/>
      <c r="Q30" s="41"/>
      <c r="R30" s="41"/>
      <c r="S30" s="41"/>
      <c r="T30" s="41"/>
      <c r="U30" s="41"/>
      <c r="V30" s="41"/>
      <c r="W30" s="41"/>
      <c r="X30" s="41"/>
      <c r="Y30" s="24"/>
      <c r="Z30" s="24"/>
      <c r="AA30" s="24"/>
      <c r="AB30" s="24"/>
      <c r="AC30" s="24"/>
      <c r="AD30" s="24"/>
      <c r="AE30" s="24"/>
      <c r="AF30" s="24"/>
      <c r="AG30" s="24"/>
      <c r="AH30" s="24"/>
      <c r="AI30" s="24"/>
      <c r="AJ30" s="24"/>
      <c r="AK30" s="24"/>
      <c r="AL30" s="24"/>
      <c r="AM30" s="24"/>
      <c r="AN30" s="24"/>
      <c r="AO30" s="24"/>
      <c r="AP30" s="24"/>
      <c r="AQ30" s="24"/>
      <c r="AR30" s="24"/>
      <c r="AS30" s="24"/>
      <c r="AT30" s="24"/>
      <c r="AU30" s="24"/>
      <c r="AV30" s="24"/>
      <c r="AW30" s="24"/>
      <c r="AX30" s="24"/>
    </row>
    <row r="31" spans="1:108" x14ac:dyDescent="0.25">
      <c r="A31" s="41"/>
      <c r="B31" s="41"/>
      <c r="C31" s="41"/>
      <c r="D31" s="41"/>
      <c r="E31" s="41"/>
      <c r="F31" s="41"/>
      <c r="G31" s="41"/>
      <c r="H31" s="41"/>
      <c r="I31" s="41"/>
      <c r="J31" s="41"/>
      <c r="K31" s="41"/>
      <c r="L31" s="41"/>
      <c r="M31" s="41"/>
      <c r="N31" s="41"/>
      <c r="O31" s="41"/>
      <c r="P31" s="41"/>
      <c r="Q31" s="41"/>
      <c r="R31" s="41"/>
      <c r="S31" s="41"/>
      <c r="T31" s="41"/>
      <c r="U31" s="41"/>
      <c r="V31" s="41"/>
      <c r="W31" s="41"/>
      <c r="X31" s="41"/>
      <c r="Y31" s="24"/>
      <c r="Z31" s="24"/>
      <c r="AA31" s="24"/>
      <c r="AB31" s="24"/>
      <c r="AC31" s="24"/>
      <c r="AD31" s="24"/>
      <c r="AE31" s="24"/>
      <c r="AF31" s="24"/>
      <c r="AG31" s="24"/>
      <c r="AH31" s="24"/>
      <c r="AI31" s="24"/>
      <c r="AJ31" s="24"/>
      <c r="AK31" s="24"/>
      <c r="AL31" s="24"/>
      <c r="AM31" s="24"/>
      <c r="AN31" s="24"/>
      <c r="AO31" s="24"/>
      <c r="AP31" s="24"/>
      <c r="AQ31" s="24"/>
      <c r="AR31" s="24"/>
      <c r="AS31" s="24"/>
      <c r="AT31" s="24"/>
      <c r="AU31" s="24"/>
      <c r="AV31" s="24"/>
      <c r="AW31" s="24"/>
      <c r="AX31" s="24"/>
    </row>
    <row r="32" spans="1:108" x14ac:dyDescent="0.25">
      <c r="A32" s="41"/>
      <c r="B32" s="41"/>
      <c r="C32" s="41"/>
      <c r="D32" s="41"/>
      <c r="E32" s="41"/>
      <c r="F32" s="41"/>
      <c r="G32" s="41"/>
      <c r="H32" s="41"/>
      <c r="I32" s="41"/>
      <c r="J32" s="41"/>
      <c r="K32" s="41"/>
      <c r="L32" s="41"/>
      <c r="M32" s="41"/>
      <c r="N32" s="41"/>
      <c r="O32" s="41"/>
      <c r="P32" s="41"/>
      <c r="Q32" s="41"/>
      <c r="R32" s="41"/>
      <c r="S32" s="41"/>
      <c r="T32" s="41"/>
      <c r="U32" s="41"/>
      <c r="V32" s="41"/>
      <c r="W32" s="41"/>
      <c r="X32" s="41"/>
      <c r="Y32" s="24"/>
      <c r="Z32" s="24"/>
      <c r="AA32" s="24"/>
      <c r="AB32" s="24"/>
      <c r="AC32" s="24"/>
      <c r="AD32" s="24"/>
      <c r="AE32" s="24"/>
      <c r="AF32" s="24"/>
      <c r="AG32" s="24"/>
      <c r="AH32" s="24"/>
      <c r="AI32" s="24"/>
      <c r="AJ32" s="24"/>
      <c r="AK32" s="24"/>
      <c r="AL32" s="24"/>
      <c r="AM32" s="24"/>
      <c r="AN32" s="24"/>
      <c r="AO32" s="24"/>
      <c r="AP32" s="24"/>
      <c r="AQ32" s="24"/>
      <c r="AR32" s="24"/>
      <c r="AS32" s="24"/>
      <c r="AT32" s="24"/>
      <c r="AU32" s="24"/>
      <c r="AV32" s="24"/>
      <c r="AW32" s="24"/>
      <c r="AX32" s="24"/>
    </row>
    <row r="33" spans="1:50" x14ac:dyDescent="0.25">
      <c r="A33" s="41"/>
      <c r="B33" s="41"/>
      <c r="C33" s="41"/>
      <c r="D33" s="41"/>
      <c r="E33" s="41"/>
      <c r="F33" s="41"/>
      <c r="G33" s="41"/>
      <c r="H33" s="41"/>
      <c r="I33" s="41"/>
      <c r="J33" s="41"/>
      <c r="K33" s="41"/>
      <c r="L33" s="41"/>
      <c r="M33" s="41"/>
      <c r="N33" s="41"/>
      <c r="O33" s="41"/>
      <c r="P33" s="41"/>
      <c r="Q33" s="41"/>
      <c r="R33" s="41"/>
      <c r="S33" s="41"/>
      <c r="T33" s="41"/>
      <c r="U33" s="41"/>
      <c r="V33" s="41"/>
      <c r="W33" s="41"/>
      <c r="X33" s="41"/>
      <c r="Y33" s="24"/>
      <c r="Z33" s="24"/>
      <c r="AA33" s="24"/>
      <c r="AB33" s="24"/>
      <c r="AC33" s="24"/>
      <c r="AD33" s="24"/>
      <c r="AE33" s="24"/>
      <c r="AF33" s="24"/>
      <c r="AG33" s="24"/>
      <c r="AH33" s="24"/>
      <c r="AI33" s="24"/>
      <c r="AJ33" s="24"/>
      <c r="AK33" s="24"/>
      <c r="AL33" s="24"/>
      <c r="AM33" s="24"/>
      <c r="AN33" s="24"/>
      <c r="AO33" s="24"/>
      <c r="AP33" s="24"/>
      <c r="AQ33" s="24"/>
      <c r="AR33" s="24"/>
      <c r="AS33" s="24"/>
      <c r="AT33" s="24"/>
      <c r="AU33" s="24"/>
      <c r="AV33" s="24"/>
      <c r="AW33" s="24"/>
      <c r="AX33" s="24"/>
    </row>
    <row r="34" spans="1:50" x14ac:dyDescent="0.25">
      <c r="A34" s="41"/>
      <c r="B34" s="41"/>
      <c r="C34" s="41"/>
      <c r="D34" s="41"/>
      <c r="E34" s="41"/>
      <c r="F34" s="41"/>
      <c r="G34" s="41"/>
      <c r="H34" s="41"/>
      <c r="I34" s="41"/>
      <c r="J34" s="41"/>
      <c r="K34" s="41"/>
      <c r="L34" s="41"/>
      <c r="M34" s="41"/>
      <c r="N34" s="41"/>
      <c r="O34" s="41"/>
      <c r="P34" s="41"/>
      <c r="Q34" s="41"/>
      <c r="R34" s="41"/>
      <c r="S34" s="41"/>
      <c r="T34" s="41"/>
      <c r="U34" s="41"/>
      <c r="V34" s="41"/>
      <c r="W34" s="41"/>
      <c r="X34" s="41"/>
      <c r="Y34" s="24"/>
      <c r="Z34" s="24"/>
      <c r="AA34" s="24"/>
      <c r="AB34" s="24"/>
      <c r="AC34" s="24"/>
      <c r="AD34" s="24"/>
      <c r="AE34" s="24"/>
      <c r="AF34" s="24"/>
      <c r="AG34" s="24"/>
      <c r="AH34" s="24"/>
      <c r="AI34" s="24"/>
      <c r="AJ34" s="24"/>
      <c r="AK34" s="24"/>
      <c r="AL34" s="24"/>
      <c r="AM34" s="24"/>
      <c r="AN34" s="24"/>
      <c r="AO34" s="24"/>
      <c r="AP34" s="24"/>
      <c r="AQ34" s="24"/>
      <c r="AR34" s="24"/>
      <c r="AS34" s="24"/>
      <c r="AT34" s="24"/>
      <c r="AU34" s="24"/>
      <c r="AV34" s="24"/>
      <c r="AW34" s="24"/>
      <c r="AX34" s="24"/>
    </row>
    <row r="35" spans="1:50" x14ac:dyDescent="0.25">
      <c r="A35" s="24"/>
      <c r="B35" s="24"/>
      <c r="C35" s="24"/>
      <c r="D35" s="24"/>
      <c r="E35" s="24"/>
      <c r="F35" s="24"/>
      <c r="G35" s="24"/>
      <c r="H35" s="24"/>
      <c r="I35" s="24"/>
      <c r="J35" s="24"/>
      <c r="K35" s="24"/>
      <c r="L35" s="24"/>
      <c r="M35" s="24"/>
      <c r="N35" s="24"/>
      <c r="O35" s="24"/>
      <c r="P35" s="24"/>
      <c r="Q35" s="24"/>
      <c r="R35" s="24"/>
      <c r="S35" s="24"/>
      <c r="T35" s="24"/>
      <c r="U35" s="24"/>
      <c r="V35" s="24"/>
      <c r="W35" s="24"/>
      <c r="X35" s="24"/>
      <c r="Y35" s="24"/>
      <c r="Z35" s="24"/>
      <c r="AA35" s="24"/>
      <c r="AB35" s="24"/>
      <c r="AC35" s="24"/>
      <c r="AD35" s="24"/>
      <c r="AE35" s="24"/>
      <c r="AF35" s="24"/>
      <c r="AG35" s="24"/>
      <c r="AH35" s="24"/>
      <c r="AI35" s="24"/>
      <c r="AJ35" s="24"/>
      <c r="AK35" s="24"/>
      <c r="AL35" s="24"/>
      <c r="AM35" s="24"/>
      <c r="AN35" s="24"/>
      <c r="AO35" s="24"/>
      <c r="AP35" s="24"/>
      <c r="AQ35" s="24"/>
      <c r="AR35" s="24"/>
      <c r="AS35" s="24"/>
      <c r="AT35" s="24"/>
      <c r="AU35" s="24"/>
      <c r="AV35" s="24"/>
      <c r="AW35" s="24"/>
      <c r="AX35" s="24"/>
    </row>
    <row r="36" spans="1:50" x14ac:dyDescent="0.25">
      <c r="A36" s="24"/>
      <c r="B36" s="24"/>
      <c r="C36" s="24"/>
      <c r="D36" s="24"/>
      <c r="E36" s="24"/>
      <c r="F36" s="24"/>
      <c r="G36" s="24"/>
      <c r="H36" s="24"/>
      <c r="I36" s="24"/>
      <c r="J36" s="24"/>
      <c r="K36" s="24"/>
      <c r="L36" s="24"/>
      <c r="M36" s="24"/>
      <c r="N36" s="24"/>
      <c r="O36" s="24"/>
      <c r="P36" s="24"/>
      <c r="Q36" s="24"/>
      <c r="R36" s="24"/>
      <c r="S36" s="24"/>
      <c r="T36" s="24"/>
      <c r="U36" s="24"/>
      <c r="V36" s="24"/>
      <c r="W36" s="24"/>
      <c r="X36" s="24"/>
      <c r="Y36" s="24"/>
      <c r="Z36" s="24"/>
      <c r="AA36" s="24"/>
      <c r="AB36" s="24"/>
      <c r="AC36" s="24"/>
      <c r="AD36" s="24"/>
      <c r="AE36" s="24"/>
      <c r="AF36" s="24"/>
      <c r="AG36" s="24"/>
      <c r="AH36" s="24"/>
      <c r="AI36" s="24"/>
      <c r="AJ36" s="24"/>
      <c r="AK36" s="24"/>
      <c r="AL36" s="24"/>
      <c r="AM36" s="24"/>
      <c r="AN36" s="24"/>
      <c r="AO36" s="24"/>
      <c r="AP36" s="24"/>
      <c r="AQ36" s="24"/>
      <c r="AR36" s="24"/>
      <c r="AS36" s="24"/>
      <c r="AT36" s="24"/>
      <c r="AU36" s="24"/>
      <c r="AV36" s="24"/>
      <c r="AW36" s="24"/>
      <c r="AX36" s="24"/>
    </row>
    <row r="37" spans="1:50" x14ac:dyDescent="0.25">
      <c r="A37" s="24"/>
      <c r="B37" s="24"/>
      <c r="C37" s="24"/>
      <c r="D37" s="24"/>
      <c r="E37" s="24"/>
      <c r="F37" s="24"/>
      <c r="G37" s="24"/>
      <c r="H37" s="24"/>
      <c r="I37" s="24"/>
      <c r="J37" s="24"/>
      <c r="K37" s="24"/>
      <c r="L37" s="24"/>
      <c r="M37" s="24"/>
      <c r="N37" s="24"/>
      <c r="O37" s="24"/>
      <c r="P37" s="24"/>
      <c r="Q37" s="24"/>
      <c r="R37" s="24"/>
      <c r="S37" s="24"/>
      <c r="T37" s="24"/>
      <c r="U37" s="24"/>
      <c r="V37" s="24"/>
      <c r="W37" s="24"/>
      <c r="X37" s="24"/>
      <c r="Y37" s="24"/>
      <c r="Z37" s="24"/>
      <c r="AA37" s="24"/>
      <c r="AB37" s="24"/>
      <c r="AC37" s="24"/>
      <c r="AD37" s="24"/>
      <c r="AE37" s="24"/>
      <c r="AF37" s="24"/>
      <c r="AG37" s="24"/>
      <c r="AH37" s="24"/>
      <c r="AI37" s="24"/>
      <c r="AJ37" s="24"/>
      <c r="AK37" s="24"/>
      <c r="AL37" s="24"/>
      <c r="AM37" s="24"/>
      <c r="AN37" s="24"/>
      <c r="AO37" s="24"/>
      <c r="AP37" s="24"/>
      <c r="AQ37" s="24"/>
      <c r="AR37" s="24"/>
      <c r="AS37" s="24"/>
      <c r="AT37" s="24"/>
      <c r="AU37" s="24"/>
      <c r="AV37" s="24"/>
      <c r="AW37" s="24"/>
      <c r="AX37" s="24"/>
    </row>
    <row r="38" spans="1:50" x14ac:dyDescent="0.25">
      <c r="A38" s="24"/>
      <c r="B38" s="24"/>
      <c r="C38" s="24"/>
      <c r="D38" s="24"/>
      <c r="E38" s="24"/>
      <c r="F38" s="24"/>
      <c r="G38" s="24"/>
      <c r="H38" s="24"/>
      <c r="I38" s="24"/>
      <c r="J38" s="24"/>
      <c r="K38" s="24"/>
      <c r="L38" s="24"/>
      <c r="M38" s="24"/>
      <c r="N38" s="24"/>
      <c r="O38" s="24"/>
      <c r="P38" s="24"/>
      <c r="Q38" s="24"/>
      <c r="R38" s="24"/>
      <c r="S38" s="24"/>
      <c r="T38" s="24"/>
      <c r="U38" s="24"/>
      <c r="V38" s="24"/>
      <c r="W38" s="24"/>
      <c r="X38" s="24"/>
      <c r="Y38" s="24"/>
      <c r="Z38" s="24"/>
      <c r="AA38" s="24"/>
      <c r="AB38" s="24"/>
      <c r="AC38" s="24"/>
      <c r="AD38" s="24"/>
      <c r="AE38" s="24"/>
      <c r="AF38" s="24"/>
      <c r="AG38" s="24"/>
      <c r="AH38" s="24"/>
      <c r="AI38" s="24"/>
      <c r="AJ38" s="24"/>
      <c r="AK38" s="24"/>
      <c r="AL38" s="24"/>
      <c r="AM38" s="24"/>
      <c r="AN38" s="24"/>
      <c r="AO38" s="24"/>
      <c r="AP38" s="24"/>
      <c r="AQ38" s="24"/>
      <c r="AR38" s="24"/>
      <c r="AS38" s="24"/>
      <c r="AT38" s="24"/>
      <c r="AU38" s="24"/>
      <c r="AV38" s="24"/>
      <c r="AW38" s="24"/>
      <c r="AX38" s="24"/>
    </row>
    <row r="39" spans="1:50" x14ac:dyDescent="0.25">
      <c r="A39" s="24"/>
      <c r="B39" s="24"/>
      <c r="C39" s="24"/>
      <c r="D39" s="24"/>
      <c r="E39" s="24"/>
      <c r="F39" s="24"/>
      <c r="G39" s="24"/>
      <c r="H39" s="24"/>
      <c r="I39" s="24"/>
      <c r="J39" s="24"/>
      <c r="K39" s="24"/>
      <c r="L39" s="24"/>
      <c r="M39" s="24"/>
      <c r="N39" s="24"/>
      <c r="O39" s="24"/>
      <c r="P39" s="24"/>
      <c r="Q39" s="24"/>
      <c r="R39" s="24"/>
      <c r="S39" s="24"/>
      <c r="T39" s="24"/>
      <c r="U39" s="24"/>
      <c r="V39" s="24"/>
      <c r="W39" s="24"/>
      <c r="X39" s="24"/>
      <c r="Y39" s="24"/>
      <c r="Z39" s="24"/>
      <c r="AA39" s="24"/>
      <c r="AB39" s="24"/>
      <c r="AC39" s="24"/>
      <c r="AD39" s="24"/>
      <c r="AE39" s="24"/>
      <c r="AF39" s="24"/>
      <c r="AG39" s="24"/>
      <c r="AH39" s="24"/>
      <c r="AI39" s="24"/>
      <c r="AJ39" s="24"/>
      <c r="AK39" s="24"/>
      <c r="AL39" s="24"/>
      <c r="AM39" s="24"/>
      <c r="AN39" s="24"/>
      <c r="AO39" s="24"/>
      <c r="AP39" s="24"/>
      <c r="AQ39" s="24"/>
      <c r="AR39" s="24"/>
      <c r="AS39" s="24"/>
      <c r="AT39" s="24"/>
      <c r="AU39" s="24"/>
      <c r="AV39" s="24"/>
      <c r="AW39" s="24"/>
      <c r="AX39" s="24"/>
    </row>
    <row r="40" spans="1:50" x14ac:dyDescent="0.25">
      <c r="A40" s="24"/>
      <c r="B40" s="24"/>
      <c r="C40" s="24"/>
      <c r="D40" s="24"/>
      <c r="E40" s="24"/>
      <c r="F40" s="24"/>
      <c r="G40" s="24"/>
      <c r="H40" s="24"/>
      <c r="I40" s="24"/>
      <c r="J40" s="24"/>
      <c r="K40" s="24"/>
      <c r="L40" s="24"/>
      <c r="M40" s="24"/>
      <c r="N40" s="24"/>
      <c r="O40" s="24"/>
      <c r="P40" s="24"/>
      <c r="Q40" s="24"/>
      <c r="R40" s="24"/>
      <c r="S40" s="24"/>
      <c r="T40" s="24"/>
      <c r="U40" s="24"/>
      <c r="V40" s="24"/>
      <c r="W40" s="24"/>
      <c r="X40" s="24"/>
      <c r="Y40" s="24"/>
      <c r="Z40" s="24"/>
      <c r="AA40" s="24"/>
      <c r="AB40" s="24"/>
      <c r="AC40" s="24"/>
      <c r="AD40" s="24"/>
      <c r="AE40" s="24"/>
      <c r="AF40" s="24"/>
      <c r="AG40" s="24"/>
      <c r="AH40" s="24"/>
      <c r="AI40" s="24"/>
      <c r="AJ40" s="24"/>
      <c r="AK40" s="24"/>
      <c r="AL40" s="24"/>
      <c r="AM40" s="24"/>
      <c r="AN40" s="24"/>
      <c r="AO40" s="24"/>
      <c r="AP40" s="24"/>
      <c r="AQ40" s="24"/>
      <c r="AR40" s="24"/>
      <c r="AS40" s="24"/>
      <c r="AT40" s="24"/>
      <c r="AU40" s="24"/>
      <c r="AV40" s="24"/>
      <c r="AW40" s="24"/>
      <c r="AX40" s="24"/>
    </row>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3:E7"/>
  <sheetViews>
    <sheetView workbookViewId="0">
      <selection activeCell="D4" sqref="D4"/>
    </sheetView>
  </sheetViews>
  <sheetFormatPr defaultRowHeight="15" x14ac:dyDescent="0.25"/>
  <cols>
    <col min="1" max="1" width="13.140625" customWidth="1"/>
    <col min="2" max="2" width="17.5703125" bestFit="1" customWidth="1"/>
    <col min="3" max="3" width="18" bestFit="1" customWidth="1"/>
    <col min="4" max="4" width="19.140625" bestFit="1" customWidth="1"/>
    <col min="5" max="5" width="23.85546875" bestFit="1" customWidth="1"/>
  </cols>
  <sheetData>
    <row r="3" spans="1:5" x14ac:dyDescent="0.25">
      <c r="A3" s="28" t="s">
        <v>493</v>
      </c>
      <c r="B3" t="s">
        <v>573</v>
      </c>
      <c r="C3" t="s">
        <v>574</v>
      </c>
      <c r="D3" t="s">
        <v>575</v>
      </c>
      <c r="E3" t="s">
        <v>576</v>
      </c>
    </row>
    <row r="4" spans="1:5" x14ac:dyDescent="0.25">
      <c r="A4" s="75">
        <v>45658</v>
      </c>
      <c r="B4" s="29">
        <v>1500</v>
      </c>
      <c r="C4" s="29">
        <v>3000</v>
      </c>
      <c r="D4" s="29">
        <v>1200</v>
      </c>
      <c r="E4" s="29">
        <v>300</v>
      </c>
    </row>
    <row r="5" spans="1:5" x14ac:dyDescent="0.25">
      <c r="A5" s="75">
        <v>45659</v>
      </c>
      <c r="B5" s="29">
        <v>1200</v>
      </c>
      <c r="C5" s="29">
        <v>2600</v>
      </c>
      <c r="D5" s="29">
        <v>900</v>
      </c>
      <c r="E5" s="29">
        <v>300</v>
      </c>
    </row>
    <row r="6" spans="1:5" x14ac:dyDescent="0.25">
      <c r="A6" s="75">
        <v>45660</v>
      </c>
      <c r="B6" s="29">
        <v>1700</v>
      </c>
      <c r="C6" s="29">
        <v>3500</v>
      </c>
      <c r="D6" s="29">
        <v>1400</v>
      </c>
      <c r="E6" s="29">
        <v>300</v>
      </c>
    </row>
    <row r="7" spans="1:5" x14ac:dyDescent="0.25">
      <c r="A7" s="75" t="s">
        <v>494</v>
      </c>
      <c r="B7" s="29">
        <v>4400</v>
      </c>
      <c r="C7" s="29">
        <v>9100</v>
      </c>
      <c r="D7" s="29">
        <v>3500</v>
      </c>
      <c r="E7" s="29">
        <v>900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F5"/>
  <sheetViews>
    <sheetView workbookViewId="0">
      <selection activeCell="B15" sqref="B15"/>
    </sheetView>
  </sheetViews>
  <sheetFormatPr defaultRowHeight="15" x14ac:dyDescent="0.25"/>
  <cols>
    <col min="1" max="1" width="13.140625" bestFit="1" customWidth="1"/>
    <col min="2" max="2" width="19.140625" bestFit="1" customWidth="1"/>
    <col min="3" max="3" width="20.85546875" bestFit="1" customWidth="1"/>
    <col min="4" max="4" width="18" bestFit="1" customWidth="1"/>
    <col min="5" max="5" width="21" bestFit="1" customWidth="1"/>
    <col min="6" max="6" width="25.28515625" bestFit="1" customWidth="1"/>
  </cols>
  <sheetData>
    <row r="1" spans="1:6" x14ac:dyDescent="0.25">
      <c r="A1" s="28" t="s">
        <v>493</v>
      </c>
      <c r="B1" t="s">
        <v>577</v>
      </c>
      <c r="C1" t="s">
        <v>578</v>
      </c>
      <c r="D1" t="s">
        <v>579</v>
      </c>
      <c r="E1" t="s">
        <v>580</v>
      </c>
      <c r="F1" t="s">
        <v>581</v>
      </c>
    </row>
    <row r="2" spans="1:6" x14ac:dyDescent="0.25">
      <c r="A2" s="75">
        <v>45658</v>
      </c>
      <c r="B2" s="29">
        <v>500</v>
      </c>
      <c r="C2" s="29">
        <v>700</v>
      </c>
      <c r="D2" s="29">
        <v>200</v>
      </c>
      <c r="E2" s="29">
        <v>50</v>
      </c>
      <c r="F2" s="29">
        <v>50</v>
      </c>
    </row>
    <row r="3" spans="1:6" x14ac:dyDescent="0.25">
      <c r="A3" s="75">
        <v>45659</v>
      </c>
      <c r="B3" s="29">
        <v>400</v>
      </c>
      <c r="C3" s="29">
        <v>600</v>
      </c>
      <c r="D3" s="29">
        <v>150</v>
      </c>
      <c r="E3" s="29">
        <v>50</v>
      </c>
      <c r="F3" s="29">
        <v>100</v>
      </c>
    </row>
    <row r="4" spans="1:6" x14ac:dyDescent="0.25">
      <c r="A4" s="75">
        <v>45660</v>
      </c>
      <c r="B4" s="29">
        <v>600</v>
      </c>
      <c r="C4" s="29">
        <v>900</v>
      </c>
      <c r="D4" s="29">
        <v>150</v>
      </c>
      <c r="E4" s="29">
        <v>30</v>
      </c>
      <c r="F4" s="29">
        <v>20</v>
      </c>
    </row>
    <row r="5" spans="1:6" x14ac:dyDescent="0.25">
      <c r="A5" s="75" t="s">
        <v>494</v>
      </c>
      <c r="B5" s="29">
        <v>1500</v>
      </c>
      <c r="C5" s="29">
        <v>2200</v>
      </c>
      <c r="D5" s="29">
        <v>500</v>
      </c>
      <c r="E5" s="29">
        <v>130</v>
      </c>
      <c r="F5" s="29">
        <v>170</v>
      </c>
    </row>
  </sheetData>
  <pageMargins left="0.7" right="0.7" top="0.75" bottom="0.75" header="0.3" footer="0.3"/>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B5"/>
  <sheetViews>
    <sheetView workbookViewId="0">
      <selection activeCell="H19" sqref="H19"/>
    </sheetView>
  </sheetViews>
  <sheetFormatPr defaultRowHeight="15" x14ac:dyDescent="0.25"/>
  <cols>
    <col min="1" max="1" width="13.140625" customWidth="1"/>
    <col min="2" max="2" width="18" customWidth="1"/>
    <col min="3" max="3" width="12.42578125" customWidth="1"/>
    <col min="4" max="4" width="6.5703125" customWidth="1"/>
    <col min="5" max="5" width="11.28515625" bestFit="1" customWidth="1"/>
  </cols>
  <sheetData>
    <row r="1" spans="1:2" x14ac:dyDescent="0.25">
      <c r="A1" s="28" t="s">
        <v>493</v>
      </c>
      <c r="B1" t="s">
        <v>574</v>
      </c>
    </row>
    <row r="2" spans="1:2" x14ac:dyDescent="0.25">
      <c r="A2" s="4" t="s">
        <v>554</v>
      </c>
      <c r="B2" s="29">
        <v>2500</v>
      </c>
    </row>
    <row r="3" spans="1:2" x14ac:dyDescent="0.25">
      <c r="A3" s="4" t="s">
        <v>555</v>
      </c>
      <c r="B3" s="29">
        <v>900</v>
      </c>
    </row>
    <row r="4" spans="1:2" x14ac:dyDescent="0.25">
      <c r="A4" s="4" t="s">
        <v>556</v>
      </c>
      <c r="B4" s="29">
        <v>200</v>
      </c>
    </row>
    <row r="5" spans="1:2" x14ac:dyDescent="0.25">
      <c r="A5" s="4" t="s">
        <v>494</v>
      </c>
      <c r="B5" s="29">
        <v>3600</v>
      </c>
    </row>
  </sheetData>
  <pageMargins left="0.7" right="0.7" top="0.75" bottom="0.75" header="0.3" footer="0.3"/>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G57"/>
  <sheetViews>
    <sheetView topLeftCell="A46" workbookViewId="0">
      <selection activeCell="B35" sqref="B35"/>
    </sheetView>
  </sheetViews>
  <sheetFormatPr defaultRowHeight="15" x14ac:dyDescent="0.25"/>
  <cols>
    <col min="1" max="1" width="11.28515625" customWidth="1"/>
    <col min="2" max="2" width="19" customWidth="1"/>
    <col min="3" max="3" width="19.28515625" customWidth="1"/>
    <col min="4" max="4" width="15.140625" customWidth="1"/>
    <col min="5" max="5" width="19" customWidth="1"/>
    <col min="6" max="6" width="20.42578125" customWidth="1"/>
    <col min="7" max="7" width="21.7109375" customWidth="1"/>
  </cols>
  <sheetData>
    <row r="1" spans="1:7" ht="45" x14ac:dyDescent="0.25">
      <c r="A1" s="68" t="s">
        <v>156</v>
      </c>
      <c r="B1" s="68" t="s">
        <v>518</v>
      </c>
      <c r="C1" s="68" t="s">
        <v>519</v>
      </c>
      <c r="D1" s="68" t="s">
        <v>520</v>
      </c>
      <c r="E1" s="68" t="s">
        <v>521</v>
      </c>
      <c r="F1" s="68" t="s">
        <v>522</v>
      </c>
      <c r="G1" s="68" t="s">
        <v>523</v>
      </c>
    </row>
    <row r="2" spans="1:7" x14ac:dyDescent="0.25">
      <c r="A2" s="69">
        <v>45658</v>
      </c>
      <c r="B2" s="70">
        <v>1500</v>
      </c>
      <c r="C2" s="70">
        <v>3000</v>
      </c>
      <c r="D2" s="70">
        <v>1200</v>
      </c>
      <c r="E2" s="71">
        <v>300</v>
      </c>
      <c r="F2" s="72">
        <v>0.4</v>
      </c>
      <c r="G2" s="71" t="s">
        <v>524</v>
      </c>
    </row>
    <row r="3" spans="1:7" x14ac:dyDescent="0.25">
      <c r="A3" s="69">
        <v>45659</v>
      </c>
      <c r="B3" s="70">
        <v>1200</v>
      </c>
      <c r="C3" s="70">
        <v>2600</v>
      </c>
      <c r="D3" s="71">
        <v>900</v>
      </c>
      <c r="E3" s="71">
        <v>300</v>
      </c>
      <c r="F3" s="72">
        <v>0.35</v>
      </c>
      <c r="G3" s="71" t="s">
        <v>525</v>
      </c>
    </row>
    <row r="4" spans="1:7" x14ac:dyDescent="0.25">
      <c r="A4" s="69">
        <v>45660</v>
      </c>
      <c r="B4" s="70">
        <v>1700</v>
      </c>
      <c r="C4" s="70">
        <v>3500</v>
      </c>
      <c r="D4" s="70">
        <v>1400</v>
      </c>
      <c r="E4" s="71">
        <v>300</v>
      </c>
      <c r="F4" s="72">
        <v>0.38</v>
      </c>
      <c r="G4" s="71" t="s">
        <v>526</v>
      </c>
    </row>
    <row r="7" spans="1:7" ht="15.75" x14ac:dyDescent="0.25">
      <c r="A7" s="73" t="s">
        <v>527</v>
      </c>
    </row>
    <row r="9" spans="1:7" ht="45" x14ac:dyDescent="0.25">
      <c r="A9" s="68" t="s">
        <v>156</v>
      </c>
      <c r="B9" s="68" t="s">
        <v>528</v>
      </c>
      <c r="C9" s="68" t="s">
        <v>529</v>
      </c>
      <c r="D9" s="68" t="s">
        <v>530</v>
      </c>
      <c r="E9" s="68" t="s">
        <v>531</v>
      </c>
      <c r="F9" s="68" t="s">
        <v>532</v>
      </c>
    </row>
    <row r="10" spans="1:7" x14ac:dyDescent="0.25">
      <c r="A10" s="69">
        <v>45658</v>
      </c>
      <c r="B10" s="71">
        <v>500</v>
      </c>
      <c r="C10" s="71">
        <v>700</v>
      </c>
      <c r="D10" s="71">
        <v>200</v>
      </c>
      <c r="E10" s="71">
        <v>50</v>
      </c>
      <c r="F10" s="71">
        <v>50</v>
      </c>
    </row>
    <row r="11" spans="1:7" x14ac:dyDescent="0.25">
      <c r="A11" s="69">
        <v>45659</v>
      </c>
      <c r="B11" s="71">
        <v>400</v>
      </c>
      <c r="C11" s="71">
        <v>600</v>
      </c>
      <c r="D11" s="71">
        <v>150</v>
      </c>
      <c r="E11" s="71">
        <v>50</v>
      </c>
      <c r="F11" s="71">
        <v>100</v>
      </c>
    </row>
    <row r="12" spans="1:7" x14ac:dyDescent="0.25">
      <c r="A12" s="69">
        <v>45660</v>
      </c>
      <c r="B12" s="71">
        <v>600</v>
      </c>
      <c r="C12" s="71">
        <v>900</v>
      </c>
      <c r="D12" s="71">
        <v>150</v>
      </c>
      <c r="E12" s="71">
        <v>30</v>
      </c>
      <c r="F12" s="71">
        <v>20</v>
      </c>
    </row>
    <row r="15" spans="1:7" ht="15.75" x14ac:dyDescent="0.25">
      <c r="A15" s="73" t="s">
        <v>533</v>
      </c>
    </row>
    <row r="17" spans="1:4" ht="45" x14ac:dyDescent="0.25">
      <c r="A17" s="68" t="s">
        <v>534</v>
      </c>
      <c r="B17" s="68" t="s">
        <v>519</v>
      </c>
      <c r="C17" s="68" t="s">
        <v>535</v>
      </c>
      <c r="D17" s="68" t="s">
        <v>536</v>
      </c>
    </row>
    <row r="18" spans="1:4" x14ac:dyDescent="0.25">
      <c r="A18" s="71" t="s">
        <v>537</v>
      </c>
      <c r="B18" s="71">
        <v>500</v>
      </c>
      <c r="C18" s="71" t="s">
        <v>538</v>
      </c>
      <c r="D18" s="72">
        <v>0.2</v>
      </c>
    </row>
    <row r="19" spans="1:4" ht="30" x14ac:dyDescent="0.25">
      <c r="A19" s="71" t="s">
        <v>539</v>
      </c>
      <c r="B19" s="71">
        <v>300</v>
      </c>
      <c r="C19" s="71" t="s">
        <v>540</v>
      </c>
      <c r="D19" s="72">
        <v>0.35</v>
      </c>
    </row>
    <row r="20" spans="1:4" ht="30" x14ac:dyDescent="0.25">
      <c r="A20" s="71" t="s">
        <v>541</v>
      </c>
      <c r="B20" s="71">
        <v>150</v>
      </c>
      <c r="C20" s="71" t="s">
        <v>542</v>
      </c>
      <c r="D20" s="72">
        <v>0.5</v>
      </c>
    </row>
    <row r="21" spans="1:4" x14ac:dyDescent="0.25">
      <c r="A21" s="71" t="s">
        <v>543</v>
      </c>
      <c r="B21" s="71">
        <v>100</v>
      </c>
      <c r="C21" s="71" t="s">
        <v>544</v>
      </c>
      <c r="D21" s="72">
        <v>0.6</v>
      </c>
    </row>
    <row r="23" spans="1:4" ht="15.75" x14ac:dyDescent="0.25">
      <c r="A23" s="73" t="s">
        <v>545</v>
      </c>
    </row>
    <row r="25" spans="1:4" ht="30" x14ac:dyDescent="0.25">
      <c r="A25" s="68" t="s">
        <v>546</v>
      </c>
      <c r="B25" s="68" t="s">
        <v>547</v>
      </c>
      <c r="C25" s="68" t="s">
        <v>519</v>
      </c>
    </row>
    <row r="26" spans="1:4" ht="30" x14ac:dyDescent="0.25">
      <c r="A26" s="71" t="s">
        <v>548</v>
      </c>
      <c r="B26" s="70">
        <v>1000</v>
      </c>
      <c r="C26" s="70">
        <v>2200</v>
      </c>
    </row>
    <row r="27" spans="1:4" x14ac:dyDescent="0.25">
      <c r="A27" s="71" t="s">
        <v>549</v>
      </c>
      <c r="B27" s="71">
        <v>300</v>
      </c>
      <c r="C27" s="71">
        <v>600</v>
      </c>
    </row>
    <row r="28" spans="1:4" ht="30" x14ac:dyDescent="0.25">
      <c r="A28" s="71" t="s">
        <v>550</v>
      </c>
      <c r="B28" s="71">
        <v>200</v>
      </c>
      <c r="C28" s="71">
        <v>450</v>
      </c>
    </row>
    <row r="29" spans="1:4" x14ac:dyDescent="0.25">
      <c r="A29" s="71" t="s">
        <v>551</v>
      </c>
      <c r="B29" s="71">
        <v>100</v>
      </c>
      <c r="C29" s="71">
        <v>200</v>
      </c>
    </row>
    <row r="32" spans="1:4" ht="15.75" x14ac:dyDescent="0.25">
      <c r="A32" s="73" t="s">
        <v>552</v>
      </c>
    </row>
    <row r="34" spans="1:3" ht="30" x14ac:dyDescent="0.25">
      <c r="A34" s="68" t="s">
        <v>553</v>
      </c>
      <c r="B34" s="68" t="s">
        <v>547</v>
      </c>
      <c r="C34" s="68" t="s">
        <v>519</v>
      </c>
    </row>
    <row r="35" spans="1:3" x14ac:dyDescent="0.25">
      <c r="A35" s="71" t="s">
        <v>554</v>
      </c>
      <c r="B35" s="70">
        <v>1000</v>
      </c>
      <c r="C35" s="70">
        <v>2500</v>
      </c>
    </row>
    <row r="36" spans="1:3" x14ac:dyDescent="0.25">
      <c r="A36" s="71" t="s">
        <v>555</v>
      </c>
      <c r="B36" s="71">
        <v>400</v>
      </c>
      <c r="C36" s="71">
        <v>900</v>
      </c>
    </row>
    <row r="37" spans="1:3" x14ac:dyDescent="0.25">
      <c r="A37" s="71" t="s">
        <v>556</v>
      </c>
      <c r="B37" s="71">
        <v>100</v>
      </c>
      <c r="C37" s="71">
        <v>200</v>
      </c>
    </row>
    <row r="38" spans="1:3" ht="30" x14ac:dyDescent="0.25">
      <c r="A38" s="68" t="s">
        <v>557</v>
      </c>
      <c r="B38" s="68" t="s">
        <v>547</v>
      </c>
      <c r="C38" s="68" t="s">
        <v>519</v>
      </c>
    </row>
    <row r="39" spans="1:3" x14ac:dyDescent="0.25">
      <c r="A39" s="71" t="s">
        <v>558</v>
      </c>
      <c r="B39" s="70">
        <v>1200</v>
      </c>
      <c r="C39" s="70">
        <v>2700</v>
      </c>
    </row>
    <row r="40" spans="1:3" x14ac:dyDescent="0.25">
      <c r="A40" s="71" t="s">
        <v>559</v>
      </c>
      <c r="B40" s="71">
        <v>400</v>
      </c>
      <c r="C40" s="71">
        <v>800</v>
      </c>
    </row>
    <row r="41" spans="1:3" x14ac:dyDescent="0.25">
      <c r="A41" s="71" t="s">
        <v>560</v>
      </c>
      <c r="B41" s="71">
        <v>100</v>
      </c>
      <c r="C41" s="71">
        <v>200</v>
      </c>
    </row>
    <row r="43" spans="1:3" ht="15.75" x14ac:dyDescent="0.25">
      <c r="A43" s="73" t="s">
        <v>561</v>
      </c>
    </row>
    <row r="45" spans="1:3" x14ac:dyDescent="0.25">
      <c r="A45" s="68" t="s">
        <v>156</v>
      </c>
      <c r="B45" s="68" t="s">
        <v>562</v>
      </c>
      <c r="C45" s="68" t="s">
        <v>563</v>
      </c>
    </row>
    <row r="46" spans="1:3" x14ac:dyDescent="0.25">
      <c r="A46" s="69">
        <v>45658</v>
      </c>
      <c r="B46" s="71">
        <v>50</v>
      </c>
      <c r="C46" s="74">
        <v>3.3300000000000003E-2</v>
      </c>
    </row>
    <row r="47" spans="1:3" x14ac:dyDescent="0.25">
      <c r="A47" s="69">
        <v>45659</v>
      </c>
      <c r="B47" s="71">
        <v>60</v>
      </c>
      <c r="C47" s="74">
        <v>0.05</v>
      </c>
    </row>
    <row r="48" spans="1:3" x14ac:dyDescent="0.25">
      <c r="A48" s="69">
        <v>45660</v>
      </c>
      <c r="B48" s="71">
        <v>40</v>
      </c>
      <c r="C48" s="74">
        <v>2.35E-2</v>
      </c>
    </row>
    <row r="51" spans="1:4" ht="15.75" x14ac:dyDescent="0.25">
      <c r="A51" s="73" t="s">
        <v>564</v>
      </c>
    </row>
    <row r="53" spans="1:4" x14ac:dyDescent="0.25">
      <c r="A53" s="68" t="s">
        <v>565</v>
      </c>
      <c r="B53" s="68" t="s">
        <v>566</v>
      </c>
      <c r="C53" s="68" t="s">
        <v>567</v>
      </c>
      <c r="D53" s="68" t="s">
        <v>568</v>
      </c>
    </row>
    <row r="54" spans="1:4" ht="30" x14ac:dyDescent="0.25">
      <c r="A54" s="71" t="s">
        <v>569</v>
      </c>
      <c r="B54" s="70">
        <v>1500</v>
      </c>
      <c r="C54" s="71">
        <v>500</v>
      </c>
      <c r="D54" s="74">
        <v>0.33329999999999999</v>
      </c>
    </row>
    <row r="55" spans="1:4" ht="30" x14ac:dyDescent="0.25">
      <c r="A55" s="71" t="s">
        <v>570</v>
      </c>
      <c r="B55" s="70">
        <v>1000</v>
      </c>
      <c r="C55" s="71">
        <v>300</v>
      </c>
      <c r="D55" s="74">
        <v>0.3</v>
      </c>
    </row>
    <row r="56" spans="1:4" ht="30" x14ac:dyDescent="0.25">
      <c r="A56" s="71" t="s">
        <v>571</v>
      </c>
      <c r="B56" s="71">
        <v>700</v>
      </c>
      <c r="C56" s="71">
        <v>200</v>
      </c>
      <c r="D56" s="74">
        <v>0.28570000000000001</v>
      </c>
    </row>
    <row r="57" spans="1:4" ht="45" x14ac:dyDescent="0.25">
      <c r="A57" s="71" t="s">
        <v>572</v>
      </c>
      <c r="B57" s="71">
        <v>500</v>
      </c>
      <c r="C57" s="71">
        <v>0</v>
      </c>
      <c r="D57" s="72">
        <v>0</v>
      </c>
    </row>
  </sheetData>
  <pageMargins left="0.7" right="0.7" top="0.75" bottom="0.75" header="0.3" footer="0.3"/>
  <tableParts count="8">
    <tablePart r:id="rId1"/>
    <tablePart r:id="rId2"/>
    <tablePart r:id="rId3"/>
    <tablePart r:id="rId4"/>
    <tablePart r:id="rId5"/>
    <tablePart r:id="rId6"/>
    <tablePart r:id="rId7"/>
    <tablePart r:id="rId8"/>
  </tablePart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
  <sheetViews>
    <sheetView showGridLines="0" showRowColHeaders="0" zoomScale="40" zoomScaleNormal="40" workbookViewId="0">
      <selection activeCell="E14" sqref="E14"/>
    </sheetView>
  </sheetViews>
  <sheetFormatPr defaultRowHeight="15" x14ac:dyDescent="0.2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Texttocolumns</vt:lpstr>
      <vt:lpstr>text and conc</vt:lpstr>
      <vt:lpstr>right with concat</vt:lpstr>
      <vt:lpstr>cell references</vt:lpstr>
      <vt:lpstr>data validation</vt:lpstr>
      <vt:lpstr>Scenario Summary</vt:lpstr>
      <vt:lpstr>if function</vt:lpstr>
      <vt:lpstr>Sheet2</vt:lpstr>
      <vt:lpstr>Sheet3</vt:lpstr>
      <vt:lpstr>Sheet4</vt:lpstr>
      <vt:lpstr>Sheet8</vt:lpstr>
      <vt:lpstr>Sheet1</vt:lpstr>
      <vt:lpstr>Sheet7</vt:lpstr>
      <vt:lpstr>Sheet5</vt:lpstr>
      <vt:lpstr>Data</vt:lpstr>
      <vt:lpstr>attendance</vt:lpstr>
      <vt:lpstr>Sheet6</vt:lpstr>
      <vt:lpstr>Sheet11</vt:lpstr>
      <vt:lpstr>Sheet14</vt:lpstr>
      <vt:lpstr>Sheet15</vt:lpstr>
      <vt:lpstr>Sheet9</vt:lpstr>
      <vt:lpstr>Sheet10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cp:lastPrinted>2024-12-25T08:34:33Z</cp:lastPrinted>
  <dcterms:created xsi:type="dcterms:W3CDTF">2024-12-11T04:48:20Z</dcterms:created>
  <dcterms:modified xsi:type="dcterms:W3CDTF">2025-02-06T06:08:50Z</dcterms:modified>
</cp:coreProperties>
</file>