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q-geraldg\Desktop\EI References\DBMS\IBM DB2\"/>
    </mc:Choice>
  </mc:AlternateContent>
  <bookViews>
    <workbookView xWindow="0" yWindow="0" windowWidth="28800" windowHeight="12585" activeTab="2"/>
  </bookViews>
  <sheets>
    <sheet name="BBB_Mem_Standards_May2021" sheetId="5" r:id="rId1"/>
    <sheet name="Cheat Sheet" sheetId="2" r:id="rId2"/>
    <sheet name="previous_mem_standard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5" l="1"/>
  <c r="K14" i="5"/>
  <c r="L15" i="5"/>
  <c r="K15" i="5"/>
  <c r="L11" i="5"/>
  <c r="K11" i="5"/>
  <c r="Q30" i="5"/>
  <c r="K30" i="5"/>
  <c r="E30" i="5"/>
  <c r="F30" i="5"/>
  <c r="Y11" i="5"/>
  <c r="Z12" i="5"/>
  <c r="Y13" i="5"/>
  <c r="Z14" i="5"/>
  <c r="Y15" i="5"/>
  <c r="Z16" i="5"/>
  <c r="R11" i="5"/>
  <c r="Q12" i="5"/>
  <c r="R13" i="5"/>
  <c r="Q14" i="5"/>
  <c r="R15" i="5"/>
  <c r="Q16" i="5"/>
  <c r="Z8" i="5"/>
  <c r="L8" i="5"/>
  <c r="L10" i="5"/>
  <c r="R8" i="5"/>
  <c r="R10" i="5"/>
  <c r="U9" i="5"/>
  <c r="C32" i="5"/>
  <c r="F29" i="5"/>
  <c r="E29" i="5"/>
  <c r="U28" i="5"/>
  <c r="T28" i="5"/>
  <c r="R28" i="5"/>
  <c r="Q28" i="5"/>
  <c r="O28" i="5"/>
  <c r="N28" i="5"/>
  <c r="L28" i="5"/>
  <c r="K28" i="5"/>
  <c r="I28" i="5"/>
  <c r="H28" i="5"/>
  <c r="T27" i="5"/>
  <c r="Q27" i="5"/>
  <c r="N27" i="5"/>
  <c r="K27" i="5"/>
  <c r="H27" i="5"/>
  <c r="C23" i="5"/>
  <c r="F17" i="5"/>
  <c r="E17" i="5"/>
  <c r="F4" i="5"/>
  <c r="E4" i="5"/>
  <c r="Z2" i="5"/>
  <c r="Z11" i="5" s="1"/>
  <c r="Y2" i="5"/>
  <c r="Y9" i="5" s="1"/>
  <c r="U2" i="5"/>
  <c r="U29" i="5" s="1"/>
  <c r="T2" i="5"/>
  <c r="T11" i="5" s="1"/>
  <c r="R2" i="5"/>
  <c r="R12" i="5" s="1"/>
  <c r="Q2" i="5"/>
  <c r="Q7" i="5" s="1"/>
  <c r="O2" i="5"/>
  <c r="O29" i="5" s="1"/>
  <c r="N2" i="5"/>
  <c r="N18" i="5" s="1"/>
  <c r="L2" i="5"/>
  <c r="L12" i="5" s="1"/>
  <c r="K2" i="5"/>
  <c r="K7" i="5" s="1"/>
  <c r="I2" i="5"/>
  <c r="I29" i="5" s="1"/>
  <c r="H2" i="5"/>
  <c r="H30" i="5" s="1"/>
  <c r="Y1" i="5"/>
  <c r="T1" i="5"/>
  <c r="Q1" i="5"/>
  <c r="N1" i="5"/>
  <c r="K1" i="5"/>
  <c r="H1" i="5"/>
  <c r="N15" i="5" l="1"/>
  <c r="U16" i="5"/>
  <c r="U14" i="5"/>
  <c r="U12" i="5"/>
  <c r="H4" i="5"/>
  <c r="O9" i="5"/>
  <c r="R6" i="5"/>
  <c r="L6" i="5"/>
  <c r="O11" i="5"/>
  <c r="O15" i="5"/>
  <c r="Q15" i="5"/>
  <c r="Q13" i="5"/>
  <c r="Q11" i="5"/>
  <c r="T16" i="5"/>
  <c r="T14" i="5"/>
  <c r="T12" i="5"/>
  <c r="Y16" i="5"/>
  <c r="Y14" i="5"/>
  <c r="Y12" i="5"/>
  <c r="L30" i="5"/>
  <c r="R30" i="5"/>
  <c r="O13" i="5"/>
  <c r="N11" i="5"/>
  <c r="O7" i="5"/>
  <c r="Z10" i="5"/>
  <c r="N14" i="5"/>
  <c r="R16" i="5"/>
  <c r="R14" i="5"/>
  <c r="U17" i="5"/>
  <c r="U15" i="5"/>
  <c r="U13" i="5"/>
  <c r="U11" i="5"/>
  <c r="Z15" i="5"/>
  <c r="Z13" i="5"/>
  <c r="N30" i="5"/>
  <c r="T30" i="5"/>
  <c r="O14" i="5"/>
  <c r="T17" i="5"/>
  <c r="T15" i="5"/>
  <c r="T13" i="5"/>
  <c r="I30" i="5"/>
  <c r="O30" i="5"/>
  <c r="U30" i="5"/>
  <c r="F31" i="5"/>
  <c r="O4" i="5"/>
  <c r="E32" i="5"/>
  <c r="T9" i="5"/>
  <c r="N13" i="5"/>
  <c r="N9" i="5"/>
  <c r="N7" i="5"/>
  <c r="Q10" i="5"/>
  <c r="Q8" i="5"/>
  <c r="Q6" i="5"/>
  <c r="K12" i="5"/>
  <c r="K10" i="5"/>
  <c r="K8" i="5"/>
  <c r="K6" i="5"/>
  <c r="Y10" i="5"/>
  <c r="Y8" i="5"/>
  <c r="T4" i="5"/>
  <c r="U7" i="5"/>
  <c r="U10" i="5"/>
  <c r="U8" i="5"/>
  <c r="O12" i="5"/>
  <c r="O10" i="5"/>
  <c r="O8" i="5"/>
  <c r="R9" i="5"/>
  <c r="R7" i="5"/>
  <c r="L13" i="5"/>
  <c r="L9" i="5"/>
  <c r="L7" i="5"/>
  <c r="Z9" i="5"/>
  <c r="O6" i="5"/>
  <c r="T7" i="5"/>
  <c r="T10" i="5"/>
  <c r="T8" i="5"/>
  <c r="N12" i="5"/>
  <c r="N10" i="5"/>
  <c r="N8" i="5"/>
  <c r="Q9" i="5"/>
  <c r="K13" i="5"/>
  <c r="K9" i="5"/>
  <c r="F23" i="5"/>
  <c r="U6" i="5"/>
  <c r="I19" i="5"/>
  <c r="O21" i="5"/>
  <c r="U4" i="5"/>
  <c r="I17" i="5"/>
  <c r="O19" i="5"/>
  <c r="U21" i="5"/>
  <c r="I4" i="5"/>
  <c r="O17" i="5"/>
  <c r="U19" i="5"/>
  <c r="N6" i="5"/>
  <c r="H17" i="5"/>
  <c r="N19" i="5"/>
  <c r="T21" i="5"/>
  <c r="E23" i="5"/>
  <c r="N4" i="5"/>
  <c r="T6" i="5"/>
  <c r="N17" i="5"/>
  <c r="H19" i="5"/>
  <c r="T19" i="5"/>
  <c r="N21" i="5"/>
  <c r="E31" i="5"/>
  <c r="E22" i="5"/>
  <c r="K29" i="5"/>
  <c r="K32" i="5" s="1"/>
  <c r="K17" i="5"/>
  <c r="K21" i="5"/>
  <c r="K19" i="5"/>
  <c r="K4" i="5"/>
  <c r="Y6" i="5"/>
  <c r="Y21" i="5"/>
  <c r="Y19" i="5"/>
  <c r="Y17" i="5"/>
  <c r="Y4" i="5"/>
  <c r="L21" i="5"/>
  <c r="L19" i="5"/>
  <c r="L17" i="5"/>
  <c r="L4" i="5"/>
  <c r="L29" i="5"/>
  <c r="R21" i="5"/>
  <c r="R19" i="5"/>
  <c r="R17" i="5"/>
  <c r="R4" i="5"/>
  <c r="R29" i="5"/>
  <c r="Z21" i="5"/>
  <c r="Z19" i="5"/>
  <c r="Z17" i="5"/>
  <c r="Z6" i="5"/>
  <c r="Z4" i="5"/>
  <c r="L5" i="5"/>
  <c r="Z5" i="5"/>
  <c r="Z7" i="5"/>
  <c r="L16" i="5"/>
  <c r="L18" i="5"/>
  <c r="Z18" i="5"/>
  <c r="L20" i="5"/>
  <c r="Z20" i="5"/>
  <c r="Q29" i="5"/>
  <c r="Q32" i="5" s="1"/>
  <c r="Q4" i="5"/>
  <c r="Q21" i="5"/>
  <c r="Q19" i="5"/>
  <c r="Q17" i="5"/>
  <c r="Y5" i="5"/>
  <c r="K18" i="5"/>
  <c r="Y18" i="5"/>
  <c r="K20" i="5"/>
  <c r="Q5" i="5"/>
  <c r="Q18" i="5"/>
  <c r="Q20" i="5"/>
  <c r="K5" i="5"/>
  <c r="Y7" i="5"/>
  <c r="K16" i="5"/>
  <c r="Y20" i="5"/>
  <c r="R5" i="5"/>
  <c r="R18" i="5"/>
  <c r="R20" i="5"/>
  <c r="F22" i="5"/>
  <c r="N5" i="5"/>
  <c r="H7" i="5"/>
  <c r="N16" i="5"/>
  <c r="T18" i="5"/>
  <c r="N20" i="5"/>
  <c r="T20" i="5"/>
  <c r="H29" i="5"/>
  <c r="N29" i="5"/>
  <c r="T29" i="5"/>
  <c r="F32" i="5"/>
  <c r="H5" i="5"/>
  <c r="H23" i="5" s="1"/>
  <c r="T5" i="5"/>
  <c r="I5" i="5"/>
  <c r="O5" i="5"/>
  <c r="U5" i="5"/>
  <c r="I7" i="5"/>
  <c r="O16" i="5"/>
  <c r="O18" i="5"/>
  <c r="U18" i="5"/>
  <c r="O20" i="5"/>
  <c r="U20" i="5"/>
  <c r="C33" i="3"/>
  <c r="F30" i="3"/>
  <c r="E30" i="3"/>
  <c r="E33" i="3" s="1"/>
  <c r="F29" i="3"/>
  <c r="E29" i="3"/>
  <c r="U28" i="3"/>
  <c r="T28" i="3"/>
  <c r="R28" i="3"/>
  <c r="Q28" i="3"/>
  <c r="O28" i="3"/>
  <c r="O33" i="3" s="1"/>
  <c r="N28" i="3"/>
  <c r="L28" i="3"/>
  <c r="K28" i="3"/>
  <c r="K33" i="3" s="1"/>
  <c r="I28" i="3"/>
  <c r="H28" i="3"/>
  <c r="T27" i="3"/>
  <c r="Q27" i="3"/>
  <c r="N27" i="3"/>
  <c r="K27" i="3"/>
  <c r="H27" i="3"/>
  <c r="C23" i="3"/>
  <c r="Z21" i="3"/>
  <c r="F21" i="3"/>
  <c r="E21" i="3"/>
  <c r="F20" i="3"/>
  <c r="E20" i="3"/>
  <c r="R19" i="3"/>
  <c r="L19" i="3"/>
  <c r="F19" i="3"/>
  <c r="E19" i="3"/>
  <c r="F18" i="3"/>
  <c r="E18" i="3"/>
  <c r="L17" i="3"/>
  <c r="F17" i="3"/>
  <c r="E17" i="3"/>
  <c r="F16" i="3"/>
  <c r="E16" i="3"/>
  <c r="Z15" i="3"/>
  <c r="L15" i="3"/>
  <c r="F15" i="3"/>
  <c r="E15" i="3"/>
  <c r="F14" i="3"/>
  <c r="E14" i="3"/>
  <c r="R13" i="3"/>
  <c r="F13" i="3"/>
  <c r="E13" i="3"/>
  <c r="F12" i="3"/>
  <c r="E12" i="3"/>
  <c r="Z11" i="3"/>
  <c r="R11" i="3"/>
  <c r="L11" i="3"/>
  <c r="F11" i="3"/>
  <c r="E11" i="3"/>
  <c r="F10" i="3"/>
  <c r="E10" i="3"/>
  <c r="R9" i="3"/>
  <c r="L9" i="3"/>
  <c r="F9" i="3"/>
  <c r="F22" i="3" s="1"/>
  <c r="E9" i="3"/>
  <c r="F7" i="3"/>
  <c r="E7" i="3"/>
  <c r="Z6" i="3"/>
  <c r="L6" i="3"/>
  <c r="F6" i="3"/>
  <c r="E6" i="3"/>
  <c r="F5" i="3"/>
  <c r="E5" i="3"/>
  <c r="N4" i="3"/>
  <c r="L4" i="3"/>
  <c r="F4" i="3"/>
  <c r="E4" i="3"/>
  <c r="E23" i="3" s="1"/>
  <c r="Z2" i="3"/>
  <c r="Y2" i="3"/>
  <c r="U2" i="3"/>
  <c r="U5" i="3"/>
  <c r="T2" i="3"/>
  <c r="R2" i="3"/>
  <c r="Q2" i="3"/>
  <c r="Q30" i="3"/>
  <c r="Q33" i="3" s="1"/>
  <c r="O2" i="3"/>
  <c r="O7" i="3"/>
  <c r="N2" i="3"/>
  <c r="N21" i="3"/>
  <c r="L2" i="3"/>
  <c r="L21" i="3" s="1"/>
  <c r="K2" i="3"/>
  <c r="K30" i="3"/>
  <c r="I2" i="3"/>
  <c r="H2" i="3"/>
  <c r="Y1" i="3"/>
  <c r="T1" i="3"/>
  <c r="Q1" i="3"/>
  <c r="N1" i="3"/>
  <c r="K1" i="3"/>
  <c r="H1" i="3"/>
  <c r="E22" i="3"/>
  <c r="O10" i="3"/>
  <c r="O5" i="3"/>
  <c r="U10" i="3"/>
  <c r="I16" i="3"/>
  <c r="I6" i="3"/>
  <c r="O14" i="3"/>
  <c r="O12" i="3"/>
  <c r="O6" i="3"/>
  <c r="O4" i="3"/>
  <c r="O30" i="3"/>
  <c r="O29" i="3"/>
  <c r="O32" i="3"/>
  <c r="O20" i="3"/>
  <c r="O18" i="3"/>
  <c r="O16" i="3"/>
  <c r="O21" i="3"/>
  <c r="O19" i="3"/>
  <c r="O17" i="3"/>
  <c r="O15" i="3"/>
  <c r="O13" i="3"/>
  <c r="O11" i="3"/>
  <c r="O9" i="3"/>
  <c r="U30" i="3"/>
  <c r="U18" i="3"/>
  <c r="U12" i="3"/>
  <c r="U19" i="3"/>
  <c r="U17" i="3"/>
  <c r="U11" i="3"/>
  <c r="U9" i="3"/>
  <c r="U4" i="3"/>
  <c r="U16" i="3"/>
  <c r="U14" i="3"/>
  <c r="L5" i="3"/>
  <c r="L7" i="3"/>
  <c r="R7" i="3"/>
  <c r="Z7" i="3"/>
  <c r="L10" i="3"/>
  <c r="R10" i="3"/>
  <c r="L12" i="3"/>
  <c r="Z12" i="3"/>
  <c r="L14" i="3"/>
  <c r="R14" i="3"/>
  <c r="L16" i="3"/>
  <c r="R16" i="3"/>
  <c r="Z16" i="3"/>
  <c r="L18" i="3"/>
  <c r="R18" i="3"/>
  <c r="Z18" i="3"/>
  <c r="L20" i="3"/>
  <c r="L29" i="3"/>
  <c r="L32" i="3" s="1"/>
  <c r="L30" i="3"/>
  <c r="R30" i="3"/>
  <c r="R5" i="3"/>
  <c r="K4" i="3"/>
  <c r="Q4" i="3"/>
  <c r="N5" i="3"/>
  <c r="T5" i="3"/>
  <c r="Q6" i="3"/>
  <c r="Y6" i="3"/>
  <c r="H7" i="3"/>
  <c r="T7" i="3"/>
  <c r="K9" i="3"/>
  <c r="H10" i="3"/>
  <c r="N10" i="3"/>
  <c r="T10" i="3"/>
  <c r="Y11" i="3"/>
  <c r="H12" i="3"/>
  <c r="T12" i="3"/>
  <c r="K13" i="3"/>
  <c r="Q13" i="3"/>
  <c r="H14" i="3"/>
  <c r="N14" i="3"/>
  <c r="Q15" i="3"/>
  <c r="Y15" i="3"/>
  <c r="H16" i="3"/>
  <c r="K17" i="3"/>
  <c r="Q17" i="3"/>
  <c r="H18" i="3"/>
  <c r="T18" i="3"/>
  <c r="Q19" i="3"/>
  <c r="Y19" i="3"/>
  <c r="T20" i="3"/>
  <c r="K21" i="3"/>
  <c r="Q21" i="3"/>
  <c r="N29" i="3"/>
  <c r="T29" i="3"/>
  <c r="N30" i="3"/>
  <c r="K5" i="3"/>
  <c r="Y5" i="3"/>
  <c r="K7" i="3"/>
  <c r="H9" i="3"/>
  <c r="N9" i="3"/>
  <c r="T9" i="3"/>
  <c r="Y10" i="3"/>
  <c r="H11" i="3"/>
  <c r="T11" i="3"/>
  <c r="Q12" i="3"/>
  <c r="Y12" i="3"/>
  <c r="T13" i="3"/>
  <c r="K14" i="3"/>
  <c r="Q14" i="3"/>
  <c r="N15" i="3"/>
  <c r="T15" i="3"/>
  <c r="Q16" i="3"/>
  <c r="Y16" i="3"/>
  <c r="H17" i="3"/>
  <c r="K18" i="3"/>
  <c r="Q18" i="3"/>
  <c r="Y18" i="3"/>
  <c r="N19" i="3"/>
  <c r="T19" i="3"/>
  <c r="K20" i="3"/>
  <c r="K29" i="3"/>
  <c r="K32" i="3"/>
  <c r="Q29" i="3"/>
  <c r="H30" i="2"/>
  <c r="H31" i="2" s="1"/>
  <c r="B25" i="2"/>
  <c r="B24" i="2"/>
  <c r="B23" i="2"/>
  <c r="B22" i="2"/>
  <c r="B21" i="2"/>
  <c r="I20" i="2"/>
  <c r="J20" i="2" s="1"/>
  <c r="F20" i="2"/>
  <c r="E20" i="2"/>
  <c r="B20" i="2"/>
  <c r="I19" i="2"/>
  <c r="J19" i="2"/>
  <c r="E19" i="2"/>
  <c r="F19" i="2" s="1"/>
  <c r="B19" i="2"/>
  <c r="I18" i="2"/>
  <c r="J18" i="2" s="1"/>
  <c r="E18" i="2"/>
  <c r="F18" i="2" s="1"/>
  <c r="B18" i="2"/>
  <c r="I17" i="2"/>
  <c r="J17" i="2" s="1"/>
  <c r="E17" i="2"/>
  <c r="F17" i="2" s="1"/>
  <c r="B17" i="2"/>
  <c r="I16" i="2"/>
  <c r="J16" i="2" s="1"/>
  <c r="F16" i="2"/>
  <c r="E16" i="2"/>
  <c r="B16" i="2"/>
  <c r="I15" i="2"/>
  <c r="J15" i="2" s="1"/>
  <c r="E15" i="2"/>
  <c r="F15" i="2" s="1"/>
  <c r="B15" i="2"/>
  <c r="J14" i="2"/>
  <c r="I14" i="2"/>
  <c r="E14" i="2"/>
  <c r="F14" i="2" s="1"/>
  <c r="B14" i="2"/>
  <c r="I13" i="2"/>
  <c r="J13" i="2" s="1"/>
  <c r="E13" i="2"/>
  <c r="F13" i="2" s="1"/>
  <c r="B13" i="2"/>
  <c r="I12" i="2"/>
  <c r="J12" i="2" s="1"/>
  <c r="F12" i="2"/>
  <c r="E12" i="2"/>
  <c r="B12" i="2"/>
  <c r="I11" i="2"/>
  <c r="J11" i="2"/>
  <c r="E11" i="2"/>
  <c r="F11" i="2" s="1"/>
  <c r="B11" i="2"/>
  <c r="I10" i="2"/>
  <c r="J10" i="2" s="1"/>
  <c r="E10" i="2"/>
  <c r="F10" i="2" s="1"/>
  <c r="B10" i="2"/>
  <c r="I9" i="2"/>
  <c r="J9" i="2" s="1"/>
  <c r="E9" i="2"/>
  <c r="F9" i="2" s="1"/>
  <c r="B9" i="2"/>
  <c r="I8" i="2"/>
  <c r="J8" i="2" s="1"/>
  <c r="F8" i="2"/>
  <c r="E8" i="2"/>
  <c r="B8" i="2"/>
  <c r="I7" i="2"/>
  <c r="J7" i="2"/>
  <c r="E7" i="2"/>
  <c r="F7" i="2" s="1"/>
  <c r="B7" i="2"/>
  <c r="I6" i="2"/>
  <c r="J6" i="2" s="1"/>
  <c r="E6" i="2"/>
  <c r="F6" i="2" s="1"/>
  <c r="B6" i="2"/>
  <c r="I5" i="2"/>
  <c r="J5" i="2" s="1"/>
  <c r="E5" i="2"/>
  <c r="F5" i="2" s="1"/>
  <c r="B5" i="2"/>
  <c r="I4" i="2"/>
  <c r="J4" i="2" s="1"/>
  <c r="F4" i="2"/>
  <c r="E4" i="2"/>
  <c r="B4" i="2"/>
  <c r="I3" i="2"/>
  <c r="J3" i="2"/>
  <c r="E3" i="2"/>
  <c r="F3" i="2" s="1"/>
  <c r="B3" i="2"/>
  <c r="I2" i="2"/>
  <c r="J2" i="2" s="1"/>
  <c r="E2" i="2"/>
  <c r="F2" i="2" s="1"/>
  <c r="B2" i="2"/>
  <c r="L33" i="3"/>
  <c r="Q31" i="5" l="1"/>
  <c r="L32" i="5"/>
  <c r="I23" i="5"/>
  <c r="K31" i="5"/>
  <c r="N22" i="5"/>
  <c r="Q23" i="5"/>
  <c r="Y23" i="5"/>
  <c r="U23" i="5"/>
  <c r="U22" i="5"/>
  <c r="L23" i="5"/>
  <c r="I22" i="5"/>
  <c r="O22" i="5"/>
  <c r="Z23" i="5"/>
  <c r="R31" i="5"/>
  <c r="R23" i="5"/>
  <c r="L31" i="5"/>
  <c r="T22" i="5"/>
  <c r="N23" i="5"/>
  <c r="K23" i="5"/>
  <c r="T31" i="5"/>
  <c r="T23" i="5"/>
  <c r="U32" i="5"/>
  <c r="U31" i="5"/>
  <c r="O23" i="5"/>
  <c r="Q22" i="5"/>
  <c r="R22" i="5"/>
  <c r="T32" i="5"/>
  <c r="O32" i="5"/>
  <c r="O31" i="5"/>
  <c r="N31" i="5"/>
  <c r="N32" i="5"/>
  <c r="I32" i="5"/>
  <c r="I31" i="5"/>
  <c r="H31" i="5"/>
  <c r="R32" i="5"/>
  <c r="H22" i="5"/>
  <c r="Z22" i="5"/>
  <c r="L22" i="5"/>
  <c r="H32" i="5"/>
  <c r="Y22" i="5"/>
  <c r="K22" i="5"/>
  <c r="T32" i="3"/>
  <c r="I7" i="3"/>
  <c r="I30" i="3"/>
  <c r="I14" i="3"/>
  <c r="I17" i="3"/>
  <c r="I9" i="3"/>
  <c r="I12" i="3"/>
  <c r="I13" i="3"/>
  <c r="I29" i="3"/>
  <c r="I32" i="3" s="1"/>
  <c r="I5" i="3"/>
  <c r="I18" i="3"/>
  <c r="I21" i="3"/>
  <c r="I11" i="3"/>
  <c r="F32" i="3"/>
  <c r="F33" i="3"/>
  <c r="Q32" i="3"/>
  <c r="I10" i="3"/>
  <c r="I19" i="3"/>
  <c r="O23" i="3"/>
  <c r="O22" i="3"/>
  <c r="E32" i="3"/>
  <c r="N32" i="3"/>
  <c r="N33" i="3"/>
  <c r="I15" i="3"/>
  <c r="U33" i="3"/>
  <c r="I4" i="3"/>
  <c r="I22" i="3" s="1"/>
  <c r="I20" i="3"/>
  <c r="H6" i="3"/>
  <c r="H30" i="3"/>
  <c r="H33" i="3" s="1"/>
  <c r="H19" i="3"/>
  <c r="H4" i="3"/>
  <c r="H21" i="3"/>
  <c r="H5" i="3"/>
  <c r="H20" i="3"/>
  <c r="H29" i="3"/>
  <c r="H13" i="3"/>
  <c r="H15" i="3"/>
  <c r="T6" i="3"/>
  <c r="T21" i="3"/>
  <c r="T14" i="3"/>
  <c r="T16" i="3"/>
  <c r="T30" i="3"/>
  <c r="T17" i="3"/>
  <c r="T4" i="3"/>
  <c r="Z17" i="3"/>
  <c r="Z9" i="3"/>
  <c r="Z14" i="3"/>
  <c r="Z5" i="3"/>
  <c r="Z13" i="3"/>
  <c r="Z4" i="3"/>
  <c r="Z10" i="3"/>
  <c r="Z20" i="3"/>
  <c r="Z19" i="3"/>
  <c r="F23" i="3"/>
  <c r="N7" i="3"/>
  <c r="N23" i="3" s="1"/>
  <c r="N12" i="3"/>
  <c r="N16" i="3"/>
  <c r="N20" i="3"/>
  <c r="N11" i="3"/>
  <c r="N13" i="3"/>
  <c r="N17" i="3"/>
  <c r="Q5" i="3"/>
  <c r="Q20" i="3"/>
  <c r="U20" i="3"/>
  <c r="U21" i="3"/>
  <c r="U13" i="3"/>
  <c r="U29" i="3"/>
  <c r="U32" i="3" s="1"/>
  <c r="N6" i="3"/>
  <c r="N22" i="3" s="1"/>
  <c r="Q10" i="3"/>
  <c r="Q7" i="3"/>
  <c r="N18" i="3"/>
  <c r="Q11" i="3"/>
  <c r="Q9" i="3"/>
  <c r="U7" i="3"/>
  <c r="U22" i="3" s="1"/>
  <c r="U15" i="3"/>
  <c r="U6" i="3"/>
  <c r="K6" i="3"/>
  <c r="K23" i="3" s="1"/>
  <c r="K11" i="3"/>
  <c r="K22" i="3" s="1"/>
  <c r="K15" i="3"/>
  <c r="K19" i="3"/>
  <c r="K10" i="3"/>
  <c r="K12" i="3"/>
  <c r="K16" i="3"/>
  <c r="R15" i="3"/>
  <c r="R4" i="3"/>
  <c r="R12" i="3"/>
  <c r="R20" i="3"/>
  <c r="R29" i="3"/>
  <c r="Y20" i="3"/>
  <c r="Y4" i="3"/>
  <c r="Y9" i="3"/>
  <c r="Y13" i="3"/>
  <c r="Y17" i="3"/>
  <c r="Y21" i="3"/>
  <c r="Y7" i="3"/>
  <c r="Y14" i="3"/>
  <c r="R6" i="3"/>
  <c r="R17" i="3"/>
  <c r="R21" i="3"/>
  <c r="T33" i="3"/>
  <c r="L13" i="3"/>
  <c r="L23" i="3" s="1"/>
  <c r="Y22" i="3" l="1"/>
  <c r="Y23" i="3"/>
  <c r="Q23" i="3"/>
  <c r="Q22" i="3"/>
  <c r="L22" i="3"/>
  <c r="R23" i="3"/>
  <c r="R22" i="3"/>
  <c r="T22" i="3"/>
  <c r="T23" i="3"/>
  <c r="I23" i="3"/>
  <c r="R33" i="3"/>
  <c r="R32" i="3"/>
  <c r="U23" i="3"/>
  <c r="H32" i="3"/>
  <c r="H22" i="3"/>
  <c r="Z22" i="3"/>
  <c r="Z23" i="3"/>
  <c r="H23" i="3"/>
  <c r="I33" i="3"/>
</calcChain>
</file>

<file path=xl/comments1.xml><?xml version="1.0" encoding="utf-8"?>
<comments xmlns="http://schemas.openxmlformats.org/spreadsheetml/2006/main">
  <authors>
    <author>Gerald Go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Memory setting for EDMSTRNG is set to 600mb default on all branches regardless of server memory size.</t>
        </r>
      </text>
    </comment>
  </commentList>
</comments>
</file>

<file path=xl/sharedStrings.xml><?xml version="1.0" encoding="utf-8"?>
<sst xmlns="http://schemas.openxmlformats.org/spreadsheetml/2006/main" count="169" uniqueCount="61">
  <si>
    <t>Instance</t>
  </si>
  <si>
    <t>Database</t>
  </si>
  <si>
    <t>GB</t>
  </si>
  <si>
    <t>Pages</t>
  </si>
  <si>
    <t>MB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</si>
  <si>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</si>
  <si>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</si>
  <si>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</si>
  <si>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</si>
  <si>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</si>
  <si>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</si>
  <si>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</si>
  <si>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</si>
  <si>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</si>
  <si>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Column74</t>
  </si>
  <si>
    <t>Column82</t>
  </si>
  <si>
    <t>Column93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</si>
  <si>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</si>
  <si>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</si>
  <si>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</si>
  <si>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</si>
  <si>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</si>
  <si>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</si>
  <si>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</si>
  <si>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</si>
  <si>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</si>
  <si>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db2inst1</t>
  </si>
  <si>
    <t>ETMS</t>
  </si>
  <si>
    <t>CORP</t>
  </si>
  <si>
    <t>db2inst2</t>
  </si>
  <si>
    <t>EDOC</t>
  </si>
  <si>
    <t>db2inst3</t>
  </si>
  <si>
    <t>EDMS</t>
  </si>
  <si>
    <t>EDMSTRNG</t>
  </si>
  <si>
    <t>Value set at 600 MB default</t>
  </si>
  <si>
    <t>db2inst4</t>
  </si>
  <si>
    <t>CASERVER</t>
  </si>
  <si>
    <t>MASTER</t>
  </si>
  <si>
    <t>PRNTSRV</t>
  </si>
  <si>
    <t>SECMGR</t>
  </si>
  <si>
    <t>12/23/2015 increased to 1% due to many db2inst4 hanging</t>
  </si>
  <si>
    <t>VISITOR</t>
  </si>
  <si>
    <t>db2inst5</t>
  </si>
  <si>
    <t>EMKR</t>
  </si>
  <si>
    <t>MSGTRK</t>
  </si>
  <si>
    <t>INVPROC</t>
  </si>
  <si>
    <t>db2inst6</t>
  </si>
  <si>
    <t>AP</t>
  </si>
  <si>
    <t>TXN_BBB</t>
  </si>
  <si>
    <t>db2inst7</t>
  </si>
  <si>
    <t>BRDB</t>
  </si>
  <si>
    <t>db2inst8</t>
  </si>
  <si>
    <t>TRANSPO</t>
  </si>
  <si>
    <t>db2inst9</t>
  </si>
  <si>
    <t>SVCORDER</t>
  </si>
  <si>
    <t>TOTALS</t>
  </si>
  <si>
    <t>EDOC/EDMS SERVERS WITH ONLY DB2INST2 AND DB2INST3 INSTANCES:</t>
  </si>
  <si>
    <t>SETTING</t>
  </si>
  <si>
    <t>SIZE MB</t>
  </si>
  <si>
    <t>SIZE GB</t>
  </si>
  <si>
    <t>EDMS ACE SERVERS WITH ONLY DB2INST3 INSTANCE: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</si>
</sst>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0" fillId="2" borderId="0" xfId="0" applyFill="1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2" fillId="0" borderId="0" xfId="0" applyNumberFormat="1" applyFont="1"/>
    <xf numFmtId="0" fontId="2" fillId="0" borderId="0" xfId="0" applyFont="1" applyFill="1" applyBorder="1"/>
    <xf numFmtId="0" fontId="0" fillId="0" borderId="0" xfId="0" applyBorder="1"/>
    <xf numFmtId="0" fontId="0" fillId="2" borderId="0" xfId="0" applyFill="1" applyBorder="1"/>
    <xf numFmtId="1" fontId="0" fillId="0" borderId="0" xfId="0" applyNumberFormat="1" applyBorder="1"/>
    <xf numFmtId="164" fontId="3" fillId="0" borderId="0" xfId="1" applyNumberFormat="1" applyFont="1"/>
    <xf numFmtId="164" fontId="3" fillId="0" borderId="0" xfId="1" applyNumberFormat="1" applyFont="1" applyBorder="1"/>
    <xf numFmtId="0" fontId="0" fillId="7" borderId="2" xfId="0" applyFont="1" applyFill="1" applyBorder="1"/>
    <xf numFmtId="164" fontId="3" fillId="7" borderId="2" xfId="1" applyNumberFormat="1" applyFont="1" applyFill="1" applyBorder="1"/>
    <xf numFmtId="0" fontId="0" fillId="2" borderId="2" xfId="0" applyFont="1" applyFill="1" applyBorder="1"/>
    <xf numFmtId="1" fontId="0" fillId="7" borderId="2" xfId="0" applyNumberFormat="1" applyFont="1" applyFill="1" applyBorder="1"/>
    <xf numFmtId="0" fontId="0" fillId="0" borderId="2" xfId="0" applyFont="1" applyBorder="1"/>
    <xf numFmtId="164" fontId="3" fillId="0" borderId="2" xfId="1" applyNumberFormat="1" applyFont="1" applyBorder="1"/>
    <xf numFmtId="1" fontId="0" fillId="0" borderId="2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4" borderId="4" xfId="0" applyFont="1" applyFill="1" applyBorder="1"/>
    <xf numFmtId="0" fontId="2" fillId="6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/>
    <xf numFmtId="0" fontId="2" fillId="6" borderId="4" xfId="0" applyFont="1" applyFill="1" applyBorder="1"/>
    <xf numFmtId="0" fontId="0" fillId="7" borderId="3" xfId="0" applyFont="1" applyFill="1" applyBorder="1"/>
    <xf numFmtId="0" fontId="0" fillId="2" borderId="3" xfId="0" applyFont="1" applyFill="1" applyBorder="1"/>
    <xf numFmtId="1" fontId="5" fillId="0" borderId="0" xfId="0" applyNumberFormat="1" applyFont="1"/>
    <xf numFmtId="0" fontId="5" fillId="0" borderId="0" xfId="0" applyFont="1"/>
    <xf numFmtId="1" fontId="5" fillId="7" borderId="3" xfId="0" applyNumberFormat="1" applyFont="1" applyFill="1" applyBorder="1"/>
    <xf numFmtId="0" fontId="5" fillId="7" borderId="3" xfId="0" applyFont="1" applyFill="1" applyBorder="1"/>
    <xf numFmtId="164" fontId="3" fillId="9" borderId="0" xfId="1" applyNumberFormat="1" applyFont="1" applyFill="1"/>
    <xf numFmtId="164" fontId="3" fillId="9" borderId="3" xfId="1" applyNumberFormat="1" applyFont="1" applyFill="1" applyBorder="1"/>
    <xf numFmtId="0" fontId="3" fillId="0" borderId="0" xfId="0" applyFont="1" applyFill="1"/>
    <xf numFmtId="1" fontId="5" fillId="7" borderId="2" xfId="0" applyNumberFormat="1" applyFont="1" applyFill="1" applyBorder="1"/>
    <xf numFmtId="0" fontId="5" fillId="7" borderId="2" xfId="0" applyFont="1" applyFill="1" applyBorder="1"/>
    <xf numFmtId="1" fontId="0" fillId="0" borderId="3" xfId="0" applyNumberFormat="1" applyFont="1" applyBorder="1"/>
    <xf numFmtId="0" fontId="0" fillId="0" borderId="3" xfId="0" applyFont="1" applyBorder="1"/>
    <xf numFmtId="0" fontId="2" fillId="10" borderId="10" xfId="0" applyFont="1" applyFill="1" applyBorder="1"/>
    <xf numFmtId="0" fontId="2" fillId="10" borderId="11" xfId="0" applyFont="1" applyFill="1" applyBorder="1" applyAlignment="1">
      <alignment horizontal="right"/>
    </xf>
    <xf numFmtId="0" fontId="2" fillId="10" borderId="11" xfId="0" applyFont="1" applyFill="1" applyBorder="1"/>
    <xf numFmtId="0" fontId="2" fillId="10" borderId="13" xfId="0" applyFont="1" applyFill="1" applyBorder="1" applyAlignment="1">
      <alignment horizontal="right"/>
    </xf>
    <xf numFmtId="0" fontId="2" fillId="0" borderId="0" xfId="0" applyFont="1" applyBorder="1"/>
    <xf numFmtId="0" fontId="0" fillId="0" borderId="14" xfId="0" applyFont="1" applyBorder="1" applyAlignment="1">
      <alignment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4" xfId="0" applyFont="1" applyFill="1" applyBorder="1" applyAlignment="1">
      <alignment vertical="center" wrapText="1"/>
    </xf>
    <xf numFmtId="2" fontId="0" fillId="0" borderId="4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0" fontId="0" fillId="0" borderId="14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0" borderId="20" xfId="0" applyFont="1" applyBorder="1" applyAlignment="1">
      <alignment horizontal="right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/>
    </xf>
    <xf numFmtId="0" fontId="7" fillId="0" borderId="0" xfId="0" applyFont="1"/>
    <xf numFmtId="0" fontId="2" fillId="2" borderId="4" xfId="0" applyFont="1" applyFill="1" applyBorder="1" applyAlignment="1">
      <alignment horizontal="center"/>
    </xf>
    <xf numFmtId="164" fontId="3" fillId="0" borderId="0" xfId="0" applyNumberFormat="1" applyFont="1"/>
    <xf numFmtId="0" fontId="8" fillId="0" borderId="0" xfId="0" applyFont="1"/>
    <xf numFmtId="164" fontId="8" fillId="0" borderId="0" xfId="1" applyNumberFormat="1" applyFont="1"/>
    <xf numFmtId="164" fontId="8" fillId="0" borderId="0" xfId="1" applyNumberFormat="1" applyFont="1" applyBorder="1"/>
    <xf numFmtId="164" fontId="8" fillId="0" borderId="2" xfId="1" applyNumberFormat="1" applyFont="1" applyBorder="1"/>
    <xf numFmtId="0" fontId="2" fillId="4" borderId="25" xfId="0" applyFont="1" applyFill="1" applyBorder="1" applyAlignment="1">
      <alignment horizontal="right" vertical="center"/>
    </xf>
    <xf numFmtId="0" fontId="2" fillId="5" borderId="26" xfId="0" applyFont="1" applyFill="1" applyBorder="1" applyAlignment="1">
      <alignment horizontal="right" vertical="center"/>
    </xf>
    <xf numFmtId="1" fontId="0" fillId="7" borderId="3" xfId="0" applyNumberFormat="1" applyFont="1" applyFill="1" applyBorder="1"/>
    <xf numFmtId="164" fontId="0" fillId="7" borderId="3" xfId="1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8" borderId="7" xfId="0" applyFont="1" applyFill="1" applyBorder="1" applyAlignment="1">
      <alignment horizontal="left"/>
    </xf>
    <xf numFmtId="0" fontId="4" fillId="8" borderId="8" xfId="0" applyFont="1" applyFill="1" applyBorder="1" applyAlignment="1">
      <alignment horizontal="left"/>
    </xf>
    <xf numFmtId="0" fontId="4" fillId="8" borderId="9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11" borderId="17" xfId="0" applyFont="1" applyFill="1" applyBorder="1" applyAlignment="1">
      <alignment horizontal="center" vertical="center" wrapText="1"/>
    </xf>
    <xf numFmtId="0" fontId="0" fillId="11" borderId="0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1" borderId="22" xfId="0" applyFont="1" applyFill="1" applyBorder="1" applyAlignment="1">
      <alignment horizontal="center" vertical="center" wrapText="1"/>
    </xf>
    <xf numFmtId="0" fontId="0" fillId="11" borderId="23" xfId="0" applyFont="1" applyFill="1" applyBorder="1" applyAlignment="1">
      <alignment horizontal="center" vertical="center" wrapText="1"/>
    </xf>
    <xf numFmtId="0" fontId="0" fillId="11" borderId="21" xfId="0" applyFont="1" applyFill="1" applyBorder="1" applyAlignment="1">
      <alignment horizontal="center" vertical="center" wrapText="1"/>
    </xf>
    <xf numFmtId="164" fontId="8" fillId="0" borderId="0" xfId="1" applyNumberFormat="1" applyFont="1" applyFill="1"/>
  </cellXfs>
  <cellStyles count="2">
    <cellStyle name="Normal" xfId="0" builtinId="0"/>
    <cellStyle name="Percent" xfId="1" builtinId="5"/>
  </cellStyles>
  <dxfs count="30">
    <dxf>
      <numFmt numFmtId="1" formatCode="0"/>
    </dxf>
    <dxf>
      <fill>
        <patternFill patternType="solid">
          <fgColor indexed="64"/>
          <bgColor theme="1"/>
        </patternFill>
      </fill>
    </dxf>
    <dxf>
      <numFmt numFmtId="1" formatCode="0"/>
    </dxf>
    <dxf>
      <fill>
        <patternFill patternType="solid">
          <fgColor indexed="64"/>
          <bgColor theme="1"/>
        </patternFill>
      </fill>
    </dxf>
    <dxf>
      <numFmt numFmtId="1" formatCode="0"/>
    </dxf>
    <dxf>
      <fill>
        <patternFill patternType="solid">
          <fgColor indexed="64"/>
          <bgColor theme="1"/>
        </patternFill>
      </fill>
    </dxf>
    <dxf>
      <numFmt numFmtId="1" formatCode="0"/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numFmt numFmtId="1" formatCode="0"/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numFmt numFmtId="1" formatCode="0"/>
    </dxf>
    <dxf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%"/>
    </dxf>
    <dxf>
      <border outline="0">
        <bottom style="double">
          <color rgb="FF000000"/>
        </bottom>
      </border>
    </dxf>
    <dxf>
      <numFmt numFmtId="1" formatCode="0"/>
    </dxf>
    <dxf>
      <fill>
        <patternFill patternType="solid">
          <fgColor indexed="64"/>
          <bgColor theme="1"/>
        </patternFill>
      </fill>
    </dxf>
    <dxf>
      <numFmt numFmtId="1" formatCode="0"/>
    </dxf>
    <dxf>
      <fill>
        <patternFill patternType="solid">
          <fgColor indexed="64"/>
          <bgColor theme="1"/>
        </patternFill>
      </fill>
    </dxf>
    <dxf>
      <numFmt numFmtId="1" formatCode="0"/>
    </dxf>
    <dxf>
      <fill>
        <patternFill patternType="solid">
          <fgColor indexed="64"/>
          <bgColor theme="1"/>
        </patternFill>
      </fill>
    </dxf>
    <dxf>
      <numFmt numFmtId="1" formatCode="0"/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numFmt numFmtId="1" formatCode="0"/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numFmt numFmtId="1" formatCode="0"/>
    </dxf>
    <dxf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%"/>
    </dxf>
    <dxf>
      <border outline="0">
        <bottom style="double">
          <color rgb="FF000000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3" name="Table14" displayName="Table14" ref="A3:U21" totalsRowShown="0" tableBorderDxfId="14">
  <autoFilter ref="A3:U21"/>
  <tableColumns count="21">
    <tableColumn id="1" name="Column1"/>
    <tableColumn id="2" name="Column2"/>
    <tableColumn id="3" name="Column3" dataDxfId="13" dataCellStyle="Percent"/>
    <tableColumn id="4" name="Column4" dataDxfId="12"/>
    <tableColumn id="5" name="Column5" dataDxfId="11">
      <calculatedColumnFormula>E$2*$C4</calculatedColumnFormula>
    </tableColumn>
    <tableColumn id="6" name="Column6">
      <calculatedColumnFormula>F$2*$C4</calculatedColumnFormula>
    </tableColumn>
    <tableColumn id="7" name="Column7" dataDxfId="10"/>
    <tableColumn id="19" name="Column8" dataDxfId="9">
      <calculatedColumnFormula>H$2*$C4</calculatedColumnFormula>
    </tableColumn>
    <tableColumn id="20" name="Column9" dataDxfId="8">
      <calculatedColumnFormula>I$2*$C4</calculatedColumnFormula>
    </tableColumn>
    <tableColumn id="21" name="Column74" dataDxfId="7"/>
    <tableColumn id="8" name="Column82" dataDxfId="6">
      <calculatedColumnFormula>K$2*$C4</calculatedColumnFormula>
    </tableColumn>
    <tableColumn id="9" name="Column93">
      <calculatedColumnFormula>L$2*$C4</calculatedColumnFormula>
    </tableColumn>
    <tableColumn id="10" name="Column10" dataDxfId="5"/>
    <tableColumn id="11" name="Column11" dataDxfId="4">
      <calculatedColumnFormula>N$2*$C4</calculatedColumnFormula>
    </tableColumn>
    <tableColumn id="12" name="Column12">
      <calculatedColumnFormula>O$2*$C4</calculatedColumnFormula>
    </tableColumn>
    <tableColumn id="13" name="Column13" dataDxfId="3"/>
    <tableColumn id="14" name="Column14" dataDxfId="2">
      <calculatedColumnFormula>Q$2*$C4</calculatedColumnFormula>
    </tableColumn>
    <tableColumn id="15" name="Column15">
      <calculatedColumnFormula>R$2*$C4</calculatedColumnFormula>
    </tableColumn>
    <tableColumn id="16" name="Column16" dataDxfId="1"/>
    <tableColumn id="17" name="Column17" dataDxfId="0">
      <calculatedColumnFormula>T$2*$C4</calculatedColumnFormula>
    </tableColumn>
    <tableColumn id="18" name="Column18">
      <calculatedColumnFormula>U$2*$C4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U21" totalsRowShown="0" tableBorderDxfId="29">
  <autoFilter ref="A3:U21"/>
  <tableColumns count="21">
    <tableColumn id="1" name="Column1"/>
    <tableColumn id="2" name="Column2"/>
    <tableColumn id="3" name="Column3" dataDxfId="28" dataCellStyle="Percent"/>
    <tableColumn id="4" name="Column4" dataDxfId="27"/>
    <tableColumn id="5" name="Column5" dataDxfId="26">
      <calculatedColumnFormula>E$2*$C4</calculatedColumnFormula>
    </tableColumn>
    <tableColumn id="6" name="Column6">
      <calculatedColumnFormula>F$2*$C4</calculatedColumnFormula>
    </tableColumn>
    <tableColumn id="7" name="Column7" dataDxfId="25"/>
    <tableColumn id="19" name="Column8" dataDxfId="24">
      <calculatedColumnFormula>H$2*$C4</calculatedColumnFormula>
    </tableColumn>
    <tableColumn id="20" name="Column9" dataDxfId="23">
      <calculatedColumnFormula>I$2*$C4</calculatedColumnFormula>
    </tableColumn>
    <tableColumn id="21" name="Column74" dataDxfId="22"/>
    <tableColumn id="8" name="Column82" dataDxfId="21">
      <calculatedColumnFormula>K$2*$C4</calculatedColumnFormula>
    </tableColumn>
    <tableColumn id="9" name="Column93">
      <calculatedColumnFormula>L$2*$C4</calculatedColumnFormula>
    </tableColumn>
    <tableColumn id="10" name="Column10" dataDxfId="20"/>
    <tableColumn id="11" name="Column11" dataDxfId="19">
      <calculatedColumnFormula>N$2*$C4</calculatedColumnFormula>
    </tableColumn>
    <tableColumn id="12" name="Column12">
      <calculatedColumnFormula>O$2*$C4</calculatedColumnFormula>
    </tableColumn>
    <tableColumn id="13" name="Column13" dataDxfId="18"/>
    <tableColumn id="14" name="Column14" dataDxfId="17">
      <calculatedColumnFormula>Q$2*$C4</calculatedColumnFormula>
    </tableColumn>
    <tableColumn id="15" name="Column15">
      <calculatedColumnFormula>R$2*$C4</calculatedColumnFormula>
    </tableColumn>
    <tableColumn id="16" name="Column16" dataDxfId="16"/>
    <tableColumn id="17" name="Column17" dataDxfId="15">
      <calculatedColumnFormula>T$2*$C4</calculatedColumnFormula>
    </tableColumn>
    <tableColumn id="18" name="Column18">
      <calculatedColumnFormula>U$2*$C4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4" sqref="E34"/>
    </sheetView>
  </sheetViews>
  <sheetFormatPr defaultRowHeight="15" x14ac:dyDescent="0.25"/>
  <cols>
    <col min="1" max="1" width="11" customWidth="1"/>
    <col min="2" max="2" width="12.7109375" customWidth="1"/>
    <col min="3" max="3" width="7.140625" customWidth="1"/>
    <col min="4" max="4" width="1.7109375" customWidth="1"/>
    <col min="5" max="6" width="11" customWidth="1"/>
    <col min="7" max="7" width="1.7109375" customWidth="1"/>
    <col min="8" max="9" width="11" customWidth="1"/>
    <col min="10" max="10" width="1.7109375" customWidth="1"/>
    <col min="11" max="12" width="11" customWidth="1"/>
    <col min="13" max="13" width="1.7109375" customWidth="1"/>
    <col min="14" max="15" width="12" customWidth="1"/>
    <col min="16" max="16" width="1.7109375" customWidth="1"/>
    <col min="17" max="18" width="12" customWidth="1"/>
    <col min="19" max="19" width="1.7109375" customWidth="1"/>
    <col min="20" max="21" width="12" customWidth="1"/>
    <col min="22" max="23" width="0" hidden="1" customWidth="1"/>
    <col min="24" max="24" width="1.7109375" customWidth="1"/>
    <col min="25" max="26" width="12" customWidth="1"/>
    <col min="27" max="27" width="53.28515625" bestFit="1" customWidth="1"/>
  </cols>
  <sheetData>
    <row r="1" spans="1:27" s="1" customFormat="1" x14ac:dyDescent="0.25">
      <c r="A1" s="76" t="s">
        <v>0</v>
      </c>
      <c r="B1" s="76" t="s">
        <v>1</v>
      </c>
      <c r="C1" s="66" t="s">
        <v>2</v>
      </c>
      <c r="D1" s="22"/>
      <c r="E1" s="23">
        <v>48</v>
      </c>
      <c r="F1" s="24" t="s">
        <v>3</v>
      </c>
      <c r="G1" s="70">
        <v>2</v>
      </c>
      <c r="H1" s="23">
        <f>$E$1*G1</f>
        <v>96</v>
      </c>
      <c r="I1" s="24" t="s">
        <v>3</v>
      </c>
      <c r="J1" s="60">
        <v>3</v>
      </c>
      <c r="K1" s="23">
        <f>$E$1*J1</f>
        <v>144</v>
      </c>
      <c r="L1" s="24" t="s">
        <v>3</v>
      </c>
      <c r="M1" s="70">
        <v>4</v>
      </c>
      <c r="N1" s="23">
        <f>$E$1*M1</f>
        <v>192</v>
      </c>
      <c r="O1" s="24" t="s">
        <v>3</v>
      </c>
      <c r="P1" s="70">
        <v>8</v>
      </c>
      <c r="Q1" s="23">
        <f>$E$1*P1</f>
        <v>384</v>
      </c>
      <c r="R1" s="24" t="s">
        <v>3</v>
      </c>
      <c r="S1" s="70">
        <v>16</v>
      </c>
      <c r="T1" s="23">
        <f>$E$1*S1</f>
        <v>768</v>
      </c>
      <c r="U1" s="24" t="s">
        <v>3</v>
      </c>
      <c r="X1" s="70">
        <v>32</v>
      </c>
      <c r="Y1" s="23">
        <f>$E$1*X1</f>
        <v>1536</v>
      </c>
      <c r="Z1" s="24" t="s">
        <v>3</v>
      </c>
    </row>
    <row r="2" spans="1:27" s="1" customFormat="1" x14ac:dyDescent="0.25">
      <c r="A2" s="77"/>
      <c r="B2" s="77"/>
      <c r="C2" s="67" t="s">
        <v>4</v>
      </c>
      <c r="D2" s="22"/>
      <c r="E2" s="26">
        <v>49152</v>
      </c>
      <c r="F2" s="27">
        <v>13056000</v>
      </c>
      <c r="G2" s="70"/>
      <c r="H2" s="26">
        <f>$E$2*G1</f>
        <v>98304</v>
      </c>
      <c r="I2" s="27">
        <f>$F$2*G1</f>
        <v>26112000</v>
      </c>
      <c r="J2" s="60"/>
      <c r="K2" s="26">
        <f>$E$2*J1</f>
        <v>147456</v>
      </c>
      <c r="L2" s="27">
        <f>$F$2*J1</f>
        <v>39168000</v>
      </c>
      <c r="M2" s="70"/>
      <c r="N2" s="26">
        <f>$E$2*M1</f>
        <v>196608</v>
      </c>
      <c r="O2" s="27">
        <f>$F$2*M1</f>
        <v>52224000</v>
      </c>
      <c r="P2" s="70"/>
      <c r="Q2" s="26">
        <f>$E$2*P1</f>
        <v>393216</v>
      </c>
      <c r="R2" s="27">
        <f>$F$2*P1</f>
        <v>104448000</v>
      </c>
      <c r="S2" s="70"/>
      <c r="T2" s="26">
        <f>$E$2*S1</f>
        <v>786432</v>
      </c>
      <c r="U2" s="27">
        <f>$F$2*S1</f>
        <v>208896000</v>
      </c>
      <c r="X2" s="70"/>
      <c r="Y2" s="26">
        <f>$E$2*X1</f>
        <v>1572864</v>
      </c>
      <c r="Z2" s="27">
        <f>$F$2*X1</f>
        <v>417792000</v>
      </c>
    </row>
    <row r="3" spans="1:27" ht="15" hidden="1" customHeight="1" x14ac:dyDescent="0.25">
      <c r="A3" t="s">
        <v>5</v>
      </c>
      <c r="B3" t="s">
        <v>6</v>
      </c>
      <c r="C3" s="3" t="s">
        <v>7</v>
      </c>
      <c r="D3" s="2" t="s">
        <v>8</v>
      </c>
      <c r="E3" s="4" t="s">
        <v>9</v>
      </c>
      <c r="F3" t="s">
        <v>10</v>
      </c>
      <c r="G3" s="2" t="s">
        <v>11</v>
      </c>
      <c r="H3" s="4" t="s">
        <v>12</v>
      </c>
      <c r="I3" t="s">
        <v>13</v>
      </c>
      <c r="J3" s="2" t="s">
        <v>14</v>
      </c>
      <c r="K3" s="4" t="s">
        <v>15</v>
      </c>
      <c r="L3" t="s">
        <v>16</v>
      </c>
      <c r="M3" s="2" t="s">
        <v>17</v>
      </c>
      <c r="N3" s="4" t="s">
        <v>18</v>
      </c>
      <c r="O3" t="s">
        <v>19</v>
      </c>
      <c r="P3" s="2" t="s">
        <v>20</v>
      </c>
      <c r="Q3" s="4" t="s">
        <v>21</v>
      </c>
      <c r="R3" t="s">
        <v>22</v>
      </c>
      <c r="S3" s="2" t="s">
        <v>23</v>
      </c>
      <c r="T3" s="4" t="s">
        <v>24</v>
      </c>
      <c r="U3" t="s">
        <v>25</v>
      </c>
      <c r="X3" s="2" t="s">
        <v>23</v>
      </c>
      <c r="Y3" s="4" t="s">
        <v>24</v>
      </c>
      <c r="Z3" t="s">
        <v>25</v>
      </c>
    </row>
    <row r="4" spans="1:27" x14ac:dyDescent="0.25">
      <c r="A4" t="s">
        <v>26</v>
      </c>
      <c r="B4" t="s">
        <v>27</v>
      </c>
      <c r="C4" s="90">
        <v>0.05</v>
      </c>
      <c r="D4" s="2"/>
      <c r="E4" s="4">
        <f>E$2*$C4</f>
        <v>2457.6000000000004</v>
      </c>
      <c r="F4">
        <f>F$2*$C4</f>
        <v>652800</v>
      </c>
      <c r="G4" s="2"/>
      <c r="H4" s="4">
        <f>H$2*$C4</f>
        <v>4915.2000000000007</v>
      </c>
      <c r="I4">
        <f>I$2*$C4</f>
        <v>1305600</v>
      </c>
      <c r="J4" s="2"/>
      <c r="K4" s="4">
        <f t="shared" ref="K4:L21" si="0">K$2*$C4</f>
        <v>7372.8</v>
      </c>
      <c r="L4">
        <f t="shared" si="0"/>
        <v>1958400</v>
      </c>
      <c r="M4" s="2"/>
      <c r="N4" s="4">
        <f t="shared" ref="N4:O21" si="1">N$2*$C4</f>
        <v>9830.4000000000015</v>
      </c>
      <c r="O4">
        <f t="shared" si="1"/>
        <v>2611200</v>
      </c>
      <c r="P4" s="2"/>
      <c r="Q4" s="4">
        <f t="shared" ref="Q4:R10" si="2">Q$2*$C4</f>
        <v>19660.800000000003</v>
      </c>
      <c r="R4">
        <f t="shared" si="2"/>
        <v>5222400</v>
      </c>
      <c r="S4" s="2"/>
      <c r="T4" s="4">
        <f t="shared" ref="T4:U10" si="3">T$2*$C4</f>
        <v>39321.600000000006</v>
      </c>
      <c r="U4">
        <f t="shared" si="3"/>
        <v>10444800</v>
      </c>
      <c r="X4" s="2"/>
      <c r="Y4" s="17">
        <f t="shared" ref="Y4:Z7" si="4">Y$2*$C4</f>
        <v>78643.200000000012</v>
      </c>
      <c r="Z4" s="14">
        <f t="shared" si="4"/>
        <v>20889600</v>
      </c>
    </row>
    <row r="5" spans="1:27" x14ac:dyDescent="0.25">
      <c r="B5" t="s">
        <v>28</v>
      </c>
      <c r="C5" s="63">
        <v>0.02</v>
      </c>
      <c r="D5" s="2"/>
      <c r="E5" s="30">
        <v>1000</v>
      </c>
      <c r="F5" s="31">
        <v>256000</v>
      </c>
      <c r="G5" s="2"/>
      <c r="H5" s="4">
        <f>H$2*$C5</f>
        <v>1966.08</v>
      </c>
      <c r="I5">
        <f>I$2*$C5</f>
        <v>522240</v>
      </c>
      <c r="J5" s="2"/>
      <c r="K5" s="4">
        <f t="shared" si="0"/>
        <v>2949.12</v>
      </c>
      <c r="L5">
        <f t="shared" si="0"/>
        <v>783360</v>
      </c>
      <c r="M5" s="2"/>
      <c r="N5" s="4">
        <f t="shared" si="1"/>
        <v>3932.16</v>
      </c>
      <c r="O5">
        <f t="shared" si="1"/>
        <v>1044480</v>
      </c>
      <c r="P5" s="2"/>
      <c r="Q5" s="4">
        <f t="shared" si="2"/>
        <v>7864.32</v>
      </c>
      <c r="R5">
        <f t="shared" si="2"/>
        <v>2088960</v>
      </c>
      <c r="S5" s="2"/>
      <c r="T5" s="4">
        <f t="shared" si="3"/>
        <v>15728.64</v>
      </c>
      <c r="U5">
        <f t="shared" si="3"/>
        <v>4177920</v>
      </c>
      <c r="X5" s="2"/>
      <c r="Y5" s="20">
        <f t="shared" si="4"/>
        <v>31457.279999999999</v>
      </c>
      <c r="Z5" s="18">
        <f t="shared" si="4"/>
        <v>8355840</v>
      </c>
    </row>
    <row r="6" spans="1:27" x14ac:dyDescent="0.25">
      <c r="A6" t="s">
        <v>29</v>
      </c>
      <c r="B6" s="62" t="s">
        <v>30</v>
      </c>
      <c r="C6" s="63">
        <v>0.01</v>
      </c>
      <c r="D6" s="2"/>
      <c r="E6" s="30">
        <v>800</v>
      </c>
      <c r="F6" s="31">
        <v>204800</v>
      </c>
      <c r="G6" s="2"/>
      <c r="H6" s="30">
        <v>1000</v>
      </c>
      <c r="I6" s="31">
        <v>256000</v>
      </c>
      <c r="J6" s="2"/>
      <c r="K6" s="4">
        <f t="shared" si="0"/>
        <v>1474.56</v>
      </c>
      <c r="L6">
        <f t="shared" si="0"/>
        <v>391680</v>
      </c>
      <c r="M6" s="2"/>
      <c r="N6" s="4">
        <f t="shared" si="1"/>
        <v>1966.08</v>
      </c>
      <c r="O6">
        <f t="shared" si="1"/>
        <v>522240</v>
      </c>
      <c r="P6" s="2"/>
      <c r="Q6" s="4">
        <f t="shared" si="2"/>
        <v>3932.16</v>
      </c>
      <c r="R6">
        <f t="shared" si="2"/>
        <v>1044480</v>
      </c>
      <c r="S6" s="2"/>
      <c r="T6" s="4">
        <f t="shared" si="3"/>
        <v>7864.32</v>
      </c>
      <c r="U6">
        <f t="shared" si="3"/>
        <v>2088960</v>
      </c>
      <c r="X6" s="2"/>
      <c r="Y6" s="17">
        <f t="shared" si="4"/>
        <v>15728.64</v>
      </c>
      <c r="Z6" s="14">
        <f t="shared" si="4"/>
        <v>4177920</v>
      </c>
    </row>
    <row r="7" spans="1:27" x14ac:dyDescent="0.25">
      <c r="A7" t="s">
        <v>31</v>
      </c>
      <c r="B7" s="62" t="s">
        <v>32</v>
      </c>
      <c r="C7" s="63">
        <v>0.02</v>
      </c>
      <c r="D7" s="2"/>
      <c r="E7" s="30">
        <v>1000</v>
      </c>
      <c r="F7" s="31">
        <v>256000</v>
      </c>
      <c r="G7" s="2"/>
      <c r="H7" s="4">
        <f>H$2*$C7</f>
        <v>1966.08</v>
      </c>
      <c r="I7">
        <f>I$2*$C7</f>
        <v>522240</v>
      </c>
      <c r="J7" s="2"/>
      <c r="K7" s="4">
        <f t="shared" si="0"/>
        <v>2949.12</v>
      </c>
      <c r="L7">
        <f t="shared" si="0"/>
        <v>783360</v>
      </c>
      <c r="M7" s="2"/>
      <c r="N7" s="4">
        <f t="shared" si="1"/>
        <v>3932.16</v>
      </c>
      <c r="O7">
        <f t="shared" si="1"/>
        <v>1044480</v>
      </c>
      <c r="P7" s="2"/>
      <c r="Q7" s="4">
        <f t="shared" si="2"/>
        <v>7864.32</v>
      </c>
      <c r="R7">
        <f t="shared" si="2"/>
        <v>2088960</v>
      </c>
      <c r="S7" s="2"/>
      <c r="T7" s="4">
        <f t="shared" si="3"/>
        <v>15728.64</v>
      </c>
      <c r="U7">
        <f t="shared" si="3"/>
        <v>4177920</v>
      </c>
      <c r="X7" s="2"/>
      <c r="Y7" s="20">
        <f t="shared" si="4"/>
        <v>31457.279999999999</v>
      </c>
      <c r="Z7" s="18">
        <f t="shared" si="4"/>
        <v>8355840</v>
      </c>
    </row>
    <row r="8" spans="1:27" x14ac:dyDescent="0.25">
      <c r="B8" s="62" t="s">
        <v>33</v>
      </c>
      <c r="C8" s="63">
        <v>0.01</v>
      </c>
      <c r="D8" s="2"/>
      <c r="E8" s="30">
        <v>800</v>
      </c>
      <c r="F8" s="31">
        <v>204800</v>
      </c>
      <c r="G8" s="2"/>
      <c r="H8" s="30">
        <v>1000</v>
      </c>
      <c r="I8" s="31">
        <v>256000</v>
      </c>
      <c r="J8" s="2"/>
      <c r="K8" s="4">
        <f t="shared" si="0"/>
        <v>1474.56</v>
      </c>
      <c r="L8">
        <f t="shared" si="0"/>
        <v>391680</v>
      </c>
      <c r="M8" s="2"/>
      <c r="N8" s="4">
        <f t="shared" si="1"/>
        <v>1966.08</v>
      </c>
      <c r="O8">
        <f t="shared" si="1"/>
        <v>522240</v>
      </c>
      <c r="P8" s="2"/>
      <c r="Q8" s="4">
        <f t="shared" si="2"/>
        <v>3932.16</v>
      </c>
      <c r="R8">
        <f t="shared" si="2"/>
        <v>1044480</v>
      </c>
      <c r="S8" s="2"/>
      <c r="T8" s="4">
        <f t="shared" si="3"/>
        <v>7864.32</v>
      </c>
      <c r="U8">
        <f t="shared" si="3"/>
        <v>2088960</v>
      </c>
      <c r="X8" s="2"/>
      <c r="Y8" s="17">
        <f t="shared" ref="Y8:Z16" si="5">Y$2*$C8</f>
        <v>15728.64</v>
      </c>
      <c r="Z8" s="14">
        <f t="shared" si="5"/>
        <v>4177920</v>
      </c>
      <c r="AA8" s="36"/>
    </row>
    <row r="9" spans="1:27" x14ac:dyDescent="0.25">
      <c r="A9" t="s">
        <v>35</v>
      </c>
      <c r="B9" s="62" t="s">
        <v>36</v>
      </c>
      <c r="C9" s="63">
        <v>0.01</v>
      </c>
      <c r="D9" s="2"/>
      <c r="E9" s="30">
        <v>800</v>
      </c>
      <c r="F9" s="31">
        <v>204800</v>
      </c>
      <c r="G9" s="2"/>
      <c r="H9" s="30">
        <v>1000</v>
      </c>
      <c r="I9" s="31">
        <v>256000</v>
      </c>
      <c r="J9" s="2"/>
      <c r="K9" s="4">
        <f t="shared" si="0"/>
        <v>1474.56</v>
      </c>
      <c r="L9">
        <f t="shared" si="0"/>
        <v>391680</v>
      </c>
      <c r="M9" s="2"/>
      <c r="N9" s="4">
        <f t="shared" si="1"/>
        <v>1966.08</v>
      </c>
      <c r="O9">
        <f t="shared" si="1"/>
        <v>522240</v>
      </c>
      <c r="P9" s="2"/>
      <c r="Q9" s="4">
        <f t="shared" si="2"/>
        <v>3932.16</v>
      </c>
      <c r="R9">
        <f t="shared" si="2"/>
        <v>1044480</v>
      </c>
      <c r="S9" s="2"/>
      <c r="T9" s="4">
        <f t="shared" si="3"/>
        <v>7864.32</v>
      </c>
      <c r="U9">
        <f t="shared" si="3"/>
        <v>2088960</v>
      </c>
      <c r="X9" s="2"/>
      <c r="Y9" s="20">
        <f t="shared" si="5"/>
        <v>15728.64</v>
      </c>
      <c r="Z9" s="18">
        <f t="shared" si="5"/>
        <v>4177920</v>
      </c>
      <c r="AA9" s="59"/>
    </row>
    <row r="10" spans="1:27" x14ac:dyDescent="0.25">
      <c r="B10" s="62" t="s">
        <v>37</v>
      </c>
      <c r="C10" s="63">
        <v>0.01</v>
      </c>
      <c r="D10" s="2"/>
      <c r="E10" s="30">
        <v>800</v>
      </c>
      <c r="F10" s="31">
        <v>204800</v>
      </c>
      <c r="G10" s="2"/>
      <c r="H10" s="30">
        <v>1000</v>
      </c>
      <c r="I10" s="31">
        <v>256000</v>
      </c>
      <c r="J10" s="2"/>
      <c r="K10" s="4">
        <f t="shared" si="0"/>
        <v>1474.56</v>
      </c>
      <c r="L10">
        <f t="shared" si="0"/>
        <v>391680</v>
      </c>
      <c r="M10" s="2"/>
      <c r="N10" s="4">
        <f t="shared" si="1"/>
        <v>1966.08</v>
      </c>
      <c r="O10">
        <f t="shared" si="1"/>
        <v>522240</v>
      </c>
      <c r="P10" s="2"/>
      <c r="Q10" s="4">
        <f t="shared" si="2"/>
        <v>3932.16</v>
      </c>
      <c r="R10">
        <f t="shared" si="2"/>
        <v>1044480</v>
      </c>
      <c r="S10" s="2"/>
      <c r="T10" s="4">
        <f t="shared" si="3"/>
        <v>7864.32</v>
      </c>
      <c r="U10">
        <f t="shared" si="3"/>
        <v>2088960</v>
      </c>
      <c r="X10" s="2"/>
      <c r="Y10" s="17">
        <f t="shared" si="5"/>
        <v>15728.64</v>
      </c>
      <c r="Z10" s="14">
        <f t="shared" si="5"/>
        <v>4177920</v>
      </c>
      <c r="AA10" s="59"/>
    </row>
    <row r="11" spans="1:27" x14ac:dyDescent="0.25">
      <c r="B11" s="62" t="s">
        <v>38</v>
      </c>
      <c r="C11" s="63">
        <v>0.01</v>
      </c>
      <c r="D11" s="2"/>
      <c r="E11" s="30">
        <v>800</v>
      </c>
      <c r="F11" s="31">
        <v>204800</v>
      </c>
      <c r="G11" s="2"/>
      <c r="H11" s="30">
        <v>1000</v>
      </c>
      <c r="I11" s="31">
        <v>256000</v>
      </c>
      <c r="J11" s="2"/>
      <c r="K11" s="4">
        <f t="shared" si="0"/>
        <v>1474.56</v>
      </c>
      <c r="L11">
        <f t="shared" si="0"/>
        <v>391680</v>
      </c>
      <c r="M11" s="2"/>
      <c r="N11" s="4">
        <f t="shared" si="1"/>
        <v>1966.08</v>
      </c>
      <c r="O11">
        <f t="shared" si="1"/>
        <v>522240</v>
      </c>
      <c r="P11" s="2"/>
      <c r="Q11" s="4">
        <f t="shared" ref="Q11:R16" si="6">Q$2*$C11</f>
        <v>3932.16</v>
      </c>
      <c r="R11">
        <f t="shared" si="6"/>
        <v>1044480</v>
      </c>
      <c r="S11" s="2"/>
      <c r="T11" s="4">
        <f t="shared" ref="T11:U17" si="7">T$2*$C11</f>
        <v>7864.32</v>
      </c>
      <c r="U11">
        <f t="shared" si="7"/>
        <v>2088960</v>
      </c>
      <c r="X11" s="2"/>
      <c r="Y11" s="20">
        <f t="shared" si="5"/>
        <v>15728.64</v>
      </c>
      <c r="Z11" s="18">
        <f t="shared" si="5"/>
        <v>4177920</v>
      </c>
      <c r="AA11" s="59"/>
    </row>
    <row r="12" spans="1:27" x14ac:dyDescent="0.25">
      <c r="B12" s="62" t="s">
        <v>39</v>
      </c>
      <c r="C12" s="63">
        <v>0.01</v>
      </c>
      <c r="D12" s="2"/>
      <c r="E12" s="30">
        <v>800</v>
      </c>
      <c r="F12" s="31">
        <v>204800</v>
      </c>
      <c r="G12" s="2"/>
      <c r="H12" s="30">
        <v>1000</v>
      </c>
      <c r="I12" s="31">
        <v>256000</v>
      </c>
      <c r="J12" s="2"/>
      <c r="K12" s="4">
        <f t="shared" si="0"/>
        <v>1474.56</v>
      </c>
      <c r="L12">
        <f t="shared" si="0"/>
        <v>391680</v>
      </c>
      <c r="M12" s="2"/>
      <c r="N12" s="4">
        <f t="shared" si="1"/>
        <v>1966.08</v>
      </c>
      <c r="O12">
        <f t="shared" si="1"/>
        <v>522240</v>
      </c>
      <c r="P12" s="2"/>
      <c r="Q12" s="4">
        <f t="shared" si="6"/>
        <v>3932.16</v>
      </c>
      <c r="R12">
        <f t="shared" si="6"/>
        <v>1044480</v>
      </c>
      <c r="S12" s="2"/>
      <c r="T12" s="4">
        <f t="shared" si="7"/>
        <v>7864.32</v>
      </c>
      <c r="U12">
        <f t="shared" si="7"/>
        <v>2088960</v>
      </c>
      <c r="X12" s="2"/>
      <c r="Y12" s="17">
        <f t="shared" si="5"/>
        <v>15728.64</v>
      </c>
      <c r="Z12" s="14">
        <f t="shared" si="5"/>
        <v>4177920</v>
      </c>
      <c r="AA12" s="59"/>
    </row>
    <row r="13" spans="1:27" x14ac:dyDescent="0.25">
      <c r="B13" s="62" t="s">
        <v>41</v>
      </c>
      <c r="C13" s="63">
        <v>0.01</v>
      </c>
      <c r="D13" s="2"/>
      <c r="E13" s="30">
        <v>800</v>
      </c>
      <c r="F13" s="31">
        <v>204800</v>
      </c>
      <c r="G13" s="2"/>
      <c r="H13" s="30">
        <v>1000</v>
      </c>
      <c r="I13" s="31">
        <v>256000</v>
      </c>
      <c r="J13" s="2"/>
      <c r="K13" s="4">
        <f t="shared" si="0"/>
        <v>1474.56</v>
      </c>
      <c r="L13">
        <f t="shared" si="0"/>
        <v>391680</v>
      </c>
      <c r="M13" s="2"/>
      <c r="N13" s="4">
        <f t="shared" si="1"/>
        <v>1966.08</v>
      </c>
      <c r="O13">
        <f t="shared" si="1"/>
        <v>522240</v>
      </c>
      <c r="P13" s="2"/>
      <c r="Q13" s="4">
        <f t="shared" si="6"/>
        <v>3932.16</v>
      </c>
      <c r="R13">
        <f t="shared" si="6"/>
        <v>1044480</v>
      </c>
      <c r="S13" s="2"/>
      <c r="T13" s="4">
        <f t="shared" si="7"/>
        <v>7864.32</v>
      </c>
      <c r="U13">
        <f t="shared" si="7"/>
        <v>2088960</v>
      </c>
      <c r="X13" s="2"/>
      <c r="Y13" s="20">
        <f t="shared" si="5"/>
        <v>15728.64</v>
      </c>
      <c r="Z13" s="18">
        <f t="shared" si="5"/>
        <v>4177920</v>
      </c>
    </row>
    <row r="14" spans="1:27" x14ac:dyDescent="0.25">
      <c r="A14" t="s">
        <v>42</v>
      </c>
      <c r="B14" s="62" t="s">
        <v>43</v>
      </c>
      <c r="C14" s="63">
        <v>0.01</v>
      </c>
      <c r="D14" s="2"/>
      <c r="E14" s="30">
        <v>800</v>
      </c>
      <c r="F14" s="31">
        <v>204800</v>
      </c>
      <c r="G14" s="2"/>
      <c r="H14" s="30">
        <v>1000</v>
      </c>
      <c r="I14" s="31">
        <v>256000</v>
      </c>
      <c r="J14" s="2"/>
      <c r="K14" s="4">
        <f t="shared" si="0"/>
        <v>1474.56</v>
      </c>
      <c r="L14">
        <f t="shared" si="0"/>
        <v>391680</v>
      </c>
      <c r="M14" s="2"/>
      <c r="N14" s="4">
        <f t="shared" si="1"/>
        <v>1966.08</v>
      </c>
      <c r="O14">
        <f t="shared" si="1"/>
        <v>522240</v>
      </c>
      <c r="P14" s="2"/>
      <c r="Q14" s="4">
        <f t="shared" si="6"/>
        <v>3932.16</v>
      </c>
      <c r="R14">
        <f t="shared" si="6"/>
        <v>1044480</v>
      </c>
      <c r="S14" s="2"/>
      <c r="T14" s="4">
        <f t="shared" si="7"/>
        <v>7864.32</v>
      </c>
      <c r="U14">
        <f t="shared" si="7"/>
        <v>2088960</v>
      </c>
      <c r="X14" s="2"/>
      <c r="Y14" s="17">
        <f t="shared" si="5"/>
        <v>15728.64</v>
      </c>
      <c r="Z14" s="14">
        <f t="shared" si="5"/>
        <v>4177920</v>
      </c>
      <c r="AA14" s="59"/>
    </row>
    <row r="15" spans="1:27" x14ac:dyDescent="0.25">
      <c r="B15" s="62" t="s">
        <v>44</v>
      </c>
      <c r="C15" s="63">
        <v>0.01</v>
      </c>
      <c r="D15" s="2"/>
      <c r="E15" s="30">
        <v>800</v>
      </c>
      <c r="F15" s="31">
        <v>204800</v>
      </c>
      <c r="G15" s="2"/>
      <c r="H15" s="30">
        <v>1000</v>
      </c>
      <c r="I15" s="31">
        <v>256000</v>
      </c>
      <c r="J15" s="2"/>
      <c r="K15" s="4">
        <f t="shared" si="0"/>
        <v>1474.56</v>
      </c>
      <c r="L15">
        <f t="shared" si="0"/>
        <v>391680</v>
      </c>
      <c r="M15" s="2"/>
      <c r="N15" s="4">
        <f t="shared" si="1"/>
        <v>1966.08</v>
      </c>
      <c r="O15">
        <f t="shared" si="1"/>
        <v>522240</v>
      </c>
      <c r="P15" s="2"/>
      <c r="Q15" s="4">
        <f t="shared" si="6"/>
        <v>3932.16</v>
      </c>
      <c r="R15">
        <f t="shared" si="6"/>
        <v>1044480</v>
      </c>
      <c r="S15" s="2"/>
      <c r="T15" s="4">
        <f t="shared" si="7"/>
        <v>7864.32</v>
      </c>
      <c r="U15">
        <f t="shared" si="7"/>
        <v>2088960</v>
      </c>
      <c r="X15" s="2"/>
      <c r="Y15" s="20">
        <f t="shared" si="5"/>
        <v>15728.64</v>
      </c>
      <c r="Z15" s="18">
        <f t="shared" si="5"/>
        <v>4177920</v>
      </c>
      <c r="AA15" s="59"/>
    </row>
    <row r="16" spans="1:27" x14ac:dyDescent="0.25">
      <c r="B16" s="62" t="s">
        <v>45</v>
      </c>
      <c r="C16" s="63">
        <v>0.01</v>
      </c>
      <c r="D16" s="2"/>
      <c r="E16" s="30">
        <v>800</v>
      </c>
      <c r="F16" s="31">
        <v>204800</v>
      </c>
      <c r="G16" s="2"/>
      <c r="H16" s="30">
        <v>1000</v>
      </c>
      <c r="I16" s="31">
        <v>256000</v>
      </c>
      <c r="J16" s="2"/>
      <c r="K16" s="4">
        <f t="shared" si="0"/>
        <v>1474.56</v>
      </c>
      <c r="L16">
        <f t="shared" si="0"/>
        <v>391680</v>
      </c>
      <c r="M16" s="2"/>
      <c r="N16" s="4">
        <f t="shared" si="1"/>
        <v>1966.08</v>
      </c>
      <c r="O16">
        <f t="shared" si="1"/>
        <v>522240</v>
      </c>
      <c r="P16" s="2"/>
      <c r="Q16" s="4">
        <f t="shared" si="6"/>
        <v>3932.16</v>
      </c>
      <c r="R16">
        <f t="shared" si="6"/>
        <v>1044480</v>
      </c>
      <c r="S16" s="2"/>
      <c r="T16" s="4">
        <f t="shared" si="7"/>
        <v>7864.32</v>
      </c>
      <c r="U16">
        <f t="shared" si="7"/>
        <v>2088960</v>
      </c>
      <c r="X16" s="2"/>
      <c r="Y16" s="17">
        <f t="shared" si="5"/>
        <v>15728.64</v>
      </c>
      <c r="Z16" s="14">
        <f t="shared" si="5"/>
        <v>4177920</v>
      </c>
    </row>
    <row r="17" spans="1:27" x14ac:dyDescent="0.25">
      <c r="A17" t="s">
        <v>46</v>
      </c>
      <c r="B17" s="62" t="s">
        <v>47</v>
      </c>
      <c r="C17" s="63">
        <v>0.05</v>
      </c>
      <c r="D17" s="2"/>
      <c r="E17" s="4">
        <f>E$2*$C17</f>
        <v>2457.6000000000004</v>
      </c>
      <c r="F17">
        <f>F$2*$C17</f>
        <v>652800</v>
      </c>
      <c r="G17" s="2"/>
      <c r="H17" s="4">
        <f>H$2*$C17</f>
        <v>4915.2000000000007</v>
      </c>
      <c r="I17">
        <f>I$2*$C17</f>
        <v>1305600</v>
      </c>
      <c r="J17" s="2"/>
      <c r="K17" s="4">
        <f t="shared" si="0"/>
        <v>7372.8</v>
      </c>
      <c r="L17">
        <f t="shared" si="0"/>
        <v>1958400</v>
      </c>
      <c r="M17" s="2"/>
      <c r="N17" s="4">
        <f t="shared" si="1"/>
        <v>9830.4000000000015</v>
      </c>
      <c r="O17">
        <f t="shared" si="1"/>
        <v>2611200</v>
      </c>
      <c r="P17" s="2"/>
      <c r="Q17" s="4">
        <f t="shared" ref="Q17:R21" si="8">Q$2*$C17</f>
        <v>19660.800000000003</v>
      </c>
      <c r="R17">
        <f t="shared" si="8"/>
        <v>5222400</v>
      </c>
      <c r="S17" s="2"/>
      <c r="T17" s="4">
        <f t="shared" si="7"/>
        <v>39321.600000000006</v>
      </c>
      <c r="U17">
        <f t="shared" si="7"/>
        <v>10444800</v>
      </c>
      <c r="X17" s="2"/>
      <c r="Y17" s="20">
        <f t="shared" ref="Y17:Z21" si="9">Y$2*$C17</f>
        <v>78643.200000000012</v>
      </c>
      <c r="Z17" s="18">
        <f t="shared" si="9"/>
        <v>20889600</v>
      </c>
    </row>
    <row r="18" spans="1:27" x14ac:dyDescent="0.25">
      <c r="B18" t="s">
        <v>48</v>
      </c>
      <c r="C18" s="63">
        <v>0.01</v>
      </c>
      <c r="D18" s="2"/>
      <c r="E18" s="30">
        <v>800</v>
      </c>
      <c r="F18" s="31">
        <v>204800</v>
      </c>
      <c r="G18" s="2"/>
      <c r="H18" s="30">
        <v>1000</v>
      </c>
      <c r="I18" s="31">
        <v>256000</v>
      </c>
      <c r="J18" s="2"/>
      <c r="K18" s="4">
        <f t="shared" si="0"/>
        <v>1474.56</v>
      </c>
      <c r="L18">
        <f t="shared" si="0"/>
        <v>391680</v>
      </c>
      <c r="M18" s="2"/>
      <c r="N18" s="4">
        <f t="shared" si="1"/>
        <v>1966.08</v>
      </c>
      <c r="O18">
        <f t="shared" si="1"/>
        <v>522240</v>
      </c>
      <c r="P18" s="2"/>
      <c r="Q18" s="4">
        <f t="shared" si="8"/>
        <v>3932.16</v>
      </c>
      <c r="R18">
        <f t="shared" si="8"/>
        <v>1044480</v>
      </c>
      <c r="S18" s="2"/>
      <c r="T18" s="4">
        <f t="shared" ref="T18:U21" si="10">T$2*$C18</f>
        <v>7864.32</v>
      </c>
      <c r="U18">
        <f t="shared" si="10"/>
        <v>2088960</v>
      </c>
      <c r="X18" s="2"/>
      <c r="Y18" s="17">
        <f t="shared" si="9"/>
        <v>15728.64</v>
      </c>
      <c r="Z18" s="14">
        <f t="shared" si="9"/>
        <v>4177920</v>
      </c>
    </row>
    <row r="19" spans="1:27" x14ac:dyDescent="0.25">
      <c r="A19" t="s">
        <v>49</v>
      </c>
      <c r="B19" t="s">
        <v>50</v>
      </c>
      <c r="C19" s="63">
        <v>0.02</v>
      </c>
      <c r="D19" s="2"/>
      <c r="E19" s="30">
        <v>1000</v>
      </c>
      <c r="F19" s="31">
        <v>256000</v>
      </c>
      <c r="G19" s="2"/>
      <c r="H19" s="4">
        <f>H$2*$C19</f>
        <v>1966.08</v>
      </c>
      <c r="I19">
        <f>I$2*$C19</f>
        <v>522240</v>
      </c>
      <c r="J19" s="2"/>
      <c r="K19" s="4">
        <f t="shared" si="0"/>
        <v>2949.12</v>
      </c>
      <c r="L19">
        <f t="shared" si="0"/>
        <v>783360</v>
      </c>
      <c r="M19" s="2"/>
      <c r="N19" s="4">
        <f t="shared" si="1"/>
        <v>3932.16</v>
      </c>
      <c r="O19">
        <f t="shared" si="1"/>
        <v>1044480</v>
      </c>
      <c r="P19" s="2"/>
      <c r="Q19" s="4">
        <f t="shared" si="8"/>
        <v>7864.32</v>
      </c>
      <c r="R19">
        <f t="shared" si="8"/>
        <v>2088960</v>
      </c>
      <c r="S19" s="2"/>
      <c r="T19" s="4">
        <f t="shared" si="10"/>
        <v>15728.64</v>
      </c>
      <c r="U19">
        <f t="shared" si="10"/>
        <v>4177920</v>
      </c>
      <c r="X19" s="2"/>
      <c r="Y19" s="20">
        <f t="shared" si="9"/>
        <v>31457.279999999999</v>
      </c>
      <c r="Z19" s="18">
        <f t="shared" si="9"/>
        <v>8355840</v>
      </c>
    </row>
    <row r="20" spans="1:27" x14ac:dyDescent="0.25">
      <c r="A20" t="s">
        <v>51</v>
      </c>
      <c r="B20" t="s">
        <v>52</v>
      </c>
      <c r="C20" s="63">
        <v>0.01</v>
      </c>
      <c r="D20" s="2"/>
      <c r="E20" s="30">
        <v>800</v>
      </c>
      <c r="F20" s="31">
        <v>204800</v>
      </c>
      <c r="G20" s="2"/>
      <c r="H20" s="30">
        <v>1000</v>
      </c>
      <c r="I20" s="31">
        <v>256000</v>
      </c>
      <c r="J20" s="2"/>
      <c r="K20" s="4">
        <f t="shared" si="0"/>
        <v>1474.56</v>
      </c>
      <c r="L20">
        <f t="shared" si="0"/>
        <v>391680</v>
      </c>
      <c r="M20" s="2"/>
      <c r="N20" s="4">
        <f t="shared" si="1"/>
        <v>1966.08</v>
      </c>
      <c r="O20">
        <f t="shared" si="1"/>
        <v>522240</v>
      </c>
      <c r="P20" s="2"/>
      <c r="Q20" s="4">
        <f t="shared" si="8"/>
        <v>3932.16</v>
      </c>
      <c r="R20">
        <f t="shared" si="8"/>
        <v>1044480</v>
      </c>
      <c r="S20" s="2"/>
      <c r="T20" s="4">
        <f t="shared" si="10"/>
        <v>7864.32</v>
      </c>
      <c r="U20">
        <f t="shared" si="10"/>
        <v>2088960</v>
      </c>
      <c r="X20" s="2"/>
      <c r="Y20" s="17">
        <f t="shared" si="9"/>
        <v>15728.64</v>
      </c>
      <c r="Z20" s="14">
        <f t="shared" si="9"/>
        <v>4177920</v>
      </c>
    </row>
    <row r="21" spans="1:27" s="1" customFormat="1" ht="15.75" thickBot="1" x14ac:dyDescent="0.3">
      <c r="A21" s="9" t="s">
        <v>53</v>
      </c>
      <c r="B21" s="9" t="s">
        <v>54</v>
      </c>
      <c r="C21" s="64">
        <v>0.01</v>
      </c>
      <c r="D21" s="10"/>
      <c r="E21" s="30">
        <v>800</v>
      </c>
      <c r="F21" s="31">
        <v>204800</v>
      </c>
      <c r="G21" s="10"/>
      <c r="H21" s="30">
        <v>1000</v>
      </c>
      <c r="I21" s="31">
        <v>256000</v>
      </c>
      <c r="J21" s="10"/>
      <c r="K21" s="11">
        <f t="shared" si="0"/>
        <v>1474.56</v>
      </c>
      <c r="L21" s="9">
        <f t="shared" si="0"/>
        <v>391680</v>
      </c>
      <c r="M21" s="10"/>
      <c r="N21" s="11">
        <f t="shared" si="1"/>
        <v>1966.08</v>
      </c>
      <c r="O21" s="9">
        <f t="shared" si="1"/>
        <v>522240</v>
      </c>
      <c r="P21" s="10"/>
      <c r="Q21" s="11">
        <f t="shared" si="8"/>
        <v>3932.16</v>
      </c>
      <c r="R21" s="9">
        <f t="shared" si="8"/>
        <v>1044480</v>
      </c>
      <c r="S21" s="10"/>
      <c r="T21" s="11">
        <f t="shared" si="10"/>
        <v>7864.32</v>
      </c>
      <c r="U21" s="9">
        <f t="shared" si="10"/>
        <v>2088960</v>
      </c>
      <c r="X21" s="10"/>
      <c r="Y21" s="39">
        <f t="shared" si="9"/>
        <v>15728.64</v>
      </c>
      <c r="Z21" s="40">
        <f t="shared" si="9"/>
        <v>4177920</v>
      </c>
    </row>
    <row r="22" spans="1:27" ht="15.75" thickTop="1" x14ac:dyDescent="0.25">
      <c r="A22" s="72" t="s">
        <v>55</v>
      </c>
      <c r="B22" s="72"/>
      <c r="C22" s="1"/>
      <c r="D22" s="6"/>
      <c r="E22" s="7">
        <f>SUM(E4:E21)</f>
        <v>18315.2</v>
      </c>
      <c r="F22" s="8">
        <f>SUM(F4:F21)</f>
        <v>4736000</v>
      </c>
      <c r="G22" s="6"/>
      <c r="H22" s="7">
        <f>SUM(H4:H21)</f>
        <v>28728.639999999999</v>
      </c>
      <c r="I22" s="8">
        <f>SUM(I4:I21)</f>
        <v>7505920</v>
      </c>
      <c r="J22" s="6"/>
      <c r="K22" s="7">
        <f>SUM(K4:K21)</f>
        <v>42762.240000000005</v>
      </c>
      <c r="L22" s="8">
        <f>SUM(L4:L21)</f>
        <v>11358720</v>
      </c>
      <c r="M22" s="6"/>
      <c r="N22" s="7">
        <f>SUM(N4:N21)</f>
        <v>57016.320000000022</v>
      </c>
      <c r="O22" s="8">
        <f>SUM(O4:O21)</f>
        <v>15144960</v>
      </c>
      <c r="P22" s="6"/>
      <c r="Q22" s="7">
        <f>SUM(Q4:Q21)</f>
        <v>114032.64000000004</v>
      </c>
      <c r="R22" s="8">
        <f>SUM(R4:R21)</f>
        <v>30289920</v>
      </c>
      <c r="S22" s="6"/>
      <c r="T22" s="7">
        <f>SUM(T4:T21)</f>
        <v>228065.28000000009</v>
      </c>
      <c r="U22" s="8">
        <f>SUM(U4:U21)</f>
        <v>60579840</v>
      </c>
      <c r="X22" s="6"/>
      <c r="Y22" s="7">
        <f>SUM(Y4:Y21)</f>
        <v>456130.56000000017</v>
      </c>
      <c r="Z22" s="8">
        <f>SUM(Z4:Z21)</f>
        <v>121159680</v>
      </c>
    </row>
    <row r="23" spans="1:27" x14ac:dyDescent="0.25">
      <c r="C23" s="61">
        <f>SUM(C4:C21)</f>
        <v>0.29000000000000009</v>
      </c>
      <c r="D23" s="2"/>
      <c r="E23" s="3">
        <f>SUM(E4:E21)/E2</f>
        <v>0.37262369791666666</v>
      </c>
      <c r="F23" s="3">
        <f>SUM(F4:F21)/F2</f>
        <v>0.36274509803921567</v>
      </c>
      <c r="G23" s="2"/>
      <c r="H23" s="3">
        <f>SUM(H4:H21)/H2</f>
        <v>0.29224283854166666</v>
      </c>
      <c r="I23" s="3">
        <f>SUM(I4:I21)/I2</f>
        <v>0.28745098039215689</v>
      </c>
      <c r="J23" s="2"/>
      <c r="K23" s="3">
        <f>SUM(K4:K21)/K2</f>
        <v>0.29000000000000004</v>
      </c>
      <c r="L23" s="3">
        <f>SUM(L4:L21)/L2</f>
        <v>0.28999999999999998</v>
      </c>
      <c r="M23" s="2"/>
      <c r="N23" s="3">
        <f>SUM(N4:N21)/N2</f>
        <v>0.29000000000000009</v>
      </c>
      <c r="O23" s="3">
        <f>SUM(O4:O21)/O2</f>
        <v>0.28999999999999998</v>
      </c>
      <c r="P23" s="2"/>
      <c r="Q23" s="3">
        <f>SUM(Q4:Q21)/Q2</f>
        <v>0.29000000000000009</v>
      </c>
      <c r="R23" s="3">
        <f>SUM(R4:R21)/R2</f>
        <v>0.28999999999999998</v>
      </c>
      <c r="S23" s="2"/>
      <c r="T23" s="3">
        <f>SUM(T4:T21)/T2</f>
        <v>0.29000000000000009</v>
      </c>
      <c r="U23" s="3">
        <f>SUM(U4:U21)/U2</f>
        <v>0.28999999999999998</v>
      </c>
      <c r="X23" s="2"/>
      <c r="Y23" s="3">
        <f>SUM(Y4:Y21)/Y2</f>
        <v>0.29000000000000009</v>
      </c>
      <c r="Z23" s="3">
        <f>SUM(Z4:Z21)/Z2</f>
        <v>0.28999999999999998</v>
      </c>
    </row>
    <row r="26" spans="1:27" x14ac:dyDescent="0.25">
      <c r="A26" s="73" t="s">
        <v>60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5"/>
    </row>
    <row r="27" spans="1:27" x14ac:dyDescent="0.25">
      <c r="A27" s="76" t="s">
        <v>0</v>
      </c>
      <c r="B27" s="76" t="s">
        <v>1</v>
      </c>
      <c r="C27" s="21" t="s">
        <v>2</v>
      </c>
      <c r="D27" s="22"/>
      <c r="E27" s="23">
        <v>48</v>
      </c>
      <c r="F27" s="24" t="s">
        <v>3</v>
      </c>
      <c r="G27" s="70">
        <v>2</v>
      </c>
      <c r="H27" s="23">
        <f>$E$1*G27</f>
        <v>96</v>
      </c>
      <c r="I27" s="24" t="s">
        <v>3</v>
      </c>
      <c r="J27" s="60">
        <v>3</v>
      </c>
      <c r="K27" s="23">
        <f>$E$1*J27</f>
        <v>144</v>
      </c>
      <c r="L27" s="24" t="s">
        <v>3</v>
      </c>
      <c r="M27" s="70">
        <v>4</v>
      </c>
      <c r="N27" s="23">
        <f>$E$1*M27</f>
        <v>192</v>
      </c>
      <c r="O27" s="24" t="s">
        <v>3</v>
      </c>
      <c r="P27" s="70">
        <v>8</v>
      </c>
      <c r="Q27" s="23">
        <f>$E$1*P27</f>
        <v>384</v>
      </c>
      <c r="R27" s="24" t="s">
        <v>3</v>
      </c>
      <c r="S27" s="70">
        <v>16</v>
      </c>
      <c r="T27" s="23">
        <f>$E$1*S27</f>
        <v>768</v>
      </c>
      <c r="U27" s="24" t="s">
        <v>3</v>
      </c>
      <c r="X27" s="70">
        <v>16</v>
      </c>
    </row>
    <row r="28" spans="1:27" x14ac:dyDescent="0.25">
      <c r="A28" s="77"/>
      <c r="B28" s="77"/>
      <c r="C28" s="25" t="s">
        <v>4</v>
      </c>
      <c r="D28" s="22"/>
      <c r="E28" s="26">
        <v>49152</v>
      </c>
      <c r="F28" s="27">
        <v>13056000</v>
      </c>
      <c r="G28" s="70"/>
      <c r="H28" s="26">
        <f>$E$2*G27</f>
        <v>98304</v>
      </c>
      <c r="I28" s="27">
        <f>$F$2*G27</f>
        <v>26112000</v>
      </c>
      <c r="J28" s="60"/>
      <c r="K28" s="26">
        <f>$E$2*J27</f>
        <v>147456</v>
      </c>
      <c r="L28" s="27">
        <f>$F$2*J27</f>
        <v>39168000</v>
      </c>
      <c r="M28" s="70"/>
      <c r="N28" s="26">
        <f>$E$2*M27</f>
        <v>196608</v>
      </c>
      <c r="O28" s="27">
        <f>$F$2*M27</f>
        <v>52224000</v>
      </c>
      <c r="P28" s="70"/>
      <c r="Q28" s="26">
        <f>$E$2*P27</f>
        <v>393216</v>
      </c>
      <c r="R28" s="27">
        <f>$F$2*P27</f>
        <v>104448000</v>
      </c>
      <c r="S28" s="70"/>
      <c r="T28" s="26">
        <f>$E$2*S27</f>
        <v>786432</v>
      </c>
      <c r="U28" s="27">
        <f>$F$2*S27</f>
        <v>208896000</v>
      </c>
      <c r="X28" s="70"/>
    </row>
    <row r="29" spans="1:27" x14ac:dyDescent="0.25">
      <c r="A29" s="18" t="s">
        <v>31</v>
      </c>
      <c r="B29" s="18" t="s">
        <v>32</v>
      </c>
      <c r="C29" s="65">
        <v>0.2</v>
      </c>
      <c r="D29" s="16"/>
      <c r="E29" s="20">
        <f>E$2*$C29</f>
        <v>9830.4000000000015</v>
      </c>
      <c r="F29" s="18">
        <f t="shared" ref="F29:F30" si="11">F$2*$C29</f>
        <v>2611200</v>
      </c>
      <c r="G29" s="16"/>
      <c r="H29" s="20">
        <f t="shared" ref="H29:I30" si="12">H$2*$C29</f>
        <v>19660.800000000003</v>
      </c>
      <c r="I29" s="18">
        <f t="shared" si="12"/>
        <v>5222400</v>
      </c>
      <c r="J29" s="16"/>
      <c r="K29" s="20">
        <f t="shared" ref="K29:L30" si="13">K$2*$C29</f>
        <v>29491.200000000001</v>
      </c>
      <c r="L29" s="18">
        <f t="shared" si="13"/>
        <v>7833600</v>
      </c>
      <c r="M29" s="16"/>
      <c r="N29" s="20">
        <f t="shared" ref="N29:U30" si="14">N$2*$C29</f>
        <v>39321.600000000006</v>
      </c>
      <c r="O29" s="18">
        <f t="shared" si="14"/>
        <v>10444800</v>
      </c>
      <c r="P29" s="16"/>
      <c r="Q29" s="20">
        <f t="shared" si="14"/>
        <v>78643.200000000012</v>
      </c>
      <c r="R29" s="18">
        <f t="shared" si="14"/>
        <v>20889600</v>
      </c>
      <c r="S29" s="16"/>
      <c r="T29" s="20">
        <f t="shared" si="14"/>
        <v>157286.40000000002</v>
      </c>
      <c r="U29" s="18">
        <f t="shared" si="14"/>
        <v>41779200</v>
      </c>
      <c r="X29" s="16"/>
    </row>
    <row r="30" spans="1:27" ht="15.75" thickBot="1" x14ac:dyDescent="0.3">
      <c r="A30" s="28"/>
      <c r="B30" s="28" t="s">
        <v>33</v>
      </c>
      <c r="C30" s="69">
        <v>0.02</v>
      </c>
      <c r="D30" s="29"/>
      <c r="E30" s="68">
        <f>E$2*$C30</f>
        <v>983.04</v>
      </c>
      <c r="F30" s="28">
        <f t="shared" si="11"/>
        <v>261120</v>
      </c>
      <c r="G30" s="29"/>
      <c r="H30" s="68">
        <f>H$2*$C30</f>
        <v>1966.08</v>
      </c>
      <c r="I30" s="28">
        <f t="shared" si="12"/>
        <v>522240</v>
      </c>
      <c r="J30" s="29"/>
      <c r="K30" s="68">
        <f>K$2*$C30</f>
        <v>2949.12</v>
      </c>
      <c r="L30" s="28">
        <f t="shared" si="13"/>
        <v>783360</v>
      </c>
      <c r="M30" s="29"/>
      <c r="N30" s="68">
        <f>N$2*$C30</f>
        <v>3932.16</v>
      </c>
      <c r="O30" s="28">
        <f t="shared" si="14"/>
        <v>1044480</v>
      </c>
      <c r="P30" s="29"/>
      <c r="Q30" s="68">
        <f>Q$2*$C30</f>
        <v>7864.32</v>
      </c>
      <c r="R30" s="28">
        <f t="shared" si="14"/>
        <v>2088960</v>
      </c>
      <c r="S30" s="29"/>
      <c r="T30" s="68">
        <f>T$2*$C30</f>
        <v>15728.64</v>
      </c>
      <c r="U30" s="28">
        <f t="shared" si="14"/>
        <v>4177920</v>
      </c>
      <c r="X30" s="29"/>
      <c r="AA30" s="36"/>
    </row>
    <row r="31" spans="1:27" ht="15.75" thickTop="1" x14ac:dyDescent="0.25">
      <c r="A31" s="71" t="s">
        <v>55</v>
      </c>
      <c r="B31" s="71"/>
      <c r="C31" s="1"/>
      <c r="D31" s="6"/>
      <c r="E31" s="7">
        <f>SUM(E29:E30)</f>
        <v>10813.440000000002</v>
      </c>
      <c r="F31" s="7">
        <f>SUM(F29:F30)</f>
        <v>2872320</v>
      </c>
      <c r="G31" s="6"/>
      <c r="H31" s="7">
        <f>SUM(H29:H30)</f>
        <v>21626.880000000005</v>
      </c>
      <c r="I31" s="7">
        <f>SUM(I29:I30)</f>
        <v>5744640</v>
      </c>
      <c r="J31" s="6"/>
      <c r="K31" s="7">
        <f>SUM(K29:K30)</f>
        <v>32440.32</v>
      </c>
      <c r="L31" s="7">
        <f>SUM(L29:L30)</f>
        <v>8616960</v>
      </c>
      <c r="M31" s="6"/>
      <c r="N31" s="7">
        <f>SUM(N29:N30)</f>
        <v>43253.760000000009</v>
      </c>
      <c r="O31" s="7">
        <f>SUM(O29:O30)</f>
        <v>11489280</v>
      </c>
      <c r="P31" s="6"/>
      <c r="Q31" s="7">
        <f>SUM(Q29:Q30)</f>
        <v>86507.520000000019</v>
      </c>
      <c r="R31" s="7">
        <f>SUM(R29:R30)</f>
        <v>22978560</v>
      </c>
      <c r="S31" s="6"/>
      <c r="T31" s="7">
        <f>SUM(T29:T30)</f>
        <v>173015.04000000004</v>
      </c>
      <c r="U31" s="7">
        <f>SUM(U29:U30)</f>
        <v>45957120</v>
      </c>
      <c r="X31" s="6"/>
    </row>
    <row r="32" spans="1:27" x14ac:dyDescent="0.25">
      <c r="C32" s="5">
        <f>SUM(C29:C30)</f>
        <v>0.22</v>
      </c>
      <c r="D32" s="2"/>
      <c r="E32" s="3">
        <f>SUM(E29:E30)/E28</f>
        <v>0.22000000000000006</v>
      </c>
      <c r="F32" s="3">
        <f>SUM(F29:F30)/F28</f>
        <v>0.22</v>
      </c>
      <c r="G32" s="2"/>
      <c r="H32" s="3">
        <f>SUM(H29:H30)/H28</f>
        <v>0.22000000000000006</v>
      </c>
      <c r="I32" s="3">
        <f>SUM(I29:I30)/I28</f>
        <v>0.22</v>
      </c>
      <c r="J32" s="2"/>
      <c r="K32" s="3">
        <f>SUM(K29:K30)/K28</f>
        <v>0.22</v>
      </c>
      <c r="L32" s="3">
        <f>SUM(L29:L30)/L28</f>
        <v>0.22</v>
      </c>
      <c r="M32" s="2"/>
      <c r="N32" s="3">
        <f>SUM(N29:N30)/N28</f>
        <v>0.22000000000000006</v>
      </c>
      <c r="O32" s="3">
        <f>SUM(O29:O30)/O28</f>
        <v>0.22</v>
      </c>
      <c r="P32" s="2"/>
      <c r="Q32" s="3">
        <f>SUM(Q29:Q30)/Q28</f>
        <v>0.22000000000000006</v>
      </c>
      <c r="R32" s="3">
        <f>SUM(R29:R30)/R28</f>
        <v>0.22</v>
      </c>
      <c r="S32" s="2"/>
      <c r="T32" s="3">
        <f>SUM(T29:T30)/T28</f>
        <v>0.22000000000000006</v>
      </c>
      <c r="U32" s="3">
        <f>SUM(U29:U30)/U28</f>
        <v>0.22</v>
      </c>
      <c r="X32" s="2"/>
    </row>
  </sheetData>
  <mergeCells count="17">
    <mergeCell ref="S1:S2"/>
    <mergeCell ref="A31:B31"/>
    <mergeCell ref="X1:X2"/>
    <mergeCell ref="A22:B22"/>
    <mergeCell ref="A26:U26"/>
    <mergeCell ref="A27:A28"/>
    <mergeCell ref="B27:B28"/>
    <mergeCell ref="G27:G28"/>
    <mergeCell ref="M27:M28"/>
    <mergeCell ref="P27:P28"/>
    <mergeCell ref="S27:S28"/>
    <mergeCell ref="X27:X28"/>
    <mergeCell ref="A1:A2"/>
    <mergeCell ref="B1:B2"/>
    <mergeCell ref="G1:G2"/>
    <mergeCell ref="M1:M2"/>
    <mergeCell ref="P1:P2"/>
  </mergeCells>
  <pageMargins left="0.7" right="0.7" top="0.75" bottom="0.75" header="0.3" footer="0.3"/>
  <pageSetup orientation="portrait" r:id="rId1"/>
  <ignoredErrors>
    <ignoredError sqref="G14:H14 G13:J13 M13 G12:J12 G11:J11 G10:J10 G9:J9 M9 M12 M10 M8 P13 P9 P12 P10 P8 S13 S9 S12 S10 S8 H15 E5:F5 H16:I21 H6:I6 G8:J8 E19:F19 E14:F15 E8:F12 E17:F17 E6:F7 E18:F18 E13:F13 E16:F16 E20:F21 S11 P11 M11 V11:X11 M15 M14 P14 S14 I15 I14:J14 J15 P15 S1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P8" sqref="P8"/>
    </sheetView>
  </sheetViews>
  <sheetFormatPr defaultRowHeight="15" x14ac:dyDescent="0.25"/>
  <cols>
    <col min="1" max="1" width="12.7109375" style="54" customWidth="1"/>
    <col min="2" max="2" width="12.7109375" style="55" customWidth="1"/>
    <col min="3" max="3" width="1.7109375" style="9" customWidth="1"/>
    <col min="4" max="4" width="12.7109375" style="9" customWidth="1"/>
    <col min="5" max="5" width="0" style="56" hidden="1" customWidth="1"/>
    <col min="6" max="6" width="12.7109375" style="56" customWidth="1"/>
    <col min="7" max="7" width="1.7109375" style="9" customWidth="1"/>
    <col min="8" max="8" width="12.7109375" style="9" customWidth="1"/>
    <col min="9" max="9" width="0" style="56" hidden="1" customWidth="1"/>
    <col min="10" max="10" width="12.7109375" style="56" customWidth="1"/>
    <col min="11" max="16384" width="9.140625" style="9"/>
  </cols>
  <sheetData>
    <row r="1" spans="1:10" s="45" customFormat="1" x14ac:dyDescent="0.25">
      <c r="A1" s="41" t="s">
        <v>57</v>
      </c>
      <c r="B1" s="42" t="s">
        <v>58</v>
      </c>
      <c r="C1" s="78"/>
      <c r="D1" s="43" t="s">
        <v>57</v>
      </c>
      <c r="E1" s="42" t="s">
        <v>58</v>
      </c>
      <c r="F1" s="42" t="s">
        <v>59</v>
      </c>
      <c r="G1" s="78"/>
      <c r="H1" s="43" t="s">
        <v>57</v>
      </c>
      <c r="I1" s="42" t="s">
        <v>58</v>
      </c>
      <c r="J1" s="44" t="s">
        <v>59</v>
      </c>
    </row>
    <row r="2" spans="1:10" x14ac:dyDescent="0.25">
      <c r="A2" s="46">
        <v>256</v>
      </c>
      <c r="B2" s="47">
        <f>A2/256</f>
        <v>1</v>
      </c>
      <c r="C2" s="79"/>
      <c r="D2" s="48">
        <v>256000</v>
      </c>
      <c r="E2" s="47">
        <f t="shared" ref="E2:E20" si="0">D2/256</f>
        <v>1000</v>
      </c>
      <c r="F2" s="49">
        <f t="shared" ref="F2:F20" si="1">IF(E2&gt;=1000,E2/1000,"-")</f>
        <v>1</v>
      </c>
      <c r="G2" s="79"/>
      <c r="H2" s="48">
        <v>2560000</v>
      </c>
      <c r="I2" s="47">
        <f>H2/256</f>
        <v>10000</v>
      </c>
      <c r="J2" s="50">
        <f>IF(I2&gt;=1000,I2/1000,"-")</f>
        <v>10</v>
      </c>
    </row>
    <row r="3" spans="1:10" x14ac:dyDescent="0.25">
      <c r="A3" s="46">
        <v>1280</v>
      </c>
      <c r="B3" s="47">
        <f t="shared" ref="B3:B6" si="2">A3/256</f>
        <v>5</v>
      </c>
      <c r="C3" s="79"/>
      <c r="D3" s="48">
        <v>384000</v>
      </c>
      <c r="E3" s="47">
        <f t="shared" si="0"/>
        <v>1500</v>
      </c>
      <c r="F3" s="49">
        <f t="shared" si="1"/>
        <v>1.5</v>
      </c>
      <c r="G3" s="79"/>
      <c r="H3" s="48">
        <v>3840000</v>
      </c>
      <c r="I3" s="47">
        <f t="shared" ref="I3:I20" si="3">H3/256</f>
        <v>15000</v>
      </c>
      <c r="J3" s="50">
        <f t="shared" ref="J3:J20" si="4">IF(I3&gt;=1000,I3/1000,"-")</f>
        <v>15</v>
      </c>
    </row>
    <row r="4" spans="1:10" x14ac:dyDescent="0.25">
      <c r="A4" s="46">
        <v>2560</v>
      </c>
      <c r="B4" s="47">
        <f t="shared" si="2"/>
        <v>10</v>
      </c>
      <c r="C4" s="79"/>
      <c r="D4" s="48">
        <v>512000</v>
      </c>
      <c r="E4" s="47">
        <f t="shared" si="0"/>
        <v>2000</v>
      </c>
      <c r="F4" s="49">
        <f t="shared" si="1"/>
        <v>2</v>
      </c>
      <c r="G4" s="79"/>
      <c r="H4" s="48">
        <v>5120000</v>
      </c>
      <c r="I4" s="47">
        <f t="shared" si="3"/>
        <v>20000</v>
      </c>
      <c r="J4" s="50">
        <f t="shared" si="4"/>
        <v>20</v>
      </c>
    </row>
    <row r="5" spans="1:10" x14ac:dyDescent="0.25">
      <c r="A5" s="46">
        <v>6400</v>
      </c>
      <c r="B5" s="47">
        <f t="shared" si="2"/>
        <v>25</v>
      </c>
      <c r="C5" s="79"/>
      <c r="D5" s="48">
        <v>640000</v>
      </c>
      <c r="E5" s="47">
        <f t="shared" si="0"/>
        <v>2500</v>
      </c>
      <c r="F5" s="49">
        <f t="shared" si="1"/>
        <v>2.5</v>
      </c>
      <c r="G5" s="79"/>
      <c r="H5" s="48">
        <v>6400000</v>
      </c>
      <c r="I5" s="47">
        <f t="shared" si="3"/>
        <v>25000</v>
      </c>
      <c r="J5" s="50">
        <f t="shared" si="4"/>
        <v>25</v>
      </c>
    </row>
    <row r="6" spans="1:10" x14ac:dyDescent="0.25">
      <c r="A6" s="46">
        <v>12800</v>
      </c>
      <c r="B6" s="47">
        <f t="shared" si="2"/>
        <v>50</v>
      </c>
      <c r="C6" s="79"/>
      <c r="D6" s="48">
        <v>768000</v>
      </c>
      <c r="E6" s="47">
        <f t="shared" si="0"/>
        <v>3000</v>
      </c>
      <c r="F6" s="49">
        <f t="shared" si="1"/>
        <v>3</v>
      </c>
      <c r="G6" s="79"/>
      <c r="H6" s="48">
        <v>7680000</v>
      </c>
      <c r="I6" s="47">
        <f t="shared" si="3"/>
        <v>30000</v>
      </c>
      <c r="J6" s="50">
        <f t="shared" si="4"/>
        <v>30</v>
      </c>
    </row>
    <row r="7" spans="1:10" x14ac:dyDescent="0.25">
      <c r="A7" s="46">
        <v>25600</v>
      </c>
      <c r="B7" s="47">
        <f>A7/256</f>
        <v>100</v>
      </c>
      <c r="C7" s="79"/>
      <c r="D7" s="48">
        <v>896000</v>
      </c>
      <c r="E7" s="47">
        <f t="shared" si="0"/>
        <v>3500</v>
      </c>
      <c r="F7" s="49">
        <f t="shared" si="1"/>
        <v>3.5</v>
      </c>
      <c r="G7" s="79"/>
      <c r="H7" s="48">
        <v>8960000</v>
      </c>
      <c r="I7" s="47">
        <f t="shared" si="3"/>
        <v>35000</v>
      </c>
      <c r="J7" s="50">
        <f t="shared" si="4"/>
        <v>35</v>
      </c>
    </row>
    <row r="8" spans="1:10" x14ac:dyDescent="0.25">
      <c r="A8" s="46">
        <v>38400</v>
      </c>
      <c r="B8" s="47">
        <f>A8/256</f>
        <v>150</v>
      </c>
      <c r="C8" s="79"/>
      <c r="D8" s="48">
        <v>1024000</v>
      </c>
      <c r="E8" s="47">
        <f t="shared" si="0"/>
        <v>4000</v>
      </c>
      <c r="F8" s="49">
        <f t="shared" si="1"/>
        <v>4</v>
      </c>
      <c r="G8" s="79"/>
      <c r="H8" s="48">
        <v>10240000</v>
      </c>
      <c r="I8" s="47">
        <f t="shared" si="3"/>
        <v>40000</v>
      </c>
      <c r="J8" s="50">
        <f t="shared" si="4"/>
        <v>40</v>
      </c>
    </row>
    <row r="9" spans="1:10" x14ac:dyDescent="0.25">
      <c r="A9" s="46">
        <v>51200</v>
      </c>
      <c r="B9" s="47">
        <f>A9/256</f>
        <v>200</v>
      </c>
      <c r="C9" s="79"/>
      <c r="D9" s="48">
        <v>1152000</v>
      </c>
      <c r="E9" s="47">
        <f t="shared" si="0"/>
        <v>4500</v>
      </c>
      <c r="F9" s="49">
        <f t="shared" si="1"/>
        <v>4.5</v>
      </c>
      <c r="G9" s="79"/>
      <c r="H9" s="48">
        <v>11520000</v>
      </c>
      <c r="I9" s="47">
        <f t="shared" si="3"/>
        <v>45000</v>
      </c>
      <c r="J9" s="50">
        <f t="shared" si="4"/>
        <v>45</v>
      </c>
    </row>
    <row r="10" spans="1:10" x14ac:dyDescent="0.25">
      <c r="A10" s="51">
        <v>64000</v>
      </c>
      <c r="B10" s="47">
        <f>A10/256</f>
        <v>250</v>
      </c>
      <c r="C10" s="79"/>
      <c r="D10" s="48">
        <v>1280000</v>
      </c>
      <c r="E10" s="47">
        <f t="shared" si="0"/>
        <v>5000</v>
      </c>
      <c r="F10" s="49">
        <f t="shared" si="1"/>
        <v>5</v>
      </c>
      <c r="G10" s="79"/>
      <c r="H10" s="48">
        <v>12800000</v>
      </c>
      <c r="I10" s="47">
        <f t="shared" si="3"/>
        <v>50000</v>
      </c>
      <c r="J10" s="50">
        <f t="shared" si="4"/>
        <v>50</v>
      </c>
    </row>
    <row r="11" spans="1:10" x14ac:dyDescent="0.25">
      <c r="A11" s="46">
        <v>76800</v>
      </c>
      <c r="B11" s="47">
        <f t="shared" ref="B11:B21" si="5">A11/256</f>
        <v>300</v>
      </c>
      <c r="C11" s="79"/>
      <c r="D11" s="48">
        <v>1408000</v>
      </c>
      <c r="E11" s="47">
        <f t="shared" si="0"/>
        <v>5500</v>
      </c>
      <c r="F11" s="49">
        <f t="shared" si="1"/>
        <v>5.5</v>
      </c>
      <c r="G11" s="79"/>
      <c r="H11" s="48">
        <v>14080000</v>
      </c>
      <c r="I11" s="47">
        <f t="shared" si="3"/>
        <v>55000</v>
      </c>
      <c r="J11" s="50">
        <f t="shared" si="4"/>
        <v>55</v>
      </c>
    </row>
    <row r="12" spans="1:10" x14ac:dyDescent="0.25">
      <c r="A12" s="46">
        <v>89600</v>
      </c>
      <c r="B12" s="47">
        <f t="shared" si="5"/>
        <v>350</v>
      </c>
      <c r="C12" s="79"/>
      <c r="D12" s="48">
        <v>1536000</v>
      </c>
      <c r="E12" s="47">
        <f t="shared" si="0"/>
        <v>6000</v>
      </c>
      <c r="F12" s="49">
        <f t="shared" si="1"/>
        <v>6</v>
      </c>
      <c r="G12" s="79"/>
      <c r="H12" s="48">
        <v>15360000</v>
      </c>
      <c r="I12" s="47">
        <f t="shared" si="3"/>
        <v>60000</v>
      </c>
      <c r="J12" s="50">
        <f t="shared" si="4"/>
        <v>60</v>
      </c>
    </row>
    <row r="13" spans="1:10" x14ac:dyDescent="0.25">
      <c r="A13" s="46">
        <v>102400</v>
      </c>
      <c r="B13" s="47">
        <f t="shared" si="5"/>
        <v>400</v>
      </c>
      <c r="C13" s="79"/>
      <c r="D13" s="48">
        <v>1664000</v>
      </c>
      <c r="E13" s="47">
        <f t="shared" si="0"/>
        <v>6500</v>
      </c>
      <c r="F13" s="49">
        <f t="shared" si="1"/>
        <v>6.5</v>
      </c>
      <c r="G13" s="79"/>
      <c r="H13" s="48">
        <v>16640000</v>
      </c>
      <c r="I13" s="47">
        <f t="shared" si="3"/>
        <v>65000</v>
      </c>
      <c r="J13" s="50">
        <f t="shared" si="4"/>
        <v>65</v>
      </c>
    </row>
    <row r="14" spans="1:10" x14ac:dyDescent="0.25">
      <c r="A14" s="51">
        <v>115200</v>
      </c>
      <c r="B14" s="47">
        <f t="shared" si="5"/>
        <v>450</v>
      </c>
      <c r="C14" s="79"/>
      <c r="D14" s="48">
        <v>1792000</v>
      </c>
      <c r="E14" s="47">
        <f t="shared" si="0"/>
        <v>7000</v>
      </c>
      <c r="F14" s="49">
        <f t="shared" si="1"/>
        <v>7</v>
      </c>
      <c r="G14" s="79"/>
      <c r="H14" s="48">
        <v>17920000</v>
      </c>
      <c r="I14" s="47">
        <f t="shared" si="3"/>
        <v>70000</v>
      </c>
      <c r="J14" s="50">
        <f t="shared" si="4"/>
        <v>70</v>
      </c>
    </row>
    <row r="15" spans="1:10" x14ac:dyDescent="0.25">
      <c r="A15" s="46">
        <v>128000</v>
      </c>
      <c r="B15" s="47">
        <f t="shared" si="5"/>
        <v>500</v>
      </c>
      <c r="C15" s="79"/>
      <c r="D15" s="48">
        <v>1920000</v>
      </c>
      <c r="E15" s="47">
        <f t="shared" si="0"/>
        <v>7500</v>
      </c>
      <c r="F15" s="49">
        <f t="shared" si="1"/>
        <v>7.5</v>
      </c>
      <c r="G15" s="79"/>
      <c r="H15" s="48">
        <v>19200000</v>
      </c>
      <c r="I15" s="47">
        <f t="shared" si="3"/>
        <v>75000</v>
      </c>
      <c r="J15" s="50">
        <f t="shared" si="4"/>
        <v>75</v>
      </c>
    </row>
    <row r="16" spans="1:10" x14ac:dyDescent="0.25">
      <c r="A16" s="46">
        <v>140800</v>
      </c>
      <c r="B16" s="47">
        <f t="shared" si="5"/>
        <v>550</v>
      </c>
      <c r="C16" s="79"/>
      <c r="D16" s="48">
        <v>2048000</v>
      </c>
      <c r="E16" s="47">
        <f t="shared" si="0"/>
        <v>8000</v>
      </c>
      <c r="F16" s="49">
        <f t="shared" si="1"/>
        <v>8</v>
      </c>
      <c r="G16" s="79"/>
      <c r="H16" s="48">
        <v>20480000</v>
      </c>
      <c r="I16" s="47">
        <f t="shared" si="3"/>
        <v>80000</v>
      </c>
      <c r="J16" s="50">
        <f t="shared" si="4"/>
        <v>80</v>
      </c>
    </row>
    <row r="17" spans="1:10" x14ac:dyDescent="0.25">
      <c r="A17" s="46">
        <v>153600</v>
      </c>
      <c r="B17" s="47">
        <f t="shared" si="5"/>
        <v>600</v>
      </c>
      <c r="C17" s="79"/>
      <c r="D17" s="48">
        <v>2176000</v>
      </c>
      <c r="E17" s="47">
        <f t="shared" si="0"/>
        <v>8500</v>
      </c>
      <c r="F17" s="49">
        <f t="shared" si="1"/>
        <v>8.5</v>
      </c>
      <c r="G17" s="79"/>
      <c r="H17" s="48">
        <v>21760000</v>
      </c>
      <c r="I17" s="47">
        <f t="shared" si="3"/>
        <v>85000</v>
      </c>
      <c r="J17" s="50">
        <f t="shared" si="4"/>
        <v>85</v>
      </c>
    </row>
    <row r="18" spans="1:10" x14ac:dyDescent="0.25">
      <c r="A18" s="51">
        <v>166400</v>
      </c>
      <c r="B18" s="47">
        <f t="shared" si="5"/>
        <v>650</v>
      </c>
      <c r="C18" s="79"/>
      <c r="D18" s="48">
        <v>2304000</v>
      </c>
      <c r="E18" s="47">
        <f t="shared" si="0"/>
        <v>9000</v>
      </c>
      <c r="F18" s="49">
        <f t="shared" si="1"/>
        <v>9</v>
      </c>
      <c r="G18" s="79"/>
      <c r="H18" s="48">
        <v>23040000</v>
      </c>
      <c r="I18" s="47">
        <f t="shared" si="3"/>
        <v>90000</v>
      </c>
      <c r="J18" s="50">
        <f t="shared" si="4"/>
        <v>90</v>
      </c>
    </row>
    <row r="19" spans="1:10" x14ac:dyDescent="0.25">
      <c r="A19" s="46">
        <v>179200</v>
      </c>
      <c r="B19" s="47">
        <f t="shared" si="5"/>
        <v>700</v>
      </c>
      <c r="C19" s="79"/>
      <c r="D19" s="48">
        <v>2432000</v>
      </c>
      <c r="E19" s="47">
        <f t="shared" si="0"/>
        <v>9500</v>
      </c>
      <c r="F19" s="49">
        <f t="shared" si="1"/>
        <v>9.5</v>
      </c>
      <c r="G19" s="79"/>
      <c r="H19" s="48">
        <v>24320000</v>
      </c>
      <c r="I19" s="47">
        <f t="shared" si="3"/>
        <v>95000</v>
      </c>
      <c r="J19" s="50">
        <f t="shared" si="4"/>
        <v>95</v>
      </c>
    </row>
    <row r="20" spans="1:10" x14ac:dyDescent="0.25">
      <c r="A20" s="46">
        <v>192000</v>
      </c>
      <c r="B20" s="47">
        <f t="shared" si="5"/>
        <v>750</v>
      </c>
      <c r="C20" s="79"/>
      <c r="D20" s="48">
        <v>2560000</v>
      </c>
      <c r="E20" s="47">
        <f t="shared" si="0"/>
        <v>10000</v>
      </c>
      <c r="F20" s="49">
        <f t="shared" si="1"/>
        <v>10</v>
      </c>
      <c r="G20" s="79"/>
      <c r="H20" s="48">
        <v>25600000</v>
      </c>
      <c r="I20" s="47">
        <f t="shared" si="3"/>
        <v>100000</v>
      </c>
      <c r="J20" s="50">
        <f t="shared" si="4"/>
        <v>100</v>
      </c>
    </row>
    <row r="21" spans="1:10" x14ac:dyDescent="0.25">
      <c r="A21" s="46">
        <v>204800</v>
      </c>
      <c r="B21" s="47">
        <f t="shared" si="5"/>
        <v>800</v>
      </c>
      <c r="C21" s="80"/>
      <c r="D21" s="84"/>
      <c r="E21" s="85"/>
      <c r="F21" s="86"/>
      <c r="G21" s="82"/>
      <c r="H21" s="84"/>
      <c r="I21" s="85"/>
      <c r="J21" s="86"/>
    </row>
    <row r="22" spans="1:10" x14ac:dyDescent="0.25">
      <c r="A22" s="46">
        <v>217600</v>
      </c>
      <c r="B22" s="47">
        <f>A22/256</f>
        <v>850</v>
      </c>
      <c r="C22" s="80"/>
      <c r="D22" s="84"/>
      <c r="E22" s="85"/>
      <c r="F22" s="86"/>
      <c r="G22" s="82"/>
      <c r="H22" s="84"/>
      <c r="I22" s="85"/>
      <c r="J22" s="86"/>
    </row>
    <row r="23" spans="1:10" x14ac:dyDescent="0.25">
      <c r="A23" s="46">
        <v>230400</v>
      </c>
      <c r="B23" s="47">
        <f>A23/256</f>
        <v>900</v>
      </c>
      <c r="C23" s="80"/>
      <c r="D23" s="84"/>
      <c r="E23" s="85"/>
      <c r="F23" s="86"/>
      <c r="G23" s="82"/>
      <c r="H23" s="84"/>
      <c r="I23" s="85"/>
      <c r="J23" s="86"/>
    </row>
    <row r="24" spans="1:10" x14ac:dyDescent="0.25">
      <c r="A24" s="46">
        <v>243200</v>
      </c>
      <c r="B24" s="47">
        <f>A24/256</f>
        <v>950</v>
      </c>
      <c r="C24" s="80"/>
      <c r="D24" s="84"/>
      <c r="E24" s="85"/>
      <c r="F24" s="86"/>
      <c r="G24" s="82"/>
      <c r="H24" s="84"/>
      <c r="I24" s="85"/>
      <c r="J24" s="86"/>
    </row>
    <row r="25" spans="1:10" ht="15.75" thickBot="1" x14ac:dyDescent="0.3">
      <c r="A25" s="52">
        <v>256000</v>
      </c>
      <c r="B25" s="53">
        <f>A25/256</f>
        <v>1000</v>
      </c>
      <c r="C25" s="81"/>
      <c r="D25" s="87"/>
      <c r="E25" s="88"/>
      <c r="F25" s="89"/>
      <c r="G25" s="83"/>
      <c r="H25" s="87"/>
      <c r="I25" s="88"/>
      <c r="J25" s="89"/>
    </row>
    <row r="30" spans="1:10" x14ac:dyDescent="0.25">
      <c r="H30" s="9">
        <f>D16+A11</f>
        <v>2124800</v>
      </c>
    </row>
    <row r="31" spans="1:10" x14ac:dyDescent="0.25">
      <c r="H31" s="9">
        <f>H30/256000</f>
        <v>8.3000000000000007</v>
      </c>
    </row>
    <row r="32" spans="1:10" x14ac:dyDescent="0.25">
      <c r="B32" s="57"/>
    </row>
  </sheetData>
  <mergeCells count="4">
    <mergeCell ref="C1:C25"/>
    <mergeCell ref="G1:G25"/>
    <mergeCell ref="D21:F25"/>
    <mergeCell ref="H21:J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6" sqref="A26:U26"/>
    </sheetView>
  </sheetViews>
  <sheetFormatPr defaultRowHeight="15" x14ac:dyDescent="0.25"/>
  <cols>
    <col min="1" max="1" width="11" customWidth="1"/>
    <col min="2" max="2" width="12.7109375" customWidth="1"/>
    <col min="3" max="3" width="11" customWidth="1"/>
    <col min="4" max="4" width="1.7109375" customWidth="1"/>
    <col min="5" max="6" width="11" customWidth="1"/>
    <col min="7" max="7" width="1.7109375" customWidth="1"/>
    <col min="8" max="9" width="11" customWidth="1"/>
    <col min="10" max="10" width="1.7109375" customWidth="1"/>
    <col min="11" max="12" width="11" customWidth="1"/>
    <col min="13" max="13" width="1.7109375" customWidth="1"/>
    <col min="14" max="15" width="12" customWidth="1"/>
    <col min="16" max="16" width="1.7109375" customWidth="1"/>
    <col min="17" max="18" width="12" customWidth="1"/>
    <col min="19" max="19" width="1.7109375" customWidth="1"/>
    <col min="20" max="21" width="12" customWidth="1"/>
    <col min="22" max="23" width="0" hidden="1" customWidth="1"/>
    <col min="24" max="24" width="1.7109375" customWidth="1"/>
    <col min="25" max="26" width="12" customWidth="1"/>
    <col min="27" max="27" width="53.28515625" bestFit="1" customWidth="1"/>
  </cols>
  <sheetData>
    <row r="1" spans="1:27" s="1" customFormat="1" x14ac:dyDescent="0.25">
      <c r="A1" s="76" t="s">
        <v>0</v>
      </c>
      <c r="B1" s="76" t="s">
        <v>1</v>
      </c>
      <c r="C1" s="21" t="s">
        <v>2</v>
      </c>
      <c r="D1" s="22"/>
      <c r="E1" s="23">
        <v>32</v>
      </c>
      <c r="F1" s="24" t="s">
        <v>3</v>
      </c>
      <c r="G1" s="70">
        <v>2</v>
      </c>
      <c r="H1" s="23">
        <f>$E$1*G1</f>
        <v>64</v>
      </c>
      <c r="I1" s="24" t="s">
        <v>3</v>
      </c>
      <c r="J1" s="58">
        <v>3</v>
      </c>
      <c r="K1" s="23">
        <f>$E$1*J1</f>
        <v>96</v>
      </c>
      <c r="L1" s="24" t="s">
        <v>3</v>
      </c>
      <c r="M1" s="70">
        <v>4</v>
      </c>
      <c r="N1" s="23">
        <f>$E$1*M1</f>
        <v>128</v>
      </c>
      <c r="O1" s="24" t="s">
        <v>3</v>
      </c>
      <c r="P1" s="70">
        <v>8</v>
      </c>
      <c r="Q1" s="23">
        <f>$E$1*P1</f>
        <v>256</v>
      </c>
      <c r="R1" s="24" t="s">
        <v>3</v>
      </c>
      <c r="S1" s="70">
        <v>16</v>
      </c>
      <c r="T1" s="23">
        <f>$E$1*S1</f>
        <v>512</v>
      </c>
      <c r="U1" s="24" t="s">
        <v>3</v>
      </c>
      <c r="X1" s="70">
        <v>32</v>
      </c>
      <c r="Y1" s="23">
        <f>$E$1*X1</f>
        <v>1024</v>
      </c>
      <c r="Z1" s="24" t="s">
        <v>3</v>
      </c>
    </row>
    <row r="2" spans="1:27" s="1" customFormat="1" x14ac:dyDescent="0.25">
      <c r="A2" s="77"/>
      <c r="B2" s="77"/>
      <c r="C2" s="25" t="s">
        <v>4</v>
      </c>
      <c r="D2" s="22"/>
      <c r="E2" s="26">
        <v>32768</v>
      </c>
      <c r="F2" s="27">
        <v>8704000</v>
      </c>
      <c r="G2" s="70"/>
      <c r="H2" s="26">
        <f>$E$2*G1</f>
        <v>65536</v>
      </c>
      <c r="I2" s="27">
        <f>$F$2*G1</f>
        <v>17408000</v>
      </c>
      <c r="J2" s="58"/>
      <c r="K2" s="26">
        <f>$E$2*J1</f>
        <v>98304</v>
      </c>
      <c r="L2" s="27">
        <f>$F$2*J1</f>
        <v>26112000</v>
      </c>
      <c r="M2" s="70"/>
      <c r="N2" s="26">
        <f>$E$2*M1</f>
        <v>131072</v>
      </c>
      <c r="O2" s="27">
        <f>$F$2*M1</f>
        <v>34816000</v>
      </c>
      <c r="P2" s="70"/>
      <c r="Q2" s="26">
        <f>$E$2*P1</f>
        <v>262144</v>
      </c>
      <c r="R2" s="27">
        <f>$F$2*P1</f>
        <v>69632000</v>
      </c>
      <c r="S2" s="70"/>
      <c r="T2" s="26">
        <f>$E$2*S1</f>
        <v>524288</v>
      </c>
      <c r="U2" s="27">
        <f>$F$2*S1</f>
        <v>139264000</v>
      </c>
      <c r="X2" s="70"/>
      <c r="Y2" s="26">
        <f>$E$2*X1</f>
        <v>1048576</v>
      </c>
      <c r="Z2" s="27">
        <f>$F$2*X1</f>
        <v>278528000</v>
      </c>
    </row>
    <row r="3" spans="1:27" ht="15" hidden="1" customHeight="1" x14ac:dyDescent="0.25">
      <c r="A3" t="s">
        <v>5</v>
      </c>
      <c r="B3" t="s">
        <v>6</v>
      </c>
      <c r="C3" s="3" t="s">
        <v>7</v>
      </c>
      <c r="D3" s="2" t="s">
        <v>8</v>
      </c>
      <c r="E3" s="4" t="s">
        <v>9</v>
      </c>
      <c r="F3" t="s">
        <v>10</v>
      </c>
      <c r="G3" s="2" t="s">
        <v>11</v>
      </c>
      <c r="H3" s="4" t="s">
        <v>12</v>
      </c>
      <c r="I3" t="s">
        <v>13</v>
      </c>
      <c r="J3" s="2" t="s">
        <v>14</v>
      </c>
      <c r="K3" s="4" t="s">
        <v>15</v>
      </c>
      <c r="L3" t="s">
        <v>16</v>
      </c>
      <c r="M3" s="2" t="s">
        <v>17</v>
      </c>
      <c r="N3" s="4" t="s">
        <v>18</v>
      </c>
      <c r="O3" t="s">
        <v>19</v>
      </c>
      <c r="P3" s="2" t="s">
        <v>20</v>
      </c>
      <c r="Q3" s="4" t="s">
        <v>21</v>
      </c>
      <c r="R3" t="s">
        <v>22</v>
      </c>
      <c r="S3" s="2" t="s">
        <v>23</v>
      </c>
      <c r="T3" s="4" t="s">
        <v>24</v>
      </c>
      <c r="U3" t="s">
        <v>25</v>
      </c>
      <c r="X3" s="2" t="s">
        <v>23</v>
      </c>
      <c r="Y3" s="4" t="s">
        <v>24</v>
      </c>
      <c r="Z3" t="s">
        <v>25</v>
      </c>
    </row>
    <row r="4" spans="1:27" x14ac:dyDescent="0.25">
      <c r="A4" t="s">
        <v>26</v>
      </c>
      <c r="B4" t="s">
        <v>27</v>
      </c>
      <c r="C4" s="12">
        <v>0.05</v>
      </c>
      <c r="D4" s="2"/>
      <c r="E4" s="4">
        <f>E$2*$C4</f>
        <v>1638.4</v>
      </c>
      <c r="F4">
        <f>F$2*$C4</f>
        <v>435200</v>
      </c>
      <c r="G4" s="2"/>
      <c r="H4" s="4">
        <f>H$2*$C4</f>
        <v>3276.8</v>
      </c>
      <c r="I4">
        <f>I$2*$C4</f>
        <v>870400</v>
      </c>
      <c r="J4" s="2"/>
      <c r="K4" s="4">
        <f>K$2*$C4</f>
        <v>4915.2000000000007</v>
      </c>
      <c r="L4">
        <f>L$2*$C4</f>
        <v>1305600</v>
      </c>
      <c r="M4" s="2"/>
      <c r="N4" s="4">
        <f>N$2*$C4</f>
        <v>6553.6</v>
      </c>
      <c r="O4">
        <f>O$2*$C4</f>
        <v>1740800</v>
      </c>
      <c r="P4" s="2"/>
      <c r="Q4" s="4">
        <f>Q$2*$C4</f>
        <v>13107.2</v>
      </c>
      <c r="R4">
        <f>R$2*$C4</f>
        <v>3481600</v>
      </c>
      <c r="S4" s="2"/>
      <c r="T4" s="4">
        <f>T$2*$C4</f>
        <v>26214.400000000001</v>
      </c>
      <c r="U4">
        <f>U$2*$C4</f>
        <v>6963200</v>
      </c>
      <c r="X4" s="2"/>
      <c r="Y4" s="17">
        <f>Y$2*$C4</f>
        <v>52428.800000000003</v>
      </c>
      <c r="Z4" s="14">
        <f>Z$2*$C4</f>
        <v>13926400</v>
      </c>
    </row>
    <row r="5" spans="1:27" x14ac:dyDescent="0.25">
      <c r="B5" t="s">
        <v>28</v>
      </c>
      <c r="C5" s="12">
        <v>0.02</v>
      </c>
      <c r="D5" s="2"/>
      <c r="E5" s="4">
        <f t="shared" ref="E5:F20" si="0">E$2*$C5</f>
        <v>655.36</v>
      </c>
      <c r="F5">
        <f t="shared" si="0"/>
        <v>174080</v>
      </c>
      <c r="G5" s="2"/>
      <c r="H5" s="4">
        <f t="shared" ref="H5:I21" si="1">H$2*$C5</f>
        <v>1310.72</v>
      </c>
      <c r="I5">
        <f t="shared" si="1"/>
        <v>348160</v>
      </c>
      <c r="J5" s="2"/>
      <c r="K5" s="4">
        <f t="shared" ref="K5:L21" si="2">K$2*$C5</f>
        <v>1966.08</v>
      </c>
      <c r="L5">
        <f t="shared" si="2"/>
        <v>522240</v>
      </c>
      <c r="M5" s="2"/>
      <c r="N5" s="4">
        <f t="shared" ref="N5:U21" si="3">N$2*$C5</f>
        <v>2621.44</v>
      </c>
      <c r="O5">
        <f t="shared" si="3"/>
        <v>696320</v>
      </c>
      <c r="P5" s="2"/>
      <c r="Q5" s="4">
        <f t="shared" si="3"/>
        <v>5242.88</v>
      </c>
      <c r="R5">
        <f t="shared" si="3"/>
        <v>1392640</v>
      </c>
      <c r="S5" s="2"/>
      <c r="T5" s="4">
        <f t="shared" si="3"/>
        <v>10485.76</v>
      </c>
      <c r="U5">
        <f t="shared" si="3"/>
        <v>2785280</v>
      </c>
      <c r="X5" s="2"/>
      <c r="Y5" s="20">
        <f t="shared" ref="Y5:Z21" si="4">Y$2*$C5</f>
        <v>20971.52</v>
      </c>
      <c r="Z5" s="18">
        <f t="shared" si="4"/>
        <v>5570560</v>
      </c>
    </row>
    <row r="6" spans="1:27" x14ac:dyDescent="0.25">
      <c r="A6" t="s">
        <v>29</v>
      </c>
      <c r="B6" t="s">
        <v>30</v>
      </c>
      <c r="C6" s="12">
        <v>0.01</v>
      </c>
      <c r="D6" s="2"/>
      <c r="E6" s="4">
        <f t="shared" si="0"/>
        <v>327.68</v>
      </c>
      <c r="F6">
        <f t="shared" si="0"/>
        <v>87040</v>
      </c>
      <c r="G6" s="2"/>
      <c r="H6" s="4">
        <f t="shared" si="1"/>
        <v>655.36</v>
      </c>
      <c r="I6">
        <f t="shared" si="1"/>
        <v>174080</v>
      </c>
      <c r="J6" s="2"/>
      <c r="K6" s="4">
        <f t="shared" si="2"/>
        <v>983.04</v>
      </c>
      <c r="L6">
        <f t="shared" si="2"/>
        <v>261120</v>
      </c>
      <c r="M6" s="2"/>
      <c r="N6" s="4">
        <f t="shared" si="3"/>
        <v>1310.72</v>
      </c>
      <c r="O6">
        <f t="shared" si="3"/>
        <v>348160</v>
      </c>
      <c r="P6" s="2"/>
      <c r="Q6" s="4">
        <f t="shared" si="3"/>
        <v>2621.44</v>
      </c>
      <c r="R6">
        <f t="shared" si="3"/>
        <v>696320</v>
      </c>
      <c r="S6" s="2"/>
      <c r="T6" s="4">
        <f t="shared" si="3"/>
        <v>5242.88</v>
      </c>
      <c r="U6">
        <f t="shared" si="3"/>
        <v>1392640</v>
      </c>
      <c r="X6" s="2"/>
      <c r="Y6" s="17">
        <f t="shared" si="4"/>
        <v>10485.76</v>
      </c>
      <c r="Z6" s="14">
        <f t="shared" si="4"/>
        <v>2785280</v>
      </c>
    </row>
    <row r="7" spans="1:27" x14ac:dyDescent="0.25">
      <c r="A7" t="s">
        <v>31</v>
      </c>
      <c r="B7" t="s">
        <v>32</v>
      </c>
      <c r="C7" s="12">
        <v>0.02</v>
      </c>
      <c r="D7" s="2"/>
      <c r="E7" s="4">
        <f t="shared" si="0"/>
        <v>655.36</v>
      </c>
      <c r="F7">
        <f t="shared" si="0"/>
        <v>174080</v>
      </c>
      <c r="G7" s="2"/>
      <c r="H7" s="4">
        <f t="shared" si="1"/>
        <v>1310.72</v>
      </c>
      <c r="I7">
        <f t="shared" si="1"/>
        <v>348160</v>
      </c>
      <c r="J7" s="2"/>
      <c r="K7" s="4">
        <f t="shared" si="2"/>
        <v>1966.08</v>
      </c>
      <c r="L7">
        <f t="shared" si="2"/>
        <v>522240</v>
      </c>
      <c r="M7" s="2"/>
      <c r="N7" s="4">
        <f t="shared" si="3"/>
        <v>2621.44</v>
      </c>
      <c r="O7">
        <f t="shared" si="3"/>
        <v>696320</v>
      </c>
      <c r="P7" s="2"/>
      <c r="Q7" s="4">
        <f t="shared" si="3"/>
        <v>5242.88</v>
      </c>
      <c r="R7">
        <f t="shared" si="3"/>
        <v>1392640</v>
      </c>
      <c r="S7" s="2"/>
      <c r="T7" s="4">
        <f t="shared" si="3"/>
        <v>10485.76</v>
      </c>
      <c r="U7">
        <f t="shared" si="3"/>
        <v>2785280</v>
      </c>
      <c r="X7" s="2"/>
      <c r="Y7" s="20">
        <f t="shared" si="4"/>
        <v>20971.52</v>
      </c>
      <c r="Z7" s="18">
        <f t="shared" si="4"/>
        <v>5570560</v>
      </c>
    </row>
    <row r="8" spans="1:27" x14ac:dyDescent="0.25">
      <c r="B8" t="s">
        <v>33</v>
      </c>
      <c r="C8" s="34"/>
      <c r="D8" s="2"/>
      <c r="E8" s="30">
        <v>600</v>
      </c>
      <c r="F8" s="31">
        <v>153600</v>
      </c>
      <c r="G8" s="2"/>
      <c r="H8" s="30">
        <v>600</v>
      </c>
      <c r="I8" s="31">
        <v>153600</v>
      </c>
      <c r="J8" s="2"/>
      <c r="K8" s="30">
        <v>600</v>
      </c>
      <c r="L8" s="31">
        <v>153600</v>
      </c>
      <c r="M8" s="2"/>
      <c r="N8" s="30">
        <v>600</v>
      </c>
      <c r="O8" s="31">
        <v>153600</v>
      </c>
      <c r="P8" s="2"/>
      <c r="Q8" s="30">
        <v>600</v>
      </c>
      <c r="R8" s="31">
        <v>153600</v>
      </c>
      <c r="S8" s="2"/>
      <c r="T8" s="30">
        <v>600</v>
      </c>
      <c r="U8" s="31">
        <v>153600</v>
      </c>
      <c r="X8" s="2"/>
      <c r="Y8" s="37">
        <v>600</v>
      </c>
      <c r="Z8" s="38">
        <v>153600</v>
      </c>
      <c r="AA8" s="36" t="s">
        <v>34</v>
      </c>
    </row>
    <row r="9" spans="1:27" x14ac:dyDescent="0.25">
      <c r="A9" t="s">
        <v>35</v>
      </c>
      <c r="B9" t="s">
        <v>36</v>
      </c>
      <c r="C9" s="12">
        <v>0.01</v>
      </c>
      <c r="D9" s="2"/>
      <c r="E9" s="4">
        <f t="shared" si="0"/>
        <v>327.68</v>
      </c>
      <c r="F9">
        <f t="shared" si="0"/>
        <v>87040</v>
      </c>
      <c r="G9" s="2"/>
      <c r="H9" s="4">
        <f t="shared" si="1"/>
        <v>655.36</v>
      </c>
      <c r="I9">
        <f t="shared" si="1"/>
        <v>174080</v>
      </c>
      <c r="J9" s="2"/>
      <c r="K9" s="4">
        <f t="shared" si="2"/>
        <v>983.04</v>
      </c>
      <c r="L9">
        <f t="shared" si="2"/>
        <v>261120</v>
      </c>
      <c r="M9" s="2"/>
      <c r="N9" s="4">
        <f t="shared" si="3"/>
        <v>1310.72</v>
      </c>
      <c r="O9">
        <f t="shared" si="3"/>
        <v>348160</v>
      </c>
      <c r="P9" s="2"/>
      <c r="Q9" s="4">
        <f t="shared" si="3"/>
        <v>2621.44</v>
      </c>
      <c r="R9">
        <f t="shared" si="3"/>
        <v>696320</v>
      </c>
      <c r="S9" s="2"/>
      <c r="T9" s="4">
        <f t="shared" si="3"/>
        <v>5242.88</v>
      </c>
      <c r="U9">
        <f t="shared" si="3"/>
        <v>1392640</v>
      </c>
      <c r="X9" s="2"/>
      <c r="Y9" s="20">
        <f t="shared" si="4"/>
        <v>10485.76</v>
      </c>
      <c r="Z9" s="18">
        <f t="shared" si="4"/>
        <v>2785280</v>
      </c>
    </row>
    <row r="10" spans="1:27" x14ac:dyDescent="0.25">
      <c r="B10" t="s">
        <v>37</v>
      </c>
      <c r="C10" s="12">
        <v>0.01</v>
      </c>
      <c r="D10" s="2"/>
      <c r="E10" s="4">
        <f t="shared" si="0"/>
        <v>327.68</v>
      </c>
      <c r="F10">
        <f t="shared" si="0"/>
        <v>87040</v>
      </c>
      <c r="G10" s="2"/>
      <c r="H10" s="4">
        <f t="shared" si="1"/>
        <v>655.36</v>
      </c>
      <c r="I10">
        <f t="shared" si="1"/>
        <v>174080</v>
      </c>
      <c r="J10" s="2"/>
      <c r="K10" s="4">
        <f t="shared" si="2"/>
        <v>983.04</v>
      </c>
      <c r="L10">
        <f t="shared" si="2"/>
        <v>261120</v>
      </c>
      <c r="M10" s="2"/>
      <c r="N10" s="4">
        <f t="shared" si="3"/>
        <v>1310.72</v>
      </c>
      <c r="O10">
        <f t="shared" si="3"/>
        <v>348160</v>
      </c>
      <c r="P10" s="2"/>
      <c r="Q10" s="4">
        <f t="shared" si="3"/>
        <v>2621.44</v>
      </c>
      <c r="R10">
        <f t="shared" si="3"/>
        <v>696320</v>
      </c>
      <c r="S10" s="2"/>
      <c r="T10" s="4">
        <f t="shared" si="3"/>
        <v>5242.88</v>
      </c>
      <c r="U10">
        <f t="shared" si="3"/>
        <v>1392640</v>
      </c>
      <c r="X10" s="2"/>
      <c r="Y10" s="17">
        <f t="shared" si="4"/>
        <v>10485.76</v>
      </c>
      <c r="Z10" s="14">
        <f t="shared" si="4"/>
        <v>2785280</v>
      </c>
    </row>
    <row r="11" spans="1:27" x14ac:dyDescent="0.25">
      <c r="B11" t="s">
        <v>38</v>
      </c>
      <c r="C11" s="12">
        <v>0.01</v>
      </c>
      <c r="D11" s="2"/>
      <c r="E11" s="4">
        <f t="shared" si="0"/>
        <v>327.68</v>
      </c>
      <c r="F11">
        <f t="shared" si="0"/>
        <v>87040</v>
      </c>
      <c r="G11" s="2"/>
      <c r="H11" s="4">
        <f t="shared" si="1"/>
        <v>655.36</v>
      </c>
      <c r="I11">
        <f t="shared" si="1"/>
        <v>174080</v>
      </c>
      <c r="J11" s="2"/>
      <c r="K11" s="4">
        <f t="shared" si="2"/>
        <v>983.04</v>
      </c>
      <c r="L11">
        <f t="shared" si="2"/>
        <v>261120</v>
      </c>
      <c r="M11" s="2"/>
      <c r="N11" s="4">
        <f t="shared" si="3"/>
        <v>1310.72</v>
      </c>
      <c r="O11">
        <f t="shared" si="3"/>
        <v>348160</v>
      </c>
      <c r="P11" s="2"/>
      <c r="Q11" s="4">
        <f t="shared" si="3"/>
        <v>2621.44</v>
      </c>
      <c r="R11">
        <f t="shared" si="3"/>
        <v>696320</v>
      </c>
      <c r="S11" s="2"/>
      <c r="T11" s="4">
        <f t="shared" si="3"/>
        <v>5242.88</v>
      </c>
      <c r="U11">
        <f t="shared" si="3"/>
        <v>1392640</v>
      </c>
      <c r="X11" s="2"/>
      <c r="Y11" s="20">
        <f t="shared" si="4"/>
        <v>10485.76</v>
      </c>
      <c r="Z11" s="18">
        <f t="shared" si="4"/>
        <v>2785280</v>
      </c>
    </row>
    <row r="12" spans="1:27" x14ac:dyDescent="0.25">
      <c r="B12" t="s">
        <v>39</v>
      </c>
      <c r="C12" s="12">
        <v>0.01</v>
      </c>
      <c r="D12" s="2"/>
      <c r="E12" s="4">
        <f t="shared" si="0"/>
        <v>327.68</v>
      </c>
      <c r="F12">
        <f t="shared" si="0"/>
        <v>87040</v>
      </c>
      <c r="G12" s="2"/>
      <c r="H12" s="4">
        <f t="shared" si="1"/>
        <v>655.36</v>
      </c>
      <c r="I12">
        <f t="shared" si="1"/>
        <v>174080</v>
      </c>
      <c r="J12" s="2"/>
      <c r="K12" s="4">
        <f t="shared" si="2"/>
        <v>983.04</v>
      </c>
      <c r="L12">
        <f t="shared" si="2"/>
        <v>261120</v>
      </c>
      <c r="M12" s="2"/>
      <c r="N12" s="4">
        <f t="shared" si="3"/>
        <v>1310.72</v>
      </c>
      <c r="O12">
        <f t="shared" si="3"/>
        <v>348160</v>
      </c>
      <c r="P12" s="2"/>
      <c r="Q12" s="4">
        <f t="shared" si="3"/>
        <v>2621.44</v>
      </c>
      <c r="R12">
        <f t="shared" si="3"/>
        <v>696320</v>
      </c>
      <c r="S12" s="2"/>
      <c r="T12" s="4">
        <f t="shared" si="3"/>
        <v>5242.88</v>
      </c>
      <c r="U12">
        <f t="shared" si="3"/>
        <v>1392640</v>
      </c>
      <c r="X12" s="2"/>
      <c r="Y12" s="17">
        <f t="shared" si="4"/>
        <v>10485.76</v>
      </c>
      <c r="Z12" s="14">
        <f t="shared" si="4"/>
        <v>2785280</v>
      </c>
      <c r="AA12" t="s">
        <v>40</v>
      </c>
    </row>
    <row r="13" spans="1:27" x14ac:dyDescent="0.25">
      <c r="B13" t="s">
        <v>41</v>
      </c>
      <c r="C13" s="12">
        <v>0.01</v>
      </c>
      <c r="D13" s="2"/>
      <c r="E13" s="4">
        <f t="shared" si="0"/>
        <v>327.68</v>
      </c>
      <c r="F13">
        <f t="shared" si="0"/>
        <v>87040</v>
      </c>
      <c r="G13" s="2"/>
      <c r="H13" s="4">
        <f t="shared" si="1"/>
        <v>655.36</v>
      </c>
      <c r="I13">
        <f t="shared" si="1"/>
        <v>174080</v>
      </c>
      <c r="J13" s="2"/>
      <c r="K13" s="4">
        <f t="shared" si="2"/>
        <v>983.04</v>
      </c>
      <c r="L13">
        <f t="shared" si="2"/>
        <v>261120</v>
      </c>
      <c r="M13" s="2"/>
      <c r="N13" s="4">
        <f t="shared" si="3"/>
        <v>1310.72</v>
      </c>
      <c r="O13">
        <f t="shared" si="3"/>
        <v>348160</v>
      </c>
      <c r="P13" s="2"/>
      <c r="Q13" s="4">
        <f t="shared" si="3"/>
        <v>2621.44</v>
      </c>
      <c r="R13">
        <f t="shared" si="3"/>
        <v>696320</v>
      </c>
      <c r="S13" s="2"/>
      <c r="T13" s="4">
        <f t="shared" si="3"/>
        <v>5242.88</v>
      </c>
      <c r="U13">
        <f t="shared" si="3"/>
        <v>1392640</v>
      </c>
      <c r="X13" s="2"/>
      <c r="Y13" s="20">
        <f t="shared" si="4"/>
        <v>10485.76</v>
      </c>
      <c r="Z13" s="18">
        <f t="shared" si="4"/>
        <v>2785280</v>
      </c>
    </row>
    <row r="14" spans="1:27" x14ac:dyDescent="0.25">
      <c r="A14" t="s">
        <v>42</v>
      </c>
      <c r="B14" t="s">
        <v>43</v>
      </c>
      <c r="C14" s="12">
        <v>0.01</v>
      </c>
      <c r="D14" s="2"/>
      <c r="E14" s="4">
        <f t="shared" si="0"/>
        <v>327.68</v>
      </c>
      <c r="F14">
        <f t="shared" si="0"/>
        <v>87040</v>
      </c>
      <c r="G14" s="2"/>
      <c r="H14" s="4">
        <f t="shared" si="1"/>
        <v>655.36</v>
      </c>
      <c r="I14">
        <f t="shared" si="1"/>
        <v>174080</v>
      </c>
      <c r="J14" s="2"/>
      <c r="K14" s="4">
        <f t="shared" si="2"/>
        <v>983.04</v>
      </c>
      <c r="L14">
        <f t="shared" si="2"/>
        <v>261120</v>
      </c>
      <c r="M14" s="2"/>
      <c r="N14" s="4">
        <f t="shared" si="3"/>
        <v>1310.72</v>
      </c>
      <c r="O14">
        <f t="shared" si="3"/>
        <v>348160</v>
      </c>
      <c r="P14" s="2"/>
      <c r="Q14" s="4">
        <f t="shared" si="3"/>
        <v>2621.44</v>
      </c>
      <c r="R14">
        <f t="shared" si="3"/>
        <v>696320</v>
      </c>
      <c r="S14" s="2"/>
      <c r="T14" s="4">
        <f t="shared" si="3"/>
        <v>5242.88</v>
      </c>
      <c r="U14">
        <f t="shared" si="3"/>
        <v>1392640</v>
      </c>
      <c r="X14" s="2"/>
      <c r="Y14" s="17">
        <f t="shared" si="4"/>
        <v>10485.76</v>
      </c>
      <c r="Z14" s="14">
        <f t="shared" si="4"/>
        <v>2785280</v>
      </c>
    </row>
    <row r="15" spans="1:27" x14ac:dyDescent="0.25">
      <c r="B15" t="s">
        <v>44</v>
      </c>
      <c r="C15" s="12">
        <v>0.01</v>
      </c>
      <c r="D15" s="2"/>
      <c r="E15" s="4">
        <f t="shared" si="0"/>
        <v>327.68</v>
      </c>
      <c r="F15">
        <f t="shared" si="0"/>
        <v>87040</v>
      </c>
      <c r="G15" s="2"/>
      <c r="H15" s="4">
        <f t="shared" si="1"/>
        <v>655.36</v>
      </c>
      <c r="I15">
        <f t="shared" si="1"/>
        <v>174080</v>
      </c>
      <c r="J15" s="2"/>
      <c r="K15" s="4">
        <f t="shared" si="2"/>
        <v>983.04</v>
      </c>
      <c r="L15">
        <f t="shared" si="2"/>
        <v>261120</v>
      </c>
      <c r="M15" s="2"/>
      <c r="N15" s="4">
        <f t="shared" si="3"/>
        <v>1310.72</v>
      </c>
      <c r="O15">
        <f t="shared" si="3"/>
        <v>348160</v>
      </c>
      <c r="P15" s="2"/>
      <c r="Q15" s="4">
        <f t="shared" si="3"/>
        <v>2621.44</v>
      </c>
      <c r="R15">
        <f t="shared" si="3"/>
        <v>696320</v>
      </c>
      <c r="S15" s="2"/>
      <c r="T15" s="4">
        <f t="shared" si="3"/>
        <v>5242.88</v>
      </c>
      <c r="U15">
        <f t="shared" si="3"/>
        <v>1392640</v>
      </c>
      <c r="X15" s="2"/>
      <c r="Y15" s="20">
        <f t="shared" si="4"/>
        <v>10485.76</v>
      </c>
      <c r="Z15" s="18">
        <f t="shared" si="4"/>
        <v>2785280</v>
      </c>
    </row>
    <row r="16" spans="1:27" x14ac:dyDescent="0.25">
      <c r="B16" t="s">
        <v>45</v>
      </c>
      <c r="C16" s="12">
        <v>0.01</v>
      </c>
      <c r="D16" s="2"/>
      <c r="E16" s="4">
        <f t="shared" si="0"/>
        <v>327.68</v>
      </c>
      <c r="F16">
        <f t="shared" si="0"/>
        <v>87040</v>
      </c>
      <c r="G16" s="2"/>
      <c r="H16" s="4">
        <f t="shared" si="1"/>
        <v>655.36</v>
      </c>
      <c r="I16">
        <f t="shared" si="1"/>
        <v>174080</v>
      </c>
      <c r="J16" s="2"/>
      <c r="K16" s="4">
        <f t="shared" si="2"/>
        <v>983.04</v>
      </c>
      <c r="L16">
        <f t="shared" si="2"/>
        <v>261120</v>
      </c>
      <c r="M16" s="2"/>
      <c r="N16" s="4">
        <f t="shared" si="3"/>
        <v>1310.72</v>
      </c>
      <c r="O16">
        <f t="shared" si="3"/>
        <v>348160</v>
      </c>
      <c r="P16" s="2"/>
      <c r="Q16" s="4">
        <f t="shared" si="3"/>
        <v>2621.44</v>
      </c>
      <c r="R16">
        <f t="shared" si="3"/>
        <v>696320</v>
      </c>
      <c r="S16" s="2"/>
      <c r="T16" s="4">
        <f t="shared" si="3"/>
        <v>5242.88</v>
      </c>
      <c r="U16">
        <f t="shared" si="3"/>
        <v>1392640</v>
      </c>
      <c r="X16" s="2"/>
      <c r="Y16" s="17">
        <f t="shared" si="4"/>
        <v>10485.76</v>
      </c>
      <c r="Z16" s="14">
        <f t="shared" si="4"/>
        <v>2785280</v>
      </c>
    </row>
    <row r="17" spans="1:27" x14ac:dyDescent="0.25">
      <c r="A17" t="s">
        <v>46</v>
      </c>
      <c r="B17" t="s">
        <v>47</v>
      </c>
      <c r="C17" s="12">
        <v>0.05</v>
      </c>
      <c r="D17" s="2"/>
      <c r="E17" s="4">
        <f t="shared" si="0"/>
        <v>1638.4</v>
      </c>
      <c r="F17">
        <f t="shared" si="0"/>
        <v>435200</v>
      </c>
      <c r="G17" s="2"/>
      <c r="H17" s="4">
        <f t="shared" si="1"/>
        <v>3276.8</v>
      </c>
      <c r="I17">
        <f t="shared" si="1"/>
        <v>870400</v>
      </c>
      <c r="J17" s="2"/>
      <c r="K17" s="4">
        <f t="shared" si="2"/>
        <v>4915.2000000000007</v>
      </c>
      <c r="L17">
        <f t="shared" si="2"/>
        <v>1305600</v>
      </c>
      <c r="M17" s="2"/>
      <c r="N17" s="4">
        <f t="shared" si="3"/>
        <v>6553.6</v>
      </c>
      <c r="O17">
        <f t="shared" si="3"/>
        <v>1740800</v>
      </c>
      <c r="P17" s="2"/>
      <c r="Q17" s="4">
        <f t="shared" si="3"/>
        <v>13107.2</v>
      </c>
      <c r="R17">
        <f t="shared" si="3"/>
        <v>3481600</v>
      </c>
      <c r="S17" s="2"/>
      <c r="T17" s="4">
        <f t="shared" si="3"/>
        <v>26214.400000000001</v>
      </c>
      <c r="U17">
        <f t="shared" si="3"/>
        <v>6963200</v>
      </c>
      <c r="X17" s="2"/>
      <c r="Y17" s="20">
        <f t="shared" si="4"/>
        <v>52428.800000000003</v>
      </c>
      <c r="Z17" s="18">
        <f t="shared" si="4"/>
        <v>13926400</v>
      </c>
    </row>
    <row r="18" spans="1:27" x14ac:dyDescent="0.25">
      <c r="B18" t="s">
        <v>48</v>
      </c>
      <c r="C18" s="12">
        <v>0.01</v>
      </c>
      <c r="D18" s="2"/>
      <c r="E18" s="4">
        <f t="shared" si="0"/>
        <v>327.68</v>
      </c>
      <c r="F18">
        <f t="shared" si="0"/>
        <v>87040</v>
      </c>
      <c r="G18" s="2"/>
      <c r="H18" s="4">
        <f t="shared" si="1"/>
        <v>655.36</v>
      </c>
      <c r="I18">
        <f t="shared" si="1"/>
        <v>174080</v>
      </c>
      <c r="J18" s="2"/>
      <c r="K18" s="4">
        <f t="shared" si="2"/>
        <v>983.04</v>
      </c>
      <c r="L18">
        <f t="shared" si="2"/>
        <v>261120</v>
      </c>
      <c r="M18" s="2"/>
      <c r="N18" s="4">
        <f t="shared" si="3"/>
        <v>1310.72</v>
      </c>
      <c r="O18">
        <f t="shared" si="3"/>
        <v>348160</v>
      </c>
      <c r="P18" s="2"/>
      <c r="Q18" s="4">
        <f t="shared" si="3"/>
        <v>2621.44</v>
      </c>
      <c r="R18">
        <f t="shared" si="3"/>
        <v>696320</v>
      </c>
      <c r="S18" s="2"/>
      <c r="T18" s="4">
        <f t="shared" si="3"/>
        <v>5242.88</v>
      </c>
      <c r="U18">
        <f t="shared" si="3"/>
        <v>1392640</v>
      </c>
      <c r="X18" s="2"/>
      <c r="Y18" s="17">
        <f t="shared" si="4"/>
        <v>10485.76</v>
      </c>
      <c r="Z18" s="14">
        <f t="shared" si="4"/>
        <v>2785280</v>
      </c>
    </row>
    <row r="19" spans="1:27" x14ac:dyDescent="0.25">
      <c r="A19" t="s">
        <v>49</v>
      </c>
      <c r="B19" t="s">
        <v>50</v>
      </c>
      <c r="C19" s="12">
        <v>0.02</v>
      </c>
      <c r="D19" s="2"/>
      <c r="E19" s="4">
        <f t="shared" si="0"/>
        <v>655.36</v>
      </c>
      <c r="F19">
        <f t="shared" si="0"/>
        <v>174080</v>
      </c>
      <c r="G19" s="2"/>
      <c r="H19" s="4">
        <f t="shared" si="1"/>
        <v>1310.72</v>
      </c>
      <c r="I19">
        <f t="shared" si="1"/>
        <v>348160</v>
      </c>
      <c r="J19" s="2"/>
      <c r="K19" s="4">
        <f t="shared" si="2"/>
        <v>1966.08</v>
      </c>
      <c r="L19">
        <f t="shared" si="2"/>
        <v>522240</v>
      </c>
      <c r="M19" s="2"/>
      <c r="N19" s="4">
        <f t="shared" si="3"/>
        <v>2621.44</v>
      </c>
      <c r="O19">
        <f t="shared" si="3"/>
        <v>696320</v>
      </c>
      <c r="P19" s="2"/>
      <c r="Q19" s="4">
        <f t="shared" si="3"/>
        <v>5242.88</v>
      </c>
      <c r="R19">
        <f t="shared" si="3"/>
        <v>1392640</v>
      </c>
      <c r="S19" s="2"/>
      <c r="T19" s="4">
        <f t="shared" si="3"/>
        <v>10485.76</v>
      </c>
      <c r="U19">
        <f t="shared" si="3"/>
        <v>2785280</v>
      </c>
      <c r="X19" s="2"/>
      <c r="Y19" s="20">
        <f t="shared" si="4"/>
        <v>20971.52</v>
      </c>
      <c r="Z19" s="18">
        <f t="shared" si="4"/>
        <v>5570560</v>
      </c>
    </row>
    <row r="20" spans="1:27" x14ac:dyDescent="0.25">
      <c r="A20" t="s">
        <v>51</v>
      </c>
      <c r="B20" t="s">
        <v>52</v>
      </c>
      <c r="C20" s="12">
        <v>0.01</v>
      </c>
      <c r="D20" s="2"/>
      <c r="E20" s="4">
        <f t="shared" si="0"/>
        <v>327.68</v>
      </c>
      <c r="F20">
        <f t="shared" si="0"/>
        <v>87040</v>
      </c>
      <c r="G20" s="2"/>
      <c r="H20" s="4">
        <f t="shared" si="1"/>
        <v>655.36</v>
      </c>
      <c r="I20">
        <f t="shared" si="1"/>
        <v>174080</v>
      </c>
      <c r="J20" s="2"/>
      <c r="K20" s="4">
        <f t="shared" si="2"/>
        <v>983.04</v>
      </c>
      <c r="L20">
        <f t="shared" si="2"/>
        <v>261120</v>
      </c>
      <c r="M20" s="2"/>
      <c r="N20" s="4">
        <f t="shared" si="3"/>
        <v>1310.72</v>
      </c>
      <c r="O20">
        <f t="shared" si="3"/>
        <v>348160</v>
      </c>
      <c r="P20" s="2"/>
      <c r="Q20" s="4">
        <f t="shared" si="3"/>
        <v>2621.44</v>
      </c>
      <c r="R20">
        <f t="shared" si="3"/>
        <v>696320</v>
      </c>
      <c r="S20" s="2"/>
      <c r="T20" s="4">
        <f t="shared" si="3"/>
        <v>5242.88</v>
      </c>
      <c r="U20">
        <f t="shared" si="3"/>
        <v>1392640</v>
      </c>
      <c r="X20" s="2"/>
      <c r="Y20" s="17">
        <f t="shared" si="4"/>
        <v>10485.76</v>
      </c>
      <c r="Z20" s="14">
        <f t="shared" si="4"/>
        <v>2785280</v>
      </c>
    </row>
    <row r="21" spans="1:27" s="1" customFormat="1" ht="15.75" thickBot="1" x14ac:dyDescent="0.3">
      <c r="A21" s="9" t="s">
        <v>53</v>
      </c>
      <c r="B21" s="9" t="s">
        <v>54</v>
      </c>
      <c r="C21" s="13">
        <v>0.01</v>
      </c>
      <c r="D21" s="10"/>
      <c r="E21" s="11">
        <f>E$2*$C21</f>
        <v>327.68</v>
      </c>
      <c r="F21" s="9">
        <f t="shared" ref="F21" si="5">F$2*$C21</f>
        <v>87040</v>
      </c>
      <c r="G21" s="10"/>
      <c r="H21" s="11">
        <f t="shared" si="1"/>
        <v>655.36</v>
      </c>
      <c r="I21" s="9">
        <f t="shared" si="1"/>
        <v>174080</v>
      </c>
      <c r="J21" s="10"/>
      <c r="K21" s="11">
        <f t="shared" si="2"/>
        <v>983.04</v>
      </c>
      <c r="L21" s="9">
        <f t="shared" si="2"/>
        <v>261120</v>
      </c>
      <c r="M21" s="10"/>
      <c r="N21" s="11">
        <f t="shared" si="3"/>
        <v>1310.72</v>
      </c>
      <c r="O21" s="9">
        <f t="shared" si="3"/>
        <v>348160</v>
      </c>
      <c r="P21" s="10"/>
      <c r="Q21" s="11">
        <f t="shared" si="3"/>
        <v>2621.44</v>
      </c>
      <c r="R21" s="9">
        <f t="shared" si="3"/>
        <v>696320</v>
      </c>
      <c r="S21" s="10"/>
      <c r="T21" s="11">
        <f t="shared" si="3"/>
        <v>5242.88</v>
      </c>
      <c r="U21" s="9">
        <f t="shared" si="3"/>
        <v>1392640</v>
      </c>
      <c r="X21" s="10"/>
      <c r="Y21" s="39">
        <f t="shared" si="4"/>
        <v>10485.76</v>
      </c>
      <c r="Z21" s="40">
        <f t="shared" si="4"/>
        <v>2785280</v>
      </c>
    </row>
    <row r="22" spans="1:27" ht="15.75" thickTop="1" x14ac:dyDescent="0.25">
      <c r="A22" s="72" t="s">
        <v>55</v>
      </c>
      <c r="B22" s="72"/>
      <c r="C22" s="1"/>
      <c r="D22" s="6"/>
      <c r="E22" s="7">
        <f>SUM(E4:E21)</f>
        <v>9775.0400000000045</v>
      </c>
      <c r="F22" s="8">
        <f>SUM(F4:F21)</f>
        <v>2590720</v>
      </c>
      <c r="G22" s="6"/>
      <c r="H22" s="7">
        <f>SUM(H4:H21)</f>
        <v>18950.080000000005</v>
      </c>
      <c r="I22" s="8">
        <f>SUM(I4:I21)</f>
        <v>5027840</v>
      </c>
      <c r="J22" s="6"/>
      <c r="K22" s="7">
        <f>SUM(K4:K21)</f>
        <v>28125.12000000001</v>
      </c>
      <c r="L22" s="8">
        <f>SUM(L4:L21)</f>
        <v>7464960</v>
      </c>
      <c r="M22" s="6"/>
      <c r="N22" s="7">
        <f>SUM(N4:N21)</f>
        <v>37300.160000000011</v>
      </c>
      <c r="O22" s="8">
        <f>SUM(O4:O21)</f>
        <v>9902080</v>
      </c>
      <c r="P22" s="6"/>
      <c r="Q22" s="7">
        <f>SUM(Q4:Q21)</f>
        <v>74000.320000000022</v>
      </c>
      <c r="R22" s="8">
        <f>SUM(R4:R21)</f>
        <v>19650560</v>
      </c>
      <c r="S22" s="6"/>
      <c r="T22" s="7">
        <f>SUM(T4:T21)</f>
        <v>147400.64000000004</v>
      </c>
      <c r="U22" s="8">
        <f>SUM(U4:U21)</f>
        <v>39147520</v>
      </c>
      <c r="X22" s="6"/>
      <c r="Y22" s="7">
        <f>SUM(Y4:Y21)</f>
        <v>294201.28000000009</v>
      </c>
      <c r="Z22" s="8">
        <f>SUM(Z4:Z21)</f>
        <v>78141440</v>
      </c>
    </row>
    <row r="23" spans="1:27" x14ac:dyDescent="0.25">
      <c r="C23" s="5">
        <f>SUM(C4:C21)</f>
        <v>0.28000000000000008</v>
      </c>
      <c r="D23" s="2"/>
      <c r="E23" s="3">
        <f>SUM(E4:E21)/E2</f>
        <v>0.29831054687500014</v>
      </c>
      <c r="F23" s="3">
        <f>SUM(F4:F21)/F2</f>
        <v>0.29764705882352943</v>
      </c>
      <c r="G23" s="2"/>
      <c r="H23" s="3">
        <f>SUM(H4:H21)/H2</f>
        <v>0.28915527343750008</v>
      </c>
      <c r="I23" s="3">
        <f>SUM(I4:I21)/I2</f>
        <v>0.2888235294117647</v>
      </c>
      <c r="J23" s="2"/>
      <c r="K23" s="3">
        <f>SUM(K4:K21)/K2</f>
        <v>0.28610351562500008</v>
      </c>
      <c r="L23" s="3">
        <f>SUM(L4:L21)/L2</f>
        <v>0.28588235294117648</v>
      </c>
      <c r="M23" s="2"/>
      <c r="N23" s="3">
        <f>SUM(N4:N21)/N2</f>
        <v>0.28457763671875008</v>
      </c>
      <c r="O23" s="3">
        <f>SUM(O4:O21)/O2</f>
        <v>0.28441176470588236</v>
      </c>
      <c r="P23" s="2"/>
      <c r="Q23" s="3">
        <f>SUM(Q4:Q21)/Q2</f>
        <v>0.28228881835937508</v>
      </c>
      <c r="R23" s="3">
        <f>SUM(R4:R21)/R2</f>
        <v>0.2822058823529412</v>
      </c>
      <c r="S23" s="2"/>
      <c r="T23" s="3">
        <f>SUM(T4:T21)/T2</f>
        <v>0.28114440917968758</v>
      </c>
      <c r="U23" s="3">
        <f>SUM(U4:U21)/U2</f>
        <v>0.28110294117647061</v>
      </c>
      <c r="X23" s="2"/>
      <c r="Y23" s="3">
        <f>SUM(Y4:Y21)/Y2</f>
        <v>0.28057220458984383</v>
      </c>
      <c r="Z23" s="3">
        <f>SUM(Z4:Z21)/Z2</f>
        <v>0.28055147058823532</v>
      </c>
    </row>
    <row r="26" spans="1:27" x14ac:dyDescent="0.25">
      <c r="A26" s="73" t="s">
        <v>56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5"/>
    </row>
    <row r="27" spans="1:27" x14ac:dyDescent="0.25">
      <c r="A27" s="76" t="s">
        <v>0</v>
      </c>
      <c r="B27" s="76" t="s">
        <v>1</v>
      </c>
      <c r="C27" s="21" t="s">
        <v>2</v>
      </c>
      <c r="D27" s="22"/>
      <c r="E27" s="23">
        <v>32</v>
      </c>
      <c r="F27" s="24" t="s">
        <v>3</v>
      </c>
      <c r="G27" s="70">
        <v>2</v>
      </c>
      <c r="H27" s="23">
        <f>$E$1*G27</f>
        <v>64</v>
      </c>
      <c r="I27" s="24" t="s">
        <v>3</v>
      </c>
      <c r="J27" s="58">
        <v>3</v>
      </c>
      <c r="K27" s="23">
        <f>$E$1*J27</f>
        <v>96</v>
      </c>
      <c r="L27" s="24" t="s">
        <v>3</v>
      </c>
      <c r="M27" s="70">
        <v>4</v>
      </c>
      <c r="N27" s="23">
        <f>$E$1*M27</f>
        <v>128</v>
      </c>
      <c r="O27" s="24" t="s">
        <v>3</v>
      </c>
      <c r="P27" s="70">
        <v>8</v>
      </c>
      <c r="Q27" s="23">
        <f>$E$1*P27</f>
        <v>256</v>
      </c>
      <c r="R27" s="24" t="s">
        <v>3</v>
      </c>
      <c r="S27" s="70">
        <v>16</v>
      </c>
      <c r="T27" s="23">
        <f>$E$1*S27</f>
        <v>512</v>
      </c>
      <c r="U27" s="24" t="s">
        <v>3</v>
      </c>
      <c r="X27" s="70">
        <v>16</v>
      </c>
    </row>
    <row r="28" spans="1:27" x14ac:dyDescent="0.25">
      <c r="A28" s="77"/>
      <c r="B28" s="77"/>
      <c r="C28" s="25" t="s">
        <v>4</v>
      </c>
      <c r="D28" s="22"/>
      <c r="E28" s="26">
        <v>32768</v>
      </c>
      <c r="F28" s="27">
        <v>8704000</v>
      </c>
      <c r="G28" s="70"/>
      <c r="H28" s="26">
        <f>$E$2*G27</f>
        <v>65536</v>
      </c>
      <c r="I28" s="27">
        <f>$F$2*G27</f>
        <v>17408000</v>
      </c>
      <c r="J28" s="58"/>
      <c r="K28" s="26">
        <f>$E$2*J27</f>
        <v>98304</v>
      </c>
      <c r="L28" s="27">
        <f>$F$2*J27</f>
        <v>26112000</v>
      </c>
      <c r="M28" s="70"/>
      <c r="N28" s="26">
        <f>$E$2*M27</f>
        <v>131072</v>
      </c>
      <c r="O28" s="27">
        <f>$F$2*M27</f>
        <v>34816000</v>
      </c>
      <c r="P28" s="70"/>
      <c r="Q28" s="26">
        <f>$E$2*P27</f>
        <v>262144</v>
      </c>
      <c r="R28" s="27">
        <f>$F$2*P27</f>
        <v>69632000</v>
      </c>
      <c r="S28" s="70"/>
      <c r="T28" s="26">
        <f>$E$2*S27</f>
        <v>524288</v>
      </c>
      <c r="U28" s="27">
        <f>$F$2*S27</f>
        <v>139264000</v>
      </c>
      <c r="X28" s="70"/>
    </row>
    <row r="29" spans="1:27" x14ac:dyDescent="0.25">
      <c r="A29" s="14" t="s">
        <v>29</v>
      </c>
      <c r="B29" s="14" t="s">
        <v>30</v>
      </c>
      <c r="C29" s="15">
        <v>0.05</v>
      </c>
      <c r="D29" s="16"/>
      <c r="E29" s="17">
        <f t="shared" ref="E29:F30" si="6">E$2*$C29</f>
        <v>1638.4</v>
      </c>
      <c r="F29" s="14">
        <f t="shared" si="6"/>
        <v>435200</v>
      </c>
      <c r="G29" s="16"/>
      <c r="H29" s="17">
        <f t="shared" ref="H29:I30" si="7">H$2*$C29</f>
        <v>3276.8</v>
      </c>
      <c r="I29" s="14">
        <f t="shared" si="7"/>
        <v>870400</v>
      </c>
      <c r="J29" s="16"/>
      <c r="K29" s="17">
        <f t="shared" ref="K29:L30" si="8">K$2*$C29</f>
        <v>4915.2000000000007</v>
      </c>
      <c r="L29" s="14">
        <f t="shared" si="8"/>
        <v>1305600</v>
      </c>
      <c r="M29" s="16"/>
      <c r="N29" s="17">
        <f t="shared" ref="N29:U30" si="9">N$2*$C29</f>
        <v>6553.6</v>
      </c>
      <c r="O29" s="14">
        <f t="shared" si="9"/>
        <v>1740800</v>
      </c>
      <c r="P29" s="16"/>
      <c r="Q29" s="17">
        <f t="shared" si="9"/>
        <v>13107.2</v>
      </c>
      <c r="R29" s="14">
        <f t="shared" si="9"/>
        <v>3481600</v>
      </c>
      <c r="S29" s="16"/>
      <c r="T29" s="17">
        <f t="shared" si="9"/>
        <v>26214.400000000001</v>
      </c>
      <c r="U29" s="14">
        <f t="shared" si="9"/>
        <v>6963200</v>
      </c>
      <c r="X29" s="16"/>
    </row>
    <row r="30" spans="1:27" x14ac:dyDescent="0.25">
      <c r="A30" s="18" t="s">
        <v>31</v>
      </c>
      <c r="B30" s="18" t="s">
        <v>32</v>
      </c>
      <c r="C30" s="19">
        <v>0.05</v>
      </c>
      <c r="D30" s="16"/>
      <c r="E30" s="20">
        <f>E$2*$C30</f>
        <v>1638.4</v>
      </c>
      <c r="F30" s="18">
        <f t="shared" si="6"/>
        <v>435200</v>
      </c>
      <c r="G30" s="16"/>
      <c r="H30" s="20">
        <f t="shared" si="7"/>
        <v>3276.8</v>
      </c>
      <c r="I30" s="18">
        <f t="shared" si="7"/>
        <v>870400</v>
      </c>
      <c r="J30" s="16"/>
      <c r="K30" s="20">
        <f t="shared" si="8"/>
        <v>4915.2000000000007</v>
      </c>
      <c r="L30" s="18">
        <f t="shared" si="8"/>
        <v>1305600</v>
      </c>
      <c r="M30" s="16"/>
      <c r="N30" s="20">
        <f t="shared" si="9"/>
        <v>6553.6</v>
      </c>
      <c r="O30" s="18">
        <f t="shared" si="9"/>
        <v>1740800</v>
      </c>
      <c r="P30" s="16"/>
      <c r="Q30" s="20">
        <f t="shared" si="9"/>
        <v>13107.2</v>
      </c>
      <c r="R30" s="18">
        <f t="shared" si="9"/>
        <v>3481600</v>
      </c>
      <c r="S30" s="16"/>
      <c r="T30" s="20">
        <f t="shared" si="9"/>
        <v>26214.400000000001</v>
      </c>
      <c r="U30" s="18">
        <f t="shared" si="9"/>
        <v>6963200</v>
      </c>
      <c r="X30" s="16"/>
    </row>
    <row r="31" spans="1:27" ht="15.75" thickBot="1" x14ac:dyDescent="0.3">
      <c r="A31" s="28"/>
      <c r="B31" s="28" t="s">
        <v>33</v>
      </c>
      <c r="C31" s="35"/>
      <c r="D31" s="29"/>
      <c r="E31" s="32">
        <v>600</v>
      </c>
      <c r="F31" s="33">
        <v>153600</v>
      </c>
      <c r="G31" s="29"/>
      <c r="H31" s="32">
        <v>600</v>
      </c>
      <c r="I31" s="33">
        <v>153600</v>
      </c>
      <c r="J31" s="29"/>
      <c r="K31" s="32">
        <v>600</v>
      </c>
      <c r="L31" s="33">
        <v>153600</v>
      </c>
      <c r="M31" s="29"/>
      <c r="N31" s="32">
        <v>600</v>
      </c>
      <c r="O31" s="33">
        <v>153600</v>
      </c>
      <c r="P31" s="29"/>
      <c r="Q31" s="32">
        <v>600</v>
      </c>
      <c r="R31" s="33">
        <v>153600</v>
      </c>
      <c r="S31" s="29"/>
      <c r="T31" s="32">
        <v>600</v>
      </c>
      <c r="U31" s="33">
        <v>153600</v>
      </c>
      <c r="X31" s="29"/>
      <c r="AA31" s="36" t="s">
        <v>34</v>
      </c>
    </row>
    <row r="32" spans="1:27" ht="15.75" thickTop="1" x14ac:dyDescent="0.25">
      <c r="A32" s="71" t="s">
        <v>55</v>
      </c>
      <c r="B32" s="71"/>
      <c r="C32" s="1"/>
      <c r="D32" s="6"/>
      <c r="E32" s="7">
        <f>SUM(E29:E31)</f>
        <v>3876.8</v>
      </c>
      <c r="F32" s="7">
        <f>SUM(F29:F31)</f>
        <v>1024000</v>
      </c>
      <c r="G32" s="6"/>
      <c r="H32" s="7">
        <f>SUM(H29:H31)</f>
        <v>7153.6</v>
      </c>
      <c r="I32" s="7">
        <f>SUM(I29:I31)</f>
        <v>1894400</v>
      </c>
      <c r="J32" s="6"/>
      <c r="K32" s="7">
        <f>SUM(K29:K31)</f>
        <v>10430.400000000001</v>
      </c>
      <c r="L32" s="7">
        <f>SUM(L29:L31)</f>
        <v>2764800</v>
      </c>
      <c r="M32" s="6"/>
      <c r="N32" s="7">
        <f>SUM(N29:N31)</f>
        <v>13707.2</v>
      </c>
      <c r="O32" s="7">
        <f>SUM(O29:O31)</f>
        <v>3635200</v>
      </c>
      <c r="P32" s="6"/>
      <c r="Q32" s="7">
        <f>SUM(Q29:Q31)</f>
        <v>26814.400000000001</v>
      </c>
      <c r="R32" s="7">
        <f>SUM(R29:R31)</f>
        <v>7116800</v>
      </c>
      <c r="S32" s="6"/>
      <c r="T32" s="7">
        <f>SUM(T29:T31)</f>
        <v>53028.800000000003</v>
      </c>
      <c r="U32" s="7">
        <f>SUM(U29:U31)</f>
        <v>14080000</v>
      </c>
      <c r="X32" s="6"/>
    </row>
    <row r="33" spans="3:24" x14ac:dyDescent="0.25">
      <c r="C33" s="5">
        <f>SUM(C29:C31)</f>
        <v>0.1</v>
      </c>
      <c r="D33" s="2"/>
      <c r="E33" s="3">
        <f>SUM(E29:E31)/E28</f>
        <v>0.11831054687500001</v>
      </c>
      <c r="F33" s="3">
        <f>SUM(F29:F31)/F28</f>
        <v>0.11764705882352941</v>
      </c>
      <c r="G33" s="2"/>
      <c r="H33" s="3">
        <f>SUM(H29:H31)/H28</f>
        <v>0.10915527343750001</v>
      </c>
      <c r="I33" s="3">
        <f>SUM(I29:I31)/I28</f>
        <v>0.10882352941176471</v>
      </c>
      <c r="J33" s="2"/>
      <c r="K33" s="3">
        <f>SUM(K29:K31)/K28</f>
        <v>0.10610351562500002</v>
      </c>
      <c r="L33" s="3">
        <f>SUM(L29:L31)/L28</f>
        <v>0.10588235294117647</v>
      </c>
      <c r="M33" s="2"/>
      <c r="N33" s="3">
        <f>SUM(N29:N31)/N28</f>
        <v>0.10457763671875001</v>
      </c>
      <c r="O33" s="3">
        <f>SUM(O29:O31)/O28</f>
        <v>0.10441176470588236</v>
      </c>
      <c r="P33" s="2"/>
      <c r="Q33" s="3">
        <f>SUM(Q29:Q31)/Q28</f>
        <v>0.10228881835937501</v>
      </c>
      <c r="R33" s="3">
        <f>SUM(R29:R31)/R28</f>
        <v>0.10220588235294117</v>
      </c>
      <c r="S33" s="2"/>
      <c r="T33" s="3">
        <f>SUM(T29:T31)/T28</f>
        <v>0.10114440917968751</v>
      </c>
      <c r="U33" s="3">
        <f>SUM(U29:U31)/U28</f>
        <v>0.10110294117647059</v>
      </c>
      <c r="X33" s="2"/>
    </row>
  </sheetData>
  <mergeCells count="17">
    <mergeCell ref="X1:X2"/>
    <mergeCell ref="A22:B22"/>
    <mergeCell ref="A26:U26"/>
    <mergeCell ref="A27:A28"/>
    <mergeCell ref="B27:B28"/>
    <mergeCell ref="G27:G28"/>
    <mergeCell ref="M27:M28"/>
    <mergeCell ref="P27:P28"/>
    <mergeCell ref="S27:S28"/>
    <mergeCell ref="X27:X28"/>
    <mergeCell ref="A1:A2"/>
    <mergeCell ref="B1:B2"/>
    <mergeCell ref="G1:G2"/>
    <mergeCell ref="M1:M2"/>
    <mergeCell ref="P1:P2"/>
    <mergeCell ref="S1:S2"/>
    <mergeCell ref="A32:B32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54033027C4D747A0DEE4497C0F15C0" ma:contentTypeVersion="0" ma:contentTypeDescription="Create a new document." ma:contentTypeScope="" ma:versionID="d3e7c7bbafa71ff9bfb41423b44639d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D02EF6-DC1A-46E7-9FDF-DA671D394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CD54F8D-A5AE-4880-B4EE-91AE377174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5E5F02-F81C-4794-A34B-6539A00C28D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BBB_Mem_Standards_May2021</vt:lpstr>
      <vt:lpstr>Cheat Sheet</vt:lpstr>
      <vt:lpstr>previous_mem_standards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Go</dc:creator>
  <cp:keywords/>
  <cp:lastModifiedBy>Gerald Go</cp:lastModifiedBy>
  <dcterms:created xsi:type="dcterms:W3CDTF">2015-05-08T17:17:20Z</dcterms:created>
  <dcterms:modified xsi:type="dcterms:W3CDTF">2021-05-27T22:09:16Z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0x0101000354033027C4D747A0DEE4497C0F15C0</vt:lpwstr>
  </property>
</Properties>
</file>