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4e11ade123241e18/Dokumenty/Studia/semestr6/Bazy danych/projekt/"/>
    </mc:Choice>
  </mc:AlternateContent>
  <xr:revisionPtr revIDLastSave="298" documentId="8_{8CA045E8-E3E7-483E-A8C8-8CF5162D7C48}" xr6:coauthVersionLast="47" xr6:coauthVersionMax="47" xr10:uidLastSave="{E5C2219D-452A-473A-8B4B-BB79D5E1BDCF}"/>
  <bookViews>
    <workbookView xWindow="-110" yWindow="-110" windowWidth="19420" windowHeight="10300" xr2:uid="{71011B89-52BF-4F10-A8D7-10F7B7092A5E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" i="1" l="1"/>
  <c r="F9" i="1"/>
  <c r="F8" i="1"/>
  <c r="F7" i="1"/>
  <c r="F6" i="1"/>
  <c r="F5" i="1"/>
  <c r="F4" i="1"/>
  <c r="E10" i="1"/>
  <c r="E9" i="1"/>
  <c r="E8" i="1"/>
  <c r="E7" i="1"/>
  <c r="E6" i="1"/>
  <c r="E5" i="1"/>
  <c r="E4" i="1"/>
  <c r="D10" i="1"/>
  <c r="D9" i="1"/>
  <c r="D8" i="1"/>
  <c r="D7" i="1"/>
  <c r="D6" i="1"/>
  <c r="D4" i="1"/>
  <c r="D5" i="1"/>
  <c r="G9" i="1" l="1"/>
  <c r="G6" i="1"/>
  <c r="G4" i="1"/>
  <c r="G10" i="1"/>
  <c r="G8" i="1"/>
  <c r="G7" i="1"/>
  <c r="G5" i="1"/>
  <c r="H4" i="1" l="1"/>
  <c r="B24" i="1" s="1"/>
</calcChain>
</file>

<file path=xl/sharedStrings.xml><?xml version="1.0" encoding="utf-8"?>
<sst xmlns="http://schemas.openxmlformats.org/spreadsheetml/2006/main" count="25" uniqueCount="25">
  <si>
    <t>Wycieczka</t>
  </si>
  <si>
    <t>Escape Room</t>
  </si>
  <si>
    <t>Dni</t>
  </si>
  <si>
    <t>wyżywienie/dzień</t>
  </si>
  <si>
    <t>SPA</t>
  </si>
  <si>
    <t>Głębia</t>
  </si>
  <si>
    <t>Pustynia</t>
  </si>
  <si>
    <t>Survival</t>
  </si>
  <si>
    <t>Jaskinie</t>
  </si>
  <si>
    <t>Śnieg</t>
  </si>
  <si>
    <t>Odległość (parseki)</t>
  </si>
  <si>
    <t>Dojazd</t>
  </si>
  <si>
    <t>Zysk</t>
  </si>
  <si>
    <t>Średni zysk</t>
  </si>
  <si>
    <t>cena paliwa na jeden parsek:</t>
  </si>
  <si>
    <t>Cena all (klient)</t>
  </si>
  <si>
    <t>pilot</t>
  </si>
  <si>
    <t>przewodnik</t>
  </si>
  <si>
    <t>Przewidywane zyski firmy (okres 2 letni)</t>
  </si>
  <si>
    <t>ZYSK</t>
  </si>
  <si>
    <t>cały koszt działalności</t>
  </si>
  <si>
    <t>PENSJE (miesięczne, bez bonusu)</t>
  </si>
  <si>
    <t>liczba płatności</t>
  </si>
  <si>
    <t>LOTY (przewidywana liczba płatności)</t>
  </si>
  <si>
    <t>mnożnik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</si>
</sst>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charset val="238"/>
      <scheme val="minor"/>
    </font>
    <font>
      <b/>
      <sz val="11"/>
      <color theme="0"/>
      <name val="Aptos Narrow"/>
      <family val="2"/>
      <charset val="238"/>
      <scheme val="minor"/>
    </font>
    <font>
      <sz val="11"/>
      <color theme="0"/>
      <name val="Aptos Narrow"/>
      <family val="2"/>
      <charset val="238"/>
      <scheme val="minor"/>
    </font>
    <font>
      <b/>
      <sz val="11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/>
    <xf numFmtId="0" fontId="0" fillId="3" borderId="1" xfId="0" applyFill="1" applyBorder="1"/>
    <xf numFmtId="0" fontId="0" fillId="0" borderId="1" xfId="0" applyBorder="1"/>
    <xf numFmtId="0" fontId="0" fillId="5" borderId="1" xfId="0" applyFill="1" applyBorder="1"/>
    <xf numFmtId="0" fontId="2" fillId="6" borderId="1" xfId="0" applyFont="1" applyFill="1" applyBorder="1"/>
    <xf numFmtId="0" fontId="0" fillId="7" borderId="1" xfId="0" applyFill="1" applyBorder="1"/>
    <xf numFmtId="0" fontId="2" fillId="6" borderId="2" xfId="0" applyFont="1" applyFill="1" applyBorder="1"/>
    <xf numFmtId="0" fontId="0" fillId="7" borderId="3" xfId="0" applyFill="1" applyBorder="1"/>
    <xf numFmtId="0" fontId="2" fillId="6" borderId="4" xfId="0" applyFont="1" applyFill="1" applyBorder="1"/>
    <xf numFmtId="0" fontId="2" fillId="6" borderId="3" xfId="0" applyFont="1" applyFill="1" applyBorder="1"/>
    <xf numFmtId="0" fontId="0" fillId="4" borderId="1" xfId="0" applyFill="1" applyBorder="1" applyAlignment="1">
      <alignment horizontal="center" vertical="center"/>
    </xf>
    <xf numFmtId="0" fontId="3" fillId="0" borderId="0" xfId="0" applyFont="1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colors>
    <mruColors>
      <color rgb="FF1E779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5CA1C-9842-4763-9DA4-DEB0FD49DC26}">
  <dimension ref="A1:M24"/>
  <sheetViews>
    <sheetView tabSelected="1" zoomScale="80" zoomScaleNormal="80" workbookViewId="0">
      <selection activeCell="B22" sqref="B22"/>
    </sheetView>
  </sheetViews>
  <sheetFormatPr defaultRowHeight="14.5" x14ac:dyDescent="0.35"/>
  <cols>
    <col min="1" max="1" width="18.54296875" customWidth="1"/>
    <col min="2" max="2" width="17.08984375" bestFit="1" customWidth="1"/>
    <col min="3" max="3" width="14.7265625" customWidth="1"/>
    <col min="4" max="4" width="18.90625" customWidth="1"/>
    <col min="5" max="5" width="7.26953125" customWidth="1"/>
    <col min="6" max="6" width="17.6328125" customWidth="1"/>
    <col min="8" max="8" width="10.26953125" bestFit="1" customWidth="1"/>
    <col min="9" max="9" width="12.54296875" bestFit="1" customWidth="1"/>
  </cols>
  <sheetData>
    <row r="1" spans="1:13" x14ac:dyDescent="0.35">
      <c r="A1" s="7" t="s">
        <v>14</v>
      </c>
      <c r="B1" s="9"/>
      <c r="C1" s="10"/>
      <c r="D1" s="8">
        <v>200</v>
      </c>
    </row>
    <row r="3" spans="1:13" x14ac:dyDescent="0.35">
      <c r="A3" s="1" t="s">
        <v>0</v>
      </c>
      <c r="B3" s="1" t="s">
        <v>10</v>
      </c>
      <c r="C3" s="1" t="s">
        <v>2</v>
      </c>
      <c r="D3" s="1" t="s">
        <v>3</v>
      </c>
      <c r="E3" s="1" t="s">
        <v>11</v>
      </c>
      <c r="F3" s="1" t="s">
        <v>15</v>
      </c>
      <c r="G3" s="1" t="s">
        <v>12</v>
      </c>
      <c r="H3" s="1" t="s">
        <v>13</v>
      </c>
      <c r="L3" s="5" t="s">
        <v>24</v>
      </c>
      <c r="M3" s="3">
        <v>3</v>
      </c>
    </row>
    <row r="4" spans="1:13" x14ac:dyDescent="0.35">
      <c r="A4" s="2" t="s">
        <v>1</v>
      </c>
      <c r="B4" s="2">
        <v>15</v>
      </c>
      <c r="C4" s="2">
        <v>3</v>
      </c>
      <c r="D4" s="2">
        <f>-500*$M$3</f>
        <v>-1500</v>
      </c>
      <c r="E4" s="2">
        <f>-$D$1*B4*$M$3</f>
        <v>-9000</v>
      </c>
      <c r="F4" s="2">
        <f>9000*$M$3</f>
        <v>27000</v>
      </c>
      <c r="G4" s="2">
        <f>D4*C4+E4+F4</f>
        <v>13500</v>
      </c>
      <c r="H4" s="11">
        <f>AVERAGE(G4:G10)</f>
        <v>10092.857142857143</v>
      </c>
    </row>
    <row r="5" spans="1:13" x14ac:dyDescent="0.35">
      <c r="A5" s="3" t="s">
        <v>4</v>
      </c>
      <c r="B5" s="3">
        <v>9</v>
      </c>
      <c r="C5" s="3">
        <v>10</v>
      </c>
      <c r="D5" s="3">
        <f>-700*$M$3</f>
        <v>-2100</v>
      </c>
      <c r="E5" s="4">
        <f>-$D$1*B5*$M$3</f>
        <v>-5400</v>
      </c>
      <c r="F5" s="3">
        <f>12000*$M$3</f>
        <v>36000</v>
      </c>
      <c r="G5" s="4">
        <f>D5*C5+E5+F5</f>
        <v>9600</v>
      </c>
      <c r="H5" s="11"/>
    </row>
    <row r="6" spans="1:13" x14ac:dyDescent="0.35">
      <c r="A6" s="2" t="s">
        <v>5</v>
      </c>
      <c r="B6" s="2">
        <v>11</v>
      </c>
      <c r="C6" s="2">
        <v>4</v>
      </c>
      <c r="D6" s="2">
        <f>-450*$M$3</f>
        <v>-1350</v>
      </c>
      <c r="E6" s="2">
        <f>-$D$1*B6*$M$3</f>
        <v>-6600</v>
      </c>
      <c r="F6" s="2">
        <f>8000*$M$3</f>
        <v>24000</v>
      </c>
      <c r="G6" s="2">
        <f t="shared" ref="G6:G10" si="0">D6*C6+E6+F6</f>
        <v>12000</v>
      </c>
      <c r="H6" s="11"/>
    </row>
    <row r="7" spans="1:13" x14ac:dyDescent="0.35">
      <c r="A7" s="3" t="s">
        <v>6</v>
      </c>
      <c r="B7" s="3">
        <v>6</v>
      </c>
      <c r="C7" s="3">
        <v>7</v>
      </c>
      <c r="D7" s="3">
        <f>-400*$M$3</f>
        <v>-1200</v>
      </c>
      <c r="E7" s="4">
        <f>-$D$1*B7*$M$3</f>
        <v>-3600</v>
      </c>
      <c r="F7" s="3">
        <f>7000*$M$3</f>
        <v>21000</v>
      </c>
      <c r="G7" s="4">
        <f t="shared" si="0"/>
        <v>9000</v>
      </c>
      <c r="H7" s="11"/>
    </row>
    <row r="8" spans="1:13" x14ac:dyDescent="0.35">
      <c r="A8" s="2" t="s">
        <v>7</v>
      </c>
      <c r="B8" s="2">
        <v>7</v>
      </c>
      <c r="C8" s="2">
        <v>9</v>
      </c>
      <c r="D8" s="2">
        <f>-500*$M$3</f>
        <v>-1500</v>
      </c>
      <c r="E8" s="2">
        <f>-$D$1*B8*$M$3</f>
        <v>-4200</v>
      </c>
      <c r="F8" s="2">
        <f>9000*$M$3</f>
        <v>27000</v>
      </c>
      <c r="G8" s="2">
        <f t="shared" si="0"/>
        <v>9300</v>
      </c>
      <c r="H8" s="11"/>
    </row>
    <row r="9" spans="1:13" x14ac:dyDescent="0.35">
      <c r="A9" s="3" t="s">
        <v>8</v>
      </c>
      <c r="B9" s="3">
        <v>5</v>
      </c>
      <c r="C9" s="3">
        <v>3</v>
      </c>
      <c r="D9" s="3">
        <f>-450*$M$3</f>
        <v>-1350</v>
      </c>
      <c r="E9" s="4">
        <f>-$D$1*B9*$M$3</f>
        <v>-3000</v>
      </c>
      <c r="F9" s="3">
        <f>5000*$M$3</f>
        <v>15000</v>
      </c>
      <c r="G9" s="4">
        <f>D9*C9+E9+F9</f>
        <v>7950</v>
      </c>
      <c r="H9" s="11"/>
    </row>
    <row r="10" spans="1:13" x14ac:dyDescent="0.35">
      <c r="A10" s="2" t="s">
        <v>9</v>
      </c>
      <c r="B10" s="2">
        <v>10</v>
      </c>
      <c r="C10" s="2">
        <v>7</v>
      </c>
      <c r="D10" s="2">
        <f>-700*$M$3</f>
        <v>-2100</v>
      </c>
      <c r="E10" s="2">
        <f>-$D$1*B10*$M$3</f>
        <v>-6000</v>
      </c>
      <c r="F10" s="2">
        <f>10000*$M$3</f>
        <v>30000</v>
      </c>
      <c r="G10" s="2">
        <f t="shared" si="0"/>
        <v>9300</v>
      </c>
      <c r="H10" s="11"/>
    </row>
    <row r="14" spans="1:13" x14ac:dyDescent="0.35">
      <c r="A14" s="12" t="s">
        <v>18</v>
      </c>
      <c r="B14" s="12"/>
      <c r="C14" s="12"/>
      <c r="D14" s="12"/>
    </row>
    <row r="16" spans="1:13" x14ac:dyDescent="0.35">
      <c r="A16" t="s">
        <v>21</v>
      </c>
    </row>
    <row r="17" spans="1:2" x14ac:dyDescent="0.35">
      <c r="A17" s="5" t="s">
        <v>16</v>
      </c>
      <c r="B17" s="6">
        <v>-9000</v>
      </c>
    </row>
    <row r="18" spans="1:2" x14ac:dyDescent="0.35">
      <c r="A18" s="5" t="s">
        <v>17</v>
      </c>
      <c r="B18" s="6">
        <v>-6000</v>
      </c>
    </row>
    <row r="20" spans="1:2" x14ac:dyDescent="0.35">
      <c r="A20" t="s">
        <v>23</v>
      </c>
    </row>
    <row r="21" spans="1:2" x14ac:dyDescent="0.35">
      <c r="A21" s="5" t="s">
        <v>22</v>
      </c>
      <c r="B21" s="3">
        <v>236</v>
      </c>
    </row>
    <row r="23" spans="1:2" x14ac:dyDescent="0.35">
      <c r="A23" t="s">
        <v>19</v>
      </c>
    </row>
    <row r="24" spans="1:2" x14ac:dyDescent="0.35">
      <c r="A24" s="5" t="s">
        <v>20</v>
      </c>
      <c r="B24" s="3">
        <f>3*2*12*(B17+B18)+B21*H4</f>
        <v>1301914.2857142859</v>
      </c>
    </row>
  </sheetData>
  <mergeCells count="2">
    <mergeCell ref="H4:H10"/>
    <mergeCell ref="A14:D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Magdalena Ryś (276004)</dc:creator>
  <cp:lastModifiedBy>Jagoda Płócienniczak</cp:lastModifiedBy>
  <dcterms:created xsi:type="dcterms:W3CDTF">2025-06-05T11:24:05Z</dcterms:created>
  <dcterms:modified xsi:type="dcterms:W3CDTF">2025-06-12T17:38:29Z</dcterms:modified>
</cp:coreProperties>
</file>