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NIVERSIDAD\JAVERIANA\INGENIERIA DE SOFTWARE\Proyecto\Entrega SPMP\Anexos\"/>
    </mc:Choice>
  </mc:AlternateContent>
  <bookViews>
    <workbookView xWindow="0" yWindow="0" windowWidth="7296" windowHeight="4044" xr2:uid="{00000000-000D-0000-FFFF-FFFF00000000}"/>
  </bookViews>
  <sheets>
    <sheet name="SPMP" sheetId="1" r:id="rId1"/>
  </sheet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1" l="1"/>
  <c r="F85" i="1"/>
  <c r="G85" i="1"/>
  <c r="H85" i="1"/>
  <c r="I85" i="1"/>
  <c r="E85" i="1"/>
  <c r="F5" i="1"/>
  <c r="E5" i="1"/>
  <c r="G5" i="1"/>
  <c r="H5" i="1"/>
  <c r="I5" i="1"/>
  <c r="J5" i="1"/>
  <c r="J6" i="1"/>
  <c r="J7" i="1"/>
  <c r="J8" i="1"/>
  <c r="J9" i="1"/>
  <c r="J10" i="1"/>
  <c r="I11" i="1"/>
  <c r="H11" i="1"/>
  <c r="G11" i="1"/>
  <c r="F11" i="1"/>
  <c r="E11" i="1"/>
  <c r="J11" i="1"/>
  <c r="J12" i="1"/>
  <c r="J13" i="1"/>
  <c r="J14" i="1"/>
  <c r="J15" i="1"/>
  <c r="J16" i="1"/>
  <c r="J17" i="1"/>
  <c r="J18" i="1"/>
  <c r="J19" i="1"/>
  <c r="J20" i="1"/>
  <c r="I21" i="1"/>
  <c r="H21" i="1"/>
  <c r="G21" i="1"/>
  <c r="F21" i="1"/>
  <c r="E21" i="1"/>
  <c r="J21" i="1"/>
  <c r="J22" i="1"/>
  <c r="J23" i="1"/>
  <c r="J24" i="1"/>
  <c r="J25" i="1"/>
  <c r="J26" i="1"/>
  <c r="J27" i="1"/>
  <c r="J28" i="1"/>
  <c r="J29" i="1"/>
  <c r="J30" i="1"/>
  <c r="J31" i="1"/>
  <c r="J32" i="1"/>
  <c r="I33" i="1"/>
  <c r="H33" i="1"/>
  <c r="G33" i="1"/>
  <c r="F33" i="1"/>
  <c r="E33" i="1"/>
  <c r="J33" i="1"/>
  <c r="J34" i="1"/>
  <c r="J35" i="1"/>
  <c r="J36" i="1"/>
  <c r="J37" i="1"/>
  <c r="I38" i="1"/>
  <c r="H38" i="1"/>
  <c r="G38" i="1"/>
  <c r="F38" i="1"/>
  <c r="E38" i="1"/>
  <c r="J38" i="1"/>
  <c r="J39" i="1"/>
  <c r="I40" i="1"/>
  <c r="H40" i="1"/>
  <c r="G40" i="1"/>
  <c r="F40" i="1"/>
  <c r="E40" i="1"/>
  <c r="J40" i="1"/>
  <c r="J41" i="1"/>
  <c r="J42" i="1"/>
  <c r="J43" i="1"/>
  <c r="J44" i="1"/>
  <c r="I45" i="1"/>
  <c r="H45" i="1"/>
  <c r="G45" i="1"/>
  <c r="F45" i="1"/>
  <c r="E45" i="1"/>
  <c r="J45" i="1"/>
  <c r="J46" i="1"/>
  <c r="J47" i="1"/>
  <c r="J48" i="1"/>
  <c r="J49" i="1"/>
  <c r="J50" i="1"/>
  <c r="J51" i="1"/>
  <c r="J52" i="1"/>
  <c r="I53" i="1"/>
  <c r="H53" i="1"/>
  <c r="G53" i="1"/>
  <c r="F53" i="1"/>
  <c r="E53" i="1"/>
  <c r="J53" i="1"/>
  <c r="J54" i="1"/>
  <c r="J55" i="1"/>
  <c r="J56" i="1"/>
  <c r="J57" i="1"/>
  <c r="J58" i="1"/>
  <c r="J59" i="1"/>
  <c r="J60" i="1"/>
  <c r="I61" i="1"/>
  <c r="H61" i="1"/>
  <c r="G61" i="1"/>
  <c r="F61" i="1"/>
  <c r="E61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I79" i="1"/>
  <c r="H79" i="1"/>
  <c r="G79" i="1"/>
  <c r="F79" i="1"/>
  <c r="E79" i="1"/>
  <c r="J79" i="1"/>
  <c r="J80" i="1"/>
  <c r="J81" i="1"/>
  <c r="J82" i="1"/>
  <c r="J83" i="1"/>
  <c r="J84" i="1"/>
  <c r="D85" i="1"/>
</calcChain>
</file>

<file path=xl/sharedStrings.xml><?xml version="1.0" encoding="utf-8"?>
<sst xmlns="http://schemas.openxmlformats.org/spreadsheetml/2006/main" count="97" uniqueCount="95">
  <si>
    <t>Ingeniería de Software. Software Project Management Plan</t>
  </si>
  <si>
    <t>Secciones del documento</t>
  </si>
  <si>
    <t>Historial de cambios</t>
  </si>
  <si>
    <t>Prefacio</t>
  </si>
  <si>
    <t>Tabla de contenidos</t>
  </si>
  <si>
    <t>Lista de figuras</t>
  </si>
  <si>
    <t>Lista de tablas</t>
  </si>
  <si>
    <t>Vista general del proyecto</t>
  </si>
  <si>
    <t>6.1</t>
  </si>
  <si>
    <t>Visión del producto</t>
  </si>
  <si>
    <t>6.2</t>
  </si>
  <si>
    <t>Propósito, alcance y objetivos</t>
  </si>
  <si>
    <t>6.3</t>
  </si>
  <si>
    <t>Supuestos y restricciones</t>
  </si>
  <si>
    <t>6.4</t>
  </si>
  <si>
    <t>Entregables</t>
  </si>
  <si>
    <t>6.5</t>
  </si>
  <si>
    <t>Resumen de calendarización y presupuesto</t>
  </si>
  <si>
    <t>6.6</t>
  </si>
  <si>
    <t>Evolución del plan</t>
  </si>
  <si>
    <t>6.7</t>
  </si>
  <si>
    <t>Glosario</t>
  </si>
  <si>
    <t>Contexto del proyecto</t>
  </si>
  <si>
    <t>7.1</t>
  </si>
  <si>
    <t>Modelo de ciclo de vida</t>
  </si>
  <si>
    <t>7.1.1</t>
  </si>
  <si>
    <t>Análisis de alternativas y Justificación</t>
  </si>
  <si>
    <t>7.2</t>
  </si>
  <si>
    <t>Lenguajes y Herramientas</t>
  </si>
  <si>
    <t>7.2.1</t>
  </si>
  <si>
    <t>Análisis de alternativas y justificación</t>
  </si>
  <si>
    <t>7.3</t>
  </si>
  <si>
    <t>Plan de aceptación del producto</t>
  </si>
  <si>
    <t>7.4</t>
  </si>
  <si>
    <t>Organización del proyecto y comunicación</t>
  </si>
  <si>
    <t>7.4.1</t>
  </si>
  <si>
    <t>Interfaces externas</t>
  </si>
  <si>
    <t>7.4.2</t>
  </si>
  <si>
    <t>Organigrama y descripción de roles</t>
  </si>
  <si>
    <t>Administración del proyecto</t>
  </si>
  <si>
    <t>8.1</t>
  </si>
  <si>
    <t>Métodos y herramientas de estimación</t>
  </si>
  <si>
    <t>8.2</t>
  </si>
  <si>
    <t>Inicio del proyecto</t>
  </si>
  <si>
    <t>8.2.1</t>
  </si>
  <si>
    <t>Entrenamiento del personal</t>
  </si>
  <si>
    <t>8.2.2</t>
  </si>
  <si>
    <t>Infraestructura</t>
  </si>
  <si>
    <t>8.3</t>
  </si>
  <si>
    <t>Planes de trabajo del proyecto</t>
  </si>
  <si>
    <t>8.3.1</t>
  </si>
  <si>
    <t>Descomposición de actividades</t>
  </si>
  <si>
    <t>8.3.2</t>
  </si>
  <si>
    <t>Calendarización</t>
  </si>
  <si>
    <t>8.3.3</t>
  </si>
  <si>
    <t>Asignación de recursos</t>
  </si>
  <si>
    <t>8.3.4</t>
  </si>
  <si>
    <t>Asignación de presupuesto y justificación</t>
  </si>
  <si>
    <t>Monitoreo y control del proyecto</t>
  </si>
  <si>
    <t>9.1</t>
  </si>
  <si>
    <t>Administración de requerimientos</t>
  </si>
  <si>
    <t>9.2</t>
  </si>
  <si>
    <t>Monitoreo y control de progreso</t>
  </si>
  <si>
    <t>9.3</t>
  </si>
  <si>
    <t>Cierre del proyecto</t>
  </si>
  <si>
    <t>Entrega del producto</t>
  </si>
  <si>
    <t>Procesos de soporte</t>
  </si>
  <si>
    <t>11.1</t>
  </si>
  <si>
    <t>Ambiente de trabajo</t>
  </si>
  <si>
    <t>11.2</t>
  </si>
  <si>
    <t>Análisis y administración de riesgos</t>
  </si>
  <si>
    <t>11.3</t>
  </si>
  <si>
    <t>Administración de configuración y documentación</t>
  </si>
  <si>
    <t>11.4</t>
  </si>
  <si>
    <t>Métricas y proceso de medición</t>
  </si>
  <si>
    <t>11.5</t>
  </si>
  <si>
    <t>Control de calidad</t>
  </si>
  <si>
    <t>Anexos</t>
  </si>
  <si>
    <t>Referencias</t>
  </si>
  <si>
    <t>Otros documentos de la entrega</t>
  </si>
  <si>
    <t>A</t>
  </si>
  <si>
    <t>Reporte gerencial</t>
  </si>
  <si>
    <t>B</t>
  </si>
  <si>
    <t>Presentación del documento completo</t>
  </si>
  <si>
    <t>C</t>
  </si>
  <si>
    <t>Casos de uso</t>
  </si>
  <si>
    <t>%</t>
  </si>
  <si>
    <t>Total</t>
  </si>
  <si>
    <t xml:space="preserve">Carlos </t>
  </si>
  <si>
    <t>Natalia</t>
  </si>
  <si>
    <t>Luis</t>
  </si>
  <si>
    <t>Juan</t>
  </si>
  <si>
    <t>Andres</t>
  </si>
  <si>
    <t>Grupo:Active</t>
  </si>
  <si>
    <t>Introduccion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</si>
</sst>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9" fontId="0" fillId="0" borderId="1" xfId="1" applyFont="1" applyBorder="1"/>
    <xf numFmtId="9" fontId="0" fillId="0" borderId="6" xfId="1" applyFont="1" applyBorder="1"/>
    <xf numFmtId="9" fontId="0" fillId="0" borderId="5" xfId="0" applyNumberFormat="1" applyBorder="1"/>
    <xf numFmtId="9" fontId="0" fillId="0" borderId="13" xfId="1" applyFont="1" applyBorder="1"/>
    <xf numFmtId="9" fontId="0" fillId="0" borderId="17" xfId="1" applyFont="1" applyBorder="1"/>
    <xf numFmtId="9" fontId="0" fillId="0" borderId="18" xfId="1" applyFont="1" applyBorder="1"/>
    <xf numFmtId="9" fontId="0" fillId="0" borderId="14" xfId="1" applyFont="1" applyBorder="1"/>
    <xf numFmtId="9" fontId="0" fillId="0" borderId="15" xfId="1" applyFont="1" applyBorder="1"/>
    <xf numFmtId="0" fontId="5" fillId="0" borderId="12" xfId="2" applyFont="1" applyBorder="1" applyAlignment="1">
      <alignment horizontal="right" vertical="center"/>
    </xf>
    <xf numFmtId="0" fontId="7" fillId="0" borderId="12" xfId="2" applyFont="1" applyBorder="1" applyAlignment="1">
      <alignment horizontal="right" wrapText="1"/>
    </xf>
    <xf numFmtId="0" fontId="4" fillId="0" borderId="12" xfId="2" applyFont="1" applyBorder="1" applyAlignment="1">
      <alignment horizontal="right" vertical="center"/>
    </xf>
    <xf numFmtId="0" fontId="5" fillId="0" borderId="20" xfId="2" applyFont="1" applyBorder="1" applyAlignment="1">
      <alignment horizontal="right" vertical="center"/>
    </xf>
    <xf numFmtId="9" fontId="0" fillId="0" borderId="19" xfId="1" applyFont="1" applyBorder="1"/>
    <xf numFmtId="0" fontId="5" fillId="0" borderId="21" xfId="2" applyFont="1" applyBorder="1" applyAlignment="1">
      <alignment horizontal="right" vertical="center"/>
    </xf>
    <xf numFmtId="9" fontId="0" fillId="0" borderId="22" xfId="1" applyFont="1" applyBorder="1"/>
    <xf numFmtId="9" fontId="0" fillId="0" borderId="23" xfId="1" applyFont="1" applyBorder="1"/>
    <xf numFmtId="9" fontId="0" fillId="0" borderId="16" xfId="1" applyFont="1" applyBorder="1"/>
    <xf numFmtId="0" fontId="9" fillId="2" borderId="24" xfId="2" applyFont="1" applyFill="1" applyBorder="1" applyAlignment="1">
      <alignment horizontal="right" vertical="center"/>
    </xf>
    <xf numFmtId="9" fontId="0" fillId="2" borderId="26" xfId="1" applyFont="1" applyFill="1" applyBorder="1"/>
    <xf numFmtId="0" fontId="9" fillId="3" borderId="7" xfId="2" applyFont="1" applyFill="1" applyBorder="1" applyAlignment="1">
      <alignment horizontal="right" vertical="center"/>
    </xf>
    <xf numFmtId="0" fontId="10" fillId="3" borderId="7" xfId="2" applyFont="1" applyFill="1" applyBorder="1" applyAlignment="1">
      <alignment horizontal="right" vertical="center"/>
    </xf>
    <xf numFmtId="0" fontId="4" fillId="2" borderId="7" xfId="2" applyFont="1" applyFill="1" applyBorder="1" applyAlignment="1">
      <alignment horizontal="right" vertical="center"/>
    </xf>
    <xf numFmtId="0" fontId="7" fillId="0" borderId="20" xfId="2" applyFont="1" applyBorder="1" applyAlignment="1">
      <alignment horizontal="right" wrapText="1"/>
    </xf>
    <xf numFmtId="0" fontId="4" fillId="0" borderId="21" xfId="2" applyFont="1" applyBorder="1" applyAlignment="1">
      <alignment horizontal="right" vertical="center"/>
    </xf>
    <xf numFmtId="0" fontId="0" fillId="0" borderId="0" xfId="0" applyBorder="1"/>
    <xf numFmtId="0" fontId="0" fillId="0" borderId="28" xfId="0" applyBorder="1"/>
    <xf numFmtId="0" fontId="8" fillId="2" borderId="8" xfId="0" applyFont="1" applyFill="1" applyBorder="1"/>
    <xf numFmtId="0" fontId="8" fillId="2" borderId="9" xfId="0" applyFont="1" applyFill="1" applyBorder="1"/>
    <xf numFmtId="0" fontId="5" fillId="0" borderId="4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9" fillId="2" borderId="10" xfId="2" applyFont="1" applyFill="1" applyBorder="1" applyAlignment="1">
      <alignment vertical="center" wrapText="1"/>
    </xf>
    <xf numFmtId="0" fontId="9" fillId="3" borderId="10" xfId="2" applyFont="1" applyFill="1" applyBorder="1" applyAlignment="1">
      <alignment vertical="center" wrapText="1"/>
    </xf>
    <xf numFmtId="0" fontId="9" fillId="3" borderId="10" xfId="2" applyFont="1" applyFill="1" applyBorder="1" applyAlignment="1">
      <alignment horizontal="left" vertical="center" wrapText="1"/>
    </xf>
    <xf numFmtId="0" fontId="10" fillId="3" borderId="10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>
      <alignment horizontal="left" vertical="center" wrapText="1"/>
    </xf>
    <xf numFmtId="0" fontId="7" fillId="0" borderId="2" xfId="2" applyFont="1" applyBorder="1" applyAlignment="1">
      <alignment wrapText="1"/>
    </xf>
    <xf numFmtId="0" fontId="7" fillId="0" borderId="3" xfId="2" applyFont="1" applyBorder="1" applyAlignment="1">
      <alignment wrapText="1"/>
    </xf>
    <xf numFmtId="0" fontId="4" fillId="0" borderId="4" xfId="2" applyFont="1" applyBorder="1" applyAlignment="1">
      <alignment horizontal="left" vertical="center" wrapText="1"/>
    </xf>
    <xf numFmtId="0" fontId="4" fillId="0" borderId="2" xfId="2" applyFont="1" applyBorder="1" applyAlignment="1">
      <alignment horizontal="left" vertical="center" wrapText="1"/>
    </xf>
    <xf numFmtId="0" fontId="8" fillId="2" borderId="27" xfId="0" applyFont="1" applyFill="1" applyBorder="1"/>
    <xf numFmtId="0" fontId="9" fillId="2" borderId="5" xfId="2" applyFont="1" applyFill="1" applyBorder="1" applyAlignment="1">
      <alignment horizontal="center" vertical="center"/>
    </xf>
    <xf numFmtId="164" fontId="0" fillId="0" borderId="5" xfId="0" applyNumberFormat="1" applyBorder="1"/>
    <xf numFmtId="0" fontId="9" fillId="2" borderId="24" xfId="2" applyFont="1" applyFill="1" applyBorder="1" applyAlignment="1">
      <alignment horizontal="center" vertical="center" wrapText="1"/>
    </xf>
    <xf numFmtId="0" fontId="9" fillId="2" borderId="25" xfId="2" applyFont="1" applyFill="1" applyBorder="1" applyAlignment="1">
      <alignment horizontal="center" vertical="center" wrapText="1"/>
    </xf>
    <xf numFmtId="9" fontId="0" fillId="0" borderId="22" xfId="1" applyFont="1" applyFill="1" applyBorder="1"/>
    <xf numFmtId="9" fontId="0" fillId="0" borderId="1" xfId="1" applyFont="1" applyFill="1" applyBorder="1"/>
    <xf numFmtId="164" fontId="4" fillId="0" borderId="32" xfId="2" applyNumberFormat="1" applyFont="1" applyBorder="1" applyAlignment="1">
      <alignment horizontal="center" vertical="center"/>
    </xf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8" fillId="2" borderId="26" xfId="0" applyNumberFormat="1" applyFont="1" applyFill="1" applyBorder="1"/>
    <xf numFmtId="9" fontId="0" fillId="0" borderId="13" xfId="1" applyFont="1" applyFill="1" applyBorder="1"/>
    <xf numFmtId="9" fontId="0" fillId="0" borderId="23" xfId="1" applyFont="1" applyFill="1" applyBorder="1"/>
    <xf numFmtId="9" fontId="0" fillId="0" borderId="6" xfId="1" applyFont="1" applyFill="1" applyBorder="1"/>
    <xf numFmtId="9" fontId="0" fillId="0" borderId="19" xfId="1" applyFont="1" applyFill="1" applyBorder="1"/>
    <xf numFmtId="0" fontId="0" fillId="0" borderId="1" xfId="0" applyFill="1" applyBorder="1"/>
    <xf numFmtId="164" fontId="4" fillId="0" borderId="33" xfId="2" applyNumberFormat="1" applyFont="1" applyBorder="1" applyAlignment="1">
      <alignment horizontal="center" vertical="center"/>
    </xf>
    <xf numFmtId="164" fontId="4" fillId="0" borderId="34" xfId="2" applyNumberFormat="1" applyFont="1" applyBorder="1" applyAlignment="1">
      <alignment horizontal="center" vertical="center"/>
    </xf>
    <xf numFmtId="164" fontId="9" fillId="2" borderId="24" xfId="2" applyNumberFormat="1" applyFont="1" applyFill="1" applyBorder="1" applyAlignment="1">
      <alignment vertical="center" wrapText="1"/>
    </xf>
    <xf numFmtId="0" fontId="9" fillId="2" borderId="24" xfId="2" applyFont="1" applyFill="1" applyBorder="1" applyAlignment="1">
      <alignment vertical="center" wrapText="1"/>
    </xf>
    <xf numFmtId="164" fontId="9" fillId="2" borderId="24" xfId="2" applyNumberFormat="1" applyFont="1" applyFill="1" applyBorder="1" applyAlignment="1">
      <alignment vertical="center"/>
    </xf>
    <xf numFmtId="164" fontId="10" fillId="2" borderId="24" xfId="2" applyNumberFormat="1" applyFont="1" applyFill="1" applyBorder="1" applyAlignment="1">
      <alignment horizontal="center" vertical="center"/>
    </xf>
    <xf numFmtId="164" fontId="4" fillId="2" borderId="24" xfId="2" applyNumberFormat="1" applyFont="1" applyFill="1" applyBorder="1" applyAlignment="1">
      <alignment vertical="center"/>
    </xf>
    <xf numFmtId="0" fontId="10" fillId="2" borderId="24" xfId="2" applyFont="1" applyFill="1" applyBorder="1" applyAlignment="1">
      <alignment horizontal="center" vertical="center"/>
    </xf>
    <xf numFmtId="9" fontId="4" fillId="0" borderId="33" xfId="2" applyNumberFormat="1" applyFont="1" applyBorder="1" applyAlignment="1">
      <alignment horizontal="center" vertical="center"/>
    </xf>
    <xf numFmtId="164" fontId="11" fillId="2" borderId="35" xfId="0" applyNumberFormat="1" applyFont="1" applyFill="1" applyBorder="1"/>
    <xf numFmtId="9" fontId="0" fillId="0" borderId="11" xfId="1" applyFont="1" applyFill="1" applyBorder="1"/>
    <xf numFmtId="9" fontId="0" fillId="0" borderId="36" xfId="1" applyFont="1" applyFill="1" applyBorder="1"/>
    <xf numFmtId="9" fontId="0" fillId="0" borderId="37" xfId="1" applyFont="1" applyFill="1" applyBorder="1"/>
    <xf numFmtId="9" fontId="0" fillId="0" borderId="12" xfId="1" applyFont="1" applyFill="1" applyBorder="1"/>
    <xf numFmtId="9" fontId="0" fillId="0" borderId="12" xfId="1" applyFont="1" applyBorder="1"/>
    <xf numFmtId="9" fontId="0" fillId="0" borderId="38" xfId="1" applyFont="1" applyBorder="1"/>
    <xf numFmtId="9" fontId="0" fillId="0" borderId="20" xfId="1" applyFont="1" applyFill="1" applyBorder="1"/>
    <xf numFmtId="9" fontId="0" fillId="0" borderId="21" xfId="1" applyFont="1" applyFill="1" applyBorder="1"/>
    <xf numFmtId="9" fontId="0" fillId="2" borderId="7" xfId="1" applyNumberFormat="1" applyFont="1" applyFill="1" applyBorder="1" applyAlignment="1"/>
    <xf numFmtId="9" fontId="0" fillId="2" borderId="8" xfId="1" applyNumberFormat="1" applyFont="1" applyFill="1" applyBorder="1" applyAlignment="1"/>
    <xf numFmtId="9" fontId="0" fillId="2" borderId="9" xfId="1" applyNumberFormat="1" applyFont="1" applyFill="1" applyBorder="1" applyAlignment="1"/>
    <xf numFmtId="9" fontId="0" fillId="2" borderId="7" xfId="1" applyFont="1" applyFill="1" applyBorder="1" applyAlignment="1"/>
    <xf numFmtId="9" fontId="0" fillId="2" borderId="8" xfId="1" applyFont="1" applyFill="1" applyBorder="1" applyAlignment="1"/>
    <xf numFmtId="9" fontId="0" fillId="2" borderId="9" xfId="1" applyFont="1" applyFill="1" applyBorder="1" applyAlignment="1"/>
    <xf numFmtId="0" fontId="0" fillId="0" borderId="22" xfId="0" applyFill="1" applyBorder="1"/>
    <xf numFmtId="164" fontId="10" fillId="2" borderId="24" xfId="2" applyNumberFormat="1" applyFont="1" applyFill="1" applyBorder="1" applyAlignment="1">
      <alignment vertical="center"/>
    </xf>
    <xf numFmtId="9" fontId="2" fillId="2" borderId="7" xfId="1" applyFont="1" applyFill="1" applyBorder="1" applyAlignment="1"/>
    <xf numFmtId="9" fontId="2" fillId="2" borderId="8" xfId="1" applyFont="1" applyFill="1" applyBorder="1" applyAlignment="1"/>
    <xf numFmtId="9" fontId="2" fillId="2" borderId="9" xfId="1" applyFont="1" applyFill="1" applyBorder="1" applyAlignment="1"/>
    <xf numFmtId="9" fontId="2" fillId="2" borderId="26" xfId="1" applyFont="1" applyFill="1" applyBorder="1"/>
    <xf numFmtId="0" fontId="5" fillId="0" borderId="39" xfId="2" applyFont="1" applyBorder="1" applyAlignment="1">
      <alignment horizontal="right" vertical="center"/>
    </xf>
    <xf numFmtId="0" fontId="5" fillId="0" borderId="40" xfId="2" applyFont="1" applyBorder="1" applyAlignment="1">
      <alignment horizontal="left" vertical="center" wrapText="1"/>
    </xf>
    <xf numFmtId="164" fontId="4" fillId="0" borderId="41" xfId="2" applyNumberFormat="1" applyFont="1" applyBorder="1" applyAlignment="1">
      <alignment horizontal="center" vertical="center"/>
    </xf>
    <xf numFmtId="9" fontId="0" fillId="0" borderId="42" xfId="1" applyFont="1" applyBorder="1"/>
    <xf numFmtId="9" fontId="0" fillId="0" borderId="39" xfId="1" applyFont="1" applyFill="1" applyBorder="1"/>
    <xf numFmtId="9" fontId="0" fillId="0" borderId="43" xfId="1" applyFont="1" applyFill="1" applyBorder="1"/>
    <xf numFmtId="9" fontId="0" fillId="0" borderId="44" xfId="1" applyFont="1" applyFill="1" applyBorder="1"/>
    <xf numFmtId="0" fontId="10" fillId="0" borderId="21" xfId="2" applyFont="1" applyFill="1" applyBorder="1" applyAlignment="1">
      <alignment horizontal="right" vertical="center"/>
    </xf>
    <xf numFmtId="0" fontId="10" fillId="0" borderId="4" xfId="2" applyFont="1" applyFill="1" applyBorder="1" applyAlignment="1">
      <alignment horizontal="left" vertical="center" wrapText="1"/>
    </xf>
    <xf numFmtId="164" fontId="10" fillId="0" borderId="33" xfId="2" applyNumberFormat="1" applyFont="1" applyFill="1" applyBorder="1" applyAlignment="1">
      <alignment vertical="center"/>
    </xf>
    <xf numFmtId="9" fontId="0" fillId="0" borderId="21" xfId="1" applyFont="1" applyFill="1" applyBorder="1" applyAlignment="1"/>
    <xf numFmtId="9" fontId="0" fillId="0" borderId="22" xfId="1" applyFont="1" applyFill="1" applyBorder="1" applyAlignment="1"/>
    <xf numFmtId="9" fontId="0" fillId="0" borderId="23" xfId="1" applyFont="1" applyFill="1" applyBorder="1" applyAlignment="1"/>
    <xf numFmtId="9" fontId="0" fillId="0" borderId="16" xfId="1" applyFont="1" applyFill="1" applyBorder="1"/>
    <xf numFmtId="0" fontId="4" fillId="3" borderId="7" xfId="2" applyFont="1" applyFill="1" applyBorder="1" applyAlignment="1">
      <alignment horizontal="right" vertical="center"/>
    </xf>
    <xf numFmtId="0" fontId="4" fillId="3" borderId="10" xfId="2" applyFont="1" applyFill="1" applyBorder="1" applyAlignment="1">
      <alignment horizontal="left" vertical="center" wrapText="1"/>
    </xf>
    <xf numFmtId="9" fontId="0" fillId="0" borderId="20" xfId="1" applyFont="1" applyBorder="1"/>
    <xf numFmtId="9" fontId="0" fillId="0" borderId="21" xfId="1" applyFont="1" applyBorder="1"/>
    <xf numFmtId="0" fontId="0" fillId="0" borderId="24" xfId="0" applyBorder="1" applyAlignment="1">
      <alignment horizontal="right"/>
    </xf>
    <xf numFmtId="9" fontId="0" fillId="0" borderId="31" xfId="0" applyNumberFormat="1" applyBorder="1"/>
    <xf numFmtId="0" fontId="0" fillId="0" borderId="0" xfId="0" applyFill="1" applyBorder="1"/>
    <xf numFmtId="0" fontId="9" fillId="2" borderId="24" xfId="2" applyFont="1" applyFill="1" applyBorder="1" applyAlignment="1">
      <alignment horizontal="center" vertical="center" wrapText="1"/>
    </xf>
    <xf numFmtId="0" fontId="9" fillId="2" borderId="25" xfId="2" applyFont="1" applyFill="1" applyBorder="1" applyAlignment="1">
      <alignment horizontal="center" vertical="center" wrapText="1"/>
    </xf>
    <xf numFmtId="0" fontId="5" fillId="0" borderId="12" xfId="2" applyFont="1" applyBorder="1" applyAlignment="1">
      <alignment horizontal="right" vertical="center"/>
    </xf>
    <xf numFmtId="0" fontId="6" fillId="0" borderId="12" xfId="2" applyFont="1" applyBorder="1" applyAlignment="1">
      <alignment horizontal="right" wrapText="1"/>
    </xf>
    <xf numFmtId="0" fontId="5" fillId="0" borderId="2" xfId="2" applyFont="1" applyBorder="1" applyAlignment="1">
      <alignment horizontal="left" vertical="center" wrapText="1"/>
    </xf>
    <xf numFmtId="0" fontId="6" fillId="0" borderId="2" xfId="2" applyFont="1" applyBorder="1" applyAlignment="1">
      <alignment wrapText="1"/>
    </xf>
    <xf numFmtId="0" fontId="5" fillId="0" borderId="21" xfId="2" applyFont="1" applyBorder="1" applyAlignment="1">
      <alignment horizontal="right" vertical="center"/>
    </xf>
    <xf numFmtId="0" fontId="5" fillId="0" borderId="4" xfId="2" applyFont="1" applyBorder="1" applyAlignment="1">
      <alignment horizontal="left" vertical="center" wrapText="1"/>
    </xf>
    <xf numFmtId="0" fontId="6" fillId="0" borderId="20" xfId="2" applyFont="1" applyBorder="1" applyAlignment="1">
      <alignment horizontal="right" wrapText="1"/>
    </xf>
    <xf numFmtId="0" fontId="6" fillId="0" borderId="3" xfId="2" applyFont="1" applyBorder="1" applyAlignment="1">
      <alignment wrapText="1"/>
    </xf>
    <xf numFmtId="0" fontId="10" fillId="2" borderId="7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0" fontId="4" fillId="0" borderId="12" xfId="2" applyFont="1" applyBorder="1" applyAlignment="1">
      <alignment horizontal="right" vertical="center"/>
    </xf>
    <xf numFmtId="0" fontId="4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wrapText="1"/>
    </xf>
    <xf numFmtId="0" fontId="7" fillId="0" borderId="3" xfId="2" applyFont="1" applyBorder="1" applyAlignment="1">
      <alignment wrapText="1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</cellXfs>
  <cellStyles count="3">
    <cellStyle name="Normal" xfId="0" builtinId="0"/>
    <cellStyle name="Normal 3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C1" zoomScaleNormal="100" workbookViewId="0">
      <selection activeCell="I84" sqref="I84"/>
    </sheetView>
  </sheetViews>
  <sheetFormatPr baseColWidth="10" defaultRowHeight="14.4"/>
  <cols>
    <col min="1" max="1" width="11.5546875" style="51"/>
    <col min="2" max="2" width="5.109375" bestFit="1" customWidth="1"/>
    <col min="3" max="3" width="42.21875" bestFit="1" customWidth="1"/>
    <col min="5" max="5" width="8.88671875" bestFit="1" customWidth="1"/>
  </cols>
  <sheetData>
    <row r="1" spans="2:14">
      <c r="C1" t="s">
        <v>93</v>
      </c>
    </row>
    <row r="2" spans="2:14" ht="15" thickBot="1">
      <c r="B2" s="2"/>
      <c r="C2" s="1"/>
      <c r="D2" s="2"/>
      <c r="E2" s="2"/>
      <c r="F2" s="2"/>
      <c r="G2" s="2"/>
      <c r="H2" s="2"/>
      <c r="I2" s="2"/>
      <c r="J2" s="2"/>
    </row>
    <row r="3" spans="2:14" ht="15" thickBot="1">
      <c r="B3" s="128" t="s">
        <v>0</v>
      </c>
      <c r="C3" s="129"/>
      <c r="D3" s="129"/>
      <c r="E3" s="129"/>
      <c r="F3" s="129"/>
      <c r="G3" s="129"/>
      <c r="H3" s="129"/>
      <c r="I3" s="129"/>
      <c r="J3" s="130"/>
    </row>
    <row r="4" spans="2:14" ht="14.4" customHeight="1" thickBot="1">
      <c r="B4" s="112" t="s">
        <v>1</v>
      </c>
      <c r="C4" s="113"/>
      <c r="D4" s="44" t="s">
        <v>86</v>
      </c>
      <c r="E4" s="43" t="s">
        <v>88</v>
      </c>
      <c r="F4" s="29" t="s">
        <v>89</v>
      </c>
      <c r="G4" s="29" t="s">
        <v>90</v>
      </c>
      <c r="H4" s="29" t="s">
        <v>91</v>
      </c>
      <c r="I4" s="29" t="s">
        <v>92</v>
      </c>
      <c r="J4" s="30" t="s">
        <v>87</v>
      </c>
    </row>
    <row r="5" spans="2:14" ht="14.4" customHeight="1" thickBot="1">
      <c r="B5" s="46">
        <v>1</v>
      </c>
      <c r="C5" s="47" t="s">
        <v>94</v>
      </c>
      <c r="D5" s="44"/>
      <c r="E5" s="70">
        <f>SUMPRODUCT(E6:E10,$D$6:$D$10)/SUM($D$6:$D$10)</f>
        <v>1</v>
      </c>
      <c r="F5" s="70">
        <f t="shared" ref="F5:I5" si="0">SUMPRODUCT(F6:F10,$D$6:$D$10)/SUM($D$6:$D$10)</f>
        <v>0</v>
      </c>
      <c r="G5" s="70">
        <f t="shared" si="0"/>
        <v>0</v>
      </c>
      <c r="H5" s="70">
        <f t="shared" si="0"/>
        <v>0</v>
      </c>
      <c r="I5" s="70">
        <f t="shared" si="0"/>
        <v>0</v>
      </c>
      <c r="J5" s="55">
        <f>SUM(E5:I5)</f>
        <v>1</v>
      </c>
    </row>
    <row r="6" spans="2:14">
      <c r="B6" s="16">
        <v>1</v>
      </c>
      <c r="C6" s="31" t="s">
        <v>2</v>
      </c>
      <c r="D6" s="61">
        <v>3.0000000000000001E-3</v>
      </c>
      <c r="E6" s="71">
        <v>1</v>
      </c>
      <c r="F6" s="72"/>
      <c r="G6" s="72"/>
      <c r="H6" s="72"/>
      <c r="I6" s="73"/>
      <c r="J6" s="19">
        <f>I6+H6+G6+F6+E6</f>
        <v>1</v>
      </c>
      <c r="L6" s="53"/>
      <c r="M6" s="52"/>
      <c r="N6" s="54"/>
    </row>
    <row r="7" spans="2:14">
      <c r="B7" s="11">
        <v>2</v>
      </c>
      <c r="C7" s="32" t="s">
        <v>3</v>
      </c>
      <c r="D7" s="50">
        <v>3.0000000000000001E-3</v>
      </c>
      <c r="E7" s="74">
        <v>1</v>
      </c>
      <c r="F7" s="49"/>
      <c r="G7" s="49"/>
      <c r="H7" s="49"/>
      <c r="I7" s="56"/>
      <c r="J7" s="9">
        <f t="shared" ref="J7:J68" si="1">I7+H7+G7+F7+E7</f>
        <v>1</v>
      </c>
    </row>
    <row r="8" spans="2:14">
      <c r="B8" s="11">
        <v>3</v>
      </c>
      <c r="C8" s="32" t="s">
        <v>4</v>
      </c>
      <c r="D8" s="50">
        <v>3.0000000000000001E-3</v>
      </c>
      <c r="E8" s="74">
        <v>1</v>
      </c>
      <c r="F8" s="49"/>
      <c r="G8" s="49"/>
      <c r="H8" s="49"/>
      <c r="I8" s="56"/>
      <c r="J8" s="9">
        <f t="shared" si="1"/>
        <v>1</v>
      </c>
    </row>
    <row r="9" spans="2:14">
      <c r="B9" s="11">
        <v>4</v>
      </c>
      <c r="C9" s="32" t="s">
        <v>5</v>
      </c>
      <c r="D9" s="50">
        <v>3.0000000000000001E-3</v>
      </c>
      <c r="E9" s="74">
        <v>1</v>
      </c>
      <c r="F9" s="49"/>
      <c r="G9" s="49"/>
      <c r="H9" s="49"/>
      <c r="I9" s="56"/>
      <c r="J9" s="9">
        <f t="shared" si="1"/>
        <v>1</v>
      </c>
    </row>
    <row r="10" spans="2:14" ht="15" thickBot="1">
      <c r="B10" s="14">
        <v>5</v>
      </c>
      <c r="C10" s="33" t="s">
        <v>6</v>
      </c>
      <c r="D10" s="62">
        <v>3.0000000000000001E-3</v>
      </c>
      <c r="E10" s="74">
        <v>1</v>
      </c>
      <c r="F10" s="58"/>
      <c r="G10" s="58"/>
      <c r="H10" s="58"/>
      <c r="I10" s="59"/>
      <c r="J10" s="10">
        <f t="shared" si="1"/>
        <v>1</v>
      </c>
    </row>
    <row r="11" spans="2:14" ht="15" thickBot="1">
      <c r="B11" s="20">
        <v>6</v>
      </c>
      <c r="C11" s="34" t="s">
        <v>7</v>
      </c>
      <c r="D11" s="63"/>
      <c r="E11" s="79">
        <f>(SUMPRODUCT(E12:E20,$D$12:$D$20))/SUM($D$12:$D$20)</f>
        <v>0.29365079365079366</v>
      </c>
      <c r="F11" s="80">
        <f t="shared" ref="F11:I11" si="2">(SUMPRODUCT(F12:F20,$D$12:$D$20))/SUM($D$12:$D$20)</f>
        <v>0.34126984126984122</v>
      </c>
      <c r="G11" s="80">
        <f t="shared" si="2"/>
        <v>0.14484126984126985</v>
      </c>
      <c r="H11" s="80">
        <f t="shared" si="2"/>
        <v>0.13492063492063494</v>
      </c>
      <c r="I11" s="81">
        <f t="shared" si="2"/>
        <v>8.5317460317460306E-2</v>
      </c>
      <c r="J11" s="21">
        <f t="shared" si="1"/>
        <v>1</v>
      </c>
    </row>
    <row r="12" spans="2:14">
      <c r="B12" s="16" t="s">
        <v>8</v>
      </c>
      <c r="C12" s="31" t="s">
        <v>9</v>
      </c>
      <c r="D12" s="61">
        <v>1.4999999999999999E-2</v>
      </c>
      <c r="E12" s="78"/>
      <c r="F12" s="48">
        <v>1</v>
      </c>
      <c r="G12" s="48"/>
      <c r="H12" s="48"/>
      <c r="I12" s="57"/>
      <c r="J12" s="19">
        <f t="shared" si="1"/>
        <v>1</v>
      </c>
      <c r="M12" s="54"/>
    </row>
    <row r="13" spans="2:14">
      <c r="B13" s="11" t="s">
        <v>10</v>
      </c>
      <c r="C13" s="32" t="s">
        <v>11</v>
      </c>
      <c r="D13" s="50">
        <v>2.5000000000000001E-2</v>
      </c>
      <c r="E13" s="74"/>
      <c r="F13" s="49"/>
      <c r="G13" s="49">
        <v>0.65</v>
      </c>
      <c r="H13" s="49"/>
      <c r="I13" s="56">
        <v>0.35</v>
      </c>
      <c r="J13" s="9">
        <f t="shared" si="1"/>
        <v>1</v>
      </c>
    </row>
    <row r="14" spans="2:14">
      <c r="B14" s="11" t="s">
        <v>12</v>
      </c>
      <c r="C14" s="32" t="s">
        <v>13</v>
      </c>
      <c r="D14" s="50">
        <v>1.4999999999999999E-2</v>
      </c>
      <c r="E14" s="74"/>
      <c r="F14" s="49"/>
      <c r="G14" s="49"/>
      <c r="H14" s="49">
        <v>1</v>
      </c>
      <c r="I14" s="56"/>
      <c r="J14" s="9">
        <f t="shared" si="1"/>
        <v>1</v>
      </c>
    </row>
    <row r="15" spans="2:14">
      <c r="B15" s="11" t="s">
        <v>14</v>
      </c>
      <c r="C15" s="32" t="s">
        <v>15</v>
      </c>
      <c r="D15" s="50">
        <v>1.4999999999999999E-2</v>
      </c>
      <c r="E15" s="74">
        <v>1</v>
      </c>
      <c r="F15" s="49"/>
      <c r="G15" s="49"/>
      <c r="H15" s="49"/>
      <c r="I15" s="56"/>
      <c r="J15" s="9">
        <f t="shared" si="1"/>
        <v>1</v>
      </c>
    </row>
    <row r="16" spans="2:14">
      <c r="B16" s="114" t="s">
        <v>16</v>
      </c>
      <c r="C16" s="116" t="s">
        <v>17</v>
      </c>
      <c r="D16" s="50">
        <v>0.01</v>
      </c>
      <c r="E16" s="74">
        <v>1</v>
      </c>
      <c r="F16" s="49"/>
      <c r="G16" s="49"/>
      <c r="H16" s="49"/>
      <c r="I16" s="56"/>
      <c r="J16" s="9">
        <f t="shared" si="1"/>
        <v>1</v>
      </c>
    </row>
    <row r="17" spans="2:10">
      <c r="B17" s="115"/>
      <c r="C17" s="117"/>
      <c r="D17" s="50">
        <v>0.01</v>
      </c>
      <c r="E17" s="74">
        <v>1</v>
      </c>
      <c r="F17" s="49"/>
      <c r="G17" s="49"/>
      <c r="H17" s="49"/>
      <c r="I17" s="56"/>
      <c r="J17" s="9">
        <f t="shared" si="1"/>
        <v>1</v>
      </c>
    </row>
    <row r="18" spans="2:10">
      <c r="B18" s="114" t="s">
        <v>18</v>
      </c>
      <c r="C18" s="116" t="s">
        <v>19</v>
      </c>
      <c r="D18" s="50">
        <v>1.2999999999999999E-2</v>
      </c>
      <c r="E18" s="74"/>
      <c r="F18" s="49">
        <v>1</v>
      </c>
      <c r="G18" s="49"/>
      <c r="H18" s="49"/>
      <c r="I18" s="56"/>
      <c r="J18" s="9">
        <f t="shared" si="1"/>
        <v>1</v>
      </c>
    </row>
    <row r="19" spans="2:10">
      <c r="B19" s="115"/>
      <c r="C19" s="117"/>
      <c r="D19" s="50">
        <v>1.2999999999999999E-2</v>
      </c>
      <c r="E19" s="74"/>
      <c r="F19" s="49">
        <v>1</v>
      </c>
      <c r="G19" s="49"/>
      <c r="H19" s="49"/>
      <c r="I19" s="56"/>
      <c r="J19" s="9">
        <f t="shared" si="1"/>
        <v>1</v>
      </c>
    </row>
    <row r="20" spans="2:10" ht="15" thickBot="1">
      <c r="B20" s="14" t="s">
        <v>20</v>
      </c>
      <c r="C20" s="33" t="s">
        <v>21</v>
      </c>
      <c r="D20" s="62">
        <v>0.01</v>
      </c>
      <c r="E20" s="77">
        <v>0.2</v>
      </c>
      <c r="F20" s="58">
        <v>0.2</v>
      </c>
      <c r="G20" s="58">
        <v>0.2</v>
      </c>
      <c r="H20" s="58">
        <v>0.2</v>
      </c>
      <c r="I20" s="59">
        <v>0.2</v>
      </c>
      <c r="J20" s="10">
        <f t="shared" si="1"/>
        <v>1</v>
      </c>
    </row>
    <row r="21" spans="2:10" ht="15" thickBot="1">
      <c r="B21" s="22">
        <v>7</v>
      </c>
      <c r="C21" s="35" t="s">
        <v>22</v>
      </c>
      <c r="D21" s="64"/>
      <c r="E21" s="82">
        <f>SUMPRODUCT(E22:E32,$D$22:$D$32)/SUM($D$22:$D$32)</f>
        <v>0</v>
      </c>
      <c r="F21" s="83">
        <f t="shared" ref="F21:I21" si="3">SUMPRODUCT(F22:F32,$D$22:$D$32)/SUM($D$22:$D$32)</f>
        <v>0</v>
      </c>
      <c r="G21" s="83">
        <f t="shared" si="3"/>
        <v>0.3529411764705882</v>
      </c>
      <c r="H21" s="83">
        <f t="shared" si="3"/>
        <v>0.5</v>
      </c>
      <c r="I21" s="84">
        <f t="shared" si="3"/>
        <v>0.14705882352941177</v>
      </c>
      <c r="J21" s="21">
        <f t="shared" si="1"/>
        <v>1</v>
      </c>
    </row>
    <row r="22" spans="2:10">
      <c r="B22" s="118" t="s">
        <v>23</v>
      </c>
      <c r="C22" s="119" t="s">
        <v>24</v>
      </c>
      <c r="D22" s="61">
        <v>0.01</v>
      </c>
      <c r="E22" s="78"/>
      <c r="F22" s="48"/>
      <c r="G22" s="48"/>
      <c r="H22" s="48">
        <v>1</v>
      </c>
      <c r="I22" s="57"/>
      <c r="J22" s="19">
        <f t="shared" si="1"/>
        <v>1</v>
      </c>
    </row>
    <row r="23" spans="2:10">
      <c r="B23" s="115"/>
      <c r="C23" s="117"/>
      <c r="D23" s="50">
        <v>0.01</v>
      </c>
      <c r="E23" s="74"/>
      <c r="F23" s="49"/>
      <c r="G23" s="49"/>
      <c r="H23" s="49">
        <v>1</v>
      </c>
      <c r="I23" s="56"/>
      <c r="J23" s="9">
        <f t="shared" si="1"/>
        <v>1</v>
      </c>
    </row>
    <row r="24" spans="2:10">
      <c r="B24" s="115"/>
      <c r="C24" s="117"/>
      <c r="D24" s="50">
        <v>5.0000000000000001E-3</v>
      </c>
      <c r="E24" s="74"/>
      <c r="F24" s="49"/>
      <c r="G24" s="49"/>
      <c r="H24" s="49">
        <v>1</v>
      </c>
      <c r="I24" s="56"/>
      <c r="J24" s="9">
        <f t="shared" si="1"/>
        <v>1</v>
      </c>
    </row>
    <row r="25" spans="2:10">
      <c r="B25" s="114" t="s">
        <v>25</v>
      </c>
      <c r="C25" s="116" t="s">
        <v>26</v>
      </c>
      <c r="D25" s="50">
        <v>0.02</v>
      </c>
      <c r="E25" s="74"/>
      <c r="F25" s="49"/>
      <c r="G25" s="49"/>
      <c r="H25" s="49">
        <v>1</v>
      </c>
      <c r="I25" s="56"/>
      <c r="J25" s="9">
        <f t="shared" si="1"/>
        <v>1</v>
      </c>
    </row>
    <row r="26" spans="2:10">
      <c r="B26" s="115"/>
      <c r="C26" s="117"/>
      <c r="D26" s="50">
        <v>0.02</v>
      </c>
      <c r="E26" s="74"/>
      <c r="F26" s="49"/>
      <c r="G26" s="49"/>
      <c r="H26" s="49">
        <v>1</v>
      </c>
      <c r="I26" s="56"/>
      <c r="J26" s="9">
        <f t="shared" si="1"/>
        <v>1</v>
      </c>
    </row>
    <row r="27" spans="2:10">
      <c r="B27" s="115"/>
      <c r="C27" s="117"/>
      <c r="D27" s="50">
        <v>0.02</v>
      </c>
      <c r="E27" s="74"/>
      <c r="F27" s="49"/>
      <c r="G27" s="49"/>
      <c r="H27" s="49">
        <v>1</v>
      </c>
      <c r="I27" s="56"/>
      <c r="J27" s="9">
        <f t="shared" si="1"/>
        <v>1</v>
      </c>
    </row>
    <row r="28" spans="2:10">
      <c r="B28" s="11" t="s">
        <v>27</v>
      </c>
      <c r="C28" s="32" t="s">
        <v>28</v>
      </c>
      <c r="D28" s="50">
        <v>1.4999999999999999E-2</v>
      </c>
      <c r="E28" s="74"/>
      <c r="F28" s="49"/>
      <c r="G28" s="49">
        <v>1</v>
      </c>
      <c r="H28" s="49"/>
      <c r="I28" s="56"/>
      <c r="J28" s="9">
        <f t="shared" si="1"/>
        <v>1</v>
      </c>
    </row>
    <row r="29" spans="2:10">
      <c r="B29" s="114" t="s">
        <v>29</v>
      </c>
      <c r="C29" s="116" t="s">
        <v>30</v>
      </c>
      <c r="D29" s="50">
        <v>1.4999999999999999E-2</v>
      </c>
      <c r="E29" s="74"/>
      <c r="F29" s="49"/>
      <c r="G29" s="49">
        <v>1</v>
      </c>
      <c r="H29" s="49"/>
      <c r="I29" s="56"/>
      <c r="J29" s="9">
        <f t="shared" si="1"/>
        <v>1</v>
      </c>
    </row>
    <row r="30" spans="2:10">
      <c r="B30" s="115"/>
      <c r="C30" s="117"/>
      <c r="D30" s="50">
        <v>1.4999999999999999E-2</v>
      </c>
      <c r="E30" s="74"/>
      <c r="F30" s="49"/>
      <c r="G30" s="49">
        <v>1</v>
      </c>
      <c r="H30" s="49"/>
      <c r="I30" s="56"/>
      <c r="J30" s="9">
        <f t="shared" si="1"/>
        <v>1</v>
      </c>
    </row>
    <row r="31" spans="2:10">
      <c r="B31" s="115"/>
      <c r="C31" s="117"/>
      <c r="D31" s="50">
        <v>1.4999999999999999E-2</v>
      </c>
      <c r="E31" s="74"/>
      <c r="F31" s="49"/>
      <c r="G31" s="49">
        <v>1</v>
      </c>
      <c r="H31" s="49"/>
      <c r="I31" s="56"/>
      <c r="J31" s="9">
        <f t="shared" si="1"/>
        <v>1</v>
      </c>
    </row>
    <row r="32" spans="2:10" ht="15" thickBot="1">
      <c r="B32" s="14" t="s">
        <v>31</v>
      </c>
      <c r="C32" s="33" t="s">
        <v>32</v>
      </c>
      <c r="D32" s="62">
        <v>2.5000000000000001E-2</v>
      </c>
      <c r="E32" s="77"/>
      <c r="F32" s="58"/>
      <c r="G32" s="58"/>
      <c r="H32" s="58"/>
      <c r="I32" s="59">
        <v>1</v>
      </c>
      <c r="J32" s="10">
        <f t="shared" si="1"/>
        <v>1</v>
      </c>
    </row>
    <row r="33" spans="2:10" ht="15" thickBot="1">
      <c r="B33" s="23" t="s">
        <v>33</v>
      </c>
      <c r="C33" s="37" t="s">
        <v>34</v>
      </c>
      <c r="D33" s="86"/>
      <c r="E33" s="87">
        <f>SUMPRODUCT(E34:E37,$D$34:$D$37)/SUM($D$34:$D$37)</f>
        <v>0</v>
      </c>
      <c r="F33" s="88">
        <f t="shared" ref="F33:I33" si="4">SUMPRODUCT(F34:F37,$D$34:$D$37)/SUM($D$34:$D$37)</f>
        <v>0</v>
      </c>
      <c r="G33" s="88">
        <f t="shared" si="4"/>
        <v>0</v>
      </c>
      <c r="H33" s="88">
        <f t="shared" si="4"/>
        <v>0.42857142857142849</v>
      </c>
      <c r="I33" s="89">
        <f t="shared" si="4"/>
        <v>0.5714285714285714</v>
      </c>
      <c r="J33" s="90">
        <f t="shared" si="1"/>
        <v>0.99999999999999989</v>
      </c>
    </row>
    <row r="34" spans="2:10">
      <c r="B34" s="118" t="s">
        <v>35</v>
      </c>
      <c r="C34" s="119" t="s">
        <v>36</v>
      </c>
      <c r="D34" s="61">
        <v>0.02</v>
      </c>
      <c r="E34" s="78"/>
      <c r="F34" s="85"/>
      <c r="G34" s="48"/>
      <c r="H34" s="48"/>
      <c r="I34" s="57">
        <v>1</v>
      </c>
      <c r="J34" s="19">
        <f t="shared" si="1"/>
        <v>1</v>
      </c>
    </row>
    <row r="35" spans="2:10">
      <c r="B35" s="115"/>
      <c r="C35" s="117"/>
      <c r="D35" s="50">
        <v>0.02</v>
      </c>
      <c r="E35" s="74"/>
      <c r="F35" s="60"/>
      <c r="G35" s="49"/>
      <c r="H35" s="49"/>
      <c r="I35" s="56">
        <v>1</v>
      </c>
      <c r="J35" s="9">
        <f t="shared" si="1"/>
        <v>1</v>
      </c>
    </row>
    <row r="36" spans="2:10">
      <c r="B36" s="114" t="s">
        <v>37</v>
      </c>
      <c r="C36" s="116" t="s">
        <v>38</v>
      </c>
      <c r="D36" s="50">
        <v>1.4999999999999999E-2</v>
      </c>
      <c r="E36" s="74"/>
      <c r="F36" s="49"/>
      <c r="G36" s="49"/>
      <c r="H36" s="49">
        <v>1</v>
      </c>
      <c r="I36" s="56"/>
      <c r="J36" s="9">
        <f t="shared" si="1"/>
        <v>1</v>
      </c>
    </row>
    <row r="37" spans="2:10" ht="15" thickBot="1">
      <c r="B37" s="120"/>
      <c r="C37" s="121"/>
      <c r="D37" s="62">
        <v>1.4999999999999999E-2</v>
      </c>
      <c r="E37" s="77"/>
      <c r="F37" s="58"/>
      <c r="G37" s="58"/>
      <c r="H37" s="58">
        <v>1</v>
      </c>
      <c r="I37" s="59"/>
      <c r="J37" s="10">
        <f t="shared" si="1"/>
        <v>1</v>
      </c>
    </row>
    <row r="38" spans="2:10" ht="15" thickBot="1">
      <c r="B38" s="22">
        <v>8</v>
      </c>
      <c r="C38" s="36" t="s">
        <v>39</v>
      </c>
      <c r="D38" s="65"/>
      <c r="E38" s="82">
        <f>(E39*$D$39)/$D$39</f>
        <v>0</v>
      </c>
      <c r="F38" s="83">
        <f t="shared" ref="F38:I38" si="5">(F39*$D$39)/$D$39</f>
        <v>0</v>
      </c>
      <c r="G38" s="83">
        <f t="shared" si="5"/>
        <v>0</v>
      </c>
      <c r="H38" s="83">
        <f t="shared" si="5"/>
        <v>0</v>
      </c>
      <c r="I38" s="84">
        <f t="shared" si="5"/>
        <v>1</v>
      </c>
      <c r="J38" s="21">
        <f t="shared" si="1"/>
        <v>1</v>
      </c>
    </row>
    <row r="39" spans="2:10" ht="15" thickBot="1">
      <c r="B39" s="91" t="s">
        <v>40</v>
      </c>
      <c r="C39" s="92" t="s">
        <v>41</v>
      </c>
      <c r="D39" s="93">
        <v>2.5000000000000001E-2</v>
      </c>
      <c r="E39" s="95"/>
      <c r="F39" s="96"/>
      <c r="G39" s="96"/>
      <c r="H39" s="96"/>
      <c r="I39" s="97">
        <v>1</v>
      </c>
      <c r="J39" s="94">
        <f t="shared" si="1"/>
        <v>1</v>
      </c>
    </row>
    <row r="40" spans="2:10" ht="15" thickBot="1">
      <c r="B40" s="22" t="s">
        <v>42</v>
      </c>
      <c r="C40" s="36" t="s">
        <v>43</v>
      </c>
      <c r="D40" s="65"/>
      <c r="E40" s="82">
        <f>SUMPRODUCT(E41:E44,$D$41:$D$44)/SUM($D$41:$D$44)</f>
        <v>0</v>
      </c>
      <c r="F40" s="83">
        <f t="shared" ref="F40:I40" si="6">SUMPRODUCT(F41:F44,$D$41:$D$44)/SUM($D$41:$D$44)</f>
        <v>0.5</v>
      </c>
      <c r="G40" s="83">
        <f t="shared" si="6"/>
        <v>0.5</v>
      </c>
      <c r="H40" s="83">
        <f t="shared" si="6"/>
        <v>0</v>
      </c>
      <c r="I40" s="84">
        <f t="shared" si="6"/>
        <v>0</v>
      </c>
      <c r="J40" s="21">
        <f t="shared" si="1"/>
        <v>1</v>
      </c>
    </row>
    <row r="41" spans="2:10">
      <c r="B41" s="118" t="s">
        <v>44</v>
      </c>
      <c r="C41" s="119" t="s">
        <v>45</v>
      </c>
      <c r="D41" s="61">
        <v>7.0000000000000001E-3</v>
      </c>
      <c r="E41" s="78"/>
      <c r="F41" s="48">
        <v>1</v>
      </c>
      <c r="G41" s="48"/>
      <c r="H41" s="48"/>
      <c r="I41" s="57"/>
      <c r="J41" s="19">
        <f t="shared" si="1"/>
        <v>1</v>
      </c>
    </row>
    <row r="42" spans="2:10">
      <c r="B42" s="115"/>
      <c r="C42" s="117"/>
      <c r="D42" s="50">
        <v>7.0000000000000001E-3</v>
      </c>
      <c r="E42" s="74"/>
      <c r="F42" s="49">
        <v>1</v>
      </c>
      <c r="G42" s="49"/>
      <c r="H42" s="49"/>
      <c r="I42" s="56"/>
      <c r="J42" s="9">
        <f t="shared" si="1"/>
        <v>1</v>
      </c>
    </row>
    <row r="43" spans="2:10">
      <c r="B43" s="114" t="s">
        <v>46</v>
      </c>
      <c r="C43" s="116" t="s">
        <v>47</v>
      </c>
      <c r="D43" s="50">
        <v>7.0000000000000001E-3</v>
      </c>
      <c r="E43" s="74"/>
      <c r="F43" s="49"/>
      <c r="G43" s="49">
        <v>1</v>
      </c>
      <c r="H43" s="49"/>
      <c r="I43" s="56"/>
      <c r="J43" s="9">
        <f t="shared" si="1"/>
        <v>1</v>
      </c>
    </row>
    <row r="44" spans="2:10" ht="15" thickBot="1">
      <c r="B44" s="120"/>
      <c r="C44" s="121"/>
      <c r="D44" s="62">
        <v>7.0000000000000001E-3</v>
      </c>
      <c r="E44" s="77"/>
      <c r="F44" s="58"/>
      <c r="G44" s="58">
        <v>1</v>
      </c>
      <c r="H44" s="58"/>
      <c r="I44" s="59"/>
      <c r="J44" s="10">
        <f t="shared" si="1"/>
        <v>1</v>
      </c>
    </row>
    <row r="45" spans="2:10" ht="15" thickBot="1">
      <c r="B45" s="23" t="s">
        <v>48</v>
      </c>
      <c r="C45" s="37" t="s">
        <v>49</v>
      </c>
      <c r="D45" s="66"/>
      <c r="E45" s="82">
        <f>SUMPRODUCT(E46:E52,$D$46:$D$52)/SUM($D$46:$D$52)</f>
        <v>0.2</v>
      </c>
      <c r="F45" s="83">
        <f t="shared" ref="F45:I45" si="7">SUMPRODUCT(F46:F52,$D$46:$D$52)/SUM($D$46:$D$52)</f>
        <v>0.79999999999999993</v>
      </c>
      <c r="G45" s="83">
        <f t="shared" si="7"/>
        <v>0</v>
      </c>
      <c r="H45" s="83">
        <f t="shared" si="7"/>
        <v>0</v>
      </c>
      <c r="I45" s="84">
        <f t="shared" si="7"/>
        <v>0</v>
      </c>
      <c r="J45" s="21">
        <f t="shared" si="1"/>
        <v>1</v>
      </c>
    </row>
    <row r="46" spans="2:10">
      <c r="B46" s="118" t="s">
        <v>50</v>
      </c>
      <c r="C46" s="119" t="s">
        <v>51</v>
      </c>
      <c r="D46" s="61">
        <v>0.02</v>
      </c>
      <c r="E46" s="78"/>
      <c r="F46" s="48">
        <v>1</v>
      </c>
      <c r="G46" s="48"/>
      <c r="H46" s="48"/>
      <c r="I46" s="57"/>
      <c r="J46" s="19">
        <f t="shared" si="1"/>
        <v>1</v>
      </c>
    </row>
    <row r="47" spans="2:10">
      <c r="B47" s="115"/>
      <c r="C47" s="117"/>
      <c r="D47" s="50">
        <v>0.01</v>
      </c>
      <c r="E47" s="74"/>
      <c r="F47" s="49">
        <v>1</v>
      </c>
      <c r="G47" s="49"/>
      <c r="H47" s="49"/>
      <c r="I47" s="56"/>
      <c r="J47" s="9">
        <f t="shared" si="1"/>
        <v>1</v>
      </c>
    </row>
    <row r="48" spans="2:10">
      <c r="B48" s="114" t="s">
        <v>52</v>
      </c>
      <c r="C48" s="116" t="s">
        <v>53</v>
      </c>
      <c r="D48" s="50">
        <v>2.5000000000000001E-2</v>
      </c>
      <c r="E48" s="74"/>
      <c r="F48" s="49">
        <v>1</v>
      </c>
      <c r="G48" s="49"/>
      <c r="H48" s="49"/>
      <c r="I48" s="56"/>
      <c r="J48" s="9">
        <f t="shared" si="1"/>
        <v>1</v>
      </c>
    </row>
    <row r="49" spans="2:10">
      <c r="B49" s="115"/>
      <c r="C49" s="117"/>
      <c r="D49" s="50">
        <v>2.5000000000000001E-2</v>
      </c>
      <c r="E49" s="74"/>
      <c r="F49" s="49">
        <v>1</v>
      </c>
      <c r="G49" s="49"/>
      <c r="H49" s="49"/>
      <c r="I49" s="56"/>
      <c r="J49" s="9">
        <f t="shared" si="1"/>
        <v>1</v>
      </c>
    </row>
    <row r="50" spans="2:10">
      <c r="B50" s="114" t="s">
        <v>54</v>
      </c>
      <c r="C50" s="116" t="s">
        <v>55</v>
      </c>
      <c r="D50" s="50">
        <v>0.01</v>
      </c>
      <c r="E50" s="74"/>
      <c r="F50" s="49">
        <v>1</v>
      </c>
      <c r="G50" s="49"/>
      <c r="H50" s="49"/>
      <c r="I50" s="56"/>
      <c r="J50" s="9">
        <f t="shared" si="1"/>
        <v>1</v>
      </c>
    </row>
    <row r="51" spans="2:10">
      <c r="B51" s="115"/>
      <c r="C51" s="117"/>
      <c r="D51" s="50">
        <v>0.01</v>
      </c>
      <c r="E51" s="74"/>
      <c r="F51" s="49">
        <v>1</v>
      </c>
      <c r="G51" s="49"/>
      <c r="H51" s="49"/>
      <c r="I51" s="56"/>
      <c r="J51" s="9">
        <f t="shared" si="1"/>
        <v>1</v>
      </c>
    </row>
    <row r="52" spans="2:10" ht="15" thickBot="1">
      <c r="B52" s="14" t="s">
        <v>56</v>
      </c>
      <c r="C52" s="33" t="s">
        <v>57</v>
      </c>
      <c r="D52" s="62">
        <v>2.5000000000000001E-2</v>
      </c>
      <c r="E52" s="77">
        <v>1</v>
      </c>
      <c r="F52" s="58"/>
      <c r="G52" s="58"/>
      <c r="H52" s="58"/>
      <c r="I52" s="59"/>
      <c r="J52" s="10">
        <f t="shared" si="1"/>
        <v>1</v>
      </c>
    </row>
    <row r="53" spans="2:10" ht="15" thickBot="1">
      <c r="B53" s="105">
        <v>9</v>
      </c>
      <c r="C53" s="106" t="s">
        <v>58</v>
      </c>
      <c r="D53" s="67"/>
      <c r="E53" s="82">
        <f>SUMPRODUCT(E54:E60,$D$54:$D$60)/SUM($D$54:$D$60)</f>
        <v>0</v>
      </c>
      <c r="F53" s="83">
        <f t="shared" ref="F53:I53" si="8">SUMPRODUCT(F54:F60,$D$54:$D$60)/SUM($D$54:$D$60)</f>
        <v>0</v>
      </c>
      <c r="G53" s="83">
        <f t="shared" si="8"/>
        <v>0.12499999999999997</v>
      </c>
      <c r="H53" s="83">
        <f t="shared" si="8"/>
        <v>0.87499999999999989</v>
      </c>
      <c r="I53" s="84">
        <f t="shared" si="8"/>
        <v>0</v>
      </c>
      <c r="J53" s="21">
        <f t="shared" si="1"/>
        <v>0.99999999999999989</v>
      </c>
    </row>
    <row r="54" spans="2:10">
      <c r="B54" s="98" t="s">
        <v>59</v>
      </c>
      <c r="C54" s="99" t="s">
        <v>60</v>
      </c>
      <c r="D54" s="100"/>
      <c r="E54" s="101"/>
      <c r="F54" s="102"/>
      <c r="G54" s="102"/>
      <c r="H54" s="102"/>
      <c r="I54" s="103"/>
      <c r="J54" s="104">
        <f t="shared" si="1"/>
        <v>0</v>
      </c>
    </row>
    <row r="55" spans="2:10">
      <c r="B55" s="118" t="s">
        <v>61</v>
      </c>
      <c r="C55" s="119" t="s">
        <v>62</v>
      </c>
      <c r="D55" s="61">
        <v>2.5000000000000001E-2</v>
      </c>
      <c r="E55" s="74"/>
      <c r="F55" s="49"/>
      <c r="G55" s="49"/>
      <c r="H55" s="49">
        <v>1</v>
      </c>
      <c r="I55" s="56"/>
      <c r="J55" s="19">
        <f t="shared" si="1"/>
        <v>1</v>
      </c>
    </row>
    <row r="56" spans="2:10">
      <c r="B56" s="115"/>
      <c r="C56" s="117"/>
      <c r="D56" s="50">
        <v>2.5000000000000001E-2</v>
      </c>
      <c r="E56" s="74"/>
      <c r="F56" s="49"/>
      <c r="G56" s="49"/>
      <c r="H56" s="49">
        <v>1</v>
      </c>
      <c r="I56" s="56"/>
      <c r="J56" s="9">
        <f t="shared" si="1"/>
        <v>1</v>
      </c>
    </row>
    <row r="57" spans="2:10">
      <c r="B57" s="114" t="s">
        <v>63</v>
      </c>
      <c r="C57" s="116" t="s">
        <v>64</v>
      </c>
      <c r="D57" s="50">
        <v>0.01</v>
      </c>
      <c r="E57" s="74"/>
      <c r="F57" s="49"/>
      <c r="G57" s="49"/>
      <c r="H57" s="49">
        <v>1</v>
      </c>
      <c r="I57" s="56"/>
      <c r="J57" s="9">
        <f t="shared" si="1"/>
        <v>1</v>
      </c>
    </row>
    <row r="58" spans="2:10">
      <c r="B58" s="115"/>
      <c r="C58" s="117"/>
      <c r="D58" s="50">
        <v>0.01</v>
      </c>
      <c r="E58" s="74"/>
      <c r="F58" s="49"/>
      <c r="G58" s="49"/>
      <c r="H58" s="49">
        <v>1</v>
      </c>
      <c r="I58" s="56"/>
      <c r="J58" s="9">
        <f t="shared" si="1"/>
        <v>1</v>
      </c>
    </row>
    <row r="59" spans="2:10">
      <c r="B59" s="124">
        <v>10</v>
      </c>
      <c r="C59" s="125" t="s">
        <v>65</v>
      </c>
      <c r="D59" s="50">
        <v>5.0000000000000001E-3</v>
      </c>
      <c r="E59" s="74"/>
      <c r="F59" s="49"/>
      <c r="G59" s="49">
        <v>1</v>
      </c>
      <c r="H59" s="49"/>
      <c r="I59" s="56"/>
      <c r="J59" s="9">
        <f t="shared" si="1"/>
        <v>1</v>
      </c>
    </row>
    <row r="60" spans="2:10" ht="15" thickBot="1">
      <c r="B60" s="120"/>
      <c r="C60" s="121"/>
      <c r="D60" s="62">
        <v>5.0000000000000001E-3</v>
      </c>
      <c r="E60" s="107"/>
      <c r="F60" s="4"/>
      <c r="G60" s="4">
        <v>1</v>
      </c>
      <c r="H60" s="4"/>
      <c r="I60" s="15"/>
      <c r="J60" s="10">
        <f t="shared" si="1"/>
        <v>1</v>
      </c>
    </row>
    <row r="61" spans="2:10" ht="15" thickBot="1">
      <c r="B61" s="24">
        <v>11</v>
      </c>
      <c r="C61" s="38" t="s">
        <v>66</v>
      </c>
      <c r="D61" s="67"/>
      <c r="E61" s="82">
        <f>SUMPRODUCT(E62:E78,$D$62:$D$78)/SUM($D$62:$D$78)</f>
        <v>0.33571428571428569</v>
      </c>
      <c r="F61" s="83">
        <f t="shared" ref="F61:I61" si="9">SUMPRODUCT(F62:F78,$D$62:$D$78)/SUM($D$62:$D$78)</f>
        <v>0.19285714285714281</v>
      </c>
      <c r="G61" s="83">
        <f t="shared" si="9"/>
        <v>0.38928571428571423</v>
      </c>
      <c r="H61" s="83">
        <f t="shared" si="9"/>
        <v>1.4285714285714282E-2</v>
      </c>
      <c r="I61" s="84">
        <f t="shared" si="9"/>
        <v>6.7857142857142852E-2</v>
      </c>
      <c r="J61" s="21">
        <f t="shared" si="1"/>
        <v>0.99999999999999978</v>
      </c>
    </row>
    <row r="62" spans="2:10">
      <c r="B62" s="16" t="s">
        <v>67</v>
      </c>
      <c r="C62" s="31" t="s">
        <v>68</v>
      </c>
      <c r="D62" s="61">
        <v>1.4999999999999999E-2</v>
      </c>
      <c r="E62" s="108">
        <v>1</v>
      </c>
      <c r="F62" s="17"/>
      <c r="G62" s="17"/>
      <c r="H62" s="17"/>
      <c r="I62" s="18"/>
      <c r="J62" s="19">
        <f t="shared" si="1"/>
        <v>1</v>
      </c>
    </row>
    <row r="63" spans="2:10">
      <c r="B63" s="114" t="s">
        <v>69</v>
      </c>
      <c r="C63" s="116" t="s">
        <v>70</v>
      </c>
      <c r="D63" s="50">
        <v>0.03</v>
      </c>
      <c r="E63" s="74">
        <v>1</v>
      </c>
      <c r="F63" s="49"/>
      <c r="G63" s="49"/>
      <c r="H63" s="49"/>
      <c r="I63" s="6"/>
      <c r="J63" s="9">
        <f t="shared" si="1"/>
        <v>1</v>
      </c>
    </row>
    <row r="64" spans="2:10">
      <c r="B64" s="115"/>
      <c r="C64" s="117"/>
      <c r="D64" s="50">
        <v>0.02</v>
      </c>
      <c r="E64" s="74">
        <v>1</v>
      </c>
      <c r="F64" s="49"/>
      <c r="G64" s="49"/>
      <c r="H64" s="49"/>
      <c r="I64" s="6"/>
      <c r="J64" s="9">
        <f t="shared" si="1"/>
        <v>1</v>
      </c>
    </row>
    <row r="65" spans="2:10">
      <c r="B65" s="115"/>
      <c r="C65" s="117"/>
      <c r="D65" s="50">
        <v>0.02</v>
      </c>
      <c r="E65" s="74">
        <v>1</v>
      </c>
      <c r="F65" s="49"/>
      <c r="G65" s="49"/>
      <c r="H65" s="49"/>
      <c r="I65" s="6"/>
      <c r="J65" s="9">
        <f t="shared" si="1"/>
        <v>1</v>
      </c>
    </row>
    <row r="66" spans="2:10">
      <c r="B66" s="115"/>
      <c r="C66" s="117"/>
      <c r="D66" s="50">
        <v>5.0000000000000001E-3</v>
      </c>
      <c r="E66" s="74">
        <v>1</v>
      </c>
      <c r="F66" s="49"/>
      <c r="G66" s="49"/>
      <c r="H66" s="49"/>
      <c r="I66" s="6"/>
      <c r="J66" s="9">
        <f t="shared" si="1"/>
        <v>1</v>
      </c>
    </row>
    <row r="67" spans="2:10">
      <c r="B67" s="114" t="s">
        <v>71</v>
      </c>
      <c r="C67" s="116" t="s">
        <v>72</v>
      </c>
      <c r="D67" s="50">
        <v>0.02</v>
      </c>
      <c r="E67" s="74"/>
      <c r="F67" s="49">
        <v>1</v>
      </c>
      <c r="G67" s="49"/>
      <c r="H67" s="49"/>
      <c r="I67" s="6"/>
      <c r="J67" s="9">
        <f t="shared" si="1"/>
        <v>1</v>
      </c>
    </row>
    <row r="68" spans="2:10">
      <c r="B68" s="115"/>
      <c r="C68" s="117"/>
      <c r="D68" s="50">
        <v>0.01</v>
      </c>
      <c r="E68" s="74"/>
      <c r="F68" s="49">
        <v>1</v>
      </c>
      <c r="G68" s="49"/>
      <c r="H68" s="49"/>
      <c r="I68" s="6"/>
      <c r="J68" s="9">
        <f t="shared" si="1"/>
        <v>1</v>
      </c>
    </row>
    <row r="69" spans="2:10">
      <c r="B69" s="115"/>
      <c r="C69" s="117"/>
      <c r="D69" s="50">
        <v>0.01</v>
      </c>
      <c r="E69" s="75"/>
      <c r="F69" s="3">
        <v>1</v>
      </c>
      <c r="G69" s="3"/>
      <c r="H69" s="3"/>
      <c r="I69" s="6"/>
      <c r="J69" s="9">
        <f t="shared" ref="J69:J84" si="10">I69+H69+G69+F69+E69</f>
        <v>1</v>
      </c>
    </row>
    <row r="70" spans="2:10">
      <c r="B70" s="115"/>
      <c r="C70" s="117"/>
      <c r="D70" s="50">
        <v>0.01</v>
      </c>
      <c r="E70" s="75"/>
      <c r="F70" s="3">
        <v>1</v>
      </c>
      <c r="G70" s="3"/>
      <c r="H70" s="3"/>
      <c r="I70" s="6"/>
      <c r="J70" s="9">
        <f t="shared" si="10"/>
        <v>1</v>
      </c>
    </row>
    <row r="71" spans="2:10">
      <c r="B71" s="114" t="s">
        <v>73</v>
      </c>
      <c r="C71" s="116" t="s">
        <v>74</v>
      </c>
      <c r="D71" s="50">
        <v>5.0000000000000001E-3</v>
      </c>
      <c r="E71" s="75"/>
      <c r="F71" s="3"/>
      <c r="G71" s="3"/>
      <c r="H71" s="3"/>
      <c r="I71" s="6">
        <v>1</v>
      </c>
      <c r="J71" s="9">
        <f t="shared" si="10"/>
        <v>1</v>
      </c>
    </row>
    <row r="72" spans="2:10">
      <c r="B72" s="115"/>
      <c r="C72" s="117"/>
      <c r="D72" s="50">
        <v>5.0000000000000001E-3</v>
      </c>
      <c r="E72" s="75"/>
      <c r="F72" s="3"/>
      <c r="G72" s="3"/>
      <c r="H72" s="3"/>
      <c r="I72" s="6">
        <v>1</v>
      </c>
      <c r="J72" s="9">
        <f t="shared" si="10"/>
        <v>1</v>
      </c>
    </row>
    <row r="73" spans="2:10">
      <c r="B73" s="115"/>
      <c r="C73" s="117"/>
      <c r="D73" s="50">
        <v>5.0000000000000001E-3</v>
      </c>
      <c r="E73" s="75"/>
      <c r="F73" s="3"/>
      <c r="G73" s="3"/>
      <c r="H73" s="3"/>
      <c r="I73" s="6">
        <v>1</v>
      </c>
      <c r="J73" s="9">
        <f t="shared" si="10"/>
        <v>1</v>
      </c>
    </row>
    <row r="74" spans="2:10">
      <c r="B74" s="114" t="s">
        <v>75</v>
      </c>
      <c r="C74" s="116" t="s">
        <v>76</v>
      </c>
      <c r="D74" s="50">
        <v>0.04</v>
      </c>
      <c r="E74" s="75"/>
      <c r="F74" s="3"/>
      <c r="G74" s="3">
        <v>1</v>
      </c>
      <c r="H74" s="3"/>
      <c r="I74" s="6"/>
      <c r="J74" s="9">
        <f t="shared" si="10"/>
        <v>1</v>
      </c>
    </row>
    <row r="75" spans="2:10">
      <c r="B75" s="115"/>
      <c r="C75" s="117"/>
      <c r="D75" s="50">
        <v>0.04</v>
      </c>
      <c r="E75" s="75"/>
      <c r="F75" s="3"/>
      <c r="G75" s="3">
        <v>1</v>
      </c>
      <c r="H75" s="3"/>
      <c r="I75" s="6"/>
      <c r="J75" s="9">
        <f t="shared" si="10"/>
        <v>1</v>
      </c>
    </row>
    <row r="76" spans="2:10">
      <c r="B76" s="115"/>
      <c r="C76" s="117"/>
      <c r="D76" s="50">
        <v>2.5000000000000001E-2</v>
      </c>
      <c r="E76" s="75"/>
      <c r="F76" s="3"/>
      <c r="G76" s="3">
        <v>1</v>
      </c>
      <c r="H76" s="3"/>
      <c r="I76" s="6"/>
      <c r="J76" s="9">
        <f t="shared" si="10"/>
        <v>1</v>
      </c>
    </row>
    <row r="77" spans="2:10">
      <c r="B77" s="12">
        <v>12</v>
      </c>
      <c r="C77" s="39" t="s">
        <v>77</v>
      </c>
      <c r="D77" s="50">
        <v>0.01</v>
      </c>
      <c r="E77" s="75">
        <v>0.2</v>
      </c>
      <c r="F77" s="3">
        <v>0.2</v>
      </c>
      <c r="G77" s="3">
        <v>0.2</v>
      </c>
      <c r="H77" s="3">
        <v>0.2</v>
      </c>
      <c r="I77" s="6">
        <v>0.2</v>
      </c>
      <c r="J77" s="9">
        <f t="shared" si="10"/>
        <v>1</v>
      </c>
    </row>
    <row r="78" spans="2:10" ht="15" thickBot="1">
      <c r="B78" s="25">
        <v>13</v>
      </c>
      <c r="C78" s="40" t="s">
        <v>78</v>
      </c>
      <c r="D78" s="62">
        <v>0.01</v>
      </c>
      <c r="E78" s="107">
        <v>0.2</v>
      </c>
      <c r="F78" s="107">
        <v>0.2</v>
      </c>
      <c r="G78" s="107">
        <v>0.2</v>
      </c>
      <c r="H78" s="107">
        <v>0.2</v>
      </c>
      <c r="I78" s="107">
        <v>0.2</v>
      </c>
      <c r="J78" s="10">
        <f t="shared" si="10"/>
        <v>1</v>
      </c>
    </row>
    <row r="79" spans="2:10" ht="15" thickBot="1">
      <c r="B79" s="122" t="s">
        <v>79</v>
      </c>
      <c r="C79" s="123"/>
      <c r="D79" s="68" t="s">
        <v>86</v>
      </c>
      <c r="E79" s="82">
        <f>SUMPRODUCT(E80:E84,$D$80:$D$84)/SUM($D$80:$D$84)</f>
        <v>0.46913580246913578</v>
      </c>
      <c r="F79" s="83">
        <f t="shared" ref="F79:I79" si="11">SUMPRODUCT(F80:F84,$D$80:$D$84)/SUM($D$80:$D$84)</f>
        <v>2.4691358024691357E-2</v>
      </c>
      <c r="G79" s="83">
        <f t="shared" si="11"/>
        <v>2.4691358024691357E-2</v>
      </c>
      <c r="H79" s="83">
        <f t="shared" si="11"/>
        <v>0.14814814814814814</v>
      </c>
      <c r="I79" s="84">
        <f t="shared" si="11"/>
        <v>0.33333333333333331</v>
      </c>
      <c r="J79" s="21">
        <f t="shared" si="10"/>
        <v>1</v>
      </c>
    </row>
    <row r="80" spans="2:10">
      <c r="B80" s="26" t="s">
        <v>80</v>
      </c>
      <c r="C80" s="41" t="s">
        <v>81</v>
      </c>
      <c r="D80" s="69">
        <v>0.02</v>
      </c>
      <c r="E80" s="75">
        <v>0.5</v>
      </c>
      <c r="F80" s="3"/>
      <c r="G80" s="3"/>
      <c r="H80" s="3">
        <v>0.5</v>
      </c>
      <c r="I80" s="6"/>
      <c r="J80" s="19">
        <f t="shared" si="10"/>
        <v>1</v>
      </c>
    </row>
    <row r="81" spans="1:10">
      <c r="B81" s="13" t="s">
        <v>82</v>
      </c>
      <c r="C81" s="42" t="s">
        <v>83</v>
      </c>
      <c r="D81" s="50">
        <v>2.5999999999999999E-2</v>
      </c>
      <c r="E81" s="75">
        <v>1</v>
      </c>
      <c r="F81" s="3"/>
      <c r="G81" s="3"/>
      <c r="H81" s="3"/>
      <c r="I81" s="6"/>
      <c r="J81" s="9">
        <f t="shared" si="10"/>
        <v>1</v>
      </c>
    </row>
    <row r="82" spans="1:10">
      <c r="B82" s="124" t="s">
        <v>84</v>
      </c>
      <c r="C82" s="125" t="s">
        <v>85</v>
      </c>
      <c r="D82" s="50">
        <v>0.02</v>
      </c>
      <c r="E82" s="75"/>
      <c r="F82" s="3"/>
      <c r="G82" s="3"/>
      <c r="H82" s="3"/>
      <c r="I82" s="6">
        <v>1</v>
      </c>
      <c r="J82" s="9">
        <f t="shared" si="10"/>
        <v>1</v>
      </c>
    </row>
    <row r="83" spans="1:10">
      <c r="B83" s="115"/>
      <c r="C83" s="126"/>
      <c r="D83" s="50">
        <v>0.01</v>
      </c>
      <c r="E83" s="75">
        <v>0.2</v>
      </c>
      <c r="F83" s="3">
        <v>0.2</v>
      </c>
      <c r="G83" s="3">
        <v>0.2</v>
      </c>
      <c r="H83" s="3">
        <v>0.2</v>
      </c>
      <c r="I83" s="6">
        <v>0.2</v>
      </c>
      <c r="J83" s="9">
        <f t="shared" si="10"/>
        <v>1</v>
      </c>
    </row>
    <row r="84" spans="1:10" ht="15" thickBot="1">
      <c r="B84" s="120"/>
      <c r="C84" s="127"/>
      <c r="D84" s="62">
        <v>5.0000000000000001E-3</v>
      </c>
      <c r="E84" s="76"/>
      <c r="F84" s="7"/>
      <c r="G84" s="7"/>
      <c r="H84" s="7"/>
      <c r="I84" s="8">
        <v>1</v>
      </c>
      <c r="J84" s="10">
        <f t="shared" si="10"/>
        <v>1</v>
      </c>
    </row>
    <row r="85" spans="1:10" ht="15" thickBot="1">
      <c r="A85" s="111"/>
      <c r="B85" s="28"/>
      <c r="C85" s="109" t="s">
        <v>87</v>
      </c>
      <c r="D85" s="45">
        <f>SUM(D6:D84)</f>
        <v>1.0000000000000007</v>
      </c>
      <c r="E85" s="110">
        <f>SUMPRODUCT($D$6:$D$10,E6:E10)+SUMPRODUCT($D$12:$D$20,E12:E20)+SUMPRODUCT($D$22:$D$32,E22:E32)+SUMPRODUCT($D$34:$D$37,E34:E37)+($D$39*E39)+SUMPRODUCT($D$41:$D$44,E41:E44)+SUMPRODUCT($D$46:$D$52,E46:E52)+SUMPRODUCT($D$55:$D$60,E55:E60)+SUMPRODUCT($D$62:$D$78,E62:E78)+SUMPRODUCT($D$80:$D$84,E80:E84)</f>
        <v>0.20900000000000005</v>
      </c>
      <c r="F85" s="110">
        <f t="shared" ref="F85:I85" si="12">SUMPRODUCT($D$6:$D$10,F6:F10)+SUMPRODUCT($D$12:$D$20,F12:F20)+SUMPRODUCT($D$22:$D$32,F22:F32)+SUMPRODUCT($D$34:$D$37,F34:F37)+($D$39*F39)+SUMPRODUCT($D$41:$D$44,F41:F44)+SUMPRODUCT($D$46:$D$52,F46:F52)+SUMPRODUCT($D$55:$D$60,F55:F60)+SUMPRODUCT($D$62:$D$78,F62:F78)+SUMPRODUCT($D$80:$D$84,F80:F84)</f>
        <v>0.21299999999999997</v>
      </c>
      <c r="G85" s="110">
        <f t="shared" si="12"/>
        <v>0.21325</v>
      </c>
      <c r="H85" s="110">
        <f t="shared" si="12"/>
        <v>0.21800000000000003</v>
      </c>
      <c r="I85" s="110">
        <f t="shared" si="12"/>
        <v>0.14675000000000002</v>
      </c>
      <c r="J85" s="5">
        <f>AVERAGE(J5:J84)+0.01</f>
        <v>0.99750000000000005</v>
      </c>
    </row>
    <row r="86" spans="1:10">
      <c r="B86" s="27"/>
    </row>
  </sheetData>
  <mergeCells count="43">
    <mergeCell ref="B79:C79"/>
    <mergeCell ref="B82:B84"/>
    <mergeCell ref="C82:C84"/>
    <mergeCell ref="B3:J3"/>
    <mergeCell ref="B67:B70"/>
    <mergeCell ref="C67:C70"/>
    <mergeCell ref="B71:B73"/>
    <mergeCell ref="C71:C73"/>
    <mergeCell ref="B74:B76"/>
    <mergeCell ref="C74:C76"/>
    <mergeCell ref="B57:B58"/>
    <mergeCell ref="C57:C58"/>
    <mergeCell ref="B59:B60"/>
    <mergeCell ref="C59:C60"/>
    <mergeCell ref="B63:B66"/>
    <mergeCell ref="C63:C66"/>
    <mergeCell ref="B50:B51"/>
    <mergeCell ref="C50:C51"/>
    <mergeCell ref="B55:B56"/>
    <mergeCell ref="C55:C56"/>
    <mergeCell ref="B43:B44"/>
    <mergeCell ref="C43:C44"/>
    <mergeCell ref="B46:B47"/>
    <mergeCell ref="C46:C47"/>
    <mergeCell ref="B48:B49"/>
    <mergeCell ref="C48:C49"/>
    <mergeCell ref="B34:B35"/>
    <mergeCell ref="C34:C35"/>
    <mergeCell ref="B36:B37"/>
    <mergeCell ref="C36:C37"/>
    <mergeCell ref="B41:B42"/>
    <mergeCell ref="C41:C42"/>
    <mergeCell ref="B22:B24"/>
    <mergeCell ref="C22:C24"/>
    <mergeCell ref="B25:B27"/>
    <mergeCell ref="C25:C27"/>
    <mergeCell ref="B29:B31"/>
    <mergeCell ref="C29:C31"/>
    <mergeCell ref="B4:C4"/>
    <mergeCell ref="B16:B17"/>
    <mergeCell ref="C16:C17"/>
    <mergeCell ref="B18:B19"/>
    <mergeCell ref="C18:C19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Camacho</dc:creator>
  <cp:lastModifiedBy>Carlos Camacho</cp:lastModifiedBy>
  <dcterms:created xsi:type="dcterms:W3CDTF">2017-07-31T18:33:04Z</dcterms:created>
  <dcterms:modified xsi:type="dcterms:W3CDTF">2017-08-29T21:29:22Z</dcterms:modified>
</cp:coreProperties>
</file>