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andez125/Documents/EGADE/Bootcamp/"/>
    </mc:Choice>
  </mc:AlternateContent>
  <xr:revisionPtr revIDLastSave="0" documentId="8_{DF4BC1AC-14A1-0243-8116-FCF519D571D0}" xr6:coauthVersionLast="47" xr6:coauthVersionMax="47" xr10:uidLastSave="{00000000-0000-0000-0000-000000000000}"/>
  <bookViews>
    <workbookView xWindow="0" yWindow="500" windowWidth="28800" windowHeight="15760" activeTab="5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Goal analysis" sheetId="5" r:id="rId5"/>
    <sheet name="Statistical" sheetId="6" r:id="rId6"/>
  </sheets>
  <definedNames>
    <definedName name="_xlnm._FilterDatabase" localSheetId="0" hidden="1">Crowdfunding!$A$1:$T$1001</definedName>
  </definedNames>
  <calcPr calcId="191029"/>
  <pivotCaches>
    <pivotCache cacheId="19" r:id="rId7"/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6" l="1"/>
  <c r="H11" i="6"/>
  <c r="K10" i="6"/>
  <c r="H10" i="6"/>
  <c r="K9" i="6"/>
  <c r="H9" i="6"/>
  <c r="K8" i="6"/>
  <c r="H8" i="6"/>
  <c r="K7" i="6"/>
  <c r="H7" i="6"/>
  <c r="K6" i="6"/>
  <c r="H6" i="6"/>
  <c r="E14" i="5" l="1"/>
  <c r="D14" i="5"/>
  <c r="C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C3" i="5"/>
  <c r="C13" i="5"/>
  <c r="C12" i="5"/>
  <c r="C11" i="5"/>
  <c r="C10" i="5"/>
  <c r="C9" i="5"/>
  <c r="C8" i="5"/>
  <c r="C7" i="5"/>
  <c r="C6" i="5"/>
  <c r="C5" i="5"/>
  <c r="C4" i="5"/>
  <c r="U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3" i="1"/>
  <c r="S3" i="1" s="1"/>
  <c r="T4" i="1"/>
  <c r="S4" i="1" s="1"/>
  <c r="T5" i="1"/>
  <c r="S5" i="1" s="1"/>
  <c r="T6" i="1"/>
  <c r="S6" i="1" s="1"/>
  <c r="T7" i="1"/>
  <c r="S7" i="1" s="1"/>
  <c r="T8" i="1"/>
  <c r="S8" i="1" s="1"/>
  <c r="T9" i="1"/>
  <c r="S9" i="1" s="1"/>
  <c r="T10" i="1"/>
  <c r="S10" i="1" s="1"/>
  <c r="T11" i="1"/>
  <c r="S11" i="1" s="1"/>
  <c r="T12" i="1"/>
  <c r="S12" i="1" s="1"/>
  <c r="T13" i="1"/>
  <c r="S13" i="1" s="1"/>
  <c r="T14" i="1"/>
  <c r="S14" i="1" s="1"/>
  <c r="T15" i="1"/>
  <c r="S15" i="1" s="1"/>
  <c r="T16" i="1"/>
  <c r="S16" i="1" s="1"/>
  <c r="T17" i="1"/>
  <c r="S17" i="1" s="1"/>
  <c r="T18" i="1"/>
  <c r="S18" i="1" s="1"/>
  <c r="T19" i="1"/>
  <c r="S19" i="1" s="1"/>
  <c r="T20" i="1"/>
  <c r="S20" i="1" s="1"/>
  <c r="T21" i="1"/>
  <c r="S21" i="1" s="1"/>
  <c r="T22" i="1"/>
  <c r="S22" i="1" s="1"/>
  <c r="T23" i="1"/>
  <c r="S23" i="1" s="1"/>
  <c r="T24" i="1"/>
  <c r="S24" i="1" s="1"/>
  <c r="T25" i="1"/>
  <c r="S25" i="1" s="1"/>
  <c r="T26" i="1"/>
  <c r="S26" i="1" s="1"/>
  <c r="T27" i="1"/>
  <c r="S27" i="1" s="1"/>
  <c r="T28" i="1"/>
  <c r="S28" i="1" s="1"/>
  <c r="T29" i="1"/>
  <c r="S29" i="1" s="1"/>
  <c r="T30" i="1"/>
  <c r="S30" i="1" s="1"/>
  <c r="T31" i="1"/>
  <c r="S31" i="1" s="1"/>
  <c r="T32" i="1"/>
  <c r="S32" i="1" s="1"/>
  <c r="T33" i="1"/>
  <c r="S33" i="1" s="1"/>
  <c r="T34" i="1"/>
  <c r="S34" i="1" s="1"/>
  <c r="T35" i="1"/>
  <c r="S35" i="1" s="1"/>
  <c r="T36" i="1"/>
  <c r="S36" i="1" s="1"/>
  <c r="T37" i="1"/>
  <c r="S37" i="1" s="1"/>
  <c r="T38" i="1"/>
  <c r="S38" i="1" s="1"/>
  <c r="T39" i="1"/>
  <c r="S39" i="1" s="1"/>
  <c r="T40" i="1"/>
  <c r="S40" i="1" s="1"/>
  <c r="T41" i="1"/>
  <c r="S41" i="1" s="1"/>
  <c r="T42" i="1"/>
  <c r="S42" i="1" s="1"/>
  <c r="T43" i="1"/>
  <c r="S43" i="1" s="1"/>
  <c r="T44" i="1"/>
  <c r="S44" i="1" s="1"/>
  <c r="T45" i="1"/>
  <c r="S45" i="1" s="1"/>
  <c r="T46" i="1"/>
  <c r="S46" i="1" s="1"/>
  <c r="T47" i="1"/>
  <c r="S47" i="1" s="1"/>
  <c r="T48" i="1"/>
  <c r="S48" i="1" s="1"/>
  <c r="T49" i="1"/>
  <c r="S49" i="1" s="1"/>
  <c r="T50" i="1"/>
  <c r="S50" i="1" s="1"/>
  <c r="T51" i="1"/>
  <c r="S51" i="1" s="1"/>
  <c r="T52" i="1"/>
  <c r="S52" i="1" s="1"/>
  <c r="T53" i="1"/>
  <c r="S53" i="1" s="1"/>
  <c r="T54" i="1"/>
  <c r="S54" i="1" s="1"/>
  <c r="T55" i="1"/>
  <c r="S55" i="1" s="1"/>
  <c r="T56" i="1"/>
  <c r="S56" i="1" s="1"/>
  <c r="T57" i="1"/>
  <c r="S57" i="1" s="1"/>
  <c r="T58" i="1"/>
  <c r="S58" i="1" s="1"/>
  <c r="T59" i="1"/>
  <c r="S59" i="1" s="1"/>
  <c r="T60" i="1"/>
  <c r="S60" i="1" s="1"/>
  <c r="T61" i="1"/>
  <c r="S61" i="1" s="1"/>
  <c r="T62" i="1"/>
  <c r="S62" i="1" s="1"/>
  <c r="T63" i="1"/>
  <c r="S63" i="1" s="1"/>
  <c r="T64" i="1"/>
  <c r="S64" i="1" s="1"/>
  <c r="T65" i="1"/>
  <c r="S65" i="1" s="1"/>
  <c r="T66" i="1"/>
  <c r="S66" i="1" s="1"/>
  <c r="T67" i="1"/>
  <c r="S67" i="1" s="1"/>
  <c r="T68" i="1"/>
  <c r="S68" i="1" s="1"/>
  <c r="T69" i="1"/>
  <c r="S69" i="1" s="1"/>
  <c r="T70" i="1"/>
  <c r="S70" i="1" s="1"/>
  <c r="T71" i="1"/>
  <c r="S71" i="1" s="1"/>
  <c r="T72" i="1"/>
  <c r="S72" i="1" s="1"/>
  <c r="T73" i="1"/>
  <c r="S73" i="1" s="1"/>
  <c r="T74" i="1"/>
  <c r="S74" i="1" s="1"/>
  <c r="T75" i="1"/>
  <c r="S75" i="1" s="1"/>
  <c r="T76" i="1"/>
  <c r="S76" i="1" s="1"/>
  <c r="T77" i="1"/>
  <c r="S77" i="1" s="1"/>
  <c r="T78" i="1"/>
  <c r="S78" i="1" s="1"/>
  <c r="T79" i="1"/>
  <c r="S79" i="1" s="1"/>
  <c r="T80" i="1"/>
  <c r="S80" i="1" s="1"/>
  <c r="T81" i="1"/>
  <c r="S81" i="1" s="1"/>
  <c r="T82" i="1"/>
  <c r="S82" i="1" s="1"/>
  <c r="T83" i="1"/>
  <c r="S83" i="1" s="1"/>
  <c r="T84" i="1"/>
  <c r="S84" i="1" s="1"/>
  <c r="T85" i="1"/>
  <c r="S85" i="1" s="1"/>
  <c r="T86" i="1"/>
  <c r="S86" i="1" s="1"/>
  <c r="T87" i="1"/>
  <c r="S87" i="1" s="1"/>
  <c r="T88" i="1"/>
  <c r="S88" i="1" s="1"/>
  <c r="T89" i="1"/>
  <c r="S89" i="1" s="1"/>
  <c r="T90" i="1"/>
  <c r="S90" i="1" s="1"/>
  <c r="T91" i="1"/>
  <c r="S91" i="1" s="1"/>
  <c r="T92" i="1"/>
  <c r="S92" i="1" s="1"/>
  <c r="T93" i="1"/>
  <c r="S93" i="1" s="1"/>
  <c r="T94" i="1"/>
  <c r="S94" i="1" s="1"/>
  <c r="T95" i="1"/>
  <c r="S95" i="1" s="1"/>
  <c r="T96" i="1"/>
  <c r="S96" i="1" s="1"/>
  <c r="T97" i="1"/>
  <c r="S97" i="1" s="1"/>
  <c r="T98" i="1"/>
  <c r="S98" i="1" s="1"/>
  <c r="T99" i="1"/>
  <c r="S99" i="1" s="1"/>
  <c r="T100" i="1"/>
  <c r="S100" i="1" s="1"/>
  <c r="T101" i="1"/>
  <c r="S101" i="1" s="1"/>
  <c r="T102" i="1"/>
  <c r="S102" i="1" s="1"/>
  <c r="T103" i="1"/>
  <c r="S103" i="1" s="1"/>
  <c r="T104" i="1"/>
  <c r="S104" i="1" s="1"/>
  <c r="T105" i="1"/>
  <c r="S105" i="1" s="1"/>
  <c r="T106" i="1"/>
  <c r="S106" i="1" s="1"/>
  <c r="T107" i="1"/>
  <c r="S107" i="1" s="1"/>
  <c r="T108" i="1"/>
  <c r="S108" i="1" s="1"/>
  <c r="T109" i="1"/>
  <c r="S109" i="1" s="1"/>
  <c r="T110" i="1"/>
  <c r="S110" i="1" s="1"/>
  <c r="T111" i="1"/>
  <c r="S111" i="1" s="1"/>
  <c r="T112" i="1"/>
  <c r="S112" i="1" s="1"/>
  <c r="T113" i="1"/>
  <c r="S113" i="1" s="1"/>
  <c r="T114" i="1"/>
  <c r="S114" i="1" s="1"/>
  <c r="T115" i="1"/>
  <c r="S115" i="1" s="1"/>
  <c r="T116" i="1"/>
  <c r="S116" i="1" s="1"/>
  <c r="T117" i="1"/>
  <c r="S117" i="1" s="1"/>
  <c r="T118" i="1"/>
  <c r="S118" i="1" s="1"/>
  <c r="T119" i="1"/>
  <c r="S119" i="1" s="1"/>
  <c r="T120" i="1"/>
  <c r="S120" i="1" s="1"/>
  <c r="T121" i="1"/>
  <c r="S121" i="1" s="1"/>
  <c r="T122" i="1"/>
  <c r="S122" i="1" s="1"/>
  <c r="T123" i="1"/>
  <c r="S123" i="1" s="1"/>
  <c r="T124" i="1"/>
  <c r="S124" i="1" s="1"/>
  <c r="T125" i="1"/>
  <c r="S125" i="1" s="1"/>
  <c r="T126" i="1"/>
  <c r="S126" i="1" s="1"/>
  <c r="T127" i="1"/>
  <c r="S127" i="1" s="1"/>
  <c r="T128" i="1"/>
  <c r="S128" i="1" s="1"/>
  <c r="T129" i="1"/>
  <c r="S129" i="1" s="1"/>
  <c r="T130" i="1"/>
  <c r="S130" i="1" s="1"/>
  <c r="T131" i="1"/>
  <c r="S131" i="1" s="1"/>
  <c r="T132" i="1"/>
  <c r="S132" i="1" s="1"/>
  <c r="T133" i="1"/>
  <c r="S133" i="1" s="1"/>
  <c r="T134" i="1"/>
  <c r="S134" i="1" s="1"/>
  <c r="T135" i="1"/>
  <c r="S135" i="1" s="1"/>
  <c r="T136" i="1"/>
  <c r="S136" i="1" s="1"/>
  <c r="T137" i="1"/>
  <c r="S137" i="1" s="1"/>
  <c r="T138" i="1"/>
  <c r="S138" i="1" s="1"/>
  <c r="T139" i="1"/>
  <c r="S139" i="1" s="1"/>
  <c r="T140" i="1"/>
  <c r="S140" i="1" s="1"/>
  <c r="T141" i="1"/>
  <c r="S141" i="1" s="1"/>
  <c r="T142" i="1"/>
  <c r="S142" i="1" s="1"/>
  <c r="T143" i="1"/>
  <c r="S143" i="1" s="1"/>
  <c r="T144" i="1"/>
  <c r="S144" i="1" s="1"/>
  <c r="T145" i="1"/>
  <c r="S145" i="1" s="1"/>
  <c r="T146" i="1"/>
  <c r="S146" i="1" s="1"/>
  <c r="T147" i="1"/>
  <c r="S147" i="1" s="1"/>
  <c r="T148" i="1"/>
  <c r="S148" i="1" s="1"/>
  <c r="T149" i="1"/>
  <c r="S149" i="1" s="1"/>
  <c r="T150" i="1"/>
  <c r="S150" i="1" s="1"/>
  <c r="T151" i="1"/>
  <c r="S151" i="1" s="1"/>
  <c r="T152" i="1"/>
  <c r="S152" i="1" s="1"/>
  <c r="T153" i="1"/>
  <c r="S153" i="1" s="1"/>
  <c r="T154" i="1"/>
  <c r="S154" i="1" s="1"/>
  <c r="T155" i="1"/>
  <c r="S155" i="1" s="1"/>
  <c r="T156" i="1"/>
  <c r="S156" i="1" s="1"/>
  <c r="T157" i="1"/>
  <c r="S157" i="1" s="1"/>
  <c r="T158" i="1"/>
  <c r="S158" i="1" s="1"/>
  <c r="T159" i="1"/>
  <c r="S159" i="1" s="1"/>
  <c r="T160" i="1"/>
  <c r="S160" i="1" s="1"/>
  <c r="T161" i="1"/>
  <c r="S161" i="1" s="1"/>
  <c r="T162" i="1"/>
  <c r="S162" i="1" s="1"/>
  <c r="T163" i="1"/>
  <c r="S163" i="1" s="1"/>
  <c r="T164" i="1"/>
  <c r="S164" i="1" s="1"/>
  <c r="T165" i="1"/>
  <c r="S165" i="1" s="1"/>
  <c r="T166" i="1"/>
  <c r="S166" i="1" s="1"/>
  <c r="T167" i="1"/>
  <c r="S167" i="1" s="1"/>
  <c r="T168" i="1"/>
  <c r="S168" i="1" s="1"/>
  <c r="T169" i="1"/>
  <c r="S169" i="1" s="1"/>
  <c r="T170" i="1"/>
  <c r="S170" i="1" s="1"/>
  <c r="T171" i="1"/>
  <c r="S171" i="1" s="1"/>
  <c r="T172" i="1"/>
  <c r="S172" i="1" s="1"/>
  <c r="T173" i="1"/>
  <c r="S173" i="1" s="1"/>
  <c r="T174" i="1"/>
  <c r="S174" i="1" s="1"/>
  <c r="T175" i="1"/>
  <c r="S175" i="1" s="1"/>
  <c r="T176" i="1"/>
  <c r="S176" i="1" s="1"/>
  <c r="T177" i="1"/>
  <c r="S177" i="1" s="1"/>
  <c r="T178" i="1"/>
  <c r="S178" i="1" s="1"/>
  <c r="T179" i="1"/>
  <c r="S179" i="1" s="1"/>
  <c r="T180" i="1"/>
  <c r="S180" i="1" s="1"/>
  <c r="T181" i="1"/>
  <c r="S181" i="1" s="1"/>
  <c r="T182" i="1"/>
  <c r="S182" i="1" s="1"/>
  <c r="T183" i="1"/>
  <c r="S183" i="1" s="1"/>
  <c r="T184" i="1"/>
  <c r="S184" i="1" s="1"/>
  <c r="T185" i="1"/>
  <c r="S185" i="1" s="1"/>
  <c r="T186" i="1"/>
  <c r="S186" i="1" s="1"/>
  <c r="T187" i="1"/>
  <c r="S187" i="1" s="1"/>
  <c r="T188" i="1"/>
  <c r="S188" i="1" s="1"/>
  <c r="T189" i="1"/>
  <c r="S189" i="1" s="1"/>
  <c r="T190" i="1"/>
  <c r="S190" i="1" s="1"/>
  <c r="T191" i="1"/>
  <c r="S191" i="1" s="1"/>
  <c r="T192" i="1"/>
  <c r="S192" i="1" s="1"/>
  <c r="T193" i="1"/>
  <c r="S193" i="1" s="1"/>
  <c r="T194" i="1"/>
  <c r="S194" i="1" s="1"/>
  <c r="T195" i="1"/>
  <c r="S195" i="1" s="1"/>
  <c r="T196" i="1"/>
  <c r="S196" i="1" s="1"/>
  <c r="T197" i="1"/>
  <c r="S197" i="1" s="1"/>
  <c r="T198" i="1"/>
  <c r="S198" i="1" s="1"/>
  <c r="T199" i="1"/>
  <c r="S199" i="1" s="1"/>
  <c r="T200" i="1"/>
  <c r="S200" i="1" s="1"/>
  <c r="T201" i="1"/>
  <c r="S201" i="1" s="1"/>
  <c r="T202" i="1"/>
  <c r="S202" i="1" s="1"/>
  <c r="T203" i="1"/>
  <c r="S203" i="1" s="1"/>
  <c r="T204" i="1"/>
  <c r="S204" i="1" s="1"/>
  <c r="T205" i="1"/>
  <c r="S205" i="1" s="1"/>
  <c r="T206" i="1"/>
  <c r="S206" i="1" s="1"/>
  <c r="T207" i="1"/>
  <c r="S207" i="1" s="1"/>
  <c r="T208" i="1"/>
  <c r="S208" i="1" s="1"/>
  <c r="T209" i="1"/>
  <c r="S209" i="1" s="1"/>
  <c r="T210" i="1"/>
  <c r="S210" i="1" s="1"/>
  <c r="T211" i="1"/>
  <c r="S211" i="1" s="1"/>
  <c r="T212" i="1"/>
  <c r="S212" i="1" s="1"/>
  <c r="T213" i="1"/>
  <c r="S213" i="1" s="1"/>
  <c r="T214" i="1"/>
  <c r="S214" i="1" s="1"/>
  <c r="T215" i="1"/>
  <c r="S215" i="1" s="1"/>
  <c r="T216" i="1"/>
  <c r="S216" i="1" s="1"/>
  <c r="T217" i="1"/>
  <c r="S217" i="1" s="1"/>
  <c r="T218" i="1"/>
  <c r="S218" i="1" s="1"/>
  <c r="T219" i="1"/>
  <c r="S219" i="1" s="1"/>
  <c r="T220" i="1"/>
  <c r="S220" i="1" s="1"/>
  <c r="T221" i="1"/>
  <c r="S221" i="1" s="1"/>
  <c r="T222" i="1"/>
  <c r="S222" i="1" s="1"/>
  <c r="T223" i="1"/>
  <c r="S223" i="1" s="1"/>
  <c r="T224" i="1"/>
  <c r="S224" i="1" s="1"/>
  <c r="T225" i="1"/>
  <c r="S225" i="1" s="1"/>
  <c r="T226" i="1"/>
  <c r="S226" i="1" s="1"/>
  <c r="T227" i="1"/>
  <c r="S227" i="1" s="1"/>
  <c r="T228" i="1"/>
  <c r="S228" i="1" s="1"/>
  <c r="T229" i="1"/>
  <c r="S229" i="1" s="1"/>
  <c r="T230" i="1"/>
  <c r="S230" i="1" s="1"/>
  <c r="T231" i="1"/>
  <c r="S231" i="1" s="1"/>
  <c r="T232" i="1"/>
  <c r="S232" i="1" s="1"/>
  <c r="T233" i="1"/>
  <c r="S233" i="1" s="1"/>
  <c r="T234" i="1"/>
  <c r="S234" i="1" s="1"/>
  <c r="T235" i="1"/>
  <c r="S235" i="1" s="1"/>
  <c r="T236" i="1"/>
  <c r="S236" i="1" s="1"/>
  <c r="T237" i="1"/>
  <c r="S237" i="1" s="1"/>
  <c r="T238" i="1"/>
  <c r="S238" i="1" s="1"/>
  <c r="T239" i="1"/>
  <c r="S239" i="1" s="1"/>
  <c r="T240" i="1"/>
  <c r="S240" i="1" s="1"/>
  <c r="T241" i="1"/>
  <c r="S241" i="1" s="1"/>
  <c r="T242" i="1"/>
  <c r="S242" i="1" s="1"/>
  <c r="T243" i="1"/>
  <c r="S243" i="1" s="1"/>
  <c r="T244" i="1"/>
  <c r="S244" i="1" s="1"/>
  <c r="T245" i="1"/>
  <c r="S245" i="1" s="1"/>
  <c r="T246" i="1"/>
  <c r="S246" i="1" s="1"/>
  <c r="T247" i="1"/>
  <c r="S247" i="1" s="1"/>
  <c r="T248" i="1"/>
  <c r="S248" i="1" s="1"/>
  <c r="T249" i="1"/>
  <c r="S249" i="1" s="1"/>
  <c r="T250" i="1"/>
  <c r="S250" i="1" s="1"/>
  <c r="T251" i="1"/>
  <c r="S251" i="1" s="1"/>
  <c r="T252" i="1"/>
  <c r="S252" i="1" s="1"/>
  <c r="T253" i="1"/>
  <c r="S253" i="1" s="1"/>
  <c r="T254" i="1"/>
  <c r="S254" i="1" s="1"/>
  <c r="T255" i="1"/>
  <c r="S255" i="1" s="1"/>
  <c r="T256" i="1"/>
  <c r="S256" i="1" s="1"/>
  <c r="T257" i="1"/>
  <c r="S257" i="1" s="1"/>
  <c r="T258" i="1"/>
  <c r="S258" i="1" s="1"/>
  <c r="T259" i="1"/>
  <c r="S259" i="1" s="1"/>
  <c r="T260" i="1"/>
  <c r="S260" i="1" s="1"/>
  <c r="T261" i="1"/>
  <c r="S261" i="1" s="1"/>
  <c r="T262" i="1"/>
  <c r="S262" i="1" s="1"/>
  <c r="T263" i="1"/>
  <c r="S263" i="1" s="1"/>
  <c r="T264" i="1"/>
  <c r="S264" i="1" s="1"/>
  <c r="T265" i="1"/>
  <c r="S265" i="1" s="1"/>
  <c r="T266" i="1"/>
  <c r="S266" i="1" s="1"/>
  <c r="T267" i="1"/>
  <c r="S267" i="1" s="1"/>
  <c r="T268" i="1"/>
  <c r="S268" i="1" s="1"/>
  <c r="T269" i="1"/>
  <c r="S269" i="1" s="1"/>
  <c r="T270" i="1"/>
  <c r="S270" i="1" s="1"/>
  <c r="T271" i="1"/>
  <c r="S271" i="1" s="1"/>
  <c r="T272" i="1"/>
  <c r="S272" i="1" s="1"/>
  <c r="T273" i="1"/>
  <c r="S273" i="1" s="1"/>
  <c r="T274" i="1"/>
  <c r="S274" i="1" s="1"/>
  <c r="T275" i="1"/>
  <c r="S275" i="1" s="1"/>
  <c r="T276" i="1"/>
  <c r="S276" i="1" s="1"/>
  <c r="T277" i="1"/>
  <c r="S277" i="1" s="1"/>
  <c r="T278" i="1"/>
  <c r="S278" i="1" s="1"/>
  <c r="T279" i="1"/>
  <c r="S279" i="1" s="1"/>
  <c r="T280" i="1"/>
  <c r="S280" i="1" s="1"/>
  <c r="T281" i="1"/>
  <c r="S281" i="1" s="1"/>
  <c r="T282" i="1"/>
  <c r="S282" i="1" s="1"/>
  <c r="T283" i="1"/>
  <c r="S283" i="1" s="1"/>
  <c r="T284" i="1"/>
  <c r="S284" i="1" s="1"/>
  <c r="T285" i="1"/>
  <c r="S285" i="1" s="1"/>
  <c r="T286" i="1"/>
  <c r="S286" i="1" s="1"/>
  <c r="T287" i="1"/>
  <c r="S287" i="1" s="1"/>
  <c r="T288" i="1"/>
  <c r="S288" i="1" s="1"/>
  <c r="T289" i="1"/>
  <c r="S289" i="1" s="1"/>
  <c r="T290" i="1"/>
  <c r="S290" i="1" s="1"/>
  <c r="T291" i="1"/>
  <c r="S291" i="1" s="1"/>
  <c r="T292" i="1"/>
  <c r="S292" i="1" s="1"/>
  <c r="T293" i="1"/>
  <c r="S293" i="1" s="1"/>
  <c r="T294" i="1"/>
  <c r="S294" i="1" s="1"/>
  <c r="T295" i="1"/>
  <c r="S295" i="1" s="1"/>
  <c r="T296" i="1"/>
  <c r="S296" i="1" s="1"/>
  <c r="T297" i="1"/>
  <c r="S297" i="1" s="1"/>
  <c r="T298" i="1"/>
  <c r="S298" i="1" s="1"/>
  <c r="T299" i="1"/>
  <c r="S299" i="1" s="1"/>
  <c r="T300" i="1"/>
  <c r="S300" i="1" s="1"/>
  <c r="T301" i="1"/>
  <c r="S301" i="1" s="1"/>
  <c r="T302" i="1"/>
  <c r="S302" i="1" s="1"/>
  <c r="T303" i="1"/>
  <c r="S303" i="1" s="1"/>
  <c r="T304" i="1"/>
  <c r="S304" i="1" s="1"/>
  <c r="T305" i="1"/>
  <c r="S305" i="1" s="1"/>
  <c r="T306" i="1"/>
  <c r="S306" i="1" s="1"/>
  <c r="T307" i="1"/>
  <c r="S307" i="1" s="1"/>
  <c r="T308" i="1"/>
  <c r="S308" i="1" s="1"/>
  <c r="T309" i="1"/>
  <c r="S309" i="1" s="1"/>
  <c r="T310" i="1"/>
  <c r="S310" i="1" s="1"/>
  <c r="T311" i="1"/>
  <c r="S311" i="1" s="1"/>
  <c r="T312" i="1"/>
  <c r="S312" i="1" s="1"/>
  <c r="T313" i="1"/>
  <c r="S313" i="1" s="1"/>
  <c r="T314" i="1"/>
  <c r="S314" i="1" s="1"/>
  <c r="T315" i="1"/>
  <c r="S315" i="1" s="1"/>
  <c r="T316" i="1"/>
  <c r="S316" i="1" s="1"/>
  <c r="T317" i="1"/>
  <c r="S317" i="1" s="1"/>
  <c r="T318" i="1"/>
  <c r="S318" i="1" s="1"/>
  <c r="T319" i="1"/>
  <c r="S319" i="1" s="1"/>
  <c r="T320" i="1"/>
  <c r="S320" i="1" s="1"/>
  <c r="T321" i="1"/>
  <c r="S321" i="1" s="1"/>
  <c r="T322" i="1"/>
  <c r="S322" i="1" s="1"/>
  <c r="T323" i="1"/>
  <c r="S323" i="1" s="1"/>
  <c r="T324" i="1"/>
  <c r="S324" i="1" s="1"/>
  <c r="T325" i="1"/>
  <c r="S325" i="1" s="1"/>
  <c r="T326" i="1"/>
  <c r="S326" i="1" s="1"/>
  <c r="T327" i="1"/>
  <c r="S327" i="1" s="1"/>
  <c r="T328" i="1"/>
  <c r="S328" i="1" s="1"/>
  <c r="T329" i="1"/>
  <c r="S329" i="1" s="1"/>
  <c r="T330" i="1"/>
  <c r="S330" i="1" s="1"/>
  <c r="T331" i="1"/>
  <c r="S331" i="1" s="1"/>
  <c r="T332" i="1"/>
  <c r="S332" i="1" s="1"/>
  <c r="T333" i="1"/>
  <c r="S333" i="1" s="1"/>
  <c r="T334" i="1"/>
  <c r="S334" i="1" s="1"/>
  <c r="T335" i="1"/>
  <c r="S335" i="1" s="1"/>
  <c r="T336" i="1"/>
  <c r="S336" i="1" s="1"/>
  <c r="T337" i="1"/>
  <c r="S337" i="1" s="1"/>
  <c r="T338" i="1"/>
  <c r="S338" i="1" s="1"/>
  <c r="T339" i="1"/>
  <c r="S339" i="1" s="1"/>
  <c r="T340" i="1"/>
  <c r="S340" i="1" s="1"/>
  <c r="T341" i="1"/>
  <c r="S341" i="1" s="1"/>
  <c r="T342" i="1"/>
  <c r="S342" i="1" s="1"/>
  <c r="T343" i="1"/>
  <c r="S343" i="1" s="1"/>
  <c r="T344" i="1"/>
  <c r="S344" i="1" s="1"/>
  <c r="T345" i="1"/>
  <c r="S345" i="1" s="1"/>
  <c r="T346" i="1"/>
  <c r="S346" i="1" s="1"/>
  <c r="T347" i="1"/>
  <c r="S347" i="1" s="1"/>
  <c r="T348" i="1"/>
  <c r="S348" i="1" s="1"/>
  <c r="T349" i="1"/>
  <c r="S349" i="1" s="1"/>
  <c r="T350" i="1"/>
  <c r="S350" i="1" s="1"/>
  <c r="T351" i="1"/>
  <c r="S351" i="1" s="1"/>
  <c r="T352" i="1"/>
  <c r="S352" i="1" s="1"/>
  <c r="T353" i="1"/>
  <c r="S353" i="1" s="1"/>
  <c r="T354" i="1"/>
  <c r="S354" i="1" s="1"/>
  <c r="T355" i="1"/>
  <c r="S355" i="1" s="1"/>
  <c r="T356" i="1"/>
  <c r="S356" i="1" s="1"/>
  <c r="T357" i="1"/>
  <c r="S357" i="1" s="1"/>
  <c r="T358" i="1"/>
  <c r="S358" i="1" s="1"/>
  <c r="T359" i="1"/>
  <c r="S359" i="1" s="1"/>
  <c r="T360" i="1"/>
  <c r="S360" i="1" s="1"/>
  <c r="T361" i="1"/>
  <c r="S361" i="1" s="1"/>
  <c r="T362" i="1"/>
  <c r="S362" i="1" s="1"/>
  <c r="T363" i="1"/>
  <c r="S363" i="1" s="1"/>
  <c r="T364" i="1"/>
  <c r="S364" i="1" s="1"/>
  <c r="T365" i="1"/>
  <c r="S365" i="1" s="1"/>
  <c r="T366" i="1"/>
  <c r="S366" i="1" s="1"/>
  <c r="T367" i="1"/>
  <c r="S367" i="1" s="1"/>
  <c r="T368" i="1"/>
  <c r="S368" i="1" s="1"/>
  <c r="T369" i="1"/>
  <c r="S369" i="1" s="1"/>
  <c r="T370" i="1"/>
  <c r="S370" i="1" s="1"/>
  <c r="T371" i="1"/>
  <c r="S371" i="1" s="1"/>
  <c r="T372" i="1"/>
  <c r="S372" i="1" s="1"/>
  <c r="T373" i="1"/>
  <c r="S373" i="1" s="1"/>
  <c r="T374" i="1"/>
  <c r="S374" i="1" s="1"/>
  <c r="T375" i="1"/>
  <c r="S375" i="1" s="1"/>
  <c r="T376" i="1"/>
  <c r="S376" i="1" s="1"/>
  <c r="T377" i="1"/>
  <c r="S377" i="1" s="1"/>
  <c r="T378" i="1"/>
  <c r="S378" i="1" s="1"/>
  <c r="T379" i="1"/>
  <c r="S379" i="1" s="1"/>
  <c r="T380" i="1"/>
  <c r="S380" i="1" s="1"/>
  <c r="T381" i="1"/>
  <c r="S381" i="1" s="1"/>
  <c r="T382" i="1"/>
  <c r="S382" i="1" s="1"/>
  <c r="T383" i="1"/>
  <c r="S383" i="1" s="1"/>
  <c r="T384" i="1"/>
  <c r="S384" i="1" s="1"/>
  <c r="T385" i="1"/>
  <c r="S385" i="1" s="1"/>
  <c r="T386" i="1"/>
  <c r="S386" i="1" s="1"/>
  <c r="T387" i="1"/>
  <c r="S387" i="1" s="1"/>
  <c r="T388" i="1"/>
  <c r="S388" i="1" s="1"/>
  <c r="T389" i="1"/>
  <c r="S389" i="1" s="1"/>
  <c r="T390" i="1"/>
  <c r="S390" i="1" s="1"/>
  <c r="T391" i="1"/>
  <c r="S391" i="1" s="1"/>
  <c r="T392" i="1"/>
  <c r="S392" i="1" s="1"/>
  <c r="T393" i="1"/>
  <c r="S393" i="1" s="1"/>
  <c r="T394" i="1"/>
  <c r="S394" i="1" s="1"/>
  <c r="T395" i="1"/>
  <c r="S395" i="1" s="1"/>
  <c r="T396" i="1"/>
  <c r="S396" i="1" s="1"/>
  <c r="T397" i="1"/>
  <c r="S397" i="1" s="1"/>
  <c r="T398" i="1"/>
  <c r="S398" i="1" s="1"/>
  <c r="T399" i="1"/>
  <c r="S399" i="1" s="1"/>
  <c r="T400" i="1"/>
  <c r="S400" i="1" s="1"/>
  <c r="T401" i="1"/>
  <c r="S401" i="1" s="1"/>
  <c r="T402" i="1"/>
  <c r="S402" i="1" s="1"/>
  <c r="T403" i="1"/>
  <c r="S403" i="1" s="1"/>
  <c r="T404" i="1"/>
  <c r="S404" i="1" s="1"/>
  <c r="T405" i="1"/>
  <c r="S405" i="1" s="1"/>
  <c r="T406" i="1"/>
  <c r="S406" i="1" s="1"/>
  <c r="T407" i="1"/>
  <c r="S407" i="1" s="1"/>
  <c r="T408" i="1"/>
  <c r="S408" i="1" s="1"/>
  <c r="T409" i="1"/>
  <c r="S409" i="1" s="1"/>
  <c r="T410" i="1"/>
  <c r="S410" i="1" s="1"/>
  <c r="T411" i="1"/>
  <c r="S411" i="1" s="1"/>
  <c r="T412" i="1"/>
  <c r="S412" i="1" s="1"/>
  <c r="T413" i="1"/>
  <c r="S413" i="1" s="1"/>
  <c r="T414" i="1"/>
  <c r="S414" i="1" s="1"/>
  <c r="T415" i="1"/>
  <c r="S415" i="1" s="1"/>
  <c r="T416" i="1"/>
  <c r="S416" i="1" s="1"/>
  <c r="T417" i="1"/>
  <c r="S417" i="1" s="1"/>
  <c r="T418" i="1"/>
  <c r="S418" i="1" s="1"/>
  <c r="T419" i="1"/>
  <c r="S419" i="1" s="1"/>
  <c r="T420" i="1"/>
  <c r="S420" i="1" s="1"/>
  <c r="T421" i="1"/>
  <c r="S421" i="1" s="1"/>
  <c r="T422" i="1"/>
  <c r="S422" i="1" s="1"/>
  <c r="T423" i="1"/>
  <c r="S423" i="1" s="1"/>
  <c r="T424" i="1"/>
  <c r="S424" i="1" s="1"/>
  <c r="T425" i="1"/>
  <c r="S425" i="1" s="1"/>
  <c r="T426" i="1"/>
  <c r="S426" i="1" s="1"/>
  <c r="T427" i="1"/>
  <c r="S427" i="1" s="1"/>
  <c r="T428" i="1"/>
  <c r="S428" i="1" s="1"/>
  <c r="T429" i="1"/>
  <c r="S429" i="1" s="1"/>
  <c r="T430" i="1"/>
  <c r="S430" i="1" s="1"/>
  <c r="T431" i="1"/>
  <c r="S431" i="1" s="1"/>
  <c r="T432" i="1"/>
  <c r="S432" i="1" s="1"/>
  <c r="T433" i="1"/>
  <c r="S433" i="1" s="1"/>
  <c r="T434" i="1"/>
  <c r="S434" i="1" s="1"/>
  <c r="T435" i="1"/>
  <c r="S435" i="1" s="1"/>
  <c r="T436" i="1"/>
  <c r="S436" i="1" s="1"/>
  <c r="T437" i="1"/>
  <c r="S437" i="1" s="1"/>
  <c r="T438" i="1"/>
  <c r="S438" i="1" s="1"/>
  <c r="T439" i="1"/>
  <c r="S439" i="1" s="1"/>
  <c r="T440" i="1"/>
  <c r="S440" i="1" s="1"/>
  <c r="T441" i="1"/>
  <c r="S441" i="1" s="1"/>
  <c r="T442" i="1"/>
  <c r="S442" i="1" s="1"/>
  <c r="T443" i="1"/>
  <c r="S443" i="1" s="1"/>
  <c r="T444" i="1"/>
  <c r="S444" i="1" s="1"/>
  <c r="T445" i="1"/>
  <c r="S445" i="1" s="1"/>
  <c r="T446" i="1"/>
  <c r="S446" i="1" s="1"/>
  <c r="T447" i="1"/>
  <c r="S447" i="1" s="1"/>
  <c r="T448" i="1"/>
  <c r="S448" i="1" s="1"/>
  <c r="T449" i="1"/>
  <c r="S449" i="1" s="1"/>
  <c r="T450" i="1"/>
  <c r="S450" i="1" s="1"/>
  <c r="T451" i="1"/>
  <c r="S451" i="1" s="1"/>
  <c r="T452" i="1"/>
  <c r="S452" i="1" s="1"/>
  <c r="T453" i="1"/>
  <c r="S453" i="1" s="1"/>
  <c r="T454" i="1"/>
  <c r="S454" i="1" s="1"/>
  <c r="T455" i="1"/>
  <c r="S455" i="1" s="1"/>
  <c r="T456" i="1"/>
  <c r="S456" i="1" s="1"/>
  <c r="T457" i="1"/>
  <c r="S457" i="1" s="1"/>
  <c r="T458" i="1"/>
  <c r="S458" i="1" s="1"/>
  <c r="T459" i="1"/>
  <c r="S459" i="1" s="1"/>
  <c r="T460" i="1"/>
  <c r="S460" i="1" s="1"/>
  <c r="T461" i="1"/>
  <c r="S461" i="1" s="1"/>
  <c r="T462" i="1"/>
  <c r="S462" i="1" s="1"/>
  <c r="T463" i="1"/>
  <c r="S463" i="1" s="1"/>
  <c r="T464" i="1"/>
  <c r="S464" i="1" s="1"/>
  <c r="T465" i="1"/>
  <c r="S465" i="1" s="1"/>
  <c r="T466" i="1"/>
  <c r="S466" i="1" s="1"/>
  <c r="T467" i="1"/>
  <c r="S467" i="1" s="1"/>
  <c r="T468" i="1"/>
  <c r="S468" i="1" s="1"/>
  <c r="T469" i="1"/>
  <c r="S469" i="1" s="1"/>
  <c r="T470" i="1"/>
  <c r="S470" i="1" s="1"/>
  <c r="T471" i="1"/>
  <c r="S471" i="1" s="1"/>
  <c r="T472" i="1"/>
  <c r="S472" i="1" s="1"/>
  <c r="T473" i="1"/>
  <c r="S473" i="1" s="1"/>
  <c r="T474" i="1"/>
  <c r="S474" i="1" s="1"/>
  <c r="T475" i="1"/>
  <c r="S475" i="1" s="1"/>
  <c r="T476" i="1"/>
  <c r="S476" i="1" s="1"/>
  <c r="T477" i="1"/>
  <c r="S477" i="1" s="1"/>
  <c r="T478" i="1"/>
  <c r="S478" i="1" s="1"/>
  <c r="T479" i="1"/>
  <c r="S479" i="1" s="1"/>
  <c r="T480" i="1"/>
  <c r="S480" i="1" s="1"/>
  <c r="T481" i="1"/>
  <c r="S481" i="1" s="1"/>
  <c r="T482" i="1"/>
  <c r="S482" i="1" s="1"/>
  <c r="T483" i="1"/>
  <c r="S483" i="1" s="1"/>
  <c r="T484" i="1"/>
  <c r="S484" i="1" s="1"/>
  <c r="T485" i="1"/>
  <c r="S485" i="1" s="1"/>
  <c r="T486" i="1"/>
  <c r="S486" i="1" s="1"/>
  <c r="T487" i="1"/>
  <c r="S487" i="1" s="1"/>
  <c r="T488" i="1"/>
  <c r="S488" i="1" s="1"/>
  <c r="T489" i="1"/>
  <c r="S489" i="1" s="1"/>
  <c r="T490" i="1"/>
  <c r="S490" i="1" s="1"/>
  <c r="T491" i="1"/>
  <c r="S491" i="1" s="1"/>
  <c r="T492" i="1"/>
  <c r="S492" i="1" s="1"/>
  <c r="T493" i="1"/>
  <c r="S493" i="1" s="1"/>
  <c r="T494" i="1"/>
  <c r="S494" i="1" s="1"/>
  <c r="T495" i="1"/>
  <c r="S495" i="1" s="1"/>
  <c r="T496" i="1"/>
  <c r="S496" i="1" s="1"/>
  <c r="T497" i="1"/>
  <c r="S497" i="1" s="1"/>
  <c r="T498" i="1"/>
  <c r="S498" i="1" s="1"/>
  <c r="T499" i="1"/>
  <c r="S499" i="1" s="1"/>
  <c r="T500" i="1"/>
  <c r="S500" i="1" s="1"/>
  <c r="T501" i="1"/>
  <c r="S501" i="1" s="1"/>
  <c r="T502" i="1"/>
  <c r="S502" i="1" s="1"/>
  <c r="T503" i="1"/>
  <c r="S503" i="1" s="1"/>
  <c r="T504" i="1"/>
  <c r="S504" i="1" s="1"/>
  <c r="T505" i="1"/>
  <c r="S505" i="1" s="1"/>
  <c r="T506" i="1"/>
  <c r="S506" i="1" s="1"/>
  <c r="T507" i="1"/>
  <c r="S507" i="1" s="1"/>
  <c r="T508" i="1"/>
  <c r="S508" i="1" s="1"/>
  <c r="T509" i="1"/>
  <c r="S509" i="1" s="1"/>
  <c r="T510" i="1"/>
  <c r="S510" i="1" s="1"/>
  <c r="T511" i="1"/>
  <c r="S511" i="1" s="1"/>
  <c r="T512" i="1"/>
  <c r="S512" i="1" s="1"/>
  <c r="T513" i="1"/>
  <c r="S513" i="1" s="1"/>
  <c r="T514" i="1"/>
  <c r="S514" i="1" s="1"/>
  <c r="T515" i="1"/>
  <c r="S515" i="1" s="1"/>
  <c r="T516" i="1"/>
  <c r="S516" i="1" s="1"/>
  <c r="T517" i="1"/>
  <c r="S517" i="1" s="1"/>
  <c r="T518" i="1"/>
  <c r="S518" i="1" s="1"/>
  <c r="T519" i="1"/>
  <c r="S519" i="1" s="1"/>
  <c r="T520" i="1"/>
  <c r="S520" i="1" s="1"/>
  <c r="T521" i="1"/>
  <c r="S521" i="1" s="1"/>
  <c r="T522" i="1"/>
  <c r="S522" i="1" s="1"/>
  <c r="T523" i="1"/>
  <c r="S523" i="1" s="1"/>
  <c r="T524" i="1"/>
  <c r="S524" i="1" s="1"/>
  <c r="T525" i="1"/>
  <c r="S525" i="1" s="1"/>
  <c r="T526" i="1"/>
  <c r="S526" i="1" s="1"/>
  <c r="T527" i="1"/>
  <c r="S527" i="1" s="1"/>
  <c r="T528" i="1"/>
  <c r="S528" i="1" s="1"/>
  <c r="T529" i="1"/>
  <c r="S529" i="1" s="1"/>
  <c r="T530" i="1"/>
  <c r="S530" i="1" s="1"/>
  <c r="T531" i="1"/>
  <c r="S531" i="1" s="1"/>
  <c r="T532" i="1"/>
  <c r="S532" i="1" s="1"/>
  <c r="T533" i="1"/>
  <c r="S533" i="1" s="1"/>
  <c r="T534" i="1"/>
  <c r="S534" i="1" s="1"/>
  <c r="T535" i="1"/>
  <c r="S535" i="1" s="1"/>
  <c r="T536" i="1"/>
  <c r="S536" i="1" s="1"/>
  <c r="T537" i="1"/>
  <c r="S537" i="1" s="1"/>
  <c r="T538" i="1"/>
  <c r="S538" i="1" s="1"/>
  <c r="T539" i="1"/>
  <c r="S539" i="1" s="1"/>
  <c r="T540" i="1"/>
  <c r="S540" i="1" s="1"/>
  <c r="T541" i="1"/>
  <c r="S541" i="1" s="1"/>
  <c r="T542" i="1"/>
  <c r="S542" i="1" s="1"/>
  <c r="T543" i="1"/>
  <c r="S543" i="1" s="1"/>
  <c r="T544" i="1"/>
  <c r="S544" i="1" s="1"/>
  <c r="T545" i="1"/>
  <c r="S545" i="1" s="1"/>
  <c r="T546" i="1"/>
  <c r="S546" i="1" s="1"/>
  <c r="T547" i="1"/>
  <c r="S547" i="1" s="1"/>
  <c r="T548" i="1"/>
  <c r="S548" i="1" s="1"/>
  <c r="T549" i="1"/>
  <c r="S549" i="1" s="1"/>
  <c r="T550" i="1"/>
  <c r="S550" i="1" s="1"/>
  <c r="T551" i="1"/>
  <c r="S551" i="1" s="1"/>
  <c r="T552" i="1"/>
  <c r="S552" i="1" s="1"/>
  <c r="T553" i="1"/>
  <c r="S553" i="1" s="1"/>
  <c r="T554" i="1"/>
  <c r="S554" i="1" s="1"/>
  <c r="T555" i="1"/>
  <c r="S555" i="1" s="1"/>
  <c r="T556" i="1"/>
  <c r="S556" i="1" s="1"/>
  <c r="T557" i="1"/>
  <c r="S557" i="1" s="1"/>
  <c r="T558" i="1"/>
  <c r="S558" i="1" s="1"/>
  <c r="T559" i="1"/>
  <c r="S559" i="1" s="1"/>
  <c r="T560" i="1"/>
  <c r="S560" i="1" s="1"/>
  <c r="T561" i="1"/>
  <c r="S561" i="1" s="1"/>
  <c r="T562" i="1"/>
  <c r="S562" i="1" s="1"/>
  <c r="T563" i="1"/>
  <c r="S563" i="1" s="1"/>
  <c r="T564" i="1"/>
  <c r="S564" i="1" s="1"/>
  <c r="T565" i="1"/>
  <c r="S565" i="1" s="1"/>
  <c r="T566" i="1"/>
  <c r="S566" i="1" s="1"/>
  <c r="T567" i="1"/>
  <c r="S567" i="1" s="1"/>
  <c r="T568" i="1"/>
  <c r="S568" i="1" s="1"/>
  <c r="T569" i="1"/>
  <c r="S569" i="1" s="1"/>
  <c r="T570" i="1"/>
  <c r="S570" i="1" s="1"/>
  <c r="T571" i="1"/>
  <c r="S571" i="1" s="1"/>
  <c r="T572" i="1"/>
  <c r="S572" i="1" s="1"/>
  <c r="T573" i="1"/>
  <c r="S573" i="1" s="1"/>
  <c r="T574" i="1"/>
  <c r="S574" i="1" s="1"/>
  <c r="T575" i="1"/>
  <c r="S575" i="1" s="1"/>
  <c r="T576" i="1"/>
  <c r="S576" i="1" s="1"/>
  <c r="T577" i="1"/>
  <c r="S577" i="1" s="1"/>
  <c r="T578" i="1"/>
  <c r="S578" i="1" s="1"/>
  <c r="T579" i="1"/>
  <c r="S579" i="1" s="1"/>
  <c r="T580" i="1"/>
  <c r="S580" i="1" s="1"/>
  <c r="T581" i="1"/>
  <c r="S581" i="1" s="1"/>
  <c r="T582" i="1"/>
  <c r="S582" i="1" s="1"/>
  <c r="T583" i="1"/>
  <c r="S583" i="1" s="1"/>
  <c r="T584" i="1"/>
  <c r="S584" i="1" s="1"/>
  <c r="T585" i="1"/>
  <c r="S585" i="1" s="1"/>
  <c r="T586" i="1"/>
  <c r="S586" i="1" s="1"/>
  <c r="T587" i="1"/>
  <c r="S587" i="1" s="1"/>
  <c r="T588" i="1"/>
  <c r="S588" i="1" s="1"/>
  <c r="T589" i="1"/>
  <c r="S589" i="1" s="1"/>
  <c r="T590" i="1"/>
  <c r="S590" i="1" s="1"/>
  <c r="T591" i="1"/>
  <c r="S591" i="1" s="1"/>
  <c r="T592" i="1"/>
  <c r="S592" i="1" s="1"/>
  <c r="T593" i="1"/>
  <c r="S593" i="1" s="1"/>
  <c r="T594" i="1"/>
  <c r="S594" i="1" s="1"/>
  <c r="T595" i="1"/>
  <c r="S595" i="1" s="1"/>
  <c r="T596" i="1"/>
  <c r="S596" i="1" s="1"/>
  <c r="T597" i="1"/>
  <c r="S597" i="1" s="1"/>
  <c r="T598" i="1"/>
  <c r="S598" i="1" s="1"/>
  <c r="T599" i="1"/>
  <c r="S599" i="1" s="1"/>
  <c r="T600" i="1"/>
  <c r="S600" i="1" s="1"/>
  <c r="T601" i="1"/>
  <c r="S601" i="1" s="1"/>
  <c r="T602" i="1"/>
  <c r="S602" i="1" s="1"/>
  <c r="T603" i="1"/>
  <c r="S603" i="1" s="1"/>
  <c r="T604" i="1"/>
  <c r="S604" i="1" s="1"/>
  <c r="T605" i="1"/>
  <c r="S605" i="1" s="1"/>
  <c r="T606" i="1"/>
  <c r="S606" i="1" s="1"/>
  <c r="T607" i="1"/>
  <c r="S607" i="1" s="1"/>
  <c r="T608" i="1"/>
  <c r="S608" i="1" s="1"/>
  <c r="T609" i="1"/>
  <c r="S609" i="1" s="1"/>
  <c r="T610" i="1"/>
  <c r="S610" i="1" s="1"/>
  <c r="T611" i="1"/>
  <c r="S611" i="1" s="1"/>
  <c r="T612" i="1"/>
  <c r="S612" i="1" s="1"/>
  <c r="T613" i="1"/>
  <c r="S613" i="1" s="1"/>
  <c r="T614" i="1"/>
  <c r="S614" i="1" s="1"/>
  <c r="T615" i="1"/>
  <c r="S615" i="1" s="1"/>
  <c r="T616" i="1"/>
  <c r="S616" i="1" s="1"/>
  <c r="T617" i="1"/>
  <c r="S617" i="1" s="1"/>
  <c r="T618" i="1"/>
  <c r="S618" i="1" s="1"/>
  <c r="T619" i="1"/>
  <c r="S619" i="1" s="1"/>
  <c r="T620" i="1"/>
  <c r="S620" i="1" s="1"/>
  <c r="T621" i="1"/>
  <c r="S621" i="1" s="1"/>
  <c r="T622" i="1"/>
  <c r="S622" i="1" s="1"/>
  <c r="T623" i="1"/>
  <c r="S623" i="1" s="1"/>
  <c r="T624" i="1"/>
  <c r="S624" i="1" s="1"/>
  <c r="T625" i="1"/>
  <c r="S625" i="1" s="1"/>
  <c r="T626" i="1"/>
  <c r="S626" i="1" s="1"/>
  <c r="T627" i="1"/>
  <c r="S627" i="1" s="1"/>
  <c r="T628" i="1"/>
  <c r="S628" i="1" s="1"/>
  <c r="T629" i="1"/>
  <c r="S629" i="1" s="1"/>
  <c r="T630" i="1"/>
  <c r="S630" i="1" s="1"/>
  <c r="T631" i="1"/>
  <c r="S631" i="1" s="1"/>
  <c r="T632" i="1"/>
  <c r="S632" i="1" s="1"/>
  <c r="T633" i="1"/>
  <c r="S633" i="1" s="1"/>
  <c r="T634" i="1"/>
  <c r="S634" i="1" s="1"/>
  <c r="T635" i="1"/>
  <c r="S635" i="1" s="1"/>
  <c r="T636" i="1"/>
  <c r="S636" i="1" s="1"/>
  <c r="T637" i="1"/>
  <c r="S637" i="1" s="1"/>
  <c r="T638" i="1"/>
  <c r="S638" i="1" s="1"/>
  <c r="T639" i="1"/>
  <c r="S639" i="1" s="1"/>
  <c r="T640" i="1"/>
  <c r="S640" i="1" s="1"/>
  <c r="T641" i="1"/>
  <c r="S641" i="1" s="1"/>
  <c r="T642" i="1"/>
  <c r="S642" i="1" s="1"/>
  <c r="T643" i="1"/>
  <c r="S643" i="1" s="1"/>
  <c r="T644" i="1"/>
  <c r="S644" i="1" s="1"/>
  <c r="T645" i="1"/>
  <c r="S645" i="1" s="1"/>
  <c r="T646" i="1"/>
  <c r="S646" i="1" s="1"/>
  <c r="T647" i="1"/>
  <c r="S647" i="1" s="1"/>
  <c r="T648" i="1"/>
  <c r="S648" i="1" s="1"/>
  <c r="T649" i="1"/>
  <c r="S649" i="1" s="1"/>
  <c r="T650" i="1"/>
  <c r="S650" i="1" s="1"/>
  <c r="T651" i="1"/>
  <c r="S651" i="1" s="1"/>
  <c r="T652" i="1"/>
  <c r="S652" i="1" s="1"/>
  <c r="T653" i="1"/>
  <c r="S653" i="1" s="1"/>
  <c r="T654" i="1"/>
  <c r="S654" i="1" s="1"/>
  <c r="T655" i="1"/>
  <c r="S655" i="1" s="1"/>
  <c r="T656" i="1"/>
  <c r="S656" i="1" s="1"/>
  <c r="T657" i="1"/>
  <c r="S657" i="1" s="1"/>
  <c r="T658" i="1"/>
  <c r="S658" i="1" s="1"/>
  <c r="T659" i="1"/>
  <c r="S659" i="1" s="1"/>
  <c r="T660" i="1"/>
  <c r="S660" i="1" s="1"/>
  <c r="T661" i="1"/>
  <c r="S661" i="1" s="1"/>
  <c r="T662" i="1"/>
  <c r="S662" i="1" s="1"/>
  <c r="T663" i="1"/>
  <c r="S663" i="1" s="1"/>
  <c r="T664" i="1"/>
  <c r="S664" i="1" s="1"/>
  <c r="T665" i="1"/>
  <c r="S665" i="1" s="1"/>
  <c r="T666" i="1"/>
  <c r="S666" i="1" s="1"/>
  <c r="T667" i="1"/>
  <c r="S667" i="1" s="1"/>
  <c r="T668" i="1"/>
  <c r="S668" i="1" s="1"/>
  <c r="T669" i="1"/>
  <c r="S669" i="1" s="1"/>
  <c r="T670" i="1"/>
  <c r="S670" i="1" s="1"/>
  <c r="T671" i="1"/>
  <c r="S671" i="1" s="1"/>
  <c r="T672" i="1"/>
  <c r="S672" i="1" s="1"/>
  <c r="T673" i="1"/>
  <c r="S673" i="1" s="1"/>
  <c r="T674" i="1"/>
  <c r="S674" i="1" s="1"/>
  <c r="T675" i="1"/>
  <c r="S675" i="1" s="1"/>
  <c r="T676" i="1"/>
  <c r="S676" i="1" s="1"/>
  <c r="T677" i="1"/>
  <c r="S677" i="1" s="1"/>
  <c r="T678" i="1"/>
  <c r="S678" i="1" s="1"/>
  <c r="T679" i="1"/>
  <c r="S679" i="1" s="1"/>
  <c r="T680" i="1"/>
  <c r="S680" i="1" s="1"/>
  <c r="T681" i="1"/>
  <c r="S681" i="1" s="1"/>
  <c r="T682" i="1"/>
  <c r="S682" i="1" s="1"/>
  <c r="T683" i="1"/>
  <c r="S683" i="1" s="1"/>
  <c r="T684" i="1"/>
  <c r="S684" i="1" s="1"/>
  <c r="T685" i="1"/>
  <c r="S685" i="1" s="1"/>
  <c r="T686" i="1"/>
  <c r="S686" i="1" s="1"/>
  <c r="T687" i="1"/>
  <c r="S687" i="1" s="1"/>
  <c r="T688" i="1"/>
  <c r="S688" i="1" s="1"/>
  <c r="T689" i="1"/>
  <c r="S689" i="1" s="1"/>
  <c r="T690" i="1"/>
  <c r="S690" i="1" s="1"/>
  <c r="T691" i="1"/>
  <c r="S691" i="1" s="1"/>
  <c r="T692" i="1"/>
  <c r="S692" i="1" s="1"/>
  <c r="T693" i="1"/>
  <c r="S693" i="1" s="1"/>
  <c r="T694" i="1"/>
  <c r="S694" i="1" s="1"/>
  <c r="T695" i="1"/>
  <c r="S695" i="1" s="1"/>
  <c r="T696" i="1"/>
  <c r="S696" i="1" s="1"/>
  <c r="T697" i="1"/>
  <c r="S697" i="1" s="1"/>
  <c r="T698" i="1"/>
  <c r="S698" i="1" s="1"/>
  <c r="T699" i="1"/>
  <c r="S699" i="1" s="1"/>
  <c r="T700" i="1"/>
  <c r="S700" i="1" s="1"/>
  <c r="T701" i="1"/>
  <c r="S701" i="1" s="1"/>
  <c r="T702" i="1"/>
  <c r="S702" i="1" s="1"/>
  <c r="T703" i="1"/>
  <c r="S703" i="1" s="1"/>
  <c r="T704" i="1"/>
  <c r="S704" i="1" s="1"/>
  <c r="T705" i="1"/>
  <c r="S705" i="1" s="1"/>
  <c r="T706" i="1"/>
  <c r="S706" i="1" s="1"/>
  <c r="T707" i="1"/>
  <c r="S707" i="1" s="1"/>
  <c r="T708" i="1"/>
  <c r="S708" i="1" s="1"/>
  <c r="T709" i="1"/>
  <c r="S709" i="1" s="1"/>
  <c r="T710" i="1"/>
  <c r="S710" i="1" s="1"/>
  <c r="T711" i="1"/>
  <c r="S711" i="1" s="1"/>
  <c r="T712" i="1"/>
  <c r="S712" i="1" s="1"/>
  <c r="T713" i="1"/>
  <c r="S713" i="1" s="1"/>
  <c r="T714" i="1"/>
  <c r="S714" i="1" s="1"/>
  <c r="T715" i="1"/>
  <c r="S715" i="1" s="1"/>
  <c r="T716" i="1"/>
  <c r="S716" i="1" s="1"/>
  <c r="T717" i="1"/>
  <c r="S717" i="1" s="1"/>
  <c r="T718" i="1"/>
  <c r="S718" i="1" s="1"/>
  <c r="T719" i="1"/>
  <c r="S719" i="1" s="1"/>
  <c r="T720" i="1"/>
  <c r="S720" i="1" s="1"/>
  <c r="T721" i="1"/>
  <c r="S721" i="1" s="1"/>
  <c r="T722" i="1"/>
  <c r="S722" i="1" s="1"/>
  <c r="T723" i="1"/>
  <c r="S723" i="1" s="1"/>
  <c r="T724" i="1"/>
  <c r="S724" i="1" s="1"/>
  <c r="T725" i="1"/>
  <c r="S725" i="1" s="1"/>
  <c r="T726" i="1"/>
  <c r="S726" i="1" s="1"/>
  <c r="T727" i="1"/>
  <c r="S727" i="1" s="1"/>
  <c r="T728" i="1"/>
  <c r="S728" i="1" s="1"/>
  <c r="T729" i="1"/>
  <c r="S729" i="1" s="1"/>
  <c r="T730" i="1"/>
  <c r="S730" i="1" s="1"/>
  <c r="T731" i="1"/>
  <c r="S731" i="1" s="1"/>
  <c r="T732" i="1"/>
  <c r="S732" i="1" s="1"/>
  <c r="T733" i="1"/>
  <c r="S733" i="1" s="1"/>
  <c r="T734" i="1"/>
  <c r="S734" i="1" s="1"/>
  <c r="T735" i="1"/>
  <c r="S735" i="1" s="1"/>
  <c r="T736" i="1"/>
  <c r="S736" i="1" s="1"/>
  <c r="T737" i="1"/>
  <c r="S737" i="1" s="1"/>
  <c r="T738" i="1"/>
  <c r="S738" i="1" s="1"/>
  <c r="T739" i="1"/>
  <c r="S739" i="1" s="1"/>
  <c r="T740" i="1"/>
  <c r="S740" i="1" s="1"/>
  <c r="T741" i="1"/>
  <c r="S741" i="1" s="1"/>
  <c r="T742" i="1"/>
  <c r="S742" i="1" s="1"/>
  <c r="T743" i="1"/>
  <c r="S743" i="1" s="1"/>
  <c r="T744" i="1"/>
  <c r="S744" i="1" s="1"/>
  <c r="T745" i="1"/>
  <c r="S745" i="1" s="1"/>
  <c r="T746" i="1"/>
  <c r="S746" i="1" s="1"/>
  <c r="T747" i="1"/>
  <c r="S747" i="1" s="1"/>
  <c r="T748" i="1"/>
  <c r="S748" i="1" s="1"/>
  <c r="T749" i="1"/>
  <c r="S749" i="1" s="1"/>
  <c r="T750" i="1"/>
  <c r="S750" i="1" s="1"/>
  <c r="T751" i="1"/>
  <c r="S751" i="1" s="1"/>
  <c r="T752" i="1"/>
  <c r="S752" i="1" s="1"/>
  <c r="T753" i="1"/>
  <c r="S753" i="1" s="1"/>
  <c r="T754" i="1"/>
  <c r="S754" i="1" s="1"/>
  <c r="T755" i="1"/>
  <c r="S755" i="1" s="1"/>
  <c r="T756" i="1"/>
  <c r="S756" i="1" s="1"/>
  <c r="T757" i="1"/>
  <c r="S757" i="1" s="1"/>
  <c r="T758" i="1"/>
  <c r="S758" i="1" s="1"/>
  <c r="T759" i="1"/>
  <c r="S759" i="1" s="1"/>
  <c r="T760" i="1"/>
  <c r="S760" i="1" s="1"/>
  <c r="T761" i="1"/>
  <c r="S761" i="1" s="1"/>
  <c r="T762" i="1"/>
  <c r="S762" i="1" s="1"/>
  <c r="T763" i="1"/>
  <c r="S763" i="1" s="1"/>
  <c r="T764" i="1"/>
  <c r="S764" i="1" s="1"/>
  <c r="T765" i="1"/>
  <c r="S765" i="1" s="1"/>
  <c r="T766" i="1"/>
  <c r="S766" i="1" s="1"/>
  <c r="T767" i="1"/>
  <c r="S767" i="1" s="1"/>
  <c r="T768" i="1"/>
  <c r="S768" i="1" s="1"/>
  <c r="T769" i="1"/>
  <c r="S769" i="1" s="1"/>
  <c r="T770" i="1"/>
  <c r="S770" i="1" s="1"/>
  <c r="T771" i="1"/>
  <c r="S771" i="1" s="1"/>
  <c r="T772" i="1"/>
  <c r="S772" i="1" s="1"/>
  <c r="T773" i="1"/>
  <c r="S773" i="1" s="1"/>
  <c r="T774" i="1"/>
  <c r="S774" i="1" s="1"/>
  <c r="T775" i="1"/>
  <c r="S775" i="1" s="1"/>
  <c r="T776" i="1"/>
  <c r="S776" i="1" s="1"/>
  <c r="T777" i="1"/>
  <c r="S777" i="1" s="1"/>
  <c r="T778" i="1"/>
  <c r="S778" i="1" s="1"/>
  <c r="T779" i="1"/>
  <c r="S779" i="1" s="1"/>
  <c r="T780" i="1"/>
  <c r="S780" i="1" s="1"/>
  <c r="T781" i="1"/>
  <c r="S781" i="1" s="1"/>
  <c r="T782" i="1"/>
  <c r="S782" i="1" s="1"/>
  <c r="T783" i="1"/>
  <c r="S783" i="1" s="1"/>
  <c r="T784" i="1"/>
  <c r="S784" i="1" s="1"/>
  <c r="T785" i="1"/>
  <c r="S785" i="1" s="1"/>
  <c r="T786" i="1"/>
  <c r="S786" i="1" s="1"/>
  <c r="T787" i="1"/>
  <c r="S787" i="1" s="1"/>
  <c r="T788" i="1"/>
  <c r="S788" i="1" s="1"/>
  <c r="T789" i="1"/>
  <c r="S789" i="1" s="1"/>
  <c r="T790" i="1"/>
  <c r="S790" i="1" s="1"/>
  <c r="T791" i="1"/>
  <c r="S791" i="1" s="1"/>
  <c r="T792" i="1"/>
  <c r="S792" i="1" s="1"/>
  <c r="T793" i="1"/>
  <c r="S793" i="1" s="1"/>
  <c r="T794" i="1"/>
  <c r="S794" i="1" s="1"/>
  <c r="T795" i="1"/>
  <c r="S795" i="1" s="1"/>
  <c r="T796" i="1"/>
  <c r="S796" i="1" s="1"/>
  <c r="T797" i="1"/>
  <c r="S797" i="1" s="1"/>
  <c r="T798" i="1"/>
  <c r="S798" i="1" s="1"/>
  <c r="T799" i="1"/>
  <c r="S799" i="1" s="1"/>
  <c r="T800" i="1"/>
  <c r="S800" i="1" s="1"/>
  <c r="T801" i="1"/>
  <c r="S801" i="1" s="1"/>
  <c r="T802" i="1"/>
  <c r="S802" i="1" s="1"/>
  <c r="T803" i="1"/>
  <c r="S803" i="1" s="1"/>
  <c r="T804" i="1"/>
  <c r="S804" i="1" s="1"/>
  <c r="T805" i="1"/>
  <c r="S805" i="1" s="1"/>
  <c r="T806" i="1"/>
  <c r="S806" i="1" s="1"/>
  <c r="T807" i="1"/>
  <c r="S807" i="1" s="1"/>
  <c r="T808" i="1"/>
  <c r="S808" i="1" s="1"/>
  <c r="T809" i="1"/>
  <c r="S809" i="1" s="1"/>
  <c r="T810" i="1"/>
  <c r="S810" i="1" s="1"/>
  <c r="T811" i="1"/>
  <c r="S811" i="1" s="1"/>
  <c r="T812" i="1"/>
  <c r="S812" i="1" s="1"/>
  <c r="T813" i="1"/>
  <c r="S813" i="1" s="1"/>
  <c r="T814" i="1"/>
  <c r="S814" i="1" s="1"/>
  <c r="T815" i="1"/>
  <c r="S815" i="1" s="1"/>
  <c r="T816" i="1"/>
  <c r="S816" i="1" s="1"/>
  <c r="T817" i="1"/>
  <c r="S817" i="1" s="1"/>
  <c r="T818" i="1"/>
  <c r="S818" i="1" s="1"/>
  <c r="T819" i="1"/>
  <c r="S819" i="1" s="1"/>
  <c r="T820" i="1"/>
  <c r="S820" i="1" s="1"/>
  <c r="T821" i="1"/>
  <c r="S821" i="1" s="1"/>
  <c r="T822" i="1"/>
  <c r="S822" i="1" s="1"/>
  <c r="T823" i="1"/>
  <c r="S823" i="1" s="1"/>
  <c r="T824" i="1"/>
  <c r="S824" i="1" s="1"/>
  <c r="T825" i="1"/>
  <c r="S825" i="1" s="1"/>
  <c r="T826" i="1"/>
  <c r="S826" i="1" s="1"/>
  <c r="T827" i="1"/>
  <c r="S827" i="1" s="1"/>
  <c r="T828" i="1"/>
  <c r="S828" i="1" s="1"/>
  <c r="T829" i="1"/>
  <c r="S829" i="1" s="1"/>
  <c r="T830" i="1"/>
  <c r="S830" i="1" s="1"/>
  <c r="T831" i="1"/>
  <c r="S831" i="1" s="1"/>
  <c r="T832" i="1"/>
  <c r="S832" i="1" s="1"/>
  <c r="T833" i="1"/>
  <c r="S833" i="1" s="1"/>
  <c r="T834" i="1"/>
  <c r="S834" i="1" s="1"/>
  <c r="T835" i="1"/>
  <c r="S835" i="1" s="1"/>
  <c r="T836" i="1"/>
  <c r="S836" i="1" s="1"/>
  <c r="T837" i="1"/>
  <c r="S837" i="1" s="1"/>
  <c r="T838" i="1"/>
  <c r="S838" i="1" s="1"/>
  <c r="T839" i="1"/>
  <c r="S839" i="1" s="1"/>
  <c r="T840" i="1"/>
  <c r="S840" i="1" s="1"/>
  <c r="T841" i="1"/>
  <c r="S841" i="1" s="1"/>
  <c r="T842" i="1"/>
  <c r="S842" i="1" s="1"/>
  <c r="T843" i="1"/>
  <c r="S843" i="1" s="1"/>
  <c r="T844" i="1"/>
  <c r="S844" i="1" s="1"/>
  <c r="T845" i="1"/>
  <c r="S845" i="1" s="1"/>
  <c r="T846" i="1"/>
  <c r="S846" i="1" s="1"/>
  <c r="T847" i="1"/>
  <c r="S847" i="1" s="1"/>
  <c r="T848" i="1"/>
  <c r="S848" i="1" s="1"/>
  <c r="T849" i="1"/>
  <c r="S849" i="1" s="1"/>
  <c r="T850" i="1"/>
  <c r="S850" i="1" s="1"/>
  <c r="T851" i="1"/>
  <c r="S851" i="1" s="1"/>
  <c r="T852" i="1"/>
  <c r="S852" i="1" s="1"/>
  <c r="T853" i="1"/>
  <c r="S853" i="1" s="1"/>
  <c r="T854" i="1"/>
  <c r="S854" i="1" s="1"/>
  <c r="T855" i="1"/>
  <c r="S855" i="1" s="1"/>
  <c r="T856" i="1"/>
  <c r="S856" i="1" s="1"/>
  <c r="T857" i="1"/>
  <c r="S857" i="1" s="1"/>
  <c r="T858" i="1"/>
  <c r="S858" i="1" s="1"/>
  <c r="T859" i="1"/>
  <c r="S859" i="1" s="1"/>
  <c r="T860" i="1"/>
  <c r="S860" i="1" s="1"/>
  <c r="T861" i="1"/>
  <c r="S861" i="1" s="1"/>
  <c r="T862" i="1"/>
  <c r="S862" i="1" s="1"/>
  <c r="T863" i="1"/>
  <c r="S863" i="1" s="1"/>
  <c r="T864" i="1"/>
  <c r="S864" i="1" s="1"/>
  <c r="T865" i="1"/>
  <c r="S865" i="1" s="1"/>
  <c r="T866" i="1"/>
  <c r="S866" i="1" s="1"/>
  <c r="T867" i="1"/>
  <c r="S867" i="1" s="1"/>
  <c r="T868" i="1"/>
  <c r="S868" i="1" s="1"/>
  <c r="T869" i="1"/>
  <c r="S869" i="1" s="1"/>
  <c r="T870" i="1"/>
  <c r="S870" i="1" s="1"/>
  <c r="T871" i="1"/>
  <c r="S871" i="1" s="1"/>
  <c r="T872" i="1"/>
  <c r="S872" i="1" s="1"/>
  <c r="T873" i="1"/>
  <c r="S873" i="1" s="1"/>
  <c r="T874" i="1"/>
  <c r="S874" i="1" s="1"/>
  <c r="T875" i="1"/>
  <c r="S875" i="1" s="1"/>
  <c r="T876" i="1"/>
  <c r="S876" i="1" s="1"/>
  <c r="T877" i="1"/>
  <c r="S877" i="1" s="1"/>
  <c r="T878" i="1"/>
  <c r="S878" i="1" s="1"/>
  <c r="T879" i="1"/>
  <c r="S879" i="1" s="1"/>
  <c r="T880" i="1"/>
  <c r="S880" i="1" s="1"/>
  <c r="T881" i="1"/>
  <c r="S881" i="1" s="1"/>
  <c r="T882" i="1"/>
  <c r="S882" i="1" s="1"/>
  <c r="T883" i="1"/>
  <c r="S883" i="1" s="1"/>
  <c r="T884" i="1"/>
  <c r="S884" i="1" s="1"/>
  <c r="T885" i="1"/>
  <c r="S885" i="1" s="1"/>
  <c r="T886" i="1"/>
  <c r="S886" i="1" s="1"/>
  <c r="T887" i="1"/>
  <c r="S887" i="1" s="1"/>
  <c r="T888" i="1"/>
  <c r="S888" i="1" s="1"/>
  <c r="T889" i="1"/>
  <c r="S889" i="1" s="1"/>
  <c r="T890" i="1"/>
  <c r="S890" i="1" s="1"/>
  <c r="T891" i="1"/>
  <c r="S891" i="1" s="1"/>
  <c r="T892" i="1"/>
  <c r="S892" i="1" s="1"/>
  <c r="T893" i="1"/>
  <c r="S893" i="1" s="1"/>
  <c r="T894" i="1"/>
  <c r="S894" i="1" s="1"/>
  <c r="T895" i="1"/>
  <c r="S895" i="1" s="1"/>
  <c r="T896" i="1"/>
  <c r="S896" i="1" s="1"/>
  <c r="T897" i="1"/>
  <c r="S897" i="1" s="1"/>
  <c r="T898" i="1"/>
  <c r="S898" i="1" s="1"/>
  <c r="T899" i="1"/>
  <c r="S899" i="1" s="1"/>
  <c r="T900" i="1"/>
  <c r="S900" i="1" s="1"/>
  <c r="T901" i="1"/>
  <c r="S901" i="1" s="1"/>
  <c r="T902" i="1"/>
  <c r="S902" i="1" s="1"/>
  <c r="T903" i="1"/>
  <c r="S903" i="1" s="1"/>
  <c r="T904" i="1"/>
  <c r="S904" i="1" s="1"/>
  <c r="T905" i="1"/>
  <c r="S905" i="1" s="1"/>
  <c r="T906" i="1"/>
  <c r="S906" i="1" s="1"/>
  <c r="T907" i="1"/>
  <c r="S907" i="1" s="1"/>
  <c r="T908" i="1"/>
  <c r="S908" i="1" s="1"/>
  <c r="T909" i="1"/>
  <c r="S909" i="1" s="1"/>
  <c r="T910" i="1"/>
  <c r="S910" i="1" s="1"/>
  <c r="T911" i="1"/>
  <c r="S911" i="1" s="1"/>
  <c r="T912" i="1"/>
  <c r="S912" i="1" s="1"/>
  <c r="T913" i="1"/>
  <c r="S913" i="1" s="1"/>
  <c r="T914" i="1"/>
  <c r="S914" i="1" s="1"/>
  <c r="T915" i="1"/>
  <c r="S915" i="1" s="1"/>
  <c r="T916" i="1"/>
  <c r="S916" i="1" s="1"/>
  <c r="T917" i="1"/>
  <c r="S917" i="1" s="1"/>
  <c r="T918" i="1"/>
  <c r="S918" i="1" s="1"/>
  <c r="T919" i="1"/>
  <c r="S919" i="1" s="1"/>
  <c r="T920" i="1"/>
  <c r="S920" i="1" s="1"/>
  <c r="T921" i="1"/>
  <c r="S921" i="1" s="1"/>
  <c r="T922" i="1"/>
  <c r="S922" i="1" s="1"/>
  <c r="T923" i="1"/>
  <c r="S923" i="1" s="1"/>
  <c r="T924" i="1"/>
  <c r="S924" i="1" s="1"/>
  <c r="T925" i="1"/>
  <c r="S925" i="1" s="1"/>
  <c r="T926" i="1"/>
  <c r="S926" i="1" s="1"/>
  <c r="T927" i="1"/>
  <c r="S927" i="1" s="1"/>
  <c r="T928" i="1"/>
  <c r="S928" i="1" s="1"/>
  <c r="T929" i="1"/>
  <c r="S929" i="1" s="1"/>
  <c r="T930" i="1"/>
  <c r="S930" i="1" s="1"/>
  <c r="T931" i="1"/>
  <c r="S931" i="1" s="1"/>
  <c r="T932" i="1"/>
  <c r="S932" i="1" s="1"/>
  <c r="T933" i="1"/>
  <c r="S933" i="1" s="1"/>
  <c r="T934" i="1"/>
  <c r="S934" i="1" s="1"/>
  <c r="T935" i="1"/>
  <c r="S935" i="1" s="1"/>
  <c r="T936" i="1"/>
  <c r="S936" i="1" s="1"/>
  <c r="T937" i="1"/>
  <c r="S937" i="1" s="1"/>
  <c r="T938" i="1"/>
  <c r="S938" i="1" s="1"/>
  <c r="T939" i="1"/>
  <c r="S939" i="1" s="1"/>
  <c r="T940" i="1"/>
  <c r="S940" i="1" s="1"/>
  <c r="T941" i="1"/>
  <c r="S941" i="1" s="1"/>
  <c r="T942" i="1"/>
  <c r="S942" i="1" s="1"/>
  <c r="T943" i="1"/>
  <c r="S943" i="1" s="1"/>
  <c r="T944" i="1"/>
  <c r="S944" i="1" s="1"/>
  <c r="T945" i="1"/>
  <c r="S945" i="1" s="1"/>
  <c r="T946" i="1"/>
  <c r="S946" i="1" s="1"/>
  <c r="T947" i="1"/>
  <c r="S947" i="1" s="1"/>
  <c r="T948" i="1"/>
  <c r="S948" i="1" s="1"/>
  <c r="T949" i="1"/>
  <c r="S949" i="1" s="1"/>
  <c r="T950" i="1"/>
  <c r="S950" i="1" s="1"/>
  <c r="T951" i="1"/>
  <c r="S951" i="1" s="1"/>
  <c r="T952" i="1"/>
  <c r="S952" i="1" s="1"/>
  <c r="T953" i="1"/>
  <c r="S953" i="1" s="1"/>
  <c r="T954" i="1"/>
  <c r="S954" i="1" s="1"/>
  <c r="T955" i="1"/>
  <c r="S955" i="1" s="1"/>
  <c r="T956" i="1"/>
  <c r="S956" i="1" s="1"/>
  <c r="T957" i="1"/>
  <c r="S957" i="1" s="1"/>
  <c r="T958" i="1"/>
  <c r="S958" i="1" s="1"/>
  <c r="T959" i="1"/>
  <c r="S959" i="1" s="1"/>
  <c r="T960" i="1"/>
  <c r="S960" i="1" s="1"/>
  <c r="T961" i="1"/>
  <c r="S961" i="1" s="1"/>
  <c r="T962" i="1"/>
  <c r="S962" i="1" s="1"/>
  <c r="T963" i="1"/>
  <c r="S963" i="1" s="1"/>
  <c r="T964" i="1"/>
  <c r="S964" i="1" s="1"/>
  <c r="T965" i="1"/>
  <c r="S965" i="1" s="1"/>
  <c r="T966" i="1"/>
  <c r="S966" i="1" s="1"/>
  <c r="T967" i="1"/>
  <c r="S967" i="1" s="1"/>
  <c r="T968" i="1"/>
  <c r="S968" i="1" s="1"/>
  <c r="T969" i="1"/>
  <c r="S969" i="1" s="1"/>
  <c r="T970" i="1"/>
  <c r="S970" i="1" s="1"/>
  <c r="T971" i="1"/>
  <c r="S971" i="1" s="1"/>
  <c r="T972" i="1"/>
  <c r="S972" i="1" s="1"/>
  <c r="T973" i="1"/>
  <c r="S973" i="1" s="1"/>
  <c r="T974" i="1"/>
  <c r="S974" i="1" s="1"/>
  <c r="T975" i="1"/>
  <c r="S975" i="1" s="1"/>
  <c r="T976" i="1"/>
  <c r="S976" i="1" s="1"/>
  <c r="T977" i="1"/>
  <c r="S977" i="1" s="1"/>
  <c r="T978" i="1"/>
  <c r="S978" i="1" s="1"/>
  <c r="T979" i="1"/>
  <c r="S979" i="1" s="1"/>
  <c r="T980" i="1"/>
  <c r="S980" i="1" s="1"/>
  <c r="T981" i="1"/>
  <c r="S981" i="1" s="1"/>
  <c r="T982" i="1"/>
  <c r="S982" i="1" s="1"/>
  <c r="T983" i="1"/>
  <c r="S983" i="1" s="1"/>
  <c r="T984" i="1"/>
  <c r="S984" i="1" s="1"/>
  <c r="T985" i="1"/>
  <c r="S985" i="1" s="1"/>
  <c r="T986" i="1"/>
  <c r="S986" i="1" s="1"/>
  <c r="T987" i="1"/>
  <c r="S987" i="1" s="1"/>
  <c r="T988" i="1"/>
  <c r="S988" i="1" s="1"/>
  <c r="T989" i="1"/>
  <c r="S989" i="1" s="1"/>
  <c r="T990" i="1"/>
  <c r="S990" i="1" s="1"/>
  <c r="T991" i="1"/>
  <c r="S991" i="1" s="1"/>
  <c r="T992" i="1"/>
  <c r="S992" i="1" s="1"/>
  <c r="T993" i="1"/>
  <c r="S993" i="1" s="1"/>
  <c r="T994" i="1"/>
  <c r="S994" i="1" s="1"/>
  <c r="T995" i="1"/>
  <c r="S995" i="1" s="1"/>
  <c r="T996" i="1"/>
  <c r="S996" i="1" s="1"/>
  <c r="T997" i="1"/>
  <c r="S997" i="1" s="1"/>
  <c r="T998" i="1"/>
  <c r="S998" i="1" s="1"/>
  <c r="T999" i="1"/>
  <c r="S999" i="1" s="1"/>
  <c r="T1000" i="1"/>
  <c r="S1000" i="1" s="1"/>
  <c r="T1001" i="1"/>
  <c r="S1001" i="1" s="1"/>
  <c r="T2" i="1"/>
  <c r="S2" i="1" s="1"/>
  <c r="Q2" i="1" a="1"/>
  <c r="Q2" i="1" s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4" i="1"/>
  <c r="O3" i="1"/>
  <c r="O2" i="1"/>
  <c r="F6" i="5" l="1"/>
  <c r="H6" i="5" s="1"/>
  <c r="G6" i="5"/>
  <c r="F9" i="5"/>
  <c r="G9" i="5" s="1"/>
  <c r="I6" i="5"/>
  <c r="F8" i="5"/>
  <c r="G8" i="5" s="1"/>
  <c r="F14" i="5"/>
  <c r="H14" i="5" s="1"/>
  <c r="F12" i="5"/>
  <c r="G12" i="5" s="1"/>
  <c r="F7" i="5"/>
  <c r="G7" i="5" s="1"/>
  <c r="F10" i="5"/>
  <c r="H10" i="5" s="1"/>
  <c r="F11" i="5"/>
  <c r="I11" i="5" s="1"/>
  <c r="F5" i="5"/>
  <c r="I5" i="5" s="1"/>
  <c r="F13" i="5"/>
  <c r="H13" i="5" s="1"/>
  <c r="F4" i="5"/>
  <c r="H4" i="5" s="1"/>
  <c r="F3" i="5"/>
  <c r="G3" i="5" s="1"/>
  <c r="I12" i="5" l="1"/>
  <c r="G10" i="5"/>
  <c r="H12" i="5"/>
  <c r="H11" i="5"/>
  <c r="H7" i="5"/>
  <c r="I10" i="5"/>
  <c r="G4" i="5"/>
  <c r="G11" i="5"/>
  <c r="I4" i="5"/>
  <c r="H5" i="5"/>
  <c r="H3" i="5"/>
  <c r="I9" i="5"/>
  <c r="I7" i="5"/>
  <c r="H9" i="5"/>
  <c r="G14" i="5"/>
  <c r="G13" i="5"/>
  <c r="I3" i="5"/>
  <c r="I8" i="5"/>
  <c r="I14" i="5"/>
  <c r="G5" i="5"/>
  <c r="H8" i="5"/>
  <c r="I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<sst xmlns="http://schemas.openxmlformats.org/spreadsheetml/2006/main" count="7071" uniqueCount="2117">
  <si>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</si>
  <si>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</si>
  <si>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</si>
  <si>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</si>
  <si>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</si>
  <si>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</si>
  <si>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</si>
  <si>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</si>
  <si>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</si>
  <si>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</si>
  <si>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</si>
  <si>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</si>
  <si>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</si>
  <si>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</si>
  <si>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</si>
  <si>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</si>
  <si>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</si>
  <si>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</si>
  <si>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</si>
  <si>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</si>
  <si>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</si>
  <si>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</si>
  <si>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</si>
  <si>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</si>
  <si>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</si>
  <si>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</si>
  <si>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</si>
  <si>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</si>
  <si>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</si>
  <si>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</si>
  <si>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</si>
  <si>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</si>
  <si>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</si>
  <si>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</si>
  <si>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</si>
  <si>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</si>
  <si>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</si>
  <si>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</si>
  <si>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</si>
  <si>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</si>
  <si>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</si>
  <si>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</si>
  <si>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</si>
  <si>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</si>
  <si>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</si>
  <si>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</si>
  <si>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</si>
  <si>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</si>
  <si>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</si>
  <si>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</si>
  <si>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</si>
  <si>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</si>
  <si>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</si>
  <si>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</si>
  <si>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</si>
  <si>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</si>
  <si>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</si>
  <si>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</si>
  <si>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</si>
  <si>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</si>
  <si>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</si>
  <si>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</si>
  <si>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</si>
  <si>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</si>
  <si>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</si>
  <si>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</si>
  <si>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</si>
  <si>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</si>
  <si>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</si>
  <si>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</si>
  <si>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</si>
  <si>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</si>
  <si>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</si>
  <si>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</si>
  <si>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</si>
  <si>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</si>
  <si>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</si>
  <si>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</si>
  <si>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</si>
  <si>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</si>
  <si>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</si>
  <si>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</si>
  <si>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</si>
  <si>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</si>
  <si>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</si>
  <si>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</si>
  <si>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</si>
  <si>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</si>
  <si>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</si>
  <si>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</si>
  <si>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</si>
  <si>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</si>
  <si>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</si>
  <si>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</si>
  <si>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</si>
  <si>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</si>
  <si>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</si>
  <si>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</si>
  <si>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</si>
  <si>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</si>
  <si>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</si>
  <si>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</si>
  <si>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</si>
  <si>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</si>
  <si>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</si>
  <si>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</si>
  <si>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</si>
  <si>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</si>
  <si>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</si>
  <si>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</si>
  <si>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</si>
  <si>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</si>
  <si>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</si>
  <si>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</si>
  <si>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</si>
  <si>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</si>
  <si>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</si>
  <si>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</si>
  <si>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</si>
  <si>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</si>
  <si>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</si>
  <si>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</si>
  <si>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</si>
  <si>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</si>
  <si>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</si>
  <si>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</si>
  <si>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</si>
  <si>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</si>
  <si>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</si>
  <si>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</si>
  <si>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</si>
  <si>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</si>
  <si>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</si>
  <si>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</si>
  <si>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</si>
  <si>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</si>
  <si>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</si>
  <si>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</si>
  <si>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</si>
  <si>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</si>
  <si>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</si>
  <si>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</si>
  <si>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</si>
  <si>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</si>
  <si>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</si>
  <si>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</si>
  <si>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</si>
  <si>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</si>
  <si>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</si>
  <si>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</si>
  <si>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</si>
  <si>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</si>
  <si>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</si>
  <si>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</si>
  <si>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</si>
  <si>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</si>
  <si>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</si>
  <si>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</si>
  <si>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</si>
  <si>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</si>
  <si>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</si>
  <si>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</si>
  <si>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</si>
  <si>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</si>
  <si>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</si>
  <si>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</si>
  <si>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</si>
  <si>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</si>
  <si>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</si>
  <si>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</si>
  <si>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</si>
  <si>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</si>
  <si>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</si>
  <si>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</si>
  <si>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</si>
  <si>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</si>
  <si>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</si>
  <si>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</si>
  <si>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</si>
  <si>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</si>
  <si>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</si>
  <si>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</si>
  <si>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</si>
  <si>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</si>
  <si>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</si>
  <si>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</si>
  <si>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</si>
  <si>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</si>
  <si>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</si>
  <si>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</si>
  <si>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</si>
  <si>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</si>
  <si>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</si>
  <si>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</si>
  <si>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</si>
  <si>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</si>
  <si>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</si>
  <si>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</si>
  <si>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</si>
  <si>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</si>
  <si>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</si>
  <si>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</si>
  <si>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</si>
  <si>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</si>
  <si>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</si>
  <si>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</si>
  <si>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</si>
  <si>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</si>
  <si>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</si>
  <si>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</si>
  <si>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</si>
  <si>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</si>
  <si>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</si>
  <si>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</si>
  <si>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</si>
  <si>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</si>
  <si>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</si>
  <si>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</si>
  <si>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</si>
  <si>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</si>
  <si>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</si>
  <si>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</si>
  <si>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</si>
  <si>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</si>
  <si>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</si>
  <si>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</si>
  <si>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</si>
  <si>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</si>
  <si>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</si>
  <si>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</si>
  <si>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</si>
  <si>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</si>
  <si>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</si>
  <si>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</si>
  <si>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</si>
  <si>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</si>
  <si>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</si>
  <si>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</si>
  <si>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</si>
  <si>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</si>
  <si>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</si>
  <si>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</si>
  <si>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</si>
  <si>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</si>
  <si>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</si>
  <si>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</si>
  <si>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</si>
  <si>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</si>
  <si>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</si>
  <si>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</si>
  <si>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</si>
  <si>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</si>
  <si>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</si>
  <si>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</si>
  <si>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</si>
  <si>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</si>
  <si>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</si>
  <si>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</si>
  <si>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</si>
  <si>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</si>
  <si>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</si>
  <si>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</si>
  <si>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</si>
  <si>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</si>
  <si>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</si>
  <si>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</si>
  <si>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</si>
  <si>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</si>
  <si>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</si>
  <si>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</si>
  <si>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</si>
  <si>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</si>
  <si>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</si>
  <si>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</si>
  <si>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</si>
  <si>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</si>
  <si>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</si>
  <si>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</si>
  <si>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</si>
  <si>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</si>
  <si>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</si>
  <si>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</si>
  <si>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</si>
  <si>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</si>
  <si>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</si>
  <si>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</si>
  <si>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</si>
  <si>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</si>
  <si>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</si>
  <si>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</si>
  <si>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</si>
  <si>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</si>
  <si>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</si>
  <si>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</si>
  <si>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</si>
  <si>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</si>
  <si>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</si>
  <si>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</si>
  <si>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</si>
  <si>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</si>
  <si>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</si>
  <si>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</si>
  <si>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</si>
  <si>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</si>
  <si>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</si>
  <si>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</si>
  <si>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</si>
  <si>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</si>
  <si>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</si>
  <si>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</si>
  <si>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</si>
  <si>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</si>
  <si>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</si>
  <si>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</si>
  <si>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</si>
  <si>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</si>
  <si>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</si>
  <si>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</si>
  <si>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</si>
  <si>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</si>
  <si>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</si>
  <si>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</si>
  <si>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</si>
  <si>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</si>
  <si>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</si>
  <si>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</si>
  <si>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</si>
  <si>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</si>
  <si>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</si>
  <si>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</si>
  <si>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</si>
  <si>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</si>
  <si>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</si>
  <si>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</si>
  <si>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</si>
  <si>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</si>
  <si>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</si>
  <si>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</si>
  <si>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</si>
  <si>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</si>
  <si>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</si>
  <si>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</si>
  <si>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</si>
  <si>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</si>
  <si>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</si>
  <si>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</si>
  <si>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</si>
  <si>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</si>
  <si>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</si>
  <si>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</si>
  <si>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</si>
  <si>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</si>
  <si>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</si>
  <si>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</si>
  <si>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</si>
  <si>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</si>
  <si>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</si>
  <si>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</si>
  <si>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</si>
  <si>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</si>
  <si>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</si>
  <si>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</si>
  <si>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</si>
  <si>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</si>
  <si>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</si>
  <si>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</si>
  <si>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</si>
  <si>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</si>
  <si>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</si>
  <si>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</si>
  <si>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</si>
  <si>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</si>
  <si>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</si>
  <si>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</si>
  <si>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</si>
  <si>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</si>
  <si>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</si>
  <si>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</si>
  <si>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</si>
  <si>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</si>
  <si>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</si>
  <si>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</si>
  <si>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</si>
  <si>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</si>
  <si>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</si>
  <si>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</si>
  <si>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</si>
  <si>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</si>
  <si>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</si>
  <si>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</si>
  <si>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</si>
  <si>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</si>
  <si>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</si>
  <si>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</si>
  <si>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</si>
  <si>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</si>
  <si>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</si>
  <si>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</si>
  <si>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</si>
  <si>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</si>
  <si>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</si>
  <si>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</si>
  <si>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</si>
  <si>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</si>
  <si>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</si>
  <si>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</si>
  <si>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</si>
  <si>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</si>
  <si>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</si>
  <si>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</si>
  <si>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</si>
  <si>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</si>
  <si>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</si>
  <si>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</si>
  <si>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</si>
  <si>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</si>
  <si>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</si>
  <si>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</si>
  <si>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</si>
  <si>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</si>
  <si>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</si>
  <si>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</si>
  <si>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</si>
  <si>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</si>
  <si>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</si>
  <si>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</si>
  <si>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</si>
  <si>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</si>
  <si>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</si>
  <si>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</si>
  <si>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</si>
  <si>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</si>
  <si>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</si>
  <si>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</si>
  <si>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</si>
  <si>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</si>
  <si>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</si>
  <si>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</si>
  <si>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</si>
  <si>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</si>
  <si>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</si>
  <si>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</si>
  <si>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</si>
  <si>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</si>
  <si>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</si>
  <si>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</si>
  <si>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</si>
  <si>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</si>
  <si>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</si>
  <si>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</si>
  <si>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</si>
  <si>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</si>
  <si>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</si>
  <si>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</si>
  <si>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</si>
  <si>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</si>
  <si>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</si>
  <si>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</si>
  <si>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</si>
  <si>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</si>
  <si>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</si>
  <si>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</si>
  <si>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</si>
  <si>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</si>
  <si>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</si>
  <si>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</si>
  <si>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</si>
  <si>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</si>
  <si>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</si>
  <si>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</si>
  <si>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</si>
  <si>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</si>
  <si>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</si>
  <si>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</si>
  <si>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</si>
  <si>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</si>
  <si>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</si>
  <si>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</si>
  <si>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</si>
  <si>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</si>
  <si>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</si>
  <si>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</si>
  <si>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</si>
  <si>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</si>
  <si>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</si>
  <si>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</si>
  <si>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</si>
  <si>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</si>
  <si>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</si>
  <si>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</si>
  <si>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</si>
  <si>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</si>
  <si>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</si>
  <si>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</si>
  <si>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</si>
  <si>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</si>
  <si>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</si>
  <si>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</si>
  <si>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</si>
  <si>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</si>
  <si>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</si>
  <si>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</si>
  <si>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</si>
  <si>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</si>
  <si>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</si>
  <si>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</si>
  <si>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</si>
  <si>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</si>
  <si>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</si>
  <si>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</si>
  <si>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</si>
  <si>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</si>
  <si>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</si>
  <si>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</si>
  <si>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</si>
  <si>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</si>
  <si>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</si>
  <si>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</si>
  <si>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</si>
  <si>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</si>
  <si>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</si>
  <si>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</si>
  <si>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</si>
  <si>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</si>
  <si>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</si>
  <si>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</si>
  <si>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</si>
  <si>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</si>
  <si>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</si>
  <si>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</si>
  <si>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</si>
  <si>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</si>
  <si>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</si>
  <si>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</si>
  <si>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</si>
  <si>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</si>
  <si>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</si>
  <si>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</si>
  <si>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</si>
  <si>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</si>
  <si>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</si>
  <si>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</si>
  <si>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</si>
  <si>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</si>
  <si>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</si>
  <si>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</si>
  <si>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</si>
  <si>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</si>
  <si>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</si>
  <si>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</si>
  <si>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</si>
  <si>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</si>
  <si>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</si>
  <si>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</si>
  <si>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</si>
  <si>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</si>
  <si>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</si>
  <si>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</si>
  <si>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</si>
  <si>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</si>
  <si>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</si>
  <si>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</si>
  <si>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</si>
  <si>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</si>
  <si>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</si>
  <si>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</si>
  <si>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</si>
  <si>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</si>
  <si>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</si>
  <si>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</si>
  <si>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</si>
  <si>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</si>
  <si>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</si>
  <si>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</si>
  <si>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</si>
  <si>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</si>
  <si>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</si>
  <si>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</si>
  <si>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</si>
  <si>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</si>
  <si>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</si>
  <si>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</si>
  <si>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</si>
  <si>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</si>
  <si>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</si>
  <si>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</si>
  <si>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</si>
  <si>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</si>
  <si>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</si>
  <si>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</si>
  <si>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</si>
  <si>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</si>
  <si>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</si>
  <si>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</si>
  <si>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</si>
  <si>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</si>
  <si>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</si>
  <si>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</si>
  <si>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</si>
  <si>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</si>
  <si>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</si>
  <si>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</si>
  <si>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</si>
  <si>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</si>
  <si>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</si>
  <si>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</si>
  <si>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</si>
  <si>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</si>
  <si>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</si>
  <si>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</si>
  <si>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</si>
  <si>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</si>
  <si>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</si>
  <si>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</si>
  <si>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</si>
  <si>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</si>
  <si>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</si>
  <si>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</si>
  <si>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</si>
  <si>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</si>
  <si>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</si>
  <si>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</si>
  <si>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</si>
  <si>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</si>
  <si>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</si>
  <si>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</si>
  <si>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</si>
  <si>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</si>
  <si>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</si>
  <si>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</si>
  <si>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</si>
  <si>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</si>
  <si>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</si>
  <si>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</si>
  <si>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</si>
  <si>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</si>
  <si>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</si>
  <si>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</si>
  <si>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</si>
  <si>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</si>
  <si>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</si>
  <si>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</si>
  <si>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</si>
  <si>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</si>
  <si>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</si>
  <si>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</si>
  <si>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</si>
  <si>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</si>
  <si>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</si>
  <si>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</si>
  <si>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</si>
  <si>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</si>
  <si>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</si>
  <si>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</si>
  <si>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</si>
  <si>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</si>
  <si>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</si>
  <si>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</si>
  <si>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</si>
  <si>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</si>
  <si>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</si>
  <si>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</si>
  <si>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</si>
  <si>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</si>
  <si>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</si>
  <si>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</si>
  <si>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</si>
  <si>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</si>
  <si>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</si>
  <si>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</si>
  <si>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</si>
  <si>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</si>
  <si>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</si>
  <si>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</si>
  <si>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</si>
  <si>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</si>
  <si>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</si>
  <si>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</si>
  <si>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</si>
  <si>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</si>
  <si>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</si>
  <si>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</si>
  <si>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</si>
  <si>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</si>
  <si>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</si>
  <si>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</si>
  <si>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</si>
  <si>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</si>
  <si>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</si>
  <si>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</si>
  <si>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</si>
  <si>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</si>
  <si>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</si>
  <si>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</si>
  <si>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</si>
  <si>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</si>
  <si>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</si>
  <si>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</si>
  <si>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</si>
  <si>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</si>
  <si>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</si>
  <si>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</si>
  <si>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</si>
  <si>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</si>
  <si>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</si>
  <si>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</si>
  <si>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</si>
  <si>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</si>
  <si>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</si>
  <si>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</si>
  <si>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</si>
  <si>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</si>
  <si>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</si>
  <si>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</si>
  <si>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</si>
  <si>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</si>
  <si>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</si>
  <si>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</si>
  <si>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</si>
  <si>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</si>
  <si>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</si>
  <si>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</si>
  <si>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</si>
  <si>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</si>
  <si>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</si>
  <si>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</si>
  <si>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</si>
  <si>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</si>
  <si>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</si>
  <si>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</si>
  <si>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</si>
  <si>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</si>
  <si>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</si>
  <si>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</si>
  <si>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</si>
  <si>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</si>
  <si>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</si>
  <si>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</si>
  <si>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</si>
  <si>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</si>
  <si>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</si>
  <si>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</si>
  <si>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</si>
  <si>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</si>
  <si>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</si>
  <si>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</si>
  <si>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</si>
  <si>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</si>
  <si>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</si>
  <si>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</si>
  <si>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</si>
  <si>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</si>
  <si>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</si>
  <si>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</si>
  <si>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</si>
  <si>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</si>
  <si>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</si>
  <si>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</si>
  <si>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</si>
  <si>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</si>
  <si>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</si>
  <si>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</si>
  <si>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</si>
  <si>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</si>
  <si>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</si>
  <si>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</si>
  <si>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</si>
  <si>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</si>
  <si>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</si>
  <si>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</si>
  <si>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</si>
  <si>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</si>
  <si>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</si>
  <si>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</si>
  <si>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</si>
  <si>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</si>
  <si>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</si>
  <si>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</si>
  <si>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</si>
  <si>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</si>
  <si>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</si>
  <si>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</si>
  <si>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</si>
  <si>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</si>
  <si>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</si>
  <si>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</si>
  <si>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</si>
  <si>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</si>
  <si>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</si>
  <si>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</si>
  <si>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</si>
  <si>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</si>
  <si>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</si>
  <si>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</si>
  <si>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</si>
  <si>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</si>
  <si>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</si>
  <si>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</si>
  <si>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</si>
  <si>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</si>
  <si>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</si>
  <si>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</si>
  <si>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</si>
  <si>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</si>
  <si>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</si>
  <si>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</si>
  <si>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</si>
  <si>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</si>
  <si>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</si>
  <si>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</si>
  <si>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</si>
  <si>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</si>
  <si>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</si>
  <si>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</si>
  <si>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</si>
  <si>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</si>
  <si>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</si>
  <si>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</si>
  <si>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</si>
  <si>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</si>
  <si>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</si>
  <si>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</si>
  <si>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</si>
  <si>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</si>
  <si>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</si>
  <si>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</si>
  <si>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</si>
  <si>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</si>
  <si>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</si>
  <si>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</si>
  <si>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</si>
  <si>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</si>
  <si>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</si>
  <si>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</si>
  <si>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</si>
  <si>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</si>
  <si>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</si>
  <si>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</si>
  <si>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</si>
  <si>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</si>
  <si>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</si>
  <si>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</si>
  <si>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</si>
  <si>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</si>
  <si>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</si>
  <si>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</si>
  <si>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</si>
  <si>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</si>
  <si>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</si>
  <si>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</si>
  <si>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</si>
  <si>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</si>
  <si>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</si>
  <si>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</si>
  <si>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</si>
  <si>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</si>
  <si>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</si>
  <si>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</si>
  <si>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</si>
  <si>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</si>
  <si>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</si>
  <si>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</si>
  <si>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</si>
  <si>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</si>
  <si>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</si>
  <si>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</si>
  <si>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</si>
  <si>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</si>
  <si>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</si>
  <si>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</si>
  <si>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</si>
  <si>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</si>
  <si>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</si>
  <si>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</si>
  <si>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</si>
  <si>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</si>
  <si>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</si>
  <si>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</si>
  <si>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</si>
  <si>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</si>
  <si>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</si>
  <si>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</si>
  <si>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</si>
  <si>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</si>
  <si>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</si>
  <si>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</si>
  <si>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</si>
  <si>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</si>
  <si>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</si>
  <si>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</si>
  <si>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</si>
  <si>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</si>
  <si>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</si>
  <si>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</si>
  <si>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</si>
  <si>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</si>
  <si>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</si>
  <si>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</si>
  <si>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</si>
  <si>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</si>
  <si>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</si>
  <si>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</si>
  <si>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</si>
  <si>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</si>
  <si>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</si>
  <si>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</si>
  <si>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</si>
  <si>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</si>
  <si>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</si>
  <si>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</si>
  <si>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</si>
  <si>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</si>
  <si>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</si>
  <si>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</si>
  <si>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</si>
  <si>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</si>
  <si>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</si>
  <si>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</si>
  <si>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</si>
  <si>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</si>
  <si>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</si>
  <si>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</si>
  <si>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</si>
  <si>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</si>
  <si>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</si>
  <si>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</si>
  <si>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</si>
  <si>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</si>
  <si>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</si>
  <si>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</si>
  <si>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</si>
  <si>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</si>
  <si>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</si>
  <si>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</si>
  <si>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</si>
  <si>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</si>
  <si>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</si>
  <si>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</si>
  <si>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</si>
  <si>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</si>
  <si>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</si>
  <si>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</si>
  <si>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</si>
  <si>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</si>
  <si>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</si>
  <si>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</si>
  <si>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</si>
  <si>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</si>
  <si>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</si>
  <si>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</si>
  <si>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</si>
  <si>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</si>
  <si>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</si>
  <si>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</si>
  <si>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</si>
  <si>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</si>
  <si>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</si>
  <si>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</si>
  <si>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</si>
  <si>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</si>
  <si>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</si>
  <si>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</si>
  <si>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</si>
  <si>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</si>
  <si>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</si>
  <si>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</si>
  <si>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</si>
  <si>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</si>
  <si>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</si>
  <si>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</si>
  <si>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</si>
  <si>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</si>
  <si>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</si>
  <si>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</si>
  <si>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</si>
  <si>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</si>
  <si>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</si>
  <si>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</si>
  <si>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</si>
  <si>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</si>
  <si>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</si>
  <si>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</si>
  <si>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</si>
  <si>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</si>
  <si>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</si>
  <si>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</si>
  <si>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</si>
  <si>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</si>
  <si>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</si>
  <si>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</si>
  <si>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</si>
  <si>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</si>
  <si>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</si>
  <si>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</si>
  <si>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</si>
  <si>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</si>
  <si>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</si>
  <si>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</si>
  <si>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</si>
  <si>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</si>
  <si>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</si>
  <si>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</si>
  <si>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</si>
  <si>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</si>
  <si>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</si>
  <si>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</si>
  <si>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</si>
  <si>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</si>
  <si>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</si>
  <si>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</si>
  <si>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</si>
  <si>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</si>
  <si>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</si>
  <si>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</si>
  <si>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</si>
  <si>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</si>
  <si>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</si>
  <si>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</si>
  <si>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</si>
  <si>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</si>
  <si>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</si>
  <si>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</si>
  <si>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</si>
  <si>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</si>
  <si>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</si>
  <si>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</si>
  <si>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</si>
  <si>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</si>
  <si>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</si>
  <si>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</si>
  <si>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</si>
  <si>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</si>
  <si>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</si>
  <si>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</si>
  <si>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</si>
  <si>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</si>
  <si>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</si>
  <si>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</si>
  <si>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</si>
  <si>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</si>
  <si>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</si>
  <si>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</si>
  <si>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</si>
  <si>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</si>
  <si>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</si>
  <si>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</si>
  <si>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</si>
  <si>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</si>
  <si>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</si>
  <si>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</si>
  <si>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</si>
  <si>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</si>
  <si>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</si>
  <si>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</si>
  <si>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</si>
  <si>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</si>
  <si>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</si>
  <si>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</si>
  <si>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</si>
  <si>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</si>
  <si>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</si>
  <si>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</si>
  <si>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</si>
  <si>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</si>
  <si>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</si>
  <si>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</si>
  <si>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</si>
  <si>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</si>
  <si>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</si>
  <si>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</si>
  <si>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</si>
  <si>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</si>
  <si>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</si>
  <si>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</si>
  <si>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</si>
  <si>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</si>
  <si>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</si>
  <si>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</si>
  <si>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</si>
  <si>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</si>
  <si>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</si>
  <si>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</si>
  <si>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</si>
  <si>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</si>
  <si>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</si>
  <si>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</si>
  <si>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</si>
  <si>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</si>
  <si>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</si>
  <si>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</si>
  <si>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</si>
  <si>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</si>
  <si>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</si>
  <si>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</si>
  <si>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</si>
  <si>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</si>
  <si>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</si>
  <si>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</si>
  <si>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</si>
  <si>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</si>
  <si>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</si>
  <si>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</si>
  <si>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</si>
  <si>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</si>
  <si>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</si>
  <si>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</si>
  <si>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</si>
  <si>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</si>
  <si>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</si>
  <si>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</si>
  <si>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</si>
  <si>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</si>
  <si>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</si>
  <si>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</si>
  <si>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</si>
  <si>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</si>
  <si>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</si>
  <si>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</si>
  <si>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</si>
  <si>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</si>
  <si>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</si>
  <si>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</si>
  <si>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</si>
  <si>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</si>
  <si>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</si>
  <si>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</si>
  <si>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</si>
  <si>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</si>
  <si>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</si>
  <si>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</si>
  <si>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</si>
  <si>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</si>
  <si>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</si>
  <si>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</si>
  <si>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</si>
  <si>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</si>
  <si>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</si>
  <si>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</si>
  <si>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</si>
  <si>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</si>
  <si>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</si>
  <si>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</si>
  <si>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</si>
  <si>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</si>
  <si>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</si>
  <si>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</si>
  <si>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</si>
  <si>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</si>
  <si>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</si>
  <si>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</si>
  <si>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</si>
  <si>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</si>
  <si>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</si>
  <si>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</si>
  <si>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</si>
  <si>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</si>
  <si>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</si>
  <si>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</si>
  <si>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</si>
  <si>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</si>
  <si>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</si>
  <si>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</si>
  <si>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</si>
  <si>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</si>
  <si>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</si>
  <si>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</si>
  <si>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</si>
  <si>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</si>
  <si>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</si>
  <si>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</si>
  <si>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</si>
  <si>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</si>
  <si>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</si>
  <si>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</si>
  <si>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</si>
  <si>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</si>
  <si>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</si>
  <si>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</si>
  <si>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</si>
  <si>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</si>
  <si>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</si>
  <si>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</si>
  <si>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</si>
  <si>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</si>
  <si>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</si>
  <si>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</si>
  <si>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</si>
  <si>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</si>
  <si>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</si>
  <si>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</si>
  <si>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</si>
  <si>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</si>
  <si>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</si>
  <si>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</si>
  <si>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</si>
  <si>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</si>
  <si>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</si>
  <si>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</si>
  <si>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</si>
  <si>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</si>
  <si>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</si>
  <si>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</si>
  <si>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</si>
  <si>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</si>
  <si>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</si>
  <si>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</si>
  <si>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</si>
  <si>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</si>
  <si>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</si>
  <si>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</si>
  <si>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</si>
  <si>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</si>
  <si>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</si>
  <si>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</si>
  <si>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</si>
  <si>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</si>
  <si>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</si>
  <si>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</si>
  <si>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</si>
  <si>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</si>
  <si>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</si>
  <si>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</si>
  <si>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</si>
  <si>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</si>
  <si>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</si>
  <si>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</si>
  <si>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</si>
  <si>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</si>
  <si>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</si>
  <si>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</si>
  <si>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</si>
  <si>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</si>
  <si>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</si>
  <si>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</si>
  <si>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</si>
  <si>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</si>
  <si>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</si>
  <si>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</si>
  <si>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</si>
  <si>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</si>
  <si>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</si>
  <si>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</si>
  <si>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</si>
  <si>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</si>
  <si>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</si>
  <si>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</si>
  <si>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</si>
  <si>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</si>
  <si>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</si>
  <si>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</si>
  <si>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</si>
  <si>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</si>
  <si>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</si>
  <si>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</si>
  <si>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</si>
  <si>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</si>
  <si>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</si>
  <si>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</si>
  <si>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</si>
  <si>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</si>
  <si>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</si>
  <si>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</si>
  <si>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</si>
  <si>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</si>
  <si>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</si>
  <si>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</si>
  <si>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</si>
  <si>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</si>
  <si>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</si>
  <si>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</si>
  <si>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</si>
  <si>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</si>
  <si>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</si>
  <si>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</si>
  <si>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</si>
  <si>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</si>
  <si>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</si>
  <si>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</si>
  <si>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</si>
  <si>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</si>
  <si>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</si>
  <si>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</si>
  <si>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</si>
  <si>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</si>
  <si>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</si>
  <si>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</si>
  <si>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</si>
  <si>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</si>
  <si>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</si>
  <si>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</si>
  <si>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</si>
  <si>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</si>
  <si>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</si>
  <si>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</si>
  <si>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</si>
  <si>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</si>
  <si>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</si>
  <si>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</si>
  <si>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</si>
  <si>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</si>
  <si>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</si>
  <si>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</si>
  <si>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</si>
  <si>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</si>
  <si>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</si>
  <si>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</si>
  <si>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</si>
  <si>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</si>
  <si>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</si>
  <si>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</si>
  <si>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</si>
  <si>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</si>
  <si>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</si>
  <si>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</si>
  <si>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</si>
  <si>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</si>
  <si>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</si>
  <si>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</si>
  <si>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</si>
  <si>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</si>
  <si>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</si>
  <si>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</si>
  <si>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</si>
  <si>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</si>
  <si>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</si>
  <si>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</si>
  <si>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</si>
  <si>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</si>
  <si>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</si>
  <si>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</si>
  <si>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</si>
  <si>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</si>
  <si>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</si>
  <si>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</si>
  <si>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</si>
  <si>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</si>
  <si>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</si>
  <si>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</si>
  <si>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</si>
  <si>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</si>
  <si>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</si>
  <si>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</si>
  <si>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</si>
  <si>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</si>
  <si>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</si>
  <si>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</si>
  <si>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</si>
  <si>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</si>
  <si>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</si>
  <si>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</si>
  <si>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</si>
  <si>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</si>
  <si>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</si>
  <si>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</si>
  <si>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</si>
  <si>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</si>
  <si>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</si>
  <si>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</si>
  <si>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</si>
  <si>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</si>
  <si>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</si>
  <si>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</si>
  <si>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</si>
  <si>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</si>
  <si>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</si>
  <si>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</si>
  <si>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</si>
  <si>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</si>
  <si>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</si>
  <si>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</si>
  <si>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</si>
  <si>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</si>
  <si>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</si>
  <si>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</si>
  <si>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</si>
  <si>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</si>
  <si>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</si>
  <si>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</si>
  <si>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</si>
  <si>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</si>
  <si>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</si>
  <si>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</si>
  <si>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</si>
  <si>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</si>
  <si>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</si>
  <si>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</si>
  <si>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</si>
  <si>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</si>
  <si>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</si>
  <si>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</si>
  <si>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</si>
  <si>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</si>
  <si>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</si>
  <si>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</si>
  <si>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</si>
  <si>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</si>
  <si>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</si>
  <si>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</si>
  <si>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</si>
  <si>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</si>
  <si>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</si>
  <si>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</si>
  <si>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</si>
  <si>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</si>
  <si>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</si>
  <si>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</si>
  <si>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</si>
  <si>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</si>
  <si>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</si>
  <si>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</si>
  <si>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</si>
  <si>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</si>
  <si>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</si>
  <si>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</si>
  <si>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</si>
  <si>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</si>
  <si>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</si>
  <si>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</si>
  <si>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</si>
  <si>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</si>
  <si>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</si>
  <si>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</si>
  <si>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</si>
  <si>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</si>
  <si>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</si>
  <si>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</si>
  <si>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</si>
  <si>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</si>
  <si>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</si>
  <si>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</si>
  <si>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</si>
  <si>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</si>
  <si>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</si>
  <si>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</si>
  <si>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</si>
  <si>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</si>
  <si>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</si>
  <si>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</si>
  <si>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</si>
  <si>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</si>
  <si>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</si>
  <si>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</si>
  <si>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</si>
  <si>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</si>
  <si>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</si>
  <si>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</si>
  <si>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</si>
  <si>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</si>
  <si>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</si>
  <si>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</si>
  <si>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</si>
  <si>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</si>
  <si>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</si>
  <si>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</si>
  <si>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</si>
  <si>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</si>
  <si>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</si>
  <si>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</si>
  <si>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</si>
  <si>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</si>
  <si>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</si>
  <si>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</si>
  <si>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</si>
  <si>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</si>
  <si>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</si>
  <si>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</si>
  <si>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</si>
  <si>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</si>
  <si>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</si>
  <si>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</si>
  <si>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</si>
  <si>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</si>
  <si>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</si>
  <si>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</si>
  <si>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</si>
  <si>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</si>
  <si>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</si>
  <si>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</si>
  <si>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</si>
  <si>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</si>
  <si>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</si>
  <si>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</si>
  <si>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</si>
  <si>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</si>
  <si>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</si>
  <si>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</si>
  <si>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</si>
  <si>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</si>
  <si>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</si>
  <si>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</si>
  <si>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</si>
  <si>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</si>
  <si>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</si>
  <si>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</si>
  <si>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</si>
  <si>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</si>
  <si>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</si>
  <si>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</si>
  <si>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</si>
  <si>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</si>
  <si>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</si>
  <si>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</si>
  <si>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</si>
  <si>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</si>
  <si>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</si>
  <si>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</si>
  <si>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</si>
  <si>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</si>
  <si>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</si>
  <si>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</si>
  <si>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</si>
  <si>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</si>
  <si>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</si>
  <si>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</si>
  <si>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</si>
  <si>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</si>
  <si>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</si>
  <si>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</si>
  <si>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</si>
  <si>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</si>
  <si>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</si>
  <si>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</si>
  <si>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</si>
  <si>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</si>
  <si>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</si>
  <si>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</si>
  <si>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</si>
  <si>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</si>
  <si>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</si>
  <si>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</si>
  <si>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</si>
  <si>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</si>
  <si>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</si>
  <si>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</si>
  <si>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</si>
  <si>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</si>
  <si>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</si>
  <si>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</si>
  <si>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</si>
  <si>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</si>
  <si>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</si>
  <si>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</si>
  <si>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</si>
  <si>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</si>
  <si>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</si>
  <si>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</si>
  <si>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</si>
  <si>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</si>
  <si>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</si>
  <si>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</si>
  <si>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</si>
  <si>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</si>
  <si>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</si>
  <si>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</si>
  <si>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</si>
  <si>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</si>
  <si>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</si>
  <si>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</si>
  <si>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</si>
  <si>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</si>
  <si>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</si>
  <si>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</si>
  <si>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</si>
  <si>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</si>
  <si>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</si>
  <si>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</si>
  <si>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</si>
  <si>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</si>
  <si>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</si>
  <si>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</si>
  <si>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</si>
  <si>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</si>
  <si>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</si>
  <si>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</si>
  <si>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</si>
  <si>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</si>
  <si>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</si>
  <si>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</si>
  <si>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</si>
  <si>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</si>
  <si>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</si>
  <si>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</si>
  <si>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</si>
  <si>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</si>
  <si>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</si>
  <si>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</si>
  <si>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</si>
  <si>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</si>
  <si>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</si>
  <si>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</si>
  <si>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</si>
  <si>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</si>
  <si>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</si>
  <si>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</si>
  <si>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</si>
  <si>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</si>
  <si>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</si>
  <si>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</si>
  <si>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</si>
  <si>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</si>
  <si>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</si>
  <si>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</si>
  <si>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</si>
  <si>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</si>
  <si>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</si>
  <si>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</si>
  <si>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</si>
  <si>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</si>
  <si>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</si>
  <si>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</si>
  <si>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</si>
  <si>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</si>
  <si>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</si>
  <si>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</si>
  <si>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</si>
  <si>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</si>
  <si>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</si>
  <si>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</si>
  <si>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</si>
  <si>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</si>
  <si>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</si>
  <si>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</si>
  <si>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</si>
  <si>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</si>
  <si>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</si>
  <si>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</si>
  <si>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</si>
  <si>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</si>
  <si>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</si>
  <si>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</si>
  <si>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</si>
  <si>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</si>
  <si>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</si>
  <si>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</si>
  <si>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</si>
  <si>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</si>
  <si>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</si>
  <si>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</si>
  <si>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</si>
  <si>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</si>
  <si>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</si>
  <si>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</si>
  <si>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</si>
  <si>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</si>
  <si>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</si>
  <si>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</si>
  <si>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</si>
  <si>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</si>
  <si>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</si>
  <si>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</si>
  <si>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</si>
  <si>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</si>
  <si>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</si>
  <si>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</si>
  <si>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</si>
  <si>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</si>
  <si>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</si>
  <si>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</si>
  <si>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</si>
  <si>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</si>
  <si>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</si>
  <si>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</si>
  <si>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</si>
  <si>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</si>
  <si>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</si>
  <si>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</si>
  <si>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</si>
  <si>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</si>
  <si>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</si>
  <si>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</si>
  <si>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</si>
  <si>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</si>
  <si>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</si>
  <si>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</si>
  <si>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</si>
  <si>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</si>
  <si>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</si>
  <si>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</si>
  <si>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</si>
  <si>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</si>
  <si>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</si>
  <si>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</si>
  <si>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</si>
  <si>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</si>
  <si>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</si>
  <si>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</si>
  <si>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</si>
  <si>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</si>
  <si>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</si>
  <si>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</si>
  <si>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</si>
  <si>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</si>
  <si>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</si>
  <si>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</si>
  <si>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</si>
  <si>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</si>
  <si>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</si>
  <si>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</si>
  <si>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</si>
  <si>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</si>
  <si>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</si>
  <si>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</si>
  <si>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</si>
  <si>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</si>
  <si>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</si>
  <si>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</si>
  <si>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</si>
  <si>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</si>
  <si>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</si>
  <si>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</si>
  <si>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</si>
  <si>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</si>
  <si>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</si>
  <si>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</si>
  <si>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</si>
  <si>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</si>
  <si>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</si>
  <si>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</si>
  <si>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</si>
  <si>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</si>
  <si>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</si>
  <si>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</si>
  <si>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</si>
  <si>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</si>
  <si>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</si>
  <si>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</si>
  <si>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</si>
  <si>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</si>
  <si>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</si>
  <si>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</si>
  <si>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</si>
  <si>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</si>
  <si>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</si>
  <si>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</si>
  <si>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</si>
  <si>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</si>
  <si>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</si>
  <si>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</si>
  <si>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</si>
  <si>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</si>
  <si>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</si>
  <si>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</si>
  <si>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</si>
  <si>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</si>
  <si>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</si>
  <si>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</si>
  <si>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</si>
  <si>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</si>
  <si>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</si>
  <si>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</si>
  <si>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</si>
  <si>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</si>
  <si>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</si>
  <si>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</si>
  <si>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</si>
  <si>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</si>
  <si>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</si>
  <si>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</si>
  <si>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</si>
  <si>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</si>
  <si>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</si>
  <si>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</si>
  <si>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</si>
  <si>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</si>
  <si>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</si>
  <si>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</si>
  <si>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</si>
  <si>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</si>
  <si>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</si>
  <si>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</si>
  <si>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</si>
  <si>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</si>
  <si>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</si>
  <si>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</si>
  <si>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</si>
  <si>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</si>
  <si>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</si>
  <si>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</si>
  <si>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</si>
  <si>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</si>
  <si>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</si>
  <si>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</si>
  <si>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</si>
  <si>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</si>
  <si>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</si>
  <si>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</si>
  <si>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</si>
  <si>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</si>
  <si>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</si>
  <si>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</si>
  <si>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</si>
  <si>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</si>
  <si>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</si>
  <si>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</si>
  <si>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</si>
  <si>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</si>
  <si>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</si>
  <si>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</si>
  <si>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</si>
  <si>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</si>
  <si>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</si>
  <si>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</si>
  <si>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</si>
  <si>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</si>
  <si>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</si>
  <si>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</si>
  <si>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</si>
  <si>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</si>
  <si>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</si>
  <si>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</si>
  <si>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</si>
  <si>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</si>
  <si>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</si>
  <si>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</si>
  <si>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</si>
  <si>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</si>
  <si>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</si>
  <si>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</si>
  <si>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</si>
  <si>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</si>
  <si>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</si>
  <si>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</si>
  <si>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</si>
  <si>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</si>
  <si>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</si>
  <si>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</si>
  <si>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</si>
  <si>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</si>
  <si>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</si>
  <si>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</si>
  <si>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</si>
  <si>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</si>
  <si>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</si>
  <si>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</si>
  <si>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</si>
  <si>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</si>
  <si>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</si>
  <si>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</si>
  <si>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</si>
  <si>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</si>
  <si>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</si>
  <si>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</si>
  <si>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</si>
  <si>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</si>
  <si>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</si>
  <si>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</si>
  <si>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</si>
  <si>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</si>
  <si>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</si>
  <si>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</si>
  <si>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</si>
  <si>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</si>
  <si>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</si>
  <si>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</si>
  <si>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</si>
  <si>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</si>
  <si>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</si>
  <si>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</si>
  <si>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</si>
  <si>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</si>
  <si>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</si>
  <si>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</si>
  <si>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</si>
  <si>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</si>
  <si>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</si>
  <si>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</si>
  <si>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</si>
  <si>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</si>
  <si>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</si>
  <si>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</si>
  <si>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</si>
  <si>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</si>
  <si>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</si>
  <si>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</si>
  <si>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</si>
  <si>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</si>
  <si>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</si>
  <si>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</si>
  <si>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</si>
  <si>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</si>
  <si>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</si>
  <si>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</si>
  <si>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</si>
  <si>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</si>
  <si>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</si>
  <si>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</si>
  <si>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</si>
  <si>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</si>
  <si>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</si>
  <si>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</si>
  <si>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</si>
  <si>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</si>
  <si>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</si>
  <si>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</si>
  <si>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</si>
  <si>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</si>
  <si>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</si>
  <si>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</si>
  <si>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</si>
  <si>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</si>
  <si>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</si>
  <si>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</si>
  <si>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</si>
  <si>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</si>
  <si>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</si>
  <si>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</si>
  <si>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</si>
  <si>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</si>
  <si>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</si>
  <si>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</si>
  <si>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</si>
  <si>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</si>
  <si>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</si>
  <si>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</si>
  <si>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</si>
  <si>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</si>
  <si>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</si>
  <si>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</si>
  <si>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</si>
  <si>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</si>
  <si>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</si>
  <si>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</si>
  <si>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</si>
  <si>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</si>
  <si>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</si>
  <si>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</si>
  <si>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</si>
  <si>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</si>
  <si>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</si>
  <si>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</si>
  <si>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</si>
  <si>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</si>
  <si>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</si>
  <si>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</si>
  <si>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</si>
  <si>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</si>
  <si>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</si>
  <si>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</si>
  <si>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</si>
  <si>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</si>
  <si>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</si>
  <si>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</si>
  <si>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</si>
  <si>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</si>
  <si>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</si>
  <si>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</si>
  <si>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</si>
  <si>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</si>
  <si>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</si>
  <si>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</si>
  <si>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</si>
  <si>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</si>
  <si>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</si>
  <si>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</si>
  <si>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</si>
  <si>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</si>
  <si>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</si>
  <si>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</si>
  <si>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</si>
  <si>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</si>
  <si>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</si>
  <si>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</si>
  <si>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</si>
  <si>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</si>
  <si>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</si>
  <si>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</si>
  <si>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</si>
  <si>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</si>
  <si>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</si>
  <si>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</si>
  <si>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</si>
  <si>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</si>
  <si>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</si>
  <si>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</si>
  <si>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</si>
  <si>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</si>
  <si>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</si>
  <si>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</si>
  <si>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</si>
  <si>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</si>
  <si>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</si>
  <si>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</si>
  <si>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</si>
  <si>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</si>
  <si>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</si>
  <si>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</si>
  <si>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</si>
  <si>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</si>
  <si>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</si>
  <si>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</si>
  <si>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</si>
  <si>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</si>
  <si>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</si>
  <si>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</si>
  <si>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</si>
  <si>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</si>
  <si>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</si>
  <si>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</si>
  <si>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</si>
  <si>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</si>
  <si>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</si>
  <si>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</si>
  <si>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</si>
  <si>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</si>
  <si>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</si>
  <si>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</si>
  <si>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</si>
  <si>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</si>
  <si>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</si>
  <si>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</si>
  <si>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</si>
  <si>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</si>
  <si>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</si>
  <si>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</si>
  <si>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</si>
  <si>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</si>
  <si>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</si>
  <si>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</si>
  <si>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</si>
  <si>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</si>
  <si>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</si>
  <si>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</si>
  <si>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</si>
  <si>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</si>
  <si>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</si>
  <si>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</si>
  <si>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</si>
  <si>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</si>
  <si>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</si>
  <si>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</si>
  <si>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</si>
  <si>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</si>
  <si>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</si>
  <si>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</si>
  <si>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</si>
  <si>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</si>
  <si>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</si>
  <si>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</si>
  <si>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</si>
  <si>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</si>
  <si>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</si>
  <si>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</si>
  <si>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</si>
  <si>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</si>
  <si>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</si>
  <si>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</si>
  <si>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</si>
  <si>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</si>
  <si>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</si>
  <si>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</si>
  <si>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</si>
  <si>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</si>
  <si>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</si>
  <si>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</si>
  <si>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</si>
  <si>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</si>
  <si>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</si>
  <si>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</si>
  <si>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</si>
  <si>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</si>
  <si>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</si>
  <si>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</si>
  <si>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</si>
  <si>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</si>
  <si>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</si>
  <si>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</si>
  <si>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(All)</t>
  </si>
  <si>
    <t>Row Labels</t>
  </si>
  <si>
    <t>Grand Total</t>
  </si>
  <si>
    <t>Column Labels</t>
  </si>
  <si>
    <t>Count of name</t>
  </si>
  <si>
    <t>Date Created Conversion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</si>
  <si>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</si>
  <si>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</si>
  <si>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</si>
  <si>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</si>
  <si>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</si>
  <si>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</si>
  <si>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</si>
  <si>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</si>
  <si>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</si>
  <si>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</si>
  <si>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</si>
  <si>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</si>
  <si>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</si>
  <si>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</si>
  <si>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Goal</t>
  </si>
  <si>
    <t>Number Successful</t>
  </si>
  <si>
    <t>Number Failed</t>
  </si>
  <si>
    <t>Number canceled</t>
  </si>
  <si>
    <t>Total projects</t>
  </si>
  <si>
    <t>Porcentage successful</t>
  </si>
  <si>
    <t>Porcentage Failed</t>
  </si>
  <si>
    <t>Porcentage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</si>
  <si>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</si>
  <si>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</si>
  <si>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</si>
  <si>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</si>
  <si>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</si>
  <si>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</si>
  <si>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</si>
  <si>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</si>
  <si>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</si>
  <si>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</si>
  <si>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</si>
  <si>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</si>
  <si>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</si>
  <si>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</si>
  <si>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Canceled</t>
  </si>
  <si>
    <t>Successful Campaigns</t>
  </si>
  <si>
    <t>Failed Campaigns</t>
  </si>
  <si>
    <t>Mean</t>
  </si>
  <si>
    <t>Median</t>
  </si>
  <si>
    <t xml:space="preserve">Minimum </t>
  </si>
  <si>
    <t xml:space="preserve">Maximum </t>
  </si>
  <si>
    <t xml:space="preserve">Variance 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</si>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</sst>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3" fillId="33" borderId="0" xfId="0" applyFont="1" applyFill="1" applyAlignment="1">
      <alignment horizontal="center"/>
    </xf>
    <xf numFmtId="43" fontId="16" fillId="0" borderId="0" xfId="42" applyFont="1" applyAlignment="1">
      <alignment horizontal="center"/>
    </xf>
    <xf numFmtId="43" fontId="0" fillId="0" borderId="0" xfId="42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9" fontId="0" fillId="0" borderId="0" xfId="43" applyFont="1"/>
    <xf numFmtId="43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[CrowdfundingBook_JavierH.xlsx]Pivot 1!PivotTable1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B-A14D-B389-6D618DAEF9E6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B-A14D-B389-6D618DAEF9E6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B-A14D-B389-6D618DAEF9E6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4B-A14D-B389-6D618DAE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11443264"/>
        <c:axId val="555376239"/>
      </c:barChart>
      <c:catAx>
        <c:axId val="19114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555376239"/>
        <c:crosses val="autoZero"/>
        <c:auto val="1"/>
        <c:lblAlgn val="ctr"/>
        <c:lblOffset val="100"/>
        <c:noMultiLvlLbl val="0"/>
      </c:catAx>
      <c:valAx>
        <c:axId val="55537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9114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[CrowdfundingBook_JavierH.xlsx]Pivot 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C-7F40-B54D-F4C5F3A6AC7E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BC-7F40-B54D-F4C5F3A6AC7E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BC-7F40-B54D-F4C5F3A6AC7E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BC-7F40-B54D-F4C5F3A6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6267184"/>
        <c:axId val="333573600"/>
      </c:barChart>
      <c:catAx>
        <c:axId val="1062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333573600"/>
        <c:crosses val="autoZero"/>
        <c:auto val="1"/>
        <c:lblAlgn val="ctr"/>
        <c:lblOffset val="100"/>
        <c:noMultiLvlLbl val="0"/>
      </c:catAx>
      <c:valAx>
        <c:axId val="3335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62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[CrowdfundingBook_JavierH.xlsx]Pivot 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A-DB4D-A0DB-A6530EEF9488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1A-DB4D-A0DB-A6530EEF9488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A-DB4D-A0DB-A6530EEF9488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1A-DB4D-A0DB-A6530EEF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201184"/>
        <c:axId val="304195648"/>
      </c:lineChart>
      <c:catAx>
        <c:axId val="3042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304195648"/>
        <c:crosses val="autoZero"/>
        <c:auto val="1"/>
        <c:lblAlgn val="ctr"/>
        <c:lblOffset val="100"/>
        <c:noMultiLvlLbl val="0"/>
      </c:catAx>
      <c:valAx>
        <c:axId val="3041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3042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analysis'!$G$2</c:f>
              <c:strCache>
                <c:ptCount val="1"/>
                <c:pt idx="0">
                  <c:v>Porcentage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6-C24D-970B-8A1A47578233}"/>
            </c:ext>
          </c:extLst>
        </c:ser>
        <c:ser>
          <c:idx val="1"/>
          <c:order val="1"/>
          <c:tx>
            <c:strRef>
              <c:f>'Goal analysis'!$H$2</c:f>
              <c:strCache>
                <c:ptCount val="1"/>
                <c:pt idx="0">
                  <c:v>Porcentage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6-C24D-970B-8A1A47578233}"/>
            </c:ext>
          </c:extLst>
        </c:ser>
        <c:ser>
          <c:idx val="2"/>
          <c:order val="2"/>
          <c:tx>
            <c:strRef>
              <c:f>'Goal analysis'!$I$2</c:f>
              <c:strCache>
                <c:ptCount val="1"/>
                <c:pt idx="0">
                  <c:v>Porcentage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6-C24D-970B-8A1A4757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77776"/>
        <c:axId val="319376080"/>
      </c:lineChart>
      <c:catAx>
        <c:axId val="9026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319376080"/>
        <c:crosses val="autoZero"/>
        <c:auto val="1"/>
        <c:lblAlgn val="ctr"/>
        <c:lblOffset val="100"/>
        <c:noMultiLvlLbl val="0"/>
      </c:catAx>
      <c:valAx>
        <c:axId val="319376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9026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101600</xdr:rowOff>
    </xdr:from>
    <xdr:to>
      <xdr:col>15</xdr:col>
      <xdr:colOff>647700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DE1BF-970C-2C17-2EF0-35820D782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6</xdr:row>
      <xdr:rowOff>127000</xdr:rowOff>
    </xdr:from>
    <xdr:to>
      <xdr:col>19</xdr:col>
      <xdr:colOff>774700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596F5-8B59-6BE1-7075-D2AAD45C0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4</xdr:row>
      <xdr:rowOff>44450</xdr:rowOff>
    </xdr:from>
    <xdr:to>
      <xdr:col>15</xdr:col>
      <xdr:colOff>203200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A9520-6903-FDE4-C10C-0A2B5AC6B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17</xdr:row>
      <xdr:rowOff>107950</xdr:rowOff>
    </xdr:from>
    <xdr:to>
      <xdr:col>9</xdr:col>
      <xdr:colOff>508000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9D941B-02CF-0D64-EF2F-CDA833BEF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7.807945486114" createdVersion="8" refreshedVersion="8" minRefreshableVersion="3" recordCount="1000" xr:uid="{7F48482A-EDF3-604A-AA00-63A2501E59E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3">
      <sharedItems containsSemiMixedTypes="0" containsString="0" containsNumber="1" minValue="0" maxValue="113.17073170731707"/>
    </cacheField>
    <cacheField name="Parent category" numFmtId="43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7.840686805554" createdVersion="8" refreshedVersion="8" minRefreshableVersion="3" recordCount="1000" xr:uid="{59535045-E497-6649-AB5C-9EA29D13E767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3">
      <sharedItems containsSemiMixedTypes="0" containsString="0" containsNumber="1" minValue="0" maxValue="113.17073170731707"/>
    </cacheField>
    <cacheField name="category &amp; sub-category" numFmtId="0">
      <sharedItems/>
    </cacheField>
    <cacheField name="Parent category" numFmtId="43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Year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9">
        <rangePr groupBy="months" startDate="2010-01-09T06:00:00" endDate="2020-01-27T06:00:00"/>
        <groupItems count="14">
          <s v="&lt;09/01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"/>
        </groupItems>
      </fieldGroup>
    </cacheField>
    <cacheField name="Date Created Conversion2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9">
        <rangePr groupBy="quarters" startDate="2010-01-09T06:00:00" endDate="2020-01-27T06:00:00"/>
        <groupItems count="6">
          <s v="&lt;09/01/10"/>
          <s v="Qtr1"/>
          <s v="Qtr2"/>
          <s v="Qtr3"/>
          <s v="Qtr4"/>
          <s v="&gt;27/01/20"/>
        </groupItems>
      </fieldGroup>
    </cacheField>
    <cacheField name="Years" numFmtId="0" databaseField="0">
      <fieldGroup base="19">
        <rangePr groupBy="years" startDate="2010-01-09T06:00:00" endDate="2020-01-27T06:00:00"/>
        <groupItems count="13">
          <s v="&lt;09/0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n v="0"/>
    <n v="0"/>
    <s v="food/food trucks"/>
    <x v="0"/>
    <s v="food trucks"/>
    <x v="0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n v="10.4"/>
    <n v="92.151898734177209"/>
    <s v="music/rock"/>
    <x v="1"/>
    <s v="rock"/>
    <x v="1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n v="1.3147878228782288"/>
    <n v="100.01614035087719"/>
    <s v="technology/web"/>
    <x v="2"/>
    <s v="web"/>
    <x v="2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n v="0.58976190476190471"/>
    <n v="103.20833333333333"/>
    <s v="music/rock"/>
    <x v="1"/>
    <s v="rock"/>
    <x v="3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n v="0.69276315789473686"/>
    <n v="99.339622641509436"/>
    <s v="theater/plays"/>
    <x v="3"/>
    <s v="plays"/>
    <x v="3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n v="1.7361842105263159"/>
    <n v="75.833333333333329"/>
    <s v="theater/plays"/>
    <x v="3"/>
    <s v="plays"/>
    <x v="4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n v="0.20961538461538462"/>
    <n v="60.555555555555557"/>
    <s v="film &amp; video/documentary"/>
    <x v="4"/>
    <s v="documentary"/>
    <x v="5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n v="3.2757777777777779"/>
    <n v="64.93832599118943"/>
    <s v="theater/plays"/>
    <x v="3"/>
    <s v="plays"/>
    <x v="0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n v="0.19932788374205268"/>
    <n v="30.997175141242938"/>
    <s v="theater/plays"/>
    <x v="3"/>
    <s v="plays"/>
    <x v="6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n v="0.51741935483870971"/>
    <n v="72.909090909090907"/>
    <s v="music/electric music"/>
    <x v="1"/>
    <s v="electric music"/>
    <x v="2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n v="2.6611538461538462"/>
    <n v="62.9"/>
    <s v="film &amp; video/drama"/>
    <x v="4"/>
    <s v="drama"/>
    <x v="6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n v="0.48095238095238096"/>
    <n v="112.22222222222223"/>
    <s v="theater/plays"/>
    <x v="3"/>
    <s v="plays"/>
    <x v="6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n v="0.89349206349206345"/>
    <n v="102.34545454545454"/>
    <s v="film &amp; video/drama"/>
    <x v="4"/>
    <s v="drama"/>
    <x v="3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n v="2.4511904761904764"/>
    <n v="105.05102040816327"/>
    <s v="music/indie rock"/>
    <x v="1"/>
    <s v="indie rock"/>
    <x v="7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n v="0.66769503546099296"/>
    <n v="94.144999999999996"/>
    <s v="music/indie rock"/>
    <x v="1"/>
    <s v="indie rock"/>
    <x v="4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n v="0.47307881773399013"/>
    <n v="84.986725663716811"/>
    <s v="technology/wearables"/>
    <x v="2"/>
    <s v="wearables"/>
    <x v="3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n v="6.4947058823529416"/>
    <n v="110.41"/>
    <s v="publishing/nonfiction"/>
    <x v="5"/>
    <s v="nonfiction"/>
    <x v="1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n v="1.5939125295508274"/>
    <n v="107.96236989591674"/>
    <s v="film &amp; video/animation"/>
    <x v="4"/>
    <s v="animation"/>
    <x v="8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n v="0.66912087912087914"/>
    <n v="45.103703703703701"/>
    <s v="theater/plays"/>
    <x v="3"/>
    <s v="plays"/>
    <x v="9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n v="0.48529600000000001"/>
    <n v="45.001483679525222"/>
    <s v="theater/plays"/>
    <x v="3"/>
    <s v="plays"/>
    <x v="3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n v="1.1224279210925645"/>
    <n v="105.97134670487107"/>
    <s v="film &amp; video/drama"/>
    <x v="4"/>
    <s v="drama"/>
    <x v="1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n v="0.40992553191489361"/>
    <n v="69.055555555555557"/>
    <s v="theater/plays"/>
    <x v="3"/>
    <s v="plays"/>
    <x v="8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n v="1.2807106598984772"/>
    <n v="85.044943820224717"/>
    <s v="theater/plays"/>
    <x v="3"/>
    <s v="plays"/>
    <x v="9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n v="3.3204444444444445"/>
    <n v="105.22535211267606"/>
    <s v="film &amp; video/documentary"/>
    <x v="4"/>
    <s v="documentary"/>
    <x v="3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n v="1.1283225108225108"/>
    <n v="39.003741114852225"/>
    <s v="technology/wearables"/>
    <x v="2"/>
    <s v="wearables"/>
    <x v="1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n v="2.1643636363636363"/>
    <n v="73.030674846625772"/>
    <s v="games/video games"/>
    <x v="6"/>
    <s v="video games"/>
    <x v="8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n v="0.4819906976744186"/>
    <n v="35.009459459459457"/>
    <s v="theater/plays"/>
    <x v="3"/>
    <s v="plays"/>
    <x v="9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n v="0.79949999999999999"/>
    <n v="106.6"/>
    <s v="music/rock"/>
    <x v="1"/>
    <s v="rock"/>
    <x v="0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n v="1.0522553516819573"/>
    <n v="61.997747747747745"/>
    <s v="theater/plays"/>
    <x v="3"/>
    <s v="plays"/>
    <x v="6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n v="3.2889978213507627"/>
    <n v="94.000622665006233"/>
    <s v="film &amp; video/shorts"/>
    <x v="4"/>
    <s v="shorts"/>
    <x v="9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n v="1.606111111111111"/>
    <n v="112.05426356589147"/>
    <s v="film &amp; video/animation"/>
    <x v="4"/>
    <s v="animation"/>
    <x v="3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n v="3.1"/>
    <n v="48.008849557522126"/>
    <s v="games/video games"/>
    <x v="6"/>
    <s v="video games"/>
    <x v="7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n v="0.86807920792079207"/>
    <n v="38.004334633723452"/>
    <s v="film &amp; video/documentary"/>
    <x v="4"/>
    <s v="documentary"/>
    <x v="9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n v="3.7782071713147412"/>
    <n v="35.000184535892231"/>
    <s v="theater/plays"/>
    <x v="3"/>
    <s v="plays"/>
    <x v="1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n v="1.5080645161290323"/>
    <n v="85"/>
    <s v="film &amp; video/documentary"/>
    <x v="4"/>
    <s v="documentary"/>
    <x v="5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n v="1.5030119521912351"/>
    <n v="95.993893129770996"/>
    <s v="film &amp; video/drama"/>
    <x v="4"/>
    <s v="drama"/>
    <x v="3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n v="1.572857142857143"/>
    <n v="68.8125"/>
    <s v="theater/plays"/>
    <x v="3"/>
    <s v="plays"/>
    <x v="8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n v="1.3998765432098765"/>
    <n v="105.97196261682242"/>
    <s v="publishing/fiction"/>
    <x v="5"/>
    <s v="fiction"/>
    <x v="3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n v="3.2532258064516131"/>
    <n v="75.261194029850742"/>
    <s v="photography/photography books"/>
    <x v="7"/>
    <s v="photography books"/>
    <x v="6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n v="0.50777777777777777"/>
    <n v="57.125"/>
    <s v="theater/plays"/>
    <x v="3"/>
    <s v="plays"/>
    <x v="2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n v="1.6906818181818182"/>
    <n v="75.141414141414145"/>
    <s v="technology/wearables"/>
    <x v="2"/>
    <s v="wearables"/>
    <x v="6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n v="2.1292857142857144"/>
    <n v="107.42342342342343"/>
    <s v="music/rock"/>
    <x v="1"/>
    <s v="rock"/>
    <x v="4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n v="4.4394444444444447"/>
    <n v="35.995495495495497"/>
    <s v="food/food trucks"/>
    <x v="0"/>
    <s v="food trucks"/>
    <x v="8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n v="1.859390243902439"/>
    <n v="26.998873148744366"/>
    <s v="publishing/radio &amp; podcasts"/>
    <x v="5"/>
    <s v="radio &amp; podcasts"/>
    <x v="1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n v="6.5881249999999998"/>
    <n v="107.56122448979592"/>
    <s v="publishing/fiction"/>
    <x v="5"/>
    <s v="fiction"/>
    <x v="3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n v="0.4768421052631579"/>
    <n v="94.375"/>
    <s v="theater/plays"/>
    <x v="3"/>
    <s v="plays"/>
    <x v="7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n v="1.1478378378378378"/>
    <n v="46.163043478260867"/>
    <s v="music/rock"/>
    <x v="1"/>
    <s v="rock"/>
    <x v="6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n v="4.7526666666666664"/>
    <n v="47.845637583892618"/>
    <s v="theater/plays"/>
    <x v="3"/>
    <s v="plays"/>
    <x v="1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n v="3.86972972972973"/>
    <n v="53.007815713698065"/>
    <s v="theater/plays"/>
    <x v="3"/>
    <s v="plays"/>
    <x v="0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n v="1.89625"/>
    <n v="45.059405940594061"/>
    <s v="music/rock"/>
    <x v="1"/>
    <s v="rock"/>
    <x v="3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n v="0.02"/>
    <n v="2"/>
    <s v="music/metal"/>
    <x v="1"/>
    <s v="metal"/>
    <x v="2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n v="0.91867805186590767"/>
    <n v="99.006816632583508"/>
    <s v="technology/wearables"/>
    <x v="2"/>
    <s v="wearables"/>
    <x v="4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n v="0.34152777777777776"/>
    <n v="32.786666666666669"/>
    <s v="theater/plays"/>
    <x v="3"/>
    <s v="plays"/>
    <x v="6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n v="1.4040909090909091"/>
    <n v="59.119617224880386"/>
    <s v="film &amp; video/drama"/>
    <x v="4"/>
    <s v="drama"/>
    <x v="1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n v="0.89866666666666661"/>
    <n v="44.93333333333333"/>
    <s v="technology/wearables"/>
    <x v="2"/>
    <s v="wearables"/>
    <x v="9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n v="1.7796969696969698"/>
    <n v="89.664122137404576"/>
    <s v="music/jazz"/>
    <x v="1"/>
    <s v="jazz"/>
    <x v="9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n v="1.436625"/>
    <n v="70.079268292682926"/>
    <s v="technology/wearables"/>
    <x v="2"/>
    <s v="wearables"/>
    <x v="0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n v="2.1527586206896552"/>
    <n v="31.059701492537314"/>
    <s v="games/video games"/>
    <x v="6"/>
    <s v="video games"/>
    <x v="5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n v="2.2711111111111113"/>
    <n v="29.061611374407583"/>
    <s v="theater/plays"/>
    <x v="3"/>
    <s v="plays"/>
    <x v="0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n v="2.7507142857142859"/>
    <n v="30.0859375"/>
    <s v="theater/plays"/>
    <x v="3"/>
    <s v="plays"/>
    <x v="5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n v="1.4437048832271762"/>
    <n v="84.998125000000002"/>
    <s v="theater/plays"/>
    <x v="3"/>
    <s v="plays"/>
    <x v="4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n v="0.92745983935742971"/>
    <n v="82.001775410563695"/>
    <s v="theater/plays"/>
    <x v="3"/>
    <s v="plays"/>
    <x v="8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n v="7.226"/>
    <n v="58.040160642570278"/>
    <s v="technology/web"/>
    <x v="2"/>
    <s v="web"/>
    <x v="0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n v="0.11851063829787234"/>
    <n v="111.4"/>
    <s v="theater/plays"/>
    <x v="3"/>
    <s v="plays"/>
    <x v="5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n v="0.97642857142857142"/>
    <n v="71.94736842105263"/>
    <s v="technology/web"/>
    <x v="2"/>
    <s v="web"/>
    <x v="9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n v="2.3614754098360655"/>
    <n v="61.038135593220339"/>
    <s v="theater/plays"/>
    <x v="3"/>
    <s v="plays"/>
    <x v="8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n v="0.45068965517241377"/>
    <n v="108.91666666666667"/>
    <s v="theater/plays"/>
    <x v="3"/>
    <s v="plays"/>
    <x v="0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n v="1.6238567493112948"/>
    <n v="29.001722017220171"/>
    <s v="technology/wearables"/>
    <x v="2"/>
    <s v="wearables"/>
    <x v="6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n v="2.5452631578947367"/>
    <n v="58.975609756097562"/>
    <s v="theater/plays"/>
    <x v="3"/>
    <s v="plays"/>
    <x v="5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n v="0.24063291139240506"/>
    <n v="111.82352941176471"/>
    <s v="theater/plays"/>
    <x v="3"/>
    <s v="plays"/>
    <x v="6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n v="1.2374140625000001"/>
    <n v="63.995555555555555"/>
    <s v="theater/plays"/>
    <x v="3"/>
    <s v="plays"/>
    <x v="6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n v="1.0806666666666667"/>
    <n v="85.315789473684205"/>
    <s v="theater/plays"/>
    <x v="3"/>
    <s v="plays"/>
    <x v="3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n v="6.7033333333333331"/>
    <n v="74.481481481481481"/>
    <s v="film &amp; video/animation"/>
    <x v="4"/>
    <s v="animation"/>
    <x v="0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n v="6.609285714285714"/>
    <n v="105.14772727272727"/>
    <s v="music/jazz"/>
    <x v="1"/>
    <s v="jazz"/>
    <x v="7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n v="1.2246153846153847"/>
    <n v="56.188235294117646"/>
    <s v="music/metal"/>
    <x v="1"/>
    <s v="metal"/>
    <x v="7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n v="1.5057731958762886"/>
    <n v="85.917647058823533"/>
    <s v="photography/photography books"/>
    <x v="7"/>
    <s v="photography books"/>
    <x v="9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n v="0.78106590724165992"/>
    <n v="57.00296912114014"/>
    <s v="theater/plays"/>
    <x v="3"/>
    <s v="plays"/>
    <x v="0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n v="0.46947368421052632"/>
    <n v="79.642857142857139"/>
    <s v="film &amp; video/animation"/>
    <x v="4"/>
    <s v="animation"/>
    <x v="6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n v="3.008"/>
    <n v="41.018181818181816"/>
    <s v="publishing/translations"/>
    <x v="5"/>
    <s v="translations"/>
    <x v="9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n v="0.6959861591695502"/>
    <n v="48.004773269689736"/>
    <s v="theater/plays"/>
    <x v="3"/>
    <s v="plays"/>
    <x v="9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n v="6.374545454545455"/>
    <n v="55.212598425196852"/>
    <s v="games/video games"/>
    <x v="6"/>
    <s v="video games"/>
    <x v="5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n v="2.253392857142857"/>
    <n v="92.109489051094897"/>
    <s v="music/rock"/>
    <x v="1"/>
    <s v="rock"/>
    <x v="5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n v="14.973000000000001"/>
    <n v="83.183333333333337"/>
    <s v="games/video games"/>
    <x v="6"/>
    <s v="video games"/>
    <x v="3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n v="0.37590225563909774"/>
    <n v="39.996000000000002"/>
    <s v="music/electric music"/>
    <x v="1"/>
    <s v="electric music"/>
    <x v="7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n v="1.3236942675159236"/>
    <n v="111.1336898395722"/>
    <s v="technology/wearables"/>
    <x v="2"/>
    <s v="wearables"/>
    <x v="4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n v="1.3122448979591836"/>
    <n v="90.563380281690144"/>
    <s v="music/indie rock"/>
    <x v="1"/>
    <s v="indie rock"/>
    <x v="8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n v="1.6763513513513513"/>
    <n v="61.108374384236456"/>
    <s v="theater/plays"/>
    <x v="3"/>
    <s v="plays"/>
    <x v="0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n v="0.6198488664987406"/>
    <n v="83.022941970310384"/>
    <s v="music/rock"/>
    <x v="1"/>
    <s v="rock"/>
    <x v="8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n v="2.6074999999999999"/>
    <n v="110.76106194690266"/>
    <s v="publishing/translations"/>
    <x v="5"/>
    <s v="translations"/>
    <x v="0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n v="2.5258823529411765"/>
    <n v="89.458333333333329"/>
    <s v="theater/plays"/>
    <x v="3"/>
    <s v="plays"/>
    <x v="6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n v="0.7861538461538462"/>
    <n v="57.849056603773583"/>
    <s v="theater/plays"/>
    <x v="3"/>
    <s v="plays"/>
    <x v="7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n v="0.48404406999351912"/>
    <n v="109.99705449189985"/>
    <s v="publishing/translations"/>
    <x v="5"/>
    <s v="translations"/>
    <x v="7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n v="2.5887500000000001"/>
    <n v="103.96586345381526"/>
    <s v="games/video games"/>
    <x v="6"/>
    <s v="video games"/>
    <x v="6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n v="0.60548713235294116"/>
    <n v="107.99508196721311"/>
    <s v="theater/plays"/>
    <x v="3"/>
    <s v="plays"/>
    <x v="4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n v="3.036896551724138"/>
    <n v="48.927777777777777"/>
    <s v="technology/web"/>
    <x v="2"/>
    <s v="web"/>
    <x v="3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n v="1.1299999999999999"/>
    <n v="37.666666666666664"/>
    <s v="film &amp; video/documentary"/>
    <x v="4"/>
    <s v="documentary"/>
    <x v="3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n v="2.1737876614060259"/>
    <n v="64.999141999141997"/>
    <s v="theater/plays"/>
    <x v="3"/>
    <s v="plays"/>
    <x v="8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n v="9.2669230769230762"/>
    <n v="106.61061946902655"/>
    <s v="food/food trucks"/>
    <x v="0"/>
    <s v="food trucks"/>
    <x v="0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n v="0.33692229038854804"/>
    <n v="27.009016393442622"/>
    <s v="games/video games"/>
    <x v="6"/>
    <s v="video games"/>
    <x v="0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n v="1.9672368421052631"/>
    <n v="91.16463414634147"/>
    <s v="theater/plays"/>
    <x v="3"/>
    <s v="plays"/>
    <x v="1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n v="0.01"/>
    <n v="1"/>
    <s v="theater/plays"/>
    <x v="3"/>
    <s v="plays"/>
    <x v="8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n v="10.214444444444444"/>
    <n v="56.054878048780488"/>
    <s v="music/electric music"/>
    <x v="1"/>
    <s v="electric music"/>
    <x v="0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n v="2.8167567567567566"/>
    <n v="31.017857142857142"/>
    <s v="technology/wearables"/>
    <x v="2"/>
    <s v="wearables"/>
    <x v="9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n v="0.24610000000000001"/>
    <n v="66.513513513513516"/>
    <s v="music/electric music"/>
    <x v="1"/>
    <s v="electric music"/>
    <x v="6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n v="1.4314010067114094"/>
    <n v="89.005216484089729"/>
    <s v="music/indie rock"/>
    <x v="1"/>
    <s v="indie rock"/>
    <x v="5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n v="1.4454411764705883"/>
    <n v="103.46315789473684"/>
    <s v="technology/web"/>
    <x v="2"/>
    <s v="web"/>
    <x v="2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n v="3.5912820512820511"/>
    <n v="95.278911564625844"/>
    <s v="theater/plays"/>
    <x v="3"/>
    <s v="plays"/>
    <x v="3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n v="1.8648571428571428"/>
    <n v="75.895348837209298"/>
    <s v="theater/plays"/>
    <x v="3"/>
    <s v="plays"/>
    <x v="9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n v="5.9526666666666666"/>
    <n v="107.57831325301204"/>
    <s v="film &amp; video/documentary"/>
    <x v="4"/>
    <s v="documentary"/>
    <x v="4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n v="0.5921153846153846"/>
    <n v="51.31666666666667"/>
    <s v="film &amp; video/television"/>
    <x v="4"/>
    <s v="television"/>
    <x v="1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n v="0.14962780898876404"/>
    <n v="71.983108108108112"/>
    <s v="food/food trucks"/>
    <x v="0"/>
    <s v="food trucks"/>
    <x v="9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n v="1.1995602605863191"/>
    <n v="108.95414201183432"/>
    <s v="publishing/radio &amp; podcasts"/>
    <x v="5"/>
    <s v="radio &amp; podcasts"/>
    <x v="4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n v="2.6882978723404256"/>
    <n v="35"/>
    <s v="technology/web"/>
    <x v="2"/>
    <s v="web"/>
    <x v="1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n v="3.7687878787878786"/>
    <n v="94.938931297709928"/>
    <s v="food/food trucks"/>
    <x v="0"/>
    <s v="food trucks"/>
    <x v="5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n v="7.2715789473684209"/>
    <n v="109.65079365079364"/>
    <s v="technology/wearables"/>
    <x v="2"/>
    <s v="wearables"/>
    <x v="3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n v="0.87211757648470301"/>
    <n v="44.001815980629537"/>
    <s v="publishing/fiction"/>
    <x v="5"/>
    <s v="fiction"/>
    <x v="5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n v="0.88"/>
    <n v="86.794520547945211"/>
    <s v="theater/plays"/>
    <x v="3"/>
    <s v="plays"/>
    <x v="0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n v="1.7393877551020409"/>
    <n v="30.992727272727272"/>
    <s v="film &amp; video/television"/>
    <x v="4"/>
    <s v="television"/>
    <x v="8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n v="1.1761111111111111"/>
    <n v="94.791044776119406"/>
    <s v="photography/photography books"/>
    <x v="7"/>
    <s v="photography books"/>
    <x v="1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n v="2.1496"/>
    <n v="69.79220779220779"/>
    <s v="film &amp; video/documentary"/>
    <x v="4"/>
    <s v="documentary"/>
    <x v="1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n v="1.4949667110519307"/>
    <n v="63.003367003367003"/>
    <s v="games/mobile games"/>
    <x v="6"/>
    <s v="mobile games"/>
    <x v="0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n v="2.1933995584988963"/>
    <n v="110.0343300110742"/>
    <s v="games/video games"/>
    <x v="6"/>
    <s v="video games"/>
    <x v="1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n v="0.64367690058479532"/>
    <n v="25.997933274284026"/>
    <s v="publishing/fiction"/>
    <x v="5"/>
    <s v="fiction"/>
    <x v="1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n v="0.18622397298818233"/>
    <n v="49.987915407854985"/>
    <s v="theater/plays"/>
    <x v="3"/>
    <s v="plays"/>
    <x v="0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n v="3.6776923076923076"/>
    <n v="101.72340425531915"/>
    <s v="photography/photography books"/>
    <x v="7"/>
    <s v="photography books"/>
    <x v="3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n v="1.5990566037735849"/>
    <n v="47.083333333333336"/>
    <s v="theater/plays"/>
    <x v="3"/>
    <s v="plays"/>
    <x v="9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n v="0.38633185349611543"/>
    <n v="89.944444444444443"/>
    <s v="theater/plays"/>
    <x v="3"/>
    <s v="plays"/>
    <x v="7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n v="0.51421511627906979"/>
    <n v="78.96875"/>
    <s v="theater/plays"/>
    <x v="3"/>
    <s v="plays"/>
    <x v="6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n v="0.60334277620396604"/>
    <n v="80.067669172932327"/>
    <s v="music/rock"/>
    <x v="1"/>
    <s v="rock"/>
    <x v="6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n v="3.2026936026936029E-2"/>
    <n v="86.472727272727269"/>
    <s v="food/food trucks"/>
    <x v="0"/>
    <s v="food trucks"/>
    <x v="0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n v="1.5546875"/>
    <n v="28.001876172607879"/>
    <s v="film &amp; video/drama"/>
    <x v="4"/>
    <s v="drama"/>
    <x v="8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n v="1.0085974499089254"/>
    <n v="67.996725337699544"/>
    <s v="technology/web"/>
    <x v="2"/>
    <s v="web"/>
    <x v="2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n v="1.1618181818181819"/>
    <n v="43.078651685393261"/>
    <s v="theater/plays"/>
    <x v="3"/>
    <s v="plays"/>
    <x v="9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n v="3.1077777777777778"/>
    <n v="87.95597484276729"/>
    <s v="music/world music"/>
    <x v="1"/>
    <s v="world music"/>
    <x v="8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n v="0.89736683417085428"/>
    <n v="94.987234042553197"/>
    <s v="film &amp; video/documentary"/>
    <x v="4"/>
    <s v="documentary"/>
    <x v="8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n v="0.71272727272727276"/>
    <n v="46.905982905982903"/>
    <s v="theater/plays"/>
    <x v="3"/>
    <s v="plays"/>
    <x v="2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n v="3.2862318840579711E-2"/>
    <n v="46.913793103448278"/>
    <s v="film &amp; video/drama"/>
    <x v="4"/>
    <s v="drama"/>
    <x v="1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n v="2.617777777777778"/>
    <n v="94.24"/>
    <s v="publishing/nonfiction"/>
    <x v="5"/>
    <s v="nonfiction"/>
    <x v="6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n v="0.96"/>
    <n v="80.139130434782615"/>
    <s v="games/mobile games"/>
    <x v="6"/>
    <s v="mobile games"/>
    <x v="4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n v="0.20896851248642778"/>
    <n v="59.036809815950917"/>
    <s v="technology/wearables"/>
    <x v="2"/>
    <s v="wearables"/>
    <x v="0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n v="2.2316363636363636"/>
    <n v="65.989247311827953"/>
    <s v="film &amp; video/documentary"/>
    <x v="4"/>
    <s v="documentary"/>
    <x v="9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n v="1.0159097978227061"/>
    <n v="60.992530345471522"/>
    <s v="technology/web"/>
    <x v="2"/>
    <s v="web"/>
    <x v="0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n v="2.3003999999999998"/>
    <n v="98.307692307692307"/>
    <s v="technology/web"/>
    <x v="2"/>
    <s v="web"/>
    <x v="4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n v="1.355925925925926"/>
    <n v="104.6"/>
    <s v="music/indie rock"/>
    <x v="1"/>
    <s v="indie rock"/>
    <x v="6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n v="1.2909999999999999"/>
    <n v="86.066666666666663"/>
    <s v="theater/plays"/>
    <x v="3"/>
    <s v="plays"/>
    <x v="3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n v="2.3651200000000001"/>
    <n v="76.989583333333329"/>
    <s v="technology/wearables"/>
    <x v="2"/>
    <s v="wearables"/>
    <x v="1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n v="0.17249999999999999"/>
    <n v="29.764705882352942"/>
    <s v="theater/plays"/>
    <x v="3"/>
    <s v="plays"/>
    <x v="8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n v="1.1249397590361445"/>
    <n v="46.91959798994975"/>
    <s v="theater/plays"/>
    <x v="3"/>
    <s v="plays"/>
    <x v="7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n v="1.2102150537634409"/>
    <n v="105.18691588785046"/>
    <s v="technology/wearables"/>
    <x v="2"/>
    <s v="wearables"/>
    <x v="5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n v="2.1987096774193549"/>
    <n v="69.907692307692301"/>
    <s v="music/indie rock"/>
    <x v="1"/>
    <s v="indie rock"/>
    <x v="2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n v="0.01"/>
    <n v="1"/>
    <s v="music/rock"/>
    <x v="1"/>
    <s v="rock"/>
    <x v="9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n v="0.64166909620991253"/>
    <n v="60.011588275391958"/>
    <s v="music/electric music"/>
    <x v="1"/>
    <s v="electric music"/>
    <x v="1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n v="4.2306746987951804"/>
    <n v="52.006220379146917"/>
    <s v="music/indie rock"/>
    <x v="1"/>
    <s v="indie rock"/>
    <x v="5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n v="0.92984160506863778"/>
    <n v="31.000176025347649"/>
    <s v="theater/plays"/>
    <x v="3"/>
    <s v="plays"/>
    <x v="4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n v="0.58756567425569173"/>
    <n v="95.042492917847028"/>
    <s v="music/indie rock"/>
    <x v="1"/>
    <s v="indie rock"/>
    <x v="7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n v="0.65022222222222226"/>
    <n v="75.968174204355108"/>
    <s v="theater/plays"/>
    <x v="3"/>
    <s v="plays"/>
    <x v="6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n v="0.73939560439560437"/>
    <n v="71.013192612137203"/>
    <s v="music/rock"/>
    <x v="1"/>
    <s v="rock"/>
    <x v="3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n v="0.52666666666666662"/>
    <n v="73.733333333333334"/>
    <s v="photography/photography books"/>
    <x v="7"/>
    <s v="photography books"/>
    <x v="2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n v="2.2095238095238097"/>
    <n v="113.17073170731707"/>
    <s v="music/rock"/>
    <x v="1"/>
    <s v="rock"/>
    <x v="0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n v="1.0001150627615063"/>
    <n v="105.00933552992861"/>
    <s v="theater/plays"/>
    <x v="3"/>
    <s v="plays"/>
    <x v="3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n v="1.6231249999999999"/>
    <n v="79.176829268292678"/>
    <s v="technology/wearables"/>
    <x v="2"/>
    <s v="wearables"/>
    <x v="3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n v="0.78181818181818186"/>
    <n v="57.333333333333336"/>
    <s v="technology/web"/>
    <x v="2"/>
    <s v="web"/>
    <x v="0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n v="1.4973770491803278"/>
    <n v="58.178343949044589"/>
    <s v="music/rock"/>
    <x v="1"/>
    <s v="rock"/>
    <x v="9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n v="2.5325714285714285"/>
    <n v="36.032520325203251"/>
    <s v="photography/photography books"/>
    <x v="7"/>
    <s v="photography books"/>
    <x v="5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n v="1.0016943521594683"/>
    <n v="107.99068767908309"/>
    <s v="theater/plays"/>
    <x v="3"/>
    <s v="plays"/>
    <x v="5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n v="1.2199004424778761"/>
    <n v="44.005985634477256"/>
    <s v="technology/web"/>
    <x v="2"/>
    <s v="web"/>
    <x v="5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n v="1.3713265306122449"/>
    <n v="55.077868852459019"/>
    <s v="photography/photography books"/>
    <x v="7"/>
    <s v="photography books"/>
    <x v="6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n v="4.155384615384615"/>
    <n v="74"/>
    <s v="theater/plays"/>
    <x v="3"/>
    <s v="plays"/>
    <x v="2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n v="0.3130913348946136"/>
    <n v="41.996858638743454"/>
    <s v="music/indie rock"/>
    <x v="1"/>
    <s v="indie rock"/>
    <x v="3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n v="4.240815450643777"/>
    <n v="77.988161010260455"/>
    <s v="film &amp; video/shorts"/>
    <x v="4"/>
    <s v="shorts"/>
    <x v="4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n v="2.9388623072833599E-2"/>
    <n v="82.507462686567166"/>
    <s v="music/indie rock"/>
    <x v="1"/>
    <s v="indie rock"/>
    <x v="5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n v="0.1063265306122449"/>
    <n v="104.2"/>
    <s v="publishing/translations"/>
    <x v="5"/>
    <s v="translations"/>
    <x v="1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n v="0.82874999999999999"/>
    <n v="25.5"/>
    <s v="film &amp; video/documentary"/>
    <x v="4"/>
    <s v="documentary"/>
    <x v="1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n v="1.6301447776628748"/>
    <n v="100.98334401024984"/>
    <s v="theater/plays"/>
    <x v="3"/>
    <s v="plays"/>
    <x v="2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n v="8.9466666666666672"/>
    <n v="111.83333333333333"/>
    <s v="technology/wearables"/>
    <x v="2"/>
    <s v="wearables"/>
    <x v="0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n v="0.26191501103752757"/>
    <n v="41.999115044247787"/>
    <s v="theater/plays"/>
    <x v="3"/>
    <s v="plays"/>
    <x v="7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n v="0.74834782608695649"/>
    <n v="110.05115089514067"/>
    <s v="theater/plays"/>
    <x v="3"/>
    <s v="plays"/>
    <x v="7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n v="4.1647680412371137"/>
    <n v="58.997079225994888"/>
    <s v="theater/plays"/>
    <x v="3"/>
    <s v="plays"/>
    <x v="6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n v="0.96208333333333329"/>
    <n v="32.985714285714288"/>
    <s v="food/food trucks"/>
    <x v="0"/>
    <s v="food trucks"/>
    <x v="5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n v="3.5771910112359548"/>
    <n v="45.005654509471306"/>
    <s v="theater/plays"/>
    <x v="3"/>
    <s v="plays"/>
    <x v="2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n v="3.0845714285714285"/>
    <n v="81.98196487897485"/>
    <s v="technology/wearables"/>
    <x v="2"/>
    <s v="wearables"/>
    <x v="6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n v="0.61802325581395345"/>
    <n v="39.080882352941174"/>
    <s v="technology/web"/>
    <x v="2"/>
    <s v="web"/>
    <x v="5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n v="7.2232472324723247"/>
    <n v="58.996383363471971"/>
    <s v="theater/plays"/>
    <x v="3"/>
    <s v="plays"/>
    <x v="3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n v="0.69117647058823528"/>
    <n v="40.988372093023258"/>
    <s v="music/rock"/>
    <x v="1"/>
    <s v="rock"/>
    <x v="6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n v="2.9305555555555554"/>
    <n v="31.029411764705884"/>
    <s v="theater/plays"/>
    <x v="3"/>
    <s v="plays"/>
    <x v="3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n v="0.71799999999999997"/>
    <n v="37.789473684210527"/>
    <s v="film &amp; video/television"/>
    <x v="4"/>
    <s v="television"/>
    <x v="9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n v="0.31934684684684683"/>
    <n v="32.006772009029348"/>
    <s v="theater/plays"/>
    <x v="3"/>
    <s v="plays"/>
    <x v="1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n v="2.2987375415282392"/>
    <n v="95.966712898751737"/>
    <s v="film &amp; video/shorts"/>
    <x v="4"/>
    <s v="shorts"/>
    <x v="2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n v="0.3201219512195122"/>
    <n v="75"/>
    <s v="theater/plays"/>
    <x v="3"/>
    <s v="plays"/>
    <x v="1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n v="0.23525352848928385"/>
    <n v="102.0498866213152"/>
    <s v="theater/plays"/>
    <x v="3"/>
    <s v="plays"/>
    <x v="7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n v="0.68594594594594593"/>
    <n v="105.75"/>
    <s v="theater/plays"/>
    <x v="3"/>
    <s v="plays"/>
    <x v="2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n v="0.37952380952380954"/>
    <n v="37.069767441860463"/>
    <s v="theater/plays"/>
    <x v="3"/>
    <s v="plays"/>
    <x v="3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n v="0.19992957746478873"/>
    <n v="35.049382716049379"/>
    <s v="music/rock"/>
    <x v="1"/>
    <s v="rock"/>
    <x v="1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n v="0.45636363636363636"/>
    <n v="46.338461538461537"/>
    <s v="music/indie rock"/>
    <x v="1"/>
    <s v="indie rock"/>
    <x v="9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n v="1.227605633802817"/>
    <n v="69.174603174603178"/>
    <s v="music/metal"/>
    <x v="1"/>
    <s v="metal"/>
    <x v="0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n v="3.61753164556962"/>
    <n v="109.07824427480917"/>
    <s v="music/electric music"/>
    <x v="1"/>
    <s v="electric music"/>
    <x v="9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n v="0.63146341463414635"/>
    <n v="51.78"/>
    <s v="technology/wearables"/>
    <x v="2"/>
    <s v="wearables"/>
    <x v="7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n v="2.9820475319926874"/>
    <n v="82.010055304172951"/>
    <s v="film &amp; video/drama"/>
    <x v="4"/>
    <s v="drama"/>
    <x v="5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n v="9.5585443037974685E-2"/>
    <n v="35.958333333333336"/>
    <s v="music/electric music"/>
    <x v="1"/>
    <s v="electric music"/>
    <x v="6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n v="0.5377777777777778"/>
    <n v="74.461538461538467"/>
    <s v="music/rock"/>
    <x v="1"/>
    <s v="rock"/>
    <x v="0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n v="0.02"/>
    <n v="2"/>
    <s v="theater/plays"/>
    <x v="3"/>
    <s v="plays"/>
    <x v="6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n v="6.8119047619047617"/>
    <n v="91.114649681528661"/>
    <s v="technology/web"/>
    <x v="2"/>
    <s v="web"/>
    <x v="1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n v="0.78831325301204824"/>
    <n v="79.792682926829272"/>
    <s v="food/food trucks"/>
    <x v="0"/>
    <s v="food trucks"/>
    <x v="8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n v="1.3440792216817234"/>
    <n v="42.999777678968428"/>
    <s v="theater/plays"/>
    <x v="3"/>
    <s v="plays"/>
    <x v="5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n v="3.372E-2"/>
    <n v="63.225000000000001"/>
    <s v="music/jazz"/>
    <x v="1"/>
    <s v="jazz"/>
    <x v="8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n v="4.3184615384615386"/>
    <n v="70.174999999999997"/>
    <s v="theater/plays"/>
    <x v="3"/>
    <s v="plays"/>
    <x v="9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n v="0.38844444444444443"/>
    <n v="61.333333333333336"/>
    <s v="publishing/fiction"/>
    <x v="5"/>
    <s v="fiction"/>
    <x v="6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n v="4.2569999999999997"/>
    <n v="99"/>
    <s v="music/rock"/>
    <x v="1"/>
    <s v="rock"/>
    <x v="9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n v="1.0112239715591671"/>
    <n v="96.984900146127615"/>
    <s v="film &amp; video/documentary"/>
    <x v="4"/>
    <s v="documentary"/>
    <x v="5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n v="0.21188688946015424"/>
    <n v="51.004950495049506"/>
    <s v="film &amp; video/documentary"/>
    <x v="4"/>
    <s v="documentary"/>
    <x v="7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n v="0.67425531914893622"/>
    <n v="28.044247787610619"/>
    <s v="film &amp; video/science fiction"/>
    <x v="4"/>
    <s v="science fiction"/>
    <x v="5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n v="0.9492337164750958"/>
    <n v="60.984615384615381"/>
    <s v="theater/plays"/>
    <x v="3"/>
    <s v="plays"/>
    <x v="2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n v="1.5185185185185186"/>
    <n v="73.214285714285708"/>
    <s v="theater/plays"/>
    <x v="3"/>
    <s v="plays"/>
    <x v="3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n v="1.9516382252559727"/>
    <n v="39.997435299603637"/>
    <s v="music/indie rock"/>
    <x v="1"/>
    <s v="indie rock"/>
    <x v="6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n v="10.231428571428571"/>
    <n v="86.812121212121212"/>
    <s v="music/rock"/>
    <x v="1"/>
    <s v="rock"/>
    <x v="6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n v="3.8418367346938778E-2"/>
    <n v="42.125874125874127"/>
    <s v="theater/plays"/>
    <x v="3"/>
    <s v="plays"/>
    <x v="3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n v="1.5507066557107643"/>
    <n v="103.97851239669421"/>
    <s v="theater/plays"/>
    <x v="3"/>
    <s v="plays"/>
    <x v="8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n v="0.44753477588871715"/>
    <n v="62.003211991434689"/>
    <s v="film &amp; video/science fiction"/>
    <x v="4"/>
    <s v="science fiction"/>
    <x v="3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n v="2.1594736842105262"/>
    <n v="31.005037783375315"/>
    <s v="film &amp; video/shorts"/>
    <x v="4"/>
    <s v="shorts"/>
    <x v="8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n v="3.3212709832134291"/>
    <n v="89.991552956465242"/>
    <s v="film &amp; video/animation"/>
    <x v="4"/>
    <s v="animation"/>
    <x v="4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n v="8.4430379746835441E-2"/>
    <n v="39.235294117647058"/>
    <s v="theater/plays"/>
    <x v="3"/>
    <s v="plays"/>
    <x v="8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n v="0.9862551440329218"/>
    <n v="54.993116108306566"/>
    <s v="food/food trucks"/>
    <x v="0"/>
    <s v="food trucks"/>
    <x v="4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n v="1.3797916666666667"/>
    <n v="47.992753623188406"/>
    <s v="photography/photography books"/>
    <x v="7"/>
    <s v="photography books"/>
    <x v="1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n v="0.93810996563573879"/>
    <n v="87.966702470461868"/>
    <s v="theater/plays"/>
    <x v="3"/>
    <s v="plays"/>
    <x v="7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n v="4.0363930885529156"/>
    <n v="51.999165275459099"/>
    <s v="film &amp; video/science fiction"/>
    <x v="4"/>
    <s v="science fiction"/>
    <x v="1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n v="2.6017404129793511"/>
    <n v="29.999659863945578"/>
    <s v="music/rock"/>
    <x v="1"/>
    <s v="rock"/>
    <x v="1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n v="3.6663333333333332"/>
    <n v="98.205357142857139"/>
    <s v="photography/photography books"/>
    <x v="7"/>
    <s v="photography books"/>
    <x v="6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n v="1.687208538587849"/>
    <n v="108.96182396606575"/>
    <s v="games/mobile games"/>
    <x v="6"/>
    <s v="mobile games"/>
    <x v="0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n v="1.1990717911530093"/>
    <n v="66.998379254457049"/>
    <s v="film &amp; video/animation"/>
    <x v="4"/>
    <s v="animation"/>
    <x v="7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n v="1.936892523364486"/>
    <n v="64.99333594668758"/>
    <s v="games/mobile games"/>
    <x v="6"/>
    <s v="mobile games"/>
    <x v="5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n v="4.2016666666666671"/>
    <n v="99.841584158415841"/>
    <s v="games/video games"/>
    <x v="6"/>
    <s v="video games"/>
    <x v="3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n v="0.76708333333333334"/>
    <n v="82.432835820895519"/>
    <s v="theater/plays"/>
    <x v="3"/>
    <s v="plays"/>
    <x v="2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n v="1.7126470588235294"/>
    <n v="63.293478260869563"/>
    <s v="theater/plays"/>
    <x v="3"/>
    <s v="plays"/>
    <x v="7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n v="1.5789473684210527"/>
    <n v="96.774193548387103"/>
    <s v="film &amp; video/animation"/>
    <x v="4"/>
    <s v="animation"/>
    <x v="8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n v="1.0908"/>
    <n v="54.906040268456373"/>
    <s v="games/video games"/>
    <x v="6"/>
    <s v="video games"/>
    <x v="5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n v="0.41732558139534881"/>
    <n v="39.010869565217391"/>
    <s v="film &amp; video/animation"/>
    <x v="4"/>
    <s v="animation"/>
    <x v="5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n v="0.10944303797468355"/>
    <n v="75.84210526315789"/>
    <s v="music/rock"/>
    <x v="1"/>
    <s v="rock"/>
    <x v="3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n v="1.593763440860215"/>
    <n v="45.051671732522799"/>
    <s v="film &amp; video/animation"/>
    <x v="4"/>
    <s v="animation"/>
    <x v="1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n v="4.2241666666666671"/>
    <n v="104.51546391752578"/>
    <s v="theater/plays"/>
    <x v="3"/>
    <s v="plays"/>
    <x v="5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n v="0.97718749999999999"/>
    <n v="76.268292682926827"/>
    <s v="technology/wearables"/>
    <x v="2"/>
    <s v="wearables"/>
    <x v="0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n v="4.1878911564625847"/>
    <n v="69.015695067264573"/>
    <s v="theater/plays"/>
    <x v="3"/>
    <s v="plays"/>
    <x v="6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n v="1.0191632047477746"/>
    <n v="101.97684085510689"/>
    <s v="publishing/nonfiction"/>
    <x v="5"/>
    <s v="nonfiction"/>
    <x v="1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n v="1.2772619047619047"/>
    <n v="42.915999999999997"/>
    <s v="music/rock"/>
    <x v="1"/>
    <s v="rock"/>
    <x v="5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n v="4.4521739130434783"/>
    <n v="43.025210084033617"/>
    <s v="theater/plays"/>
    <x v="3"/>
    <s v="plays"/>
    <x v="9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n v="5.6971428571428575"/>
    <n v="75.245283018867923"/>
    <s v="theater/plays"/>
    <x v="3"/>
    <s v="plays"/>
    <x v="1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n v="5.0934482758620687"/>
    <n v="69.023364485981304"/>
    <s v="theater/plays"/>
    <x v="3"/>
    <s v="plays"/>
    <x v="1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n v="3.2553333333333332"/>
    <n v="65.986486486486484"/>
    <s v="technology/web"/>
    <x v="2"/>
    <s v="web"/>
    <x v="2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n v="9.3261616161616168"/>
    <n v="98.013800424628457"/>
    <s v="publishing/fiction"/>
    <x v="5"/>
    <s v="fiction"/>
    <x v="7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n v="2.1133870967741935"/>
    <n v="60.105504587155963"/>
    <s v="games/mobile games"/>
    <x v="6"/>
    <s v="mobile games"/>
    <x v="1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n v="2.7332520325203253"/>
    <n v="26.000773395204948"/>
    <s v="publishing/translations"/>
    <x v="5"/>
    <s v="translations"/>
    <x v="0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n v="0.03"/>
    <n v="3"/>
    <s v="music/rock"/>
    <x v="1"/>
    <s v="rock"/>
    <x v="6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n v="0.54084507042253516"/>
    <n v="38.019801980198018"/>
    <s v="theater/plays"/>
    <x v="3"/>
    <s v="plays"/>
    <x v="4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n v="6.2629999999999999"/>
    <n v="106.15254237288136"/>
    <s v="theater/plays"/>
    <x v="3"/>
    <s v="plays"/>
    <x v="2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n v="0.8902139917695473"/>
    <n v="81.019475655430711"/>
    <s v="film &amp; video/drama"/>
    <x v="4"/>
    <s v="drama"/>
    <x v="8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n v="1.8489130434782608"/>
    <n v="96.647727272727266"/>
    <s v="publishing/nonfiction"/>
    <x v="5"/>
    <s v="nonfiction"/>
    <x v="5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n v="1.2016770186335404"/>
    <n v="57.003535651149086"/>
    <s v="music/rock"/>
    <x v="1"/>
    <s v="rock"/>
    <x v="8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n v="0.23390243902439026"/>
    <n v="63.93333333333333"/>
    <s v="music/rock"/>
    <x v="1"/>
    <s v="rock"/>
    <x v="7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n v="1.46"/>
    <n v="90.456521739130437"/>
    <s v="theater/plays"/>
    <x v="3"/>
    <s v="plays"/>
    <x v="2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n v="2.6848000000000001"/>
    <n v="72.172043010752688"/>
    <s v="theater/plays"/>
    <x v="3"/>
    <s v="plays"/>
    <x v="7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n v="5.9749999999999996"/>
    <n v="77.934782608695656"/>
    <s v="photography/photography books"/>
    <x v="7"/>
    <s v="photography books"/>
    <x v="4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n v="1.5769841269841269"/>
    <n v="38.065134099616856"/>
    <s v="music/rock"/>
    <x v="1"/>
    <s v="rock"/>
    <x v="4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n v="0.31201660735468567"/>
    <n v="57.936123348017624"/>
    <s v="music/rock"/>
    <x v="1"/>
    <s v="rock"/>
    <x v="6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n v="3.1341176470588237"/>
    <n v="49.794392523364486"/>
    <s v="music/indie rock"/>
    <x v="1"/>
    <s v="indie rock"/>
    <x v="8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n v="3.7089655172413791"/>
    <n v="54.050251256281406"/>
    <s v="photography/photography books"/>
    <x v="7"/>
    <s v="photography books"/>
    <x v="6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n v="3.6266447368421053"/>
    <n v="30.002721335268504"/>
    <s v="theater/plays"/>
    <x v="3"/>
    <s v="plays"/>
    <x v="2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n v="1.2308163265306122"/>
    <n v="70.127906976744185"/>
    <s v="theater/plays"/>
    <x v="3"/>
    <s v="plays"/>
    <x v="7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n v="0.76766756032171579"/>
    <n v="26.996228786926462"/>
    <s v="music/jazz"/>
    <x v="1"/>
    <s v="jazz"/>
    <x v="1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n v="2.3362012987012988"/>
    <n v="51.990606936416185"/>
    <s v="theater/plays"/>
    <x v="3"/>
    <s v="plays"/>
    <x v="4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n v="1.8053333333333332"/>
    <n v="56.416666666666664"/>
    <s v="film &amp; video/documentary"/>
    <x v="4"/>
    <s v="documentary"/>
    <x v="4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n v="2.5262857142857142"/>
    <n v="101.63218390804597"/>
    <s v="film &amp; video/television"/>
    <x v="4"/>
    <s v="television"/>
    <x v="3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n v="0.27176538240368026"/>
    <n v="25.005291005291006"/>
    <s v="games/video games"/>
    <x v="6"/>
    <s v="video games"/>
    <x v="6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n v="1.2706571242680547E-2"/>
    <n v="32.016393442622949"/>
    <s v="photography/photography books"/>
    <x v="7"/>
    <s v="photography books"/>
    <x v="0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n v="3.0400978473581213"/>
    <n v="82.021647307286173"/>
    <s v="theater/plays"/>
    <x v="3"/>
    <s v="plays"/>
    <x v="3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n v="1.3723076923076922"/>
    <n v="37.957446808510639"/>
    <s v="theater/plays"/>
    <x v="3"/>
    <s v="plays"/>
    <x v="5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n v="0.32208333333333333"/>
    <n v="51.533333333333331"/>
    <s v="theater/plays"/>
    <x v="3"/>
    <s v="plays"/>
    <x v="5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n v="2.4151282051282053"/>
    <n v="81.198275862068968"/>
    <s v="publishing/translations"/>
    <x v="5"/>
    <s v="translations"/>
    <x v="3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n v="0.96799999999999997"/>
    <n v="40.030075187969928"/>
    <s v="games/video games"/>
    <x v="6"/>
    <s v="video games"/>
    <x v="4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n v="10.664285714285715"/>
    <n v="89.939759036144579"/>
    <s v="theater/plays"/>
    <x v="3"/>
    <s v="plays"/>
    <x v="6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n v="3.2588888888888889"/>
    <n v="96.692307692307693"/>
    <s v="technology/web"/>
    <x v="2"/>
    <s v="web"/>
    <x v="4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n v="1.7070000000000001"/>
    <n v="25.010989010989011"/>
    <s v="theater/plays"/>
    <x v="3"/>
    <s v="plays"/>
    <x v="9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n v="5.8144"/>
    <n v="36.987277353689571"/>
    <s v="film &amp; video/animation"/>
    <x v="4"/>
    <s v="animation"/>
    <x v="5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n v="0.91520972644376897"/>
    <n v="73.012609117361791"/>
    <s v="theater/plays"/>
    <x v="3"/>
    <s v="plays"/>
    <x v="4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n v="1.0804761904761904"/>
    <n v="68.240601503759393"/>
    <s v="film &amp; video/television"/>
    <x v="4"/>
    <s v="television"/>
    <x v="7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n v="0.18728395061728395"/>
    <n v="52.310344827586206"/>
    <s v="music/rock"/>
    <x v="1"/>
    <s v="rock"/>
    <x v="7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n v="0.83193877551020412"/>
    <n v="61.765151515151516"/>
    <s v="technology/web"/>
    <x v="2"/>
    <s v="web"/>
    <x v="4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n v="7.0633333333333335"/>
    <n v="25.027559055118111"/>
    <s v="theater/plays"/>
    <x v="3"/>
    <s v="plays"/>
    <x v="7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n v="0.17446030330062445"/>
    <n v="106.28804347826087"/>
    <s v="theater/plays"/>
    <x v="3"/>
    <s v="plays"/>
    <x v="7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n v="2.0973015873015872"/>
    <n v="75.07386363636364"/>
    <s v="music/electric music"/>
    <x v="1"/>
    <s v="electric music"/>
    <x v="0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n v="0.97785714285714287"/>
    <n v="39.970802919708028"/>
    <s v="music/metal"/>
    <x v="1"/>
    <s v="metal"/>
    <x v="4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n v="16.842500000000001"/>
    <n v="39.982195845697326"/>
    <s v="theater/plays"/>
    <x v="3"/>
    <s v="plays"/>
    <x v="0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n v="0.54402135231316728"/>
    <n v="101.01541850220265"/>
    <s v="film &amp; video/documentary"/>
    <x v="4"/>
    <s v="documentary"/>
    <x v="2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n v="4.5661111111111108"/>
    <n v="76.813084112149539"/>
    <s v="technology/web"/>
    <x v="2"/>
    <s v="web"/>
    <x v="8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n v="9.8219178082191785E-2"/>
    <n v="71.7"/>
    <s v="food/food trucks"/>
    <x v="0"/>
    <s v="food trucks"/>
    <x v="4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n v="0.16384615384615384"/>
    <n v="33.28125"/>
    <s v="theater/plays"/>
    <x v="3"/>
    <s v="plays"/>
    <x v="6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n v="13.396666666666667"/>
    <n v="43.923497267759565"/>
    <s v="theater/plays"/>
    <x v="3"/>
    <s v="plays"/>
    <x v="9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n v="0.35650077760497667"/>
    <n v="36.004712041884815"/>
    <s v="theater/plays"/>
    <x v="3"/>
    <s v="plays"/>
    <x v="2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n v="0.54950819672131146"/>
    <n v="88.21052631578948"/>
    <s v="theater/plays"/>
    <x v="3"/>
    <s v="plays"/>
    <x v="3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n v="0.94236111111111109"/>
    <n v="65.240384615384613"/>
    <s v="theater/plays"/>
    <x v="3"/>
    <s v="plays"/>
    <x v="1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n v="1.4391428571428571"/>
    <n v="69.958333333333329"/>
    <s v="music/rock"/>
    <x v="1"/>
    <s v="rock"/>
    <x v="7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n v="0.51421052631578945"/>
    <n v="39.877551020408163"/>
    <s v="food/food trucks"/>
    <x v="0"/>
    <s v="food trucks"/>
    <x v="7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n v="0.05"/>
    <n v="5"/>
    <s v="publishing/nonfiction"/>
    <x v="5"/>
    <s v="nonfiction"/>
    <x v="5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n v="13.446666666666667"/>
    <n v="41.023728813559323"/>
    <s v="film &amp; video/documentary"/>
    <x v="4"/>
    <s v="documentary"/>
    <x v="0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n v="0.31844940867279897"/>
    <n v="98.914285714285711"/>
    <s v="theater/plays"/>
    <x v="3"/>
    <s v="plays"/>
    <x v="9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n v="0.82617647058823529"/>
    <n v="87.78125"/>
    <s v="music/indie rock"/>
    <x v="1"/>
    <s v="indie rock"/>
    <x v="7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n v="5.4614285714285717"/>
    <n v="80.767605633802816"/>
    <s v="film &amp; video/documentary"/>
    <x v="4"/>
    <s v="documentary"/>
    <x v="7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n v="2.8621428571428571"/>
    <n v="94.28235294117647"/>
    <s v="theater/plays"/>
    <x v="3"/>
    <s v="plays"/>
    <x v="7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n v="7.9076923076923072E-2"/>
    <n v="73.428571428571431"/>
    <s v="theater/plays"/>
    <x v="3"/>
    <s v="plays"/>
    <x v="5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n v="1.3213677811550153"/>
    <n v="65.968133535660087"/>
    <s v="publishing/fiction"/>
    <x v="5"/>
    <s v="fiction"/>
    <x v="4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n v="0.74077834179357027"/>
    <n v="109.04109589041096"/>
    <s v="theater/plays"/>
    <x v="3"/>
    <s v="plays"/>
    <x v="8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n v="0.75292682926829269"/>
    <n v="41.16"/>
    <s v="music/indie rock"/>
    <x v="1"/>
    <s v="indie rock"/>
    <x v="8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n v="0.20333333333333334"/>
    <n v="99.125"/>
    <s v="games/video games"/>
    <x v="6"/>
    <s v="video games"/>
    <x v="6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n v="2.0336507936507937"/>
    <n v="105.88429752066116"/>
    <s v="theater/plays"/>
    <x v="3"/>
    <s v="plays"/>
    <x v="8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n v="3.1022842639593908"/>
    <n v="48.996525921966864"/>
    <s v="theater/plays"/>
    <x v="3"/>
    <s v="plays"/>
    <x v="2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n v="3.9531818181818181"/>
    <n v="39"/>
    <s v="music/rock"/>
    <x v="1"/>
    <s v="rock"/>
    <x v="4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n v="2.9471428571428571"/>
    <n v="31.022556390977442"/>
    <s v="film &amp; video/documentary"/>
    <x v="4"/>
    <s v="documentary"/>
    <x v="3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n v="0.33894736842105261"/>
    <n v="103.87096774193549"/>
    <s v="theater/plays"/>
    <x v="3"/>
    <s v="plays"/>
    <x v="1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n v="0.66677083333333331"/>
    <n v="59.268518518518519"/>
    <s v="food/food trucks"/>
    <x v="0"/>
    <s v="food trucks"/>
    <x v="3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n v="0.19227272727272726"/>
    <n v="42.3"/>
    <s v="theater/plays"/>
    <x v="3"/>
    <s v="plays"/>
    <x v="5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n v="0.15842105263157893"/>
    <n v="53.117647058823529"/>
    <s v="music/rock"/>
    <x v="1"/>
    <s v="rock"/>
    <x v="1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n v="0.38702380952380955"/>
    <n v="50.796875"/>
    <s v="technology/web"/>
    <x v="2"/>
    <s v="web"/>
    <x v="6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n v="9.5876777251184833E-2"/>
    <n v="101.15"/>
    <s v="publishing/fiction"/>
    <x v="5"/>
    <s v="fiction"/>
    <x v="8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n v="0.94144366197183094"/>
    <n v="65.000810372771468"/>
    <s v="film &amp; video/shorts"/>
    <x v="4"/>
    <s v="shorts"/>
    <x v="8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n v="1.6656234096692113"/>
    <n v="37.998645510835914"/>
    <s v="theater/plays"/>
    <x v="3"/>
    <s v="plays"/>
    <x v="6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n v="0.24134831460674158"/>
    <n v="82.615384615384613"/>
    <s v="film &amp; video/documentary"/>
    <x v="4"/>
    <s v="documentary"/>
    <x v="1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n v="1.6405633802816901"/>
    <n v="37.941368078175898"/>
    <s v="theater/plays"/>
    <x v="3"/>
    <s v="plays"/>
    <x v="0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n v="0.90723076923076929"/>
    <n v="80.780821917808225"/>
    <s v="theater/plays"/>
    <x v="3"/>
    <s v="plays"/>
    <x v="9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n v="0.46194444444444444"/>
    <n v="25.984375"/>
    <s v="film &amp; video/animation"/>
    <x v="4"/>
    <s v="animation"/>
    <x v="0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n v="0.38538461538461538"/>
    <n v="30.363636363636363"/>
    <s v="theater/plays"/>
    <x v="3"/>
    <s v="plays"/>
    <x v="3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n v="1.3356231003039514"/>
    <n v="54.004916018025398"/>
    <s v="music/rock"/>
    <x v="1"/>
    <s v="rock"/>
    <x v="9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n v="0.22896588486140726"/>
    <n v="101.78672985781991"/>
    <s v="games/video games"/>
    <x v="6"/>
    <s v="video games"/>
    <x v="7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n v="1.8495548961424333"/>
    <n v="45.003610108303249"/>
    <s v="film &amp; video/documentary"/>
    <x v="4"/>
    <s v="documentary"/>
    <x v="5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n v="4.4372727272727275"/>
    <n v="77.068421052631578"/>
    <s v="food/food trucks"/>
    <x v="0"/>
    <s v="food trucks"/>
    <x v="8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n v="1.999806763285024"/>
    <n v="88.076595744680844"/>
    <s v="technology/wearables"/>
    <x v="2"/>
    <s v="wearables"/>
    <x v="2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n v="1.2395833333333333"/>
    <n v="47.035573122529641"/>
    <s v="theater/plays"/>
    <x v="3"/>
    <s v="plays"/>
    <x v="9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n v="1.8661329305135952"/>
    <n v="110.99550763701707"/>
    <s v="music/rock"/>
    <x v="1"/>
    <s v="rock"/>
    <x v="9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n v="1.1428538550057536"/>
    <n v="87.003066141042481"/>
    <s v="music/rock"/>
    <x v="1"/>
    <s v="rock"/>
    <x v="3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n v="0.97032531824611035"/>
    <n v="63.994402985074629"/>
    <s v="music/rock"/>
    <x v="1"/>
    <s v="rock"/>
    <x v="6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n v="1.2281904761904763"/>
    <n v="105.9945205479452"/>
    <s v="theater/plays"/>
    <x v="3"/>
    <s v="plays"/>
    <x v="3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n v="1.7914326647564469"/>
    <n v="73.989349112426041"/>
    <s v="theater/plays"/>
    <x v="3"/>
    <s v="plays"/>
    <x v="8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n v="0.79951577402787966"/>
    <n v="84.02004626060139"/>
    <s v="theater/plays"/>
    <x v="3"/>
    <s v="plays"/>
    <x v="5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n v="0.94242587601078165"/>
    <n v="88.966921119592882"/>
    <s v="photography/photography books"/>
    <x v="7"/>
    <s v="photography books"/>
    <x v="8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n v="0.84669291338582675"/>
    <n v="76.990453460620529"/>
    <s v="music/indie rock"/>
    <x v="1"/>
    <s v="indie rock"/>
    <x v="0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n v="0.66521920668058454"/>
    <n v="97.146341463414629"/>
    <s v="theater/plays"/>
    <x v="3"/>
    <s v="plays"/>
    <x v="2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n v="0.53922222222222227"/>
    <n v="33.013605442176868"/>
    <s v="theater/plays"/>
    <x v="3"/>
    <s v="plays"/>
    <x v="2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n v="0.41983299595141699"/>
    <n v="99.950602409638549"/>
    <s v="games/video games"/>
    <x v="6"/>
    <s v="video games"/>
    <x v="9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n v="0.14694796954314721"/>
    <n v="69.966767371601208"/>
    <s v="film &amp; video/drama"/>
    <x v="4"/>
    <s v="drama"/>
    <x v="0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n v="0.34475"/>
    <n v="110.32"/>
    <s v="music/indie rock"/>
    <x v="1"/>
    <s v="indie rock"/>
    <x v="5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n v="14.007777777777777"/>
    <n v="66.005235602094245"/>
    <s v="technology/web"/>
    <x v="2"/>
    <s v="web"/>
    <x v="0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n v="0.71770351758793971"/>
    <n v="41.005742176284812"/>
    <s v="food/food trucks"/>
    <x v="0"/>
    <s v="food trucks"/>
    <x v="5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n v="0.53074115044247783"/>
    <n v="103.96316359696641"/>
    <s v="theater/plays"/>
    <x v="3"/>
    <s v="plays"/>
    <x v="5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n v="0.05"/>
    <n v="5"/>
    <s v="music/jazz"/>
    <x v="1"/>
    <s v="jazz"/>
    <x v="0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n v="1.2770715249662619"/>
    <n v="47.009935419771487"/>
    <s v="music/rock"/>
    <x v="1"/>
    <s v="rock"/>
    <x v="0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n v="0.34892857142857142"/>
    <n v="29.606060606060606"/>
    <s v="theater/plays"/>
    <x v="3"/>
    <s v="plays"/>
    <x v="0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n v="4.105982142857143"/>
    <n v="81.010569583088667"/>
    <s v="theater/plays"/>
    <x v="3"/>
    <s v="plays"/>
    <x v="3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n v="1.2373770491803278"/>
    <n v="94.35"/>
    <s v="film &amp; video/documentary"/>
    <x v="4"/>
    <s v="documentary"/>
    <x v="2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n v="0.58973684210526311"/>
    <n v="26.058139534883722"/>
    <s v="technology/wearables"/>
    <x v="2"/>
    <s v="wearables"/>
    <x v="5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n v="0.36892473118279567"/>
    <n v="85.775000000000006"/>
    <s v="theater/plays"/>
    <x v="3"/>
    <s v="plays"/>
    <x v="4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n v="1.8491304347826087"/>
    <n v="103.73170731707317"/>
    <s v="games/video games"/>
    <x v="6"/>
    <s v="video games"/>
    <x v="0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n v="0.11814432989690722"/>
    <n v="49.826086956521742"/>
    <s v="photography/photography books"/>
    <x v="7"/>
    <s v="photography books"/>
    <x v="9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n v="2.9870000000000001"/>
    <n v="63.893048128342244"/>
    <s v="film &amp; video/animation"/>
    <x v="4"/>
    <s v="animation"/>
    <x v="8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n v="2.2635175879396985"/>
    <n v="47.002434782608695"/>
    <s v="theater/plays"/>
    <x v="3"/>
    <s v="plays"/>
    <x v="8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n v="1.7356363636363636"/>
    <n v="108.47727272727273"/>
    <s v="theater/plays"/>
    <x v="3"/>
    <s v="plays"/>
    <x v="5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n v="3.7175675675675675"/>
    <n v="72.015706806282722"/>
    <s v="music/rock"/>
    <x v="1"/>
    <s v="rock"/>
    <x v="8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n v="1.601923076923077"/>
    <n v="59.928057553956833"/>
    <s v="music/rock"/>
    <x v="1"/>
    <s v="rock"/>
    <x v="8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n v="16.163333333333334"/>
    <n v="78.209677419354833"/>
    <s v="music/indie rock"/>
    <x v="1"/>
    <s v="indie rock"/>
    <x v="9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n v="7.3343749999999996"/>
    <n v="104.77678571428571"/>
    <s v="theater/plays"/>
    <x v="3"/>
    <s v="plays"/>
    <x v="7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n v="5.9211111111111112"/>
    <n v="105.52475247524752"/>
    <s v="theater/plays"/>
    <x v="3"/>
    <s v="plays"/>
    <x v="8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n v="0.18888888888888888"/>
    <n v="24.933333333333334"/>
    <s v="theater/plays"/>
    <x v="3"/>
    <s v="plays"/>
    <x v="1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n v="2.7680769230769231"/>
    <n v="69.873786407766985"/>
    <s v="film &amp; video/documentary"/>
    <x v="4"/>
    <s v="documentary"/>
    <x v="6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n v="2.730185185185185"/>
    <n v="95.733766233766232"/>
    <s v="film &amp; video/television"/>
    <x v="4"/>
    <s v="television"/>
    <x v="2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n v="1.593633125556545"/>
    <n v="29.997485752598056"/>
    <s v="theater/plays"/>
    <x v="3"/>
    <s v="plays"/>
    <x v="3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n v="0.67869978858350954"/>
    <n v="59.011948529411768"/>
    <s v="theater/plays"/>
    <x v="3"/>
    <s v="plays"/>
    <x v="0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n v="15.915555555555555"/>
    <n v="84.757396449704146"/>
    <s v="film &amp; video/documentary"/>
    <x v="4"/>
    <s v="documentary"/>
    <x v="0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n v="7.3018222222222224"/>
    <n v="78.010921177587846"/>
    <s v="theater/plays"/>
    <x v="3"/>
    <s v="plays"/>
    <x v="5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n v="0.13185782556750297"/>
    <n v="50.05215419501134"/>
    <s v="film &amp; video/documentary"/>
    <x v="4"/>
    <s v="documentary"/>
    <x v="3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n v="0.54777777777777781"/>
    <n v="59.16"/>
    <s v="music/indie rock"/>
    <x v="1"/>
    <s v="indie rock"/>
    <x v="0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n v="3.6102941176470589"/>
    <n v="93.702290076335885"/>
    <s v="music/rock"/>
    <x v="1"/>
    <s v="rock"/>
    <x v="1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n v="0.10257545271629778"/>
    <n v="40.14173228346457"/>
    <s v="theater/plays"/>
    <x v="3"/>
    <s v="plays"/>
    <x v="3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n v="0.13962962962962963"/>
    <n v="70.090140845070422"/>
    <s v="film &amp; video/documentary"/>
    <x v="4"/>
    <s v="documentary"/>
    <x v="9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n v="0.40444444444444444"/>
    <n v="66.181818181818187"/>
    <s v="theater/plays"/>
    <x v="3"/>
    <s v="plays"/>
    <x v="8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n v="1.6032"/>
    <n v="47.714285714285715"/>
    <s v="theater/plays"/>
    <x v="3"/>
    <s v="plays"/>
    <x v="2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n v="1.8394339622641509"/>
    <n v="62.896774193548389"/>
    <s v="theater/plays"/>
    <x v="3"/>
    <s v="plays"/>
    <x v="0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n v="0.63769230769230767"/>
    <n v="86.611940298507463"/>
    <s v="photography/photography books"/>
    <x v="7"/>
    <s v="photography books"/>
    <x v="5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n v="2.2538095238095237"/>
    <n v="75.126984126984127"/>
    <s v="food/food trucks"/>
    <x v="0"/>
    <s v="food trucks"/>
    <x v="3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n v="1.7200961538461539"/>
    <n v="41.004167534903104"/>
    <s v="film &amp; video/documentary"/>
    <x v="4"/>
    <s v="documentary"/>
    <x v="5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n v="1.4616709511568124"/>
    <n v="50.007915567282325"/>
    <s v="publishing/nonfiction"/>
    <x v="5"/>
    <s v="nonfiction"/>
    <x v="3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n v="0.76423616236162362"/>
    <n v="96.960674157303373"/>
    <s v="theater/plays"/>
    <x v="3"/>
    <s v="plays"/>
    <x v="6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n v="0.39261467889908258"/>
    <n v="100.93160377358491"/>
    <s v="technology/wearables"/>
    <x v="2"/>
    <s v="wearables"/>
    <x v="4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n v="0.11270034843205574"/>
    <n v="89.227586206896547"/>
    <s v="music/indie rock"/>
    <x v="1"/>
    <s v="indie rock"/>
    <x v="4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n v="1.2211084337349398"/>
    <n v="87.979166666666671"/>
    <s v="theater/plays"/>
    <x v="3"/>
    <s v="plays"/>
    <x v="6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n v="1.8654166666666667"/>
    <n v="89.54"/>
    <s v="photography/photography books"/>
    <x v="7"/>
    <s v="photography books"/>
    <x v="2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n v="7.27317880794702E-2"/>
    <n v="29.09271523178808"/>
    <s v="publishing/nonfiction"/>
    <x v="5"/>
    <s v="nonfiction"/>
    <x v="1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n v="0.65642371234207963"/>
    <n v="42.006218905472636"/>
    <s v="technology/wearables"/>
    <x v="2"/>
    <s v="wearables"/>
    <x v="8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n v="2.2896178343949045"/>
    <n v="47.004903563255965"/>
    <s v="music/jazz"/>
    <x v="1"/>
    <s v="jazz"/>
    <x v="5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n v="4.6937499999999996"/>
    <n v="110.44117647058823"/>
    <s v="film &amp; video/documentary"/>
    <x v="4"/>
    <s v="documentary"/>
    <x v="2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n v="1.3011267605633803"/>
    <n v="41.990909090909092"/>
    <s v="theater/plays"/>
    <x v="3"/>
    <s v="plays"/>
    <x v="8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n v="1.6705422993492407"/>
    <n v="48.012468827930178"/>
    <s v="film &amp; video/drama"/>
    <x v="4"/>
    <s v="drama"/>
    <x v="9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n v="1.738641975308642"/>
    <n v="31.019823788546255"/>
    <s v="music/rock"/>
    <x v="1"/>
    <s v="rock"/>
    <x v="2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n v="7.1776470588235295"/>
    <n v="99.203252032520325"/>
    <s v="film &amp; video/animation"/>
    <x v="4"/>
    <s v="animation"/>
    <x v="9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n v="0.63850976361767731"/>
    <n v="66.022316684378325"/>
    <s v="music/indie rock"/>
    <x v="1"/>
    <s v="indie rock"/>
    <x v="8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n v="0.02"/>
    <n v="2"/>
    <s v="photography/photography books"/>
    <x v="7"/>
    <s v="photography books"/>
    <x v="2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n v="15.302222222222222"/>
    <n v="46.060200668896321"/>
    <s v="theater/plays"/>
    <x v="3"/>
    <s v="plays"/>
    <x v="3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n v="0.40356164383561643"/>
    <n v="73.650000000000006"/>
    <s v="film &amp; video/shorts"/>
    <x v="4"/>
    <s v="shorts"/>
    <x v="4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n v="0.86220633299284988"/>
    <n v="55.99336650082919"/>
    <s v="theater/plays"/>
    <x v="3"/>
    <s v="plays"/>
    <x v="6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n v="3.1558486707566464"/>
    <n v="68.985695127402778"/>
    <s v="theater/plays"/>
    <x v="3"/>
    <s v="plays"/>
    <x v="5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n v="0.89618243243243245"/>
    <n v="60.981609195402299"/>
    <s v="theater/plays"/>
    <x v="3"/>
    <s v="plays"/>
    <x v="9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n v="1.8214503816793892"/>
    <n v="110.98139534883721"/>
    <s v="film &amp; video/documentary"/>
    <x v="4"/>
    <s v="documentary"/>
    <x v="2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n v="3.5588235294117645"/>
    <n v="25"/>
    <s v="theater/plays"/>
    <x v="3"/>
    <s v="plays"/>
    <x v="3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n v="1.3183695652173912"/>
    <n v="78.759740259740255"/>
    <s v="film &amp; video/documentary"/>
    <x v="4"/>
    <s v="documentary"/>
    <x v="7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n v="0.46315634218289087"/>
    <n v="87.960784313725483"/>
    <s v="music/rock"/>
    <x v="1"/>
    <s v="rock"/>
    <x v="5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n v="0.36132726089785294"/>
    <n v="49.987398739873989"/>
    <s v="games/mobile games"/>
    <x v="6"/>
    <s v="mobile games"/>
    <x v="0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n v="1.0462820512820512"/>
    <n v="99.524390243902445"/>
    <s v="theater/plays"/>
    <x v="3"/>
    <s v="plays"/>
    <x v="5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n v="6.6885714285714286"/>
    <n v="104.82089552238806"/>
    <s v="publishing/fiction"/>
    <x v="5"/>
    <s v="fiction"/>
    <x v="1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n v="0.62072823218997364"/>
    <n v="108.01469237832875"/>
    <s v="film &amp; video/animation"/>
    <x v="4"/>
    <s v="animation"/>
    <x v="9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n v="0.84699787460148779"/>
    <n v="28.998544660724033"/>
    <s v="food/food trucks"/>
    <x v="0"/>
    <s v="food trucks"/>
    <x v="6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n v="0.11059030837004405"/>
    <n v="30.028708133971293"/>
    <s v="theater/plays"/>
    <x v="3"/>
    <s v="plays"/>
    <x v="4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n v="0.43838781575037145"/>
    <n v="41.005559416261292"/>
    <s v="film &amp; video/documentary"/>
    <x v="4"/>
    <s v="documentary"/>
    <x v="8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n v="0.55470588235294116"/>
    <n v="62.866666666666667"/>
    <s v="theater/plays"/>
    <x v="3"/>
    <s v="plays"/>
    <x v="9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n v="0.57399511301160655"/>
    <n v="47.005002501250623"/>
    <s v="film &amp; video/documentary"/>
    <x v="4"/>
    <s v="documentary"/>
    <x v="4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n v="1.2343497363796134"/>
    <n v="26.997693638285604"/>
    <s v="technology/web"/>
    <x v="2"/>
    <s v="web"/>
    <x v="8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n v="1.2846"/>
    <n v="68.329787234042556"/>
    <s v="theater/plays"/>
    <x v="3"/>
    <s v="plays"/>
    <x v="5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n v="0.63989361702127656"/>
    <n v="50.974576271186443"/>
    <s v="technology/wearables"/>
    <x v="2"/>
    <s v="wearables"/>
    <x v="5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n v="1.2729885057471264"/>
    <n v="54.024390243902438"/>
    <s v="theater/plays"/>
    <x v="3"/>
    <s v="plays"/>
    <x v="6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n v="0.10638024357239513"/>
    <n v="97.055555555555557"/>
    <s v="food/food trucks"/>
    <x v="0"/>
    <s v="food trucks"/>
    <x v="8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n v="0.40470588235294119"/>
    <n v="24.867469879518072"/>
    <s v="music/indie rock"/>
    <x v="1"/>
    <s v="indie rock"/>
    <x v="9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n v="2.8766666666666665"/>
    <n v="84.423913043478265"/>
    <s v="photography/photography books"/>
    <x v="7"/>
    <s v="photography books"/>
    <x v="0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n v="5.7294444444444448"/>
    <n v="47.091324200913242"/>
    <s v="theater/plays"/>
    <x v="3"/>
    <s v="plays"/>
    <x v="2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n v="1.1290429799426933"/>
    <n v="77.996041171813147"/>
    <s v="theater/plays"/>
    <x v="3"/>
    <s v="plays"/>
    <x v="1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n v="0.46387573964497042"/>
    <n v="62.967871485943775"/>
    <s v="film &amp; video/animation"/>
    <x v="4"/>
    <s v="animation"/>
    <x v="8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n v="0.90675916230366493"/>
    <n v="81.006080449017773"/>
    <s v="photography/photography books"/>
    <x v="7"/>
    <s v="photography books"/>
    <x v="1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n v="0.67740740740740746"/>
    <n v="65.321428571428569"/>
    <s v="theater/plays"/>
    <x v="3"/>
    <s v="plays"/>
    <x v="3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n v="1.9249019607843136"/>
    <n v="104.43617021276596"/>
    <s v="theater/plays"/>
    <x v="3"/>
    <s v="plays"/>
    <x v="9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n v="0.82714285714285718"/>
    <n v="69.989010989010993"/>
    <s v="theater/plays"/>
    <x v="3"/>
    <s v="plays"/>
    <x v="1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n v="0.54163920922570019"/>
    <n v="83.023989898989896"/>
    <s v="film &amp; video/documentary"/>
    <x v="4"/>
    <s v="documentary"/>
    <x v="2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n v="0.16722222222222222"/>
    <n v="90.3"/>
    <s v="theater/plays"/>
    <x v="3"/>
    <s v="plays"/>
    <x v="7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n v="1.168766404199475"/>
    <n v="103.98131932282546"/>
    <s v="theater/plays"/>
    <x v="3"/>
    <s v="plays"/>
    <x v="1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n v="10.521538461538462"/>
    <n v="54.931726907630519"/>
    <s v="music/jazz"/>
    <x v="1"/>
    <s v="jazz"/>
    <x v="3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n v="1.2307407407407407"/>
    <n v="51.921875"/>
    <s v="film &amp; video/animation"/>
    <x v="4"/>
    <s v="animation"/>
    <x v="0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n v="1.7863855421686747"/>
    <n v="60.02834008097166"/>
    <s v="theater/plays"/>
    <x v="3"/>
    <s v="plays"/>
    <x v="2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n v="3.5528169014084505"/>
    <n v="44.003488879197555"/>
    <s v="film &amp; video/science fiction"/>
    <x v="4"/>
    <s v="science fiction"/>
    <x v="7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n v="1.6190634146341463"/>
    <n v="53.003513254551258"/>
    <s v="film &amp; video/television"/>
    <x v="4"/>
    <s v="television"/>
    <x v="5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n v="0.24914285714285714"/>
    <n v="54.5"/>
    <s v="technology/wearables"/>
    <x v="2"/>
    <s v="wearables"/>
    <x v="4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n v="1.9872222222222222"/>
    <n v="75.04195804195804"/>
    <s v="theater/plays"/>
    <x v="3"/>
    <s v="plays"/>
    <x v="5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n v="0.34752688172043011"/>
    <n v="35.911111111111111"/>
    <s v="theater/plays"/>
    <x v="3"/>
    <s v="plays"/>
    <x v="6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n v="1.7641935483870967"/>
    <n v="36.952702702702702"/>
    <s v="music/indie rock"/>
    <x v="1"/>
    <s v="indie rock"/>
    <x v="8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n v="5.1138095238095236"/>
    <n v="63.170588235294119"/>
    <s v="theater/plays"/>
    <x v="3"/>
    <s v="plays"/>
    <x v="6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n v="0.82044117647058823"/>
    <n v="29.99462365591398"/>
    <s v="technology/wearables"/>
    <x v="2"/>
    <s v="wearables"/>
    <x v="4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n v="0.24326030927835052"/>
    <n v="86"/>
    <s v="film &amp; video/television"/>
    <x v="4"/>
    <s v="television"/>
    <x v="5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n v="0.50482758620689661"/>
    <n v="75.014876033057845"/>
    <s v="games/video games"/>
    <x v="6"/>
    <s v="video games"/>
    <x v="2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n v="9.67"/>
    <n v="101.19767441860465"/>
    <s v="games/video games"/>
    <x v="6"/>
    <s v="video games"/>
    <x v="3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n v="0.04"/>
    <n v="4"/>
    <s v="film &amp; video/animation"/>
    <x v="4"/>
    <s v="animation"/>
    <x v="9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n v="1.2284501347708894"/>
    <n v="29.001272669424118"/>
    <s v="music/rock"/>
    <x v="1"/>
    <s v="rock"/>
    <x v="5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n v="0.63437500000000002"/>
    <n v="98.225806451612897"/>
    <s v="film &amp; video/drama"/>
    <x v="4"/>
    <s v="drama"/>
    <x v="6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n v="0.56331688596491225"/>
    <n v="87.001693480101608"/>
    <s v="film &amp; video/science fiction"/>
    <x v="4"/>
    <s v="science fiction"/>
    <x v="7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n v="0.44074999999999998"/>
    <n v="45.205128205128204"/>
    <s v="film &amp; video/drama"/>
    <x v="4"/>
    <s v="drama"/>
    <x v="2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n v="1.1837253218884121"/>
    <n v="37.001341561577675"/>
    <s v="theater/plays"/>
    <x v="3"/>
    <s v="plays"/>
    <x v="8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n v="1.041243169398907"/>
    <n v="94.976947040498445"/>
    <s v="music/indie rock"/>
    <x v="1"/>
    <s v="indie rock"/>
    <x v="9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n v="0.26640000000000003"/>
    <n v="28.956521739130434"/>
    <s v="theater/plays"/>
    <x v="3"/>
    <s v="plays"/>
    <x v="7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n v="3.5120118343195266"/>
    <n v="55.993396226415094"/>
    <s v="theater/plays"/>
    <x v="3"/>
    <s v="plays"/>
    <x v="6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n v="0.90063492063492068"/>
    <n v="54.038095238095238"/>
    <s v="film &amp; video/documentary"/>
    <x v="4"/>
    <s v="documentary"/>
    <x v="1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n v="1.7162500000000001"/>
    <n v="82.38"/>
    <s v="theater/plays"/>
    <x v="3"/>
    <s v="plays"/>
    <x v="6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n v="1.4104655870445344"/>
    <n v="66.997115384615384"/>
    <s v="film &amp; video/drama"/>
    <x v="4"/>
    <s v="drama"/>
    <x v="1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n v="0.30579449152542371"/>
    <n v="107.91401869158878"/>
    <s v="games/mobile games"/>
    <x v="6"/>
    <s v="mobile games"/>
    <x v="2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n v="1.0816455696202532"/>
    <n v="69.009501187648453"/>
    <s v="film &amp; video/animation"/>
    <x v="4"/>
    <s v="animation"/>
    <x v="2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n v="1.3345505617977529"/>
    <n v="39.006568144499177"/>
    <s v="theater/plays"/>
    <x v="3"/>
    <s v="plays"/>
    <x v="9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n v="1.8785106382978722"/>
    <n v="110.3625"/>
    <s v="publishing/translations"/>
    <x v="5"/>
    <s v="translations"/>
    <x v="9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n v="3.32"/>
    <n v="94.857142857142861"/>
    <s v="technology/wearables"/>
    <x v="2"/>
    <s v="wearables"/>
    <x v="2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n v="5.7521428571428572"/>
    <n v="57.935251798561154"/>
    <s v="technology/web"/>
    <x v="2"/>
    <s v="web"/>
    <x v="0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n v="0.40500000000000003"/>
    <n v="101.25"/>
    <s v="theater/plays"/>
    <x v="3"/>
    <s v="plays"/>
    <x v="3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n v="1.8442857142857143"/>
    <n v="64.95597484276729"/>
    <s v="film &amp; video/drama"/>
    <x v="4"/>
    <s v="drama"/>
    <x v="0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n v="2.8580555555555556"/>
    <n v="27.00524934383202"/>
    <s v="technology/wearables"/>
    <x v="2"/>
    <s v="wearables"/>
    <x v="7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n v="3.19"/>
    <n v="50.97422680412371"/>
    <s v="food/food trucks"/>
    <x v="0"/>
    <s v="food trucks"/>
    <x v="4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n v="0.39234070221066319"/>
    <n v="104.94260869565217"/>
    <s v="music/rock"/>
    <x v="1"/>
    <s v="rock"/>
    <x v="3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n v="1.7814000000000001"/>
    <n v="84.028301886792448"/>
    <s v="music/electric music"/>
    <x v="1"/>
    <s v="electric music"/>
    <x v="9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n v="3.6515"/>
    <n v="102.85915492957747"/>
    <s v="film &amp; video/television"/>
    <x v="4"/>
    <s v="television"/>
    <x v="1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n v="1.1394594594594594"/>
    <n v="39.962085308056871"/>
    <s v="publishing/translations"/>
    <x v="5"/>
    <s v="translations"/>
    <x v="2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n v="0.29828720626631855"/>
    <n v="51.001785714285717"/>
    <s v="publishing/fiction"/>
    <x v="5"/>
    <s v="fiction"/>
    <x v="9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n v="0.54270588235294115"/>
    <n v="40.823008849557525"/>
    <s v="film &amp; video/science fiction"/>
    <x v="4"/>
    <s v="science fiction"/>
    <x v="8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n v="2.3634156976744185"/>
    <n v="58.999637155297535"/>
    <s v="technology/wearables"/>
    <x v="2"/>
    <s v="wearables"/>
    <x v="0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n v="5.1291666666666664"/>
    <n v="71.156069364161851"/>
    <s v="food/food trucks"/>
    <x v="0"/>
    <s v="food trucks"/>
    <x v="5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n v="1.0065116279069768"/>
    <n v="99.494252873563212"/>
    <s v="photography/photography books"/>
    <x v="7"/>
    <s v="photography books"/>
    <x v="6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n v="0.81348423194303154"/>
    <n v="103.98634590377114"/>
    <s v="theater/plays"/>
    <x v="3"/>
    <s v="plays"/>
    <x v="1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n v="0.16404761904761905"/>
    <n v="76.555555555555557"/>
    <s v="publishing/fiction"/>
    <x v="5"/>
    <s v="fiction"/>
    <x v="4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n v="0.52774617067833696"/>
    <n v="87.068592057761734"/>
    <s v="theater/plays"/>
    <x v="3"/>
    <s v="plays"/>
    <x v="3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n v="2.6020608108108108"/>
    <n v="48.99554707379135"/>
    <s v="food/food trucks"/>
    <x v="0"/>
    <s v="food trucks"/>
    <x v="1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n v="0.30732891832229581"/>
    <n v="42.969135802469133"/>
    <s v="theater/plays"/>
    <x v="3"/>
    <s v="plays"/>
    <x v="3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n v="0.13500000000000001"/>
    <n v="33.428571428571431"/>
    <s v="publishing/translations"/>
    <x v="5"/>
    <s v="translations"/>
    <x v="9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n v="1.7862556663644606"/>
    <n v="83.982949701619773"/>
    <s v="theater/plays"/>
    <x v="3"/>
    <s v="plays"/>
    <x v="5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n v="2.2005660377358489"/>
    <n v="101.41739130434783"/>
    <s v="theater/plays"/>
    <x v="3"/>
    <s v="plays"/>
    <x v="7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n v="1.015108695652174"/>
    <n v="109.87058823529412"/>
    <s v="technology/wearables"/>
    <x v="2"/>
    <s v="wearables"/>
    <x v="6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n v="1.915"/>
    <n v="31.916666666666668"/>
    <s v="journalism/audio"/>
    <x v="8"/>
    <s v="audio"/>
    <x v="3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n v="3.0534683098591549"/>
    <n v="70.993450675399103"/>
    <s v="food/food trucks"/>
    <x v="0"/>
    <s v="food trucks"/>
    <x v="2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n v="0.23995287958115183"/>
    <n v="77.026890756302521"/>
    <s v="film &amp; video/shorts"/>
    <x v="4"/>
    <s v="shorts"/>
    <x v="6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n v="7.2377777777777776"/>
    <n v="101.78125"/>
    <s v="photography/photography books"/>
    <x v="7"/>
    <s v="photography books"/>
    <x v="3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n v="5.4736000000000002"/>
    <n v="51.059701492537314"/>
    <s v="technology/wearables"/>
    <x v="2"/>
    <s v="wearables"/>
    <x v="4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n v="4.1449999999999996"/>
    <n v="68.02051282051282"/>
    <s v="theater/plays"/>
    <x v="3"/>
    <s v="plays"/>
    <x v="1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n v="9.0696409140369975E-3"/>
    <n v="30.87037037037037"/>
    <s v="film &amp; video/animation"/>
    <x v="4"/>
    <s v="animation"/>
    <x v="5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n v="0.34173469387755101"/>
    <n v="27.908333333333335"/>
    <s v="technology/wearables"/>
    <x v="2"/>
    <s v="wearables"/>
    <x v="7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n v="0.239488107549121"/>
    <n v="79.994818652849744"/>
    <s v="technology/web"/>
    <x v="2"/>
    <s v="web"/>
    <x v="0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n v="0.48072649572649573"/>
    <n v="38.003378378378379"/>
    <s v="film &amp; video/documentary"/>
    <x v="4"/>
    <s v="documentary"/>
    <x v="7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n v="0"/>
    <n v="0"/>
    <s v="theater/plays"/>
    <x v="3"/>
    <s v="plays"/>
    <x v="2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n v="0.70145182291666663"/>
    <n v="59.990534521158132"/>
    <s v="film &amp; video/documentary"/>
    <x v="4"/>
    <s v="documentary"/>
    <x v="2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n v="5.2992307692307694"/>
    <n v="37.037634408602152"/>
    <s v="games/video games"/>
    <x v="6"/>
    <s v="video games"/>
    <x v="4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n v="1.8032549019607844"/>
    <n v="99.963043478260872"/>
    <s v="film &amp; video/drama"/>
    <x v="4"/>
    <s v="drama"/>
    <x v="0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n v="0.92320000000000002"/>
    <n v="111.6774193548387"/>
    <s v="music/rock"/>
    <x v="1"/>
    <s v="rock"/>
    <x v="0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n v="0.13901001112347053"/>
    <n v="36.014409221902014"/>
    <s v="publishing/radio &amp; podcasts"/>
    <x v="5"/>
    <s v="radio &amp; podcasts"/>
    <x v="2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n v="9.2707777777777771"/>
    <n v="66.010284810126578"/>
    <s v="theater/plays"/>
    <x v="3"/>
    <s v="plays"/>
    <x v="5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n v="0.39857142857142858"/>
    <n v="44.05263157894737"/>
    <s v="technology/web"/>
    <x v="2"/>
    <s v="web"/>
    <x v="2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n v="1.1222929936305732"/>
    <n v="52.999726551818434"/>
    <s v="theater/plays"/>
    <x v="3"/>
    <s v="plays"/>
    <x v="9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n v="0.70925816023738875"/>
    <n v="95"/>
    <s v="theater/plays"/>
    <x v="3"/>
    <s v="plays"/>
    <x v="4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n v="1.1908974358974358"/>
    <n v="70.908396946564892"/>
    <s v="film &amp; video/drama"/>
    <x v="4"/>
    <s v="drama"/>
    <x v="9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n v="0.24017591339648173"/>
    <n v="98.060773480662988"/>
    <s v="theater/plays"/>
    <x v="3"/>
    <s v="plays"/>
    <x v="3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n v="1.3931868131868133"/>
    <n v="53.046025104602514"/>
    <s v="games/video games"/>
    <x v="6"/>
    <s v="video games"/>
    <x v="1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n v="0.39277108433734942"/>
    <n v="93.142857142857139"/>
    <s v="film &amp; video/television"/>
    <x v="4"/>
    <s v="television"/>
    <x v="6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n v="0.22439077144917088"/>
    <n v="58.945075757575758"/>
    <s v="music/rock"/>
    <x v="1"/>
    <s v="rock"/>
    <x v="2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n v="0.55779069767441858"/>
    <n v="36.067669172932334"/>
    <s v="theater/plays"/>
    <x v="3"/>
    <s v="plays"/>
    <x v="8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n v="0.42523125996810207"/>
    <n v="63.030732860520096"/>
    <s v="publishing/nonfiction"/>
    <x v="5"/>
    <s v="nonfiction"/>
    <x v="6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n v="1.1200000000000001"/>
    <n v="84.717948717948715"/>
    <s v="food/food trucks"/>
    <x v="0"/>
    <s v="food trucks"/>
    <x v="5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n v="7.0681818181818179E-2"/>
    <n v="62.2"/>
    <s v="film &amp; video/animation"/>
    <x v="4"/>
    <s v="animation"/>
    <x v="9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n v="1.0174563871693867"/>
    <n v="101.97518330513255"/>
    <s v="music/rock"/>
    <x v="1"/>
    <s v="rock"/>
    <x v="0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n v="4.2575000000000003"/>
    <n v="106.4375"/>
    <s v="theater/plays"/>
    <x v="3"/>
    <s v="plays"/>
    <x v="3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n v="1.4553947368421052"/>
    <n v="29.975609756097562"/>
    <s v="film &amp; video/drama"/>
    <x v="4"/>
    <s v="drama"/>
    <x v="7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n v="0.32453465346534655"/>
    <n v="85.806282722513089"/>
    <s v="film &amp; video/shorts"/>
    <x v="4"/>
    <s v="shorts"/>
    <x v="4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n v="7.003333333333333"/>
    <n v="70.82022471910112"/>
    <s v="film &amp; video/shorts"/>
    <x v="4"/>
    <s v="shorts"/>
    <x v="6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n v="0.83904860392967939"/>
    <n v="40.998484082870135"/>
    <s v="theater/plays"/>
    <x v="3"/>
    <s v="plays"/>
    <x v="6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n v="0.84190476190476193"/>
    <n v="28.063492063492063"/>
    <s v="technology/wearables"/>
    <x v="2"/>
    <s v="wearables"/>
    <x v="6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n v="1.5595180722891566"/>
    <n v="88.054421768707485"/>
    <s v="theater/plays"/>
    <x v="3"/>
    <s v="plays"/>
    <x v="0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n v="0.99619450317124736"/>
    <n v="31"/>
    <s v="film &amp; video/animation"/>
    <x v="4"/>
    <s v="animation"/>
    <x v="7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n v="0.80300000000000005"/>
    <n v="90.337500000000006"/>
    <s v="music/indie rock"/>
    <x v="1"/>
    <s v="indie rock"/>
    <x v="2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n v="0.11254901960784314"/>
    <n v="63.777777777777779"/>
    <s v="games/video games"/>
    <x v="6"/>
    <s v="video games"/>
    <x v="1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n v="0.91740952380952379"/>
    <n v="53.995515695067262"/>
    <s v="publishing/fiction"/>
    <x v="5"/>
    <s v="fiction"/>
    <x v="6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n v="0.95521156936261387"/>
    <n v="48.993956043956047"/>
    <s v="games/video games"/>
    <x v="6"/>
    <s v="video games"/>
    <x v="2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n v="5.0287499999999996"/>
    <n v="63.857142857142854"/>
    <s v="theater/plays"/>
    <x v="3"/>
    <s v="plays"/>
    <x v="9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n v="1.5924394463667819"/>
    <n v="82.996393146979258"/>
    <s v="music/indie rock"/>
    <x v="1"/>
    <s v="indie rock"/>
    <x v="2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n v="0.15022446689113356"/>
    <n v="55.08230452674897"/>
    <s v="film &amp; video/drama"/>
    <x v="4"/>
    <s v="drama"/>
    <x v="9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n v="4.820384615384615"/>
    <n v="62.044554455445542"/>
    <s v="theater/plays"/>
    <x v="3"/>
    <s v="plays"/>
    <x v="9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n v="1.4996938775510205"/>
    <n v="104.97857142857143"/>
    <s v="publishing/fiction"/>
    <x v="5"/>
    <s v="fiction"/>
    <x v="6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n v="1.1722156398104266"/>
    <n v="94.044676806083643"/>
    <s v="film &amp; video/documentary"/>
    <x v="4"/>
    <s v="documentary"/>
    <x v="9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n v="0.37695968274950431"/>
    <n v="44.007716049382715"/>
    <s v="games/mobile games"/>
    <x v="6"/>
    <s v="mobile games"/>
    <x v="2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n v="0.72653061224489801"/>
    <n v="92.467532467532465"/>
    <s v="food/food trucks"/>
    <x v="0"/>
    <s v="food trucks"/>
    <x v="3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n v="2.6598113207547169"/>
    <n v="57.072874493927124"/>
    <s v="photography/photography books"/>
    <x v="7"/>
    <s v="photography books"/>
    <x v="9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n v="0.24205617977528091"/>
    <n v="109.07848101265823"/>
    <s v="games/mobile games"/>
    <x v="6"/>
    <s v="mobile games"/>
    <x v="0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n v="2.5064935064935064E-2"/>
    <n v="39.387755102040813"/>
    <s v="music/indie rock"/>
    <x v="1"/>
    <s v="indie rock"/>
    <x v="7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n v="0.1632979976442874"/>
    <n v="77.022222222222226"/>
    <s v="games/video games"/>
    <x v="6"/>
    <s v="video games"/>
    <x v="2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n v="2.7650000000000001"/>
    <n v="92.166666666666671"/>
    <s v="music/rock"/>
    <x v="1"/>
    <s v="rock"/>
    <x v="7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n v="0.88803571428571426"/>
    <n v="61.007063197026021"/>
    <s v="theater/plays"/>
    <x v="3"/>
    <s v="plays"/>
    <x v="3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n v="1.6357142857142857"/>
    <n v="78.068181818181813"/>
    <s v="theater/plays"/>
    <x v="3"/>
    <s v="plays"/>
    <x v="9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n v="9.69"/>
    <n v="80.75"/>
    <s v="film &amp; video/drama"/>
    <x v="4"/>
    <s v="drama"/>
    <x v="0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n v="2.7091376701966716"/>
    <n v="59.991289782244557"/>
    <s v="theater/plays"/>
    <x v="3"/>
    <s v="plays"/>
    <x v="7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n v="2.8421355932203389"/>
    <n v="110.03018372703411"/>
    <s v="technology/wearables"/>
    <x v="2"/>
    <s v="wearables"/>
    <x v="2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n v="0.04"/>
    <n v="4"/>
    <s v="music/indie rock"/>
    <x v="1"/>
    <s v="indie rock"/>
    <x v="4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n v="0.58632981676846196"/>
    <n v="37.99856063332134"/>
    <s v="technology/web"/>
    <x v="2"/>
    <s v="web"/>
    <x v="1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n v="0.98511111111111116"/>
    <n v="96.369565217391298"/>
    <s v="theater/plays"/>
    <x v="3"/>
    <s v="plays"/>
    <x v="7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n v="0.43975381008206332"/>
    <n v="72.978599221789878"/>
    <s v="music/rock"/>
    <x v="1"/>
    <s v="rock"/>
    <x v="8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n v="1.5166315789473683"/>
    <n v="26.007220216606498"/>
    <s v="music/indie rock"/>
    <x v="1"/>
    <s v="indie rock"/>
    <x v="7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n v="2.2363492063492063"/>
    <n v="104.36296296296297"/>
    <s v="music/rock"/>
    <x v="1"/>
    <s v="rock"/>
    <x v="1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n v="2.3975"/>
    <n v="102.18852459016394"/>
    <s v="publishing/translations"/>
    <x v="5"/>
    <s v="translations"/>
    <x v="8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n v="1.9933333333333334"/>
    <n v="54.117647058823529"/>
    <s v="film &amp; video/science fiction"/>
    <x v="4"/>
    <s v="science fiction"/>
    <x v="0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n v="1.373448275862069"/>
    <n v="63.222222222222221"/>
    <s v="theater/plays"/>
    <x v="3"/>
    <s v="plays"/>
    <x v="7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n v="1.009696106362773"/>
    <n v="104.03228962818004"/>
    <s v="theater/plays"/>
    <x v="3"/>
    <s v="plays"/>
    <x v="7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n v="7.9416000000000002"/>
    <n v="49.994334277620396"/>
    <s v="film &amp; video/animation"/>
    <x v="4"/>
    <s v="animation"/>
    <x v="8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n v="3.6970000000000001"/>
    <n v="56.015151515151516"/>
    <s v="theater/plays"/>
    <x v="3"/>
    <s v="plays"/>
    <x v="8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n v="0.12818181818181817"/>
    <n v="48.807692307692307"/>
    <s v="music/rock"/>
    <x v="1"/>
    <s v="rock"/>
    <x v="3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n v="1.3802702702702703"/>
    <n v="60.082352941176474"/>
    <s v="film &amp; video/documentary"/>
    <x v="4"/>
    <s v="documentary"/>
    <x v="9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n v="0.83813278008298753"/>
    <n v="78.990502793296088"/>
    <s v="theater/plays"/>
    <x v="3"/>
    <s v="plays"/>
    <x v="0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n v="2.0460063224446787"/>
    <n v="53.99499443826474"/>
    <s v="theater/plays"/>
    <x v="3"/>
    <s v="plays"/>
    <x v="8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n v="0.44344086021505374"/>
    <n v="111.45945945945945"/>
    <s v="music/electric music"/>
    <x v="1"/>
    <s v="electric music"/>
    <x v="7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n v="2.1860294117647059"/>
    <n v="60.922131147540981"/>
    <s v="music/rock"/>
    <x v="1"/>
    <s v="rock"/>
    <x v="1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n v="1.8603314917127072"/>
    <n v="26.0015444015444"/>
    <s v="theater/plays"/>
    <x v="3"/>
    <s v="plays"/>
    <x v="6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n v="2.3733830845771142"/>
    <n v="80.993208828522924"/>
    <s v="film &amp; video/animation"/>
    <x v="4"/>
    <s v="animation"/>
    <x v="8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n v="3.0565384615384614"/>
    <n v="34.995963302752294"/>
    <s v="music/rock"/>
    <x v="1"/>
    <s v="rock"/>
    <x v="1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n v="0.94142857142857139"/>
    <n v="94.142857142857139"/>
    <s v="film &amp; video/shorts"/>
    <x v="4"/>
    <s v="shorts"/>
    <x v="0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n v="0.54400000000000004"/>
    <n v="52.085106382978722"/>
    <s v="music/rock"/>
    <x v="1"/>
    <s v="rock"/>
    <x v="0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n v="1.1188059701492536"/>
    <n v="24.986666666666668"/>
    <s v="journalism/audio"/>
    <x v="8"/>
    <s v="audio"/>
    <x v="1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n v="3.6914814814814814"/>
    <n v="69.215277777777771"/>
    <s v="food/food trucks"/>
    <x v="0"/>
    <s v="food trucks"/>
    <x v="3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n v="0.62930372148859548"/>
    <n v="93.944444444444443"/>
    <s v="theater/plays"/>
    <x v="3"/>
    <s v="plays"/>
    <x v="1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n v="0.6492783505154639"/>
    <n v="98.40625"/>
    <s v="theater/plays"/>
    <x v="3"/>
    <s v="plays"/>
    <x v="5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n v="0.18853658536585366"/>
    <n v="41.783783783783782"/>
    <s v="music/jazz"/>
    <x v="1"/>
    <s v="jazz"/>
    <x v="8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n v="0.1675440414507772"/>
    <n v="65.991836734693877"/>
    <s v="film &amp; video/science fiction"/>
    <x v="4"/>
    <s v="science fiction"/>
    <x v="8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n v="1.0111290322580646"/>
    <n v="72.05747126436782"/>
    <s v="music/jazz"/>
    <x v="1"/>
    <s v="jazz"/>
    <x v="8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n v="3.4150228310502282"/>
    <n v="48.003209242618745"/>
    <s v="theater/plays"/>
    <x v="3"/>
    <s v="plays"/>
    <x v="1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n v="0.64016666666666666"/>
    <n v="54.098591549295776"/>
    <s v="technology/web"/>
    <x v="2"/>
    <s v="web"/>
    <x v="8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n v="0.5208045977011494"/>
    <n v="107.88095238095238"/>
    <s v="games/video games"/>
    <x v="6"/>
    <s v="video games"/>
    <x v="0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n v="3.2240211640211642"/>
    <n v="67.034103410341032"/>
    <s v="film &amp; video/documentary"/>
    <x v="4"/>
    <s v="documentary"/>
    <x v="4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n v="1.1950810185185186"/>
    <n v="64.01425914445133"/>
    <s v="technology/web"/>
    <x v="2"/>
    <s v="web"/>
    <x v="4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n v="1.4679775280898877"/>
    <n v="96.066176470588232"/>
    <s v="publishing/translations"/>
    <x v="5"/>
    <s v="translations"/>
    <x v="6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n v="9.5057142857142853"/>
    <n v="51.184615384615384"/>
    <s v="music/rock"/>
    <x v="1"/>
    <s v="rock"/>
    <x v="6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n v="0.72893617021276591"/>
    <n v="43.92307692307692"/>
    <s v="food/food trucks"/>
    <x v="0"/>
    <s v="food trucks"/>
    <x v="3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n v="0.7900824873096447"/>
    <n v="91.021198830409361"/>
    <s v="theater/plays"/>
    <x v="3"/>
    <s v="plays"/>
    <x v="6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n v="0.64721518987341775"/>
    <n v="50.127450980392155"/>
    <s v="film &amp; video/documentary"/>
    <x v="4"/>
    <s v="documentary"/>
    <x v="0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n v="0.82028169014084507"/>
    <n v="67.720930232558146"/>
    <s v="publishing/radio &amp; podcasts"/>
    <x v="5"/>
    <s v="radio &amp; podcasts"/>
    <x v="1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n v="10.376666666666667"/>
    <n v="61.03921568627451"/>
    <s v="games/video games"/>
    <x v="6"/>
    <s v="video games"/>
    <x v="6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n v="0.12910076530612244"/>
    <n v="80.011857707509876"/>
    <s v="theater/plays"/>
    <x v="3"/>
    <s v="plays"/>
    <x v="1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n v="1.5484210526315789"/>
    <n v="47.001497753369947"/>
    <s v="film &amp; video/animation"/>
    <x v="4"/>
    <s v="animation"/>
    <x v="1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n v="7.0991735537190084E-2"/>
    <n v="71.127388535031841"/>
    <s v="theater/plays"/>
    <x v="3"/>
    <s v="plays"/>
    <x v="7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n v="2.0852773826458035"/>
    <n v="89.99079189686924"/>
    <s v="theater/plays"/>
    <x v="3"/>
    <s v="plays"/>
    <x v="6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n v="0.99683544303797467"/>
    <n v="43.032786885245905"/>
    <s v="film &amp; video/drama"/>
    <x v="4"/>
    <s v="drama"/>
    <x v="7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n v="2.0159756097560977"/>
    <n v="67.997714808043881"/>
    <s v="theater/plays"/>
    <x v="3"/>
    <s v="plays"/>
    <x v="3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n v="1.6209032258064515"/>
    <n v="73.004566210045667"/>
    <s v="music/rock"/>
    <x v="1"/>
    <s v="rock"/>
    <x v="6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n v="3.6436208125445471E-2"/>
    <n v="62.341463414634148"/>
    <s v="film &amp; video/documentary"/>
    <x v="4"/>
    <s v="documentary"/>
    <x v="0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n v="0.05"/>
    <n v="5"/>
    <s v="food/food trucks"/>
    <x v="0"/>
    <s v="food trucks"/>
    <x v="2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n v="2.0663492063492064"/>
    <n v="67.103092783505161"/>
    <s v="technology/wearables"/>
    <x v="2"/>
    <s v="wearables"/>
    <x v="1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n v="1.2823628691983122"/>
    <n v="79.978947368421046"/>
    <s v="theater/plays"/>
    <x v="3"/>
    <s v="plays"/>
    <x v="0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n v="1.1966037735849056"/>
    <n v="62.176470588235297"/>
    <s v="theater/plays"/>
    <x v="3"/>
    <s v="plays"/>
    <x v="3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n v="1.7073055242390078"/>
    <n v="53.005950297514879"/>
    <s v="theater/plays"/>
    <x v="3"/>
    <s v="plays"/>
    <x v="8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n v="1.8721212121212121"/>
    <n v="57.738317757009348"/>
    <s v="publishing/nonfiction"/>
    <x v="5"/>
    <s v="nonfiction"/>
    <x v="0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n v="1.8838235294117647"/>
    <n v="40.03125"/>
    <s v="music/rock"/>
    <x v="1"/>
    <s v="rock"/>
    <x v="7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n v="1.3129869186046512"/>
    <n v="81.016591928251117"/>
    <s v="food/food trucks"/>
    <x v="0"/>
    <s v="food trucks"/>
    <x v="1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n v="2.8397435897435899"/>
    <n v="35.047468354430379"/>
    <s v="music/jazz"/>
    <x v="1"/>
    <s v="jazz"/>
    <x v="3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n v="1.2041999999999999"/>
    <n v="102.92307692307692"/>
    <s v="film &amp; video/science fiction"/>
    <x v="4"/>
    <s v="science fiction"/>
    <x v="3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n v="4.1905607476635511"/>
    <n v="27.998126756166094"/>
    <s v="theater/plays"/>
    <x v="3"/>
    <s v="plays"/>
    <x v="4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n v="0.13853658536585367"/>
    <n v="75.733333333333334"/>
    <s v="theater/plays"/>
    <x v="3"/>
    <s v="plays"/>
    <x v="2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n v="1.3943548387096774"/>
    <n v="45.026041666666664"/>
    <s v="music/electric music"/>
    <x v="1"/>
    <s v="electric music"/>
    <x v="6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n v="1.74"/>
    <n v="73.615384615384613"/>
    <s v="theater/plays"/>
    <x v="3"/>
    <s v="plays"/>
    <x v="5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n v="1.5549056603773586"/>
    <n v="56.991701244813278"/>
    <s v="theater/plays"/>
    <x v="3"/>
    <s v="plays"/>
    <x v="5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n v="1.7044705882352942"/>
    <n v="85.223529411764702"/>
    <s v="theater/plays"/>
    <x v="3"/>
    <s v="plays"/>
    <x v="7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n v="1.8951562500000001"/>
    <n v="50.962184873949582"/>
    <s v="music/indie rock"/>
    <x v="1"/>
    <s v="indie rock"/>
    <x v="2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n v="2.4971428571428573"/>
    <n v="63.563636363636363"/>
    <s v="theater/plays"/>
    <x v="3"/>
    <s v="plays"/>
    <x v="1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n v="0.48860523665659616"/>
    <n v="80.999165275459092"/>
    <s v="publishing/nonfiction"/>
    <x v="5"/>
    <s v="nonfiction"/>
    <x v="2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n v="0.28461970393057684"/>
    <n v="86.044753086419746"/>
    <s v="theater/plays"/>
    <x v="3"/>
    <s v="plays"/>
    <x v="8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n v="2.6802325581395348"/>
    <n v="90.0390625"/>
    <s v="photography/photography books"/>
    <x v="7"/>
    <s v="photography books"/>
    <x v="7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n v="6.1980078125000002"/>
    <n v="74.006063432835816"/>
    <s v="theater/plays"/>
    <x v="3"/>
    <s v="plays"/>
    <x v="7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n v="3.1301587301587303E-2"/>
    <n v="92.4375"/>
    <s v="music/indie rock"/>
    <x v="1"/>
    <s v="indie rock"/>
    <x v="9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n v="1.5992152704135738"/>
    <n v="55.999257333828446"/>
    <s v="theater/plays"/>
    <x v="3"/>
    <s v="plays"/>
    <x v="0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n v="2.793921568627451"/>
    <n v="32.983796296296298"/>
    <s v="photography/photography books"/>
    <x v="7"/>
    <s v="photography books"/>
    <x v="0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n v="0.77373333333333338"/>
    <n v="93.596774193548384"/>
    <s v="theater/plays"/>
    <x v="3"/>
    <s v="plays"/>
    <x v="10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n v="2.0632812500000002"/>
    <n v="69.867724867724874"/>
    <s v="theater/plays"/>
    <x v="3"/>
    <s v="plays"/>
    <x v="6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n v="6.9424999999999999"/>
    <n v="72.129870129870127"/>
    <s v="food/food trucks"/>
    <x v="0"/>
    <s v="food trucks"/>
    <x v="6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n v="1.5178947368421052"/>
    <n v="30.041666666666668"/>
    <s v="music/indie rock"/>
    <x v="1"/>
    <s v="indie rock"/>
    <x v="6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n v="0.64582072176949945"/>
    <n v="73.968000000000004"/>
    <s v="theater/plays"/>
    <x v="3"/>
    <s v="plays"/>
    <x v="7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n v="0.62873684210526315"/>
    <n v="68.65517241379311"/>
    <s v="theater/plays"/>
    <x v="3"/>
    <s v="plays"/>
    <x v="3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n v="3.1039864864864866"/>
    <n v="59.992164544564154"/>
    <s v="theater/plays"/>
    <x v="3"/>
    <s v="plays"/>
    <x v="3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n v="0.42859916782246882"/>
    <n v="111.15827338129496"/>
    <s v="theater/plays"/>
    <x v="3"/>
    <s v="plays"/>
    <x v="1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n v="0.83119402985074631"/>
    <n v="53.038095238095238"/>
    <s v="film &amp; video/animation"/>
    <x v="4"/>
    <s v="animation"/>
    <x v="0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n v="0.78531302876480547"/>
    <n v="55.985524728588658"/>
    <s v="film &amp; video/television"/>
    <x v="4"/>
    <s v="television"/>
    <x v="5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n v="1.1409352517985611"/>
    <n v="69.986760812003524"/>
    <s v="film &amp; video/television"/>
    <x v="4"/>
    <s v="television"/>
    <x v="2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n v="0.64537683358624176"/>
    <n v="48.998079877112133"/>
    <s v="film &amp; video/animation"/>
    <x v="4"/>
    <s v="animation"/>
    <x v="4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n v="0.79411764705882348"/>
    <n v="103.84615384615384"/>
    <s v="theater/plays"/>
    <x v="3"/>
    <s v="plays"/>
    <x v="7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n v="0.11419117647058824"/>
    <n v="99.127659574468083"/>
    <s v="theater/plays"/>
    <x v="3"/>
    <s v="plays"/>
    <x v="6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n v="0.56186046511627907"/>
    <n v="107.37777777777778"/>
    <s v="film &amp; video/drama"/>
    <x v="4"/>
    <s v="drama"/>
    <x v="9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n v="0.16501669449081802"/>
    <n v="76.922178988326849"/>
    <s v="theater/plays"/>
    <x v="3"/>
    <s v="plays"/>
    <x v="7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n v="1.1996808510638297"/>
    <n v="58.128865979381445"/>
    <s v="theater/plays"/>
    <x v="3"/>
    <s v="plays"/>
    <x v="5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n v="1.4545652173913044"/>
    <n v="103.73643410852713"/>
    <s v="technology/wearables"/>
    <x v="2"/>
    <s v="wearables"/>
    <x v="9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n v="2.2138255033557046"/>
    <n v="87.962666666666664"/>
    <s v="theater/plays"/>
    <x v="3"/>
    <s v="plays"/>
    <x v="5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n v="0.48396694214876035"/>
    <n v="28"/>
    <s v="theater/plays"/>
    <x v="3"/>
    <s v="plays"/>
    <x v="9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n v="0.92911504424778757"/>
    <n v="37.999361294443261"/>
    <s v="music/rock"/>
    <x v="1"/>
    <s v="rock"/>
    <x v="9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n v="0.88599797365754818"/>
    <n v="29.999313893653515"/>
    <s v="games/video games"/>
    <x v="6"/>
    <s v="video games"/>
    <x v="2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n v="0.41399999999999998"/>
    <n v="103.5"/>
    <s v="publishing/translations"/>
    <x v="5"/>
    <s v="translations"/>
    <x v="9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n v="0.63056795131845844"/>
    <n v="85.994467496542185"/>
    <s v="food/food trucks"/>
    <x v="0"/>
    <s v="food trucks"/>
    <x v="5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n v="0.48482333607230893"/>
    <n v="98.011627906976742"/>
    <s v="theater/plays"/>
    <x v="3"/>
    <s v="plays"/>
    <x v="6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n v="0.02"/>
    <n v="2"/>
    <s v="music/jazz"/>
    <x v="1"/>
    <s v="jazz"/>
    <x v="1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n v="0.88479410269445857"/>
    <n v="44.994570837642193"/>
    <s v="film &amp; video/shorts"/>
    <x v="4"/>
    <s v="shorts"/>
    <x v="1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n v="1.2684"/>
    <n v="31.012224938875306"/>
    <s v="technology/web"/>
    <x v="2"/>
    <s v="web"/>
    <x v="7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n v="23.388333333333332"/>
    <n v="59.970085470085472"/>
    <s v="technology/web"/>
    <x v="2"/>
    <s v="web"/>
    <x v="7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n v="5.0838857142857146"/>
    <n v="58.9973474801061"/>
    <s v="music/metal"/>
    <x v="1"/>
    <s v="metal"/>
    <x v="0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n v="1.9147826086956521"/>
    <n v="50.045454545454547"/>
    <s v="photography/photography books"/>
    <x v="7"/>
    <s v="photography books"/>
    <x v="5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n v="0.42127533783783783"/>
    <n v="98.966269841269835"/>
    <s v="food/food trucks"/>
    <x v="0"/>
    <s v="food trucks"/>
    <x v="5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n v="8.2400000000000001E-2"/>
    <n v="58.857142857142854"/>
    <s v="film &amp; video/science fiction"/>
    <x v="4"/>
    <s v="science fiction"/>
    <x v="5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n v="0.60064638783269964"/>
    <n v="81.010256410256417"/>
    <s v="music/rock"/>
    <x v="1"/>
    <s v="rock"/>
    <x v="0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n v="0.47232808616404309"/>
    <n v="76.013333333333335"/>
    <s v="film &amp; video/documentary"/>
    <x v="4"/>
    <s v="documentary"/>
    <x v="8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n v="0.81736263736263737"/>
    <n v="96.597402597402592"/>
    <s v="theater/plays"/>
    <x v="3"/>
    <s v="plays"/>
    <x v="0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n v="0.54187265917603"/>
    <n v="76.957446808510639"/>
    <s v="music/jazz"/>
    <x v="1"/>
    <s v="jazz"/>
    <x v="4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n v="0.97868131868131869"/>
    <n v="67.984732824427482"/>
    <s v="theater/plays"/>
    <x v="3"/>
    <s v="plays"/>
    <x v="9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n v="0.77239999999999998"/>
    <n v="88.781609195402297"/>
    <s v="theater/plays"/>
    <x v="3"/>
    <s v="plays"/>
    <x v="6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n v="0.33464735516372796"/>
    <n v="24.99623706491063"/>
    <s v="music/jazz"/>
    <x v="1"/>
    <s v="jazz"/>
    <x v="4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n v="2.3958823529411766"/>
    <n v="44.922794117647058"/>
    <s v="film &amp; video/documentary"/>
    <x v="4"/>
    <s v="documentary"/>
    <x v="8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n v="0.64032258064516134"/>
    <n v="79.400000000000006"/>
    <s v="theater/plays"/>
    <x v="3"/>
    <s v="plays"/>
    <x v="2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n v="1.7615942028985507"/>
    <n v="29.009546539379475"/>
    <s v="journalism/audio"/>
    <x v="8"/>
    <s v="audio"/>
    <x v="1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n v="0.20338181818181819"/>
    <n v="73.59210526315789"/>
    <s v="theater/plays"/>
    <x v="3"/>
    <s v="plays"/>
    <x v="4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n v="3.5864754098360656"/>
    <n v="107.97038864898211"/>
    <s v="theater/plays"/>
    <x v="3"/>
    <s v="plays"/>
    <x v="5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n v="4.6885802469135802"/>
    <n v="68.987284287011803"/>
    <s v="music/indie rock"/>
    <x v="1"/>
    <s v="indie rock"/>
    <x v="7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n v="1.220563524590164"/>
    <n v="111.02236719478098"/>
    <s v="theater/plays"/>
    <x v="3"/>
    <s v="plays"/>
    <x v="6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n v="0.55931783729156137"/>
    <n v="24.997515808491418"/>
    <s v="theater/plays"/>
    <x v="3"/>
    <s v="plays"/>
    <x v="9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n v="0.43660714285714286"/>
    <n v="42.155172413793103"/>
    <s v="music/indie rock"/>
    <x v="1"/>
    <s v="indie rock"/>
    <x v="7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n v="0.33538371411833628"/>
    <n v="47.003284072249592"/>
    <s v="photography/photography books"/>
    <x v="7"/>
    <s v="photography books"/>
    <x v="8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n v="1.2297938144329896"/>
    <n v="36.0392749244713"/>
    <s v="journalism/audio"/>
    <x v="8"/>
    <s v="audio"/>
    <x v="3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n v="1.8974959871589085"/>
    <n v="101.03760683760684"/>
    <s v="photography/photography books"/>
    <x v="7"/>
    <s v="photography books"/>
    <x v="4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n v="0.83622641509433959"/>
    <n v="39.927927927927925"/>
    <s v="publishing/fiction"/>
    <x v="5"/>
    <s v="fiction"/>
    <x v="7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n v="0.17968844221105529"/>
    <n v="83.158139534883716"/>
    <s v="film &amp; video/drama"/>
    <x v="4"/>
    <s v="drama"/>
    <x v="3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n v="10.365"/>
    <n v="39.97520661157025"/>
    <s v="food/food trucks"/>
    <x v="0"/>
    <s v="food trucks"/>
    <x v="3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n v="0.97405219780219776"/>
    <n v="47.993908629441627"/>
    <s v="games/mobile games"/>
    <x v="6"/>
    <s v="mobile games"/>
    <x v="3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n v="0.86386203150461705"/>
    <n v="95.978877489438744"/>
    <s v="theater/plays"/>
    <x v="3"/>
    <s v="plays"/>
    <x v="8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n v="1.5016666666666667"/>
    <n v="78.728155339805824"/>
    <s v="theater/plays"/>
    <x v="3"/>
    <s v="plays"/>
    <x v="2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n v="3.5843478260869563"/>
    <n v="56.081632653061227"/>
    <s v="theater/plays"/>
    <x v="3"/>
    <s v="plays"/>
    <x v="9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n v="5.4285714285714288"/>
    <n v="69.090909090909093"/>
    <s v="publishing/nonfiction"/>
    <x v="5"/>
    <s v="nonfiction"/>
    <x v="6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n v="0.67500714285714281"/>
    <n v="102.05291576673866"/>
    <s v="theater/plays"/>
    <x v="3"/>
    <s v="plays"/>
    <x v="0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n v="1.9174666666666667"/>
    <n v="107.32089552238806"/>
    <s v="technology/wearables"/>
    <x v="2"/>
    <s v="wearables"/>
    <x v="9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n v="9.32"/>
    <n v="51.970260223048328"/>
    <s v="theater/plays"/>
    <x v="3"/>
    <s v="plays"/>
    <x v="5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n v="4.2927586206896553"/>
    <n v="71.137142857142862"/>
    <s v="film &amp; video/television"/>
    <x v="4"/>
    <s v="television"/>
    <x v="3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n v="1.0065753424657535"/>
    <n v="106.49275362318841"/>
    <s v="technology/web"/>
    <x v="2"/>
    <s v="web"/>
    <x v="2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n v="2.266111111111111"/>
    <n v="42.93684210526316"/>
    <s v="film &amp; video/documentary"/>
    <x v="4"/>
    <s v="documentary"/>
    <x v="8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n v="1.4238"/>
    <n v="30.037974683544302"/>
    <s v="film &amp; video/documentary"/>
    <x v="4"/>
    <s v="documentary"/>
    <x v="4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n v="0.90633333333333332"/>
    <n v="70.623376623376629"/>
    <s v="music/rock"/>
    <x v="1"/>
    <s v="rock"/>
    <x v="3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n v="0.63966740576496672"/>
    <n v="66.016018306636155"/>
    <s v="theater/plays"/>
    <x v="3"/>
    <s v="plays"/>
    <x v="5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n v="0.84131868131868137"/>
    <n v="96.911392405063296"/>
    <s v="theater/plays"/>
    <x v="3"/>
    <s v="plays"/>
    <x v="5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n v="1.3393478260869565"/>
    <n v="62.867346938775512"/>
    <s v="music/rock"/>
    <x v="1"/>
    <s v="rock"/>
    <x v="0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n v="0.59042047531992692"/>
    <n v="108.98537682789652"/>
    <s v="theater/plays"/>
    <x v="3"/>
    <s v="plays"/>
    <x v="0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n v="1.5280062063615205"/>
    <n v="26.999314599040439"/>
    <s v="music/electric music"/>
    <x v="1"/>
    <s v="electric music"/>
    <x v="9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n v="4.466912114014252"/>
    <n v="65.004147943311438"/>
    <s v="technology/wearables"/>
    <x v="2"/>
    <s v="wearables"/>
    <x v="8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n v="0.8439189189189189"/>
    <n v="111.51785714285714"/>
    <s v="film &amp; video/drama"/>
    <x v="4"/>
    <s v="drama"/>
    <x v="3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n v="0.03"/>
    <n v="3"/>
    <s v="technology/wearables"/>
    <x v="2"/>
    <s v="wearables"/>
    <x v="6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n v="1.7502692307692307"/>
    <n v="110.99268292682927"/>
    <s v="theater/plays"/>
    <x v="3"/>
    <s v="plays"/>
    <x v="8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n v="0.54137931034482756"/>
    <n v="56.746987951807228"/>
    <s v="technology/wearables"/>
    <x v="2"/>
    <s v="wearables"/>
    <x v="2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n v="3.1187381703470032"/>
    <n v="97.020608439646708"/>
    <s v="publishing/translations"/>
    <x v="5"/>
    <s v="translations"/>
    <x v="4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n v="1.2278160919540231"/>
    <n v="92.08620689655173"/>
    <s v="film &amp; video/animation"/>
    <x v="4"/>
    <s v="animation"/>
    <x v="7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n v="0.99026517383618151"/>
    <n v="82.986666666666665"/>
    <s v="publishing/nonfiction"/>
    <x v="5"/>
    <s v="nonfiction"/>
    <x v="2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n v="1.278468634686347"/>
    <n v="103.03791821561339"/>
    <s v="technology/web"/>
    <x v="2"/>
    <s v="web"/>
    <x v="3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n v="1.5861643835616439"/>
    <n v="68.922619047619051"/>
    <s v="film &amp; video/drama"/>
    <x v="4"/>
    <s v="drama"/>
    <x v="9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n v="7.0705882352941174"/>
    <n v="87.737226277372258"/>
    <s v="theater/plays"/>
    <x v="3"/>
    <s v="plays"/>
    <x v="5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n v="1.4238775510204082"/>
    <n v="75.021505376344081"/>
    <s v="theater/plays"/>
    <x v="3"/>
    <s v="plays"/>
    <x v="4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n v="1.4786046511627906"/>
    <n v="50.863999999999997"/>
    <s v="theater/plays"/>
    <x v="3"/>
    <s v="plays"/>
    <x v="9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n v="0.20322580645161289"/>
    <n v="90"/>
    <s v="theater/plays"/>
    <x v="3"/>
    <s v="plays"/>
    <x v="7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n v="18.40625"/>
    <n v="72.896039603960389"/>
    <s v="theater/plays"/>
    <x v="3"/>
    <s v="plays"/>
    <x v="7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n v="1.6194202898550725"/>
    <n v="108.48543689320388"/>
    <s v="publishing/radio &amp; podcasts"/>
    <x v="5"/>
    <s v="radio &amp; podcasts"/>
    <x v="7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n v="4.7282077922077921"/>
    <n v="101.98095238095237"/>
    <s v="music/rock"/>
    <x v="1"/>
    <s v="rock"/>
    <x v="1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n v="0.24466101694915254"/>
    <n v="44.009146341463413"/>
    <s v="games/mobile games"/>
    <x v="6"/>
    <s v="mobile games"/>
    <x v="6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n v="5.1764999999999999"/>
    <n v="65.942675159235662"/>
    <s v="theater/plays"/>
    <x v="3"/>
    <s v="plays"/>
    <x v="2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n v="2.4764285714285714"/>
    <n v="24.987387387387386"/>
    <s v="film &amp; video/documentary"/>
    <x v="4"/>
    <s v="documentary"/>
    <x v="8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n v="1.0020481927710843"/>
    <n v="28.003367003367003"/>
    <s v="technology/wearables"/>
    <x v="2"/>
    <s v="wearables"/>
    <x v="2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n v="1.53"/>
    <n v="85.829268292682926"/>
    <s v="publishing/fiction"/>
    <x v="5"/>
    <s v="fiction"/>
    <x v="4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n v="0.37091954022988505"/>
    <n v="84.921052631578945"/>
    <s v="theater/plays"/>
    <x v="3"/>
    <s v="plays"/>
    <x v="9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n v="4.3923948220064728E-2"/>
    <n v="90.483333333333334"/>
    <s v="music/rock"/>
    <x v="1"/>
    <s v="rock"/>
    <x v="9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n v="1.5650721649484536"/>
    <n v="25.00197628458498"/>
    <s v="film &amp; video/documentary"/>
    <x v="4"/>
    <s v="documentary"/>
    <x v="5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n v="2.704081632653061"/>
    <n v="92.013888888888886"/>
    <s v="theater/plays"/>
    <x v="3"/>
    <s v="plays"/>
    <x v="7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n v="1.3405952380952382"/>
    <n v="93.066115702479337"/>
    <s v="theater/plays"/>
    <x v="3"/>
    <s v="plays"/>
    <x v="1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n v="0.50398033126293995"/>
    <n v="61.008145363408524"/>
    <s v="games/mobile games"/>
    <x v="6"/>
    <s v="mobile games"/>
    <x v="1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n v="0.88815837937384901"/>
    <n v="92.036259541984734"/>
    <s v="theater/plays"/>
    <x v="3"/>
    <s v="plays"/>
    <x v="6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n v="1.65"/>
    <n v="81.132596685082873"/>
    <s v="technology/web"/>
    <x v="2"/>
    <s v="web"/>
    <x v="3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n v="0.17499999999999999"/>
    <n v="73.5"/>
    <s v="theater/plays"/>
    <x v="3"/>
    <s v="plays"/>
    <x v="7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n v="1.8566071428571429"/>
    <n v="85.221311475409834"/>
    <s v="film &amp; video/drama"/>
    <x v="4"/>
    <s v="drama"/>
    <x v="2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n v="4.1266319444444441"/>
    <n v="110.96825396825396"/>
    <s v="technology/wearables"/>
    <x v="2"/>
    <s v="wearables"/>
    <x v="0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n v="0.90249999999999997"/>
    <n v="32.968036529680369"/>
    <s v="technology/web"/>
    <x v="2"/>
    <s v="web"/>
    <x v="5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n v="0.91984615384615387"/>
    <n v="96.005352363960753"/>
    <s v="music/rock"/>
    <x v="1"/>
    <s v="rock"/>
    <x v="5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n v="5.2700632911392402"/>
    <n v="84.96632653061225"/>
    <s v="music/metal"/>
    <x v="1"/>
    <s v="metal"/>
    <x v="1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n v="3.1914285714285713"/>
    <n v="25.007462686567163"/>
    <s v="theater/plays"/>
    <x v="3"/>
    <s v="plays"/>
    <x v="5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n v="3.5418867924528303"/>
    <n v="65.998995479658461"/>
    <s v="photography/photography books"/>
    <x v="7"/>
    <s v="photography books"/>
    <x v="7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n v="0.32896103896103895"/>
    <n v="87.34482758620689"/>
    <s v="publishing/nonfiction"/>
    <x v="5"/>
    <s v="nonfiction"/>
    <x v="0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n v="1.358918918918919"/>
    <n v="27.933333333333334"/>
    <s v="music/indie rock"/>
    <x v="1"/>
    <s v="indie rock"/>
    <x v="7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n v="2.0843373493975904E-2"/>
    <n v="103.8"/>
    <s v="theater/plays"/>
    <x v="3"/>
    <s v="plays"/>
    <x v="1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n v="0.61"/>
    <n v="31.937172774869111"/>
    <s v="music/indie rock"/>
    <x v="1"/>
    <s v="indie rock"/>
    <x v="4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n v="0.30037735849056602"/>
    <n v="99.5"/>
    <s v="theater/plays"/>
    <x v="3"/>
    <s v="plays"/>
    <x v="5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n v="11.791666666666666"/>
    <n v="108.84615384615384"/>
    <s v="theater/plays"/>
    <x v="3"/>
    <s v="plays"/>
    <x v="6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n v="11.260833333333334"/>
    <n v="110.76229508196721"/>
    <s v="music/electric music"/>
    <x v="1"/>
    <s v="electric music"/>
    <x v="6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n v="0.12923076923076923"/>
    <n v="29.647058823529413"/>
    <s v="theater/plays"/>
    <x v="3"/>
    <s v="plays"/>
    <x v="0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n v="7.12"/>
    <n v="101.71428571428571"/>
    <s v="theater/plays"/>
    <x v="3"/>
    <s v="plays"/>
    <x v="9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n v="0.30304347826086958"/>
    <n v="61.5"/>
    <s v="technology/wearables"/>
    <x v="2"/>
    <s v="wearables"/>
    <x v="6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n v="2.1250896057347672"/>
    <n v="35"/>
    <s v="technology/web"/>
    <x v="2"/>
    <s v="web"/>
    <x v="8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n v="2.2885714285714287"/>
    <n v="40.049999999999997"/>
    <s v="theater/plays"/>
    <x v="3"/>
    <s v="plays"/>
    <x v="6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n v="0.34959979476654696"/>
    <n v="110.97231270358306"/>
    <s v="film &amp; video/animation"/>
    <x v="4"/>
    <s v="animation"/>
    <x v="6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n v="1.5729069767441861"/>
    <n v="36.959016393442624"/>
    <s v="technology/wearables"/>
    <x v="2"/>
    <s v="wearables"/>
    <x v="1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n v="0.01"/>
    <n v="1"/>
    <s v="music/electric music"/>
    <x v="1"/>
    <s v="electric music"/>
    <x v="6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n v="2.3230555555555554"/>
    <n v="30.974074074074075"/>
    <s v="publishing/nonfiction"/>
    <x v="5"/>
    <s v="nonfiction"/>
    <x v="7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n v="0.92448275862068963"/>
    <n v="47.035087719298247"/>
    <s v="theater/plays"/>
    <x v="3"/>
    <s v="plays"/>
    <x v="6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n v="2.5670212765957445"/>
    <n v="88.065693430656935"/>
    <s v="photography/photography books"/>
    <x v="7"/>
    <s v="photography books"/>
    <x v="6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n v="1.6847017045454546"/>
    <n v="37.005616224648989"/>
    <s v="theater/plays"/>
    <x v="3"/>
    <s v="plays"/>
    <x v="4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n v="1.6657777777777778"/>
    <n v="26.027777777777779"/>
    <s v="theater/plays"/>
    <x v="3"/>
    <s v="plays"/>
    <x v="5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n v="7.7207692307692311"/>
    <n v="67.817567567567565"/>
    <s v="theater/plays"/>
    <x v="3"/>
    <s v="plays"/>
    <x v="0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n v="4.0685714285714285"/>
    <n v="49.964912280701753"/>
    <s v="film &amp; video/drama"/>
    <x v="4"/>
    <s v="drama"/>
    <x v="8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n v="5.6420608108108112"/>
    <n v="110.01646903820817"/>
    <s v="music/rock"/>
    <x v="1"/>
    <s v="rock"/>
    <x v="1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n v="0.6842686567164179"/>
    <n v="89.964678178963894"/>
    <s v="music/electric music"/>
    <x v="1"/>
    <s v="electric music"/>
    <x v="9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n v="0.34351966873706002"/>
    <n v="79.009523809523813"/>
    <s v="games/video games"/>
    <x v="6"/>
    <s v="video games"/>
    <x v="3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n v="6.5545454545454547"/>
    <n v="86.867469879518069"/>
    <s v="music/rock"/>
    <x v="1"/>
    <s v="rock"/>
    <x v="5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n v="1.7725714285714285"/>
    <n v="62.04"/>
    <s v="music/jazz"/>
    <x v="1"/>
    <s v="jazz"/>
    <x v="4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n v="1.1317857142857144"/>
    <n v="26.970212765957445"/>
    <s v="theater/plays"/>
    <x v="3"/>
    <s v="plays"/>
    <x v="4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n v="7.2818181818181822"/>
    <n v="54.121621621621621"/>
    <s v="music/rock"/>
    <x v="1"/>
    <s v="rock"/>
    <x v="8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n v="2.0833333333333335"/>
    <n v="41.035353535353536"/>
    <s v="music/indie rock"/>
    <x v="1"/>
    <s v="indie rock"/>
    <x v="5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n v="0.31171232876712329"/>
    <n v="55.052419354838712"/>
    <s v="film &amp; video/science fiction"/>
    <x v="4"/>
    <s v="science fiction"/>
    <x v="9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n v="0.56967078189300413"/>
    <n v="107.93762183235867"/>
    <s v="publishing/translations"/>
    <x v="5"/>
    <s v="translations"/>
    <x v="0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n v="2.31"/>
    <n v="73.92"/>
    <s v="theater/plays"/>
    <x v="3"/>
    <s v="plays"/>
    <x v="2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n v="0.86867834394904464"/>
    <n v="31.995894428152493"/>
    <s v="games/video games"/>
    <x v="6"/>
    <s v="video games"/>
    <x v="2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n v="2.7074418604651163"/>
    <n v="53.898148148148145"/>
    <s v="theater/plays"/>
    <x v="3"/>
    <s v="plays"/>
    <x v="1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n v="0.49446428571428569"/>
    <n v="106.5"/>
    <s v="theater/plays"/>
    <x v="3"/>
    <s v="plays"/>
    <x v="3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n v="1.1335962566844919"/>
    <n v="32.999805409612762"/>
    <s v="music/indie rock"/>
    <x v="1"/>
    <s v="indie rock"/>
    <x v="3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n v="1.9055555555555554"/>
    <n v="43.00254993625159"/>
    <s v="theater/plays"/>
    <x v="3"/>
    <s v="plays"/>
    <x v="5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n v="1.355"/>
    <n v="86.858974358974365"/>
    <s v="technology/web"/>
    <x v="2"/>
    <s v="web"/>
    <x v="7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n v="0.10297872340425532"/>
    <n v="96.8"/>
    <s v="music/rock"/>
    <x v="1"/>
    <s v="rock"/>
    <x v="1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n v="0.65544223826714798"/>
    <n v="32.995456610631528"/>
    <s v="theater/plays"/>
    <x v="3"/>
    <s v="plays"/>
    <x v="3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n v="0.49026652452025588"/>
    <n v="68.028106508875737"/>
    <s v="theater/plays"/>
    <x v="3"/>
    <s v="plays"/>
    <x v="8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n v="7.8792307692307695"/>
    <n v="58.867816091954026"/>
    <s v="film &amp; video/animation"/>
    <x v="4"/>
    <s v="animation"/>
    <x v="8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n v="0.80306347746090156"/>
    <n v="105.04572803850782"/>
    <s v="theater/plays"/>
    <x v="3"/>
    <s v="plays"/>
    <x v="0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n v="1.0629411764705883"/>
    <n v="33.054878048780488"/>
    <s v="film &amp; video/drama"/>
    <x v="4"/>
    <s v="drama"/>
    <x v="7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n v="0.50735632183908042"/>
    <n v="78.821428571428569"/>
    <s v="theater/plays"/>
    <x v="3"/>
    <s v="plays"/>
    <x v="6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n v="2.153137254901961"/>
    <n v="68.204968944099377"/>
    <s v="film &amp; video/animation"/>
    <x v="4"/>
    <s v="animation"/>
    <x v="8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n v="1.4122972972972974"/>
    <n v="75.731884057971016"/>
    <s v="music/rock"/>
    <x v="1"/>
    <s v="rock"/>
    <x v="2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n v="1.1533745781777278"/>
    <n v="30.996070133010882"/>
    <s v="technology/web"/>
    <x v="2"/>
    <s v="web"/>
    <x v="7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n v="1.9311940298507462"/>
    <n v="101.88188976377953"/>
    <s v="film &amp; video/animation"/>
    <x v="4"/>
    <s v="animation"/>
    <x v="3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n v="7.2973333333333334"/>
    <n v="52.879227053140099"/>
    <s v="music/jazz"/>
    <x v="1"/>
    <s v="jazz"/>
    <x v="9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n v="0.99663398692810456"/>
    <n v="71.005820721769496"/>
    <s v="music/rock"/>
    <x v="1"/>
    <s v="rock"/>
    <x v="8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n v="0.88166666666666671"/>
    <n v="102.38709677419355"/>
    <s v="film &amp; video/animation"/>
    <x v="4"/>
    <s v="animation"/>
    <x v="4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n v="0.37233333333333335"/>
    <n v="74.466666666666669"/>
    <s v="theater/plays"/>
    <x v="3"/>
    <s v="plays"/>
    <x v="1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n v="0.30540075309306081"/>
    <n v="51.009883198562441"/>
    <s v="theater/plays"/>
    <x v="3"/>
    <s v="plays"/>
    <x v="6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n v="0.25714285714285712"/>
    <n v="90"/>
    <s v="food/food trucks"/>
    <x v="0"/>
    <s v="food trucks"/>
    <x v="7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n v="0.34"/>
    <n v="97.142857142857139"/>
    <s v="theater/plays"/>
    <x v="3"/>
    <s v="plays"/>
    <x v="2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n v="11.859090909090909"/>
    <n v="72.071823204419886"/>
    <s v="publishing/nonfiction"/>
    <x v="5"/>
    <s v="nonfiction"/>
    <x v="2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n v="1.2539393939393939"/>
    <n v="75.236363636363635"/>
    <s v="music/rock"/>
    <x v="1"/>
    <s v="rock"/>
    <x v="5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n v="0.14394366197183098"/>
    <n v="32.967741935483872"/>
    <s v="film &amp; video/drama"/>
    <x v="4"/>
    <s v="drama"/>
    <x v="7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n v="0.54807692307692313"/>
    <n v="54.807692307692307"/>
    <s v="games/mobile games"/>
    <x v="6"/>
    <s v="mobile games"/>
    <x v="1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n v="1.0963157894736841"/>
    <n v="45.037837837837834"/>
    <s v="technology/web"/>
    <x v="2"/>
    <s v="web"/>
    <x v="9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n v="1.8847058823529412"/>
    <n v="52.958677685950413"/>
    <s v="theater/plays"/>
    <x v="3"/>
    <s v="plays"/>
    <x v="4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n v="0.87008284023668636"/>
    <n v="60.017959183673469"/>
    <s v="theater/plays"/>
    <x v="3"/>
    <s v="plays"/>
    <x v="7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n v="0.01"/>
    <n v="1"/>
    <s v="music/rock"/>
    <x v="1"/>
    <s v="rock"/>
    <x v="0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n v="2.0291304347826089"/>
    <n v="44.028301886792455"/>
    <s v="photography/photography books"/>
    <x v="7"/>
    <s v="photography books"/>
    <x v="3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n v="1.9703225806451612"/>
    <n v="86.028169014084511"/>
    <s v="photography/photography books"/>
    <x v="7"/>
    <s v="photography books"/>
    <x v="3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n v="1.07"/>
    <n v="28.012875536480685"/>
    <s v="theater/plays"/>
    <x v="3"/>
    <s v="plays"/>
    <x v="3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n v="2.6873076923076922"/>
    <n v="32.050458715596328"/>
    <s v="music/rock"/>
    <x v="1"/>
    <s v="rock"/>
    <x v="9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n v="0.50845360824742269"/>
    <n v="73.611940298507463"/>
    <s v="film &amp; video/documentary"/>
    <x v="4"/>
    <s v="documentary"/>
    <x v="1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n v="11.802857142857142"/>
    <n v="108.71052631578948"/>
    <s v="film &amp; video/drama"/>
    <x v="4"/>
    <s v="drama"/>
    <x v="4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n v="2.64"/>
    <n v="42.97674418604651"/>
    <s v="theater/plays"/>
    <x v="3"/>
    <s v="plays"/>
    <x v="3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n v="0.30442307692307691"/>
    <n v="83.315789473684205"/>
    <s v="food/food trucks"/>
    <x v="0"/>
    <s v="food trucks"/>
    <x v="7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n v="0.62880681818181816"/>
    <n v="42"/>
    <s v="film &amp; video/documentary"/>
    <x v="4"/>
    <s v="documentary"/>
    <x v="4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n v="1.9312499999999999"/>
    <n v="55.927601809954751"/>
    <s v="theater/plays"/>
    <x v="3"/>
    <s v="plays"/>
    <x v="5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n v="0.77102702702702708"/>
    <n v="105.03681885125184"/>
    <s v="games/video games"/>
    <x v="6"/>
    <s v="video games"/>
    <x v="7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n v="2.2552763819095478"/>
    <n v="48"/>
    <s v="publishing/nonfiction"/>
    <x v="5"/>
    <s v="nonfiction"/>
    <x v="9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n v="2.3940625"/>
    <n v="112.66176470588235"/>
    <s v="games/video games"/>
    <x v="6"/>
    <s v="video games"/>
    <x v="4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n v="0.921875"/>
    <n v="81.944444444444443"/>
    <s v="music/rock"/>
    <x v="1"/>
    <s v="rock"/>
    <x v="7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n v="1.3023333333333333"/>
    <n v="64.049180327868854"/>
    <s v="music/rock"/>
    <x v="1"/>
    <s v="rock"/>
    <x v="5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n v="6.1521739130434785"/>
    <n v="106.39097744360902"/>
    <s v="theater/plays"/>
    <x v="3"/>
    <s v="plays"/>
    <x v="1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n v="3.687953216374269"/>
    <n v="76.011249497790274"/>
    <s v="publishing/nonfiction"/>
    <x v="5"/>
    <s v="nonfiction"/>
    <x v="3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n v="10.948571428571428"/>
    <n v="111.07246376811594"/>
    <s v="theater/plays"/>
    <x v="3"/>
    <s v="plays"/>
    <x v="3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n v="0.50662921348314605"/>
    <n v="95.936170212765958"/>
    <s v="games/video games"/>
    <x v="6"/>
    <s v="video games"/>
    <x v="4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n v="8.0060000000000002"/>
    <n v="43.043010752688176"/>
    <s v="music/rock"/>
    <x v="1"/>
    <s v="rock"/>
    <x v="9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n v="2.9128571428571428"/>
    <n v="67.966666666666669"/>
    <s v="film &amp; video/documentary"/>
    <x v="4"/>
    <s v="documentary"/>
    <x v="5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n v="3.4996666666666667"/>
    <n v="89.991428571428571"/>
    <s v="music/rock"/>
    <x v="1"/>
    <s v="rock"/>
    <x v="1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n v="3.5707317073170732"/>
    <n v="58.095238095238095"/>
    <s v="music/rock"/>
    <x v="1"/>
    <s v="rock"/>
    <x v="1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n v="1.2648941176470587"/>
    <n v="83.996875000000003"/>
    <s v="publishing/nonfiction"/>
    <x v="5"/>
    <s v="nonfiction"/>
    <x v="6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n v="3.875"/>
    <n v="88.853503184713375"/>
    <s v="film &amp; video/shorts"/>
    <x v="4"/>
    <s v="shorts"/>
    <x v="5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n v="4.5703571428571426"/>
    <n v="65.963917525773198"/>
    <s v="theater/plays"/>
    <x v="3"/>
    <s v="plays"/>
    <x v="6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n v="2.6669565217391304"/>
    <n v="74.804878048780495"/>
    <s v="film &amp; video/drama"/>
    <x v="4"/>
    <s v="drama"/>
    <x v="8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n v="0.69"/>
    <n v="69.98571428571428"/>
    <s v="theater/plays"/>
    <x v="3"/>
    <s v="plays"/>
    <x v="9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n v="0.51343749999999999"/>
    <n v="32.006493506493506"/>
    <s v="theater/plays"/>
    <x v="3"/>
    <s v="plays"/>
    <x v="0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n v="1.1710526315789473E-2"/>
    <n v="64.727272727272734"/>
    <s v="theater/plays"/>
    <x v="3"/>
    <s v="plays"/>
    <x v="9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n v="1.089773429454171"/>
    <n v="24.998110087408456"/>
    <s v="photography/photography books"/>
    <x v="7"/>
    <s v="photography books"/>
    <x v="4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n v="3.1517592592592591"/>
    <n v="104.97764070932922"/>
    <s v="publishing/translations"/>
    <x v="5"/>
    <s v="translations"/>
    <x v="0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n v="1.5769117647058823"/>
    <n v="64.987878787878785"/>
    <s v="publishing/translations"/>
    <x v="5"/>
    <s v="translations"/>
    <x v="8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n v="1.5380821917808218"/>
    <n v="94.352941176470594"/>
    <s v="theater/plays"/>
    <x v="3"/>
    <s v="plays"/>
    <x v="2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n v="0.89738979118329465"/>
    <n v="44.001706484641637"/>
    <s v="technology/web"/>
    <x v="2"/>
    <s v="web"/>
    <x v="0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n v="0.75135802469135804"/>
    <n v="64.744680851063833"/>
    <s v="music/indie rock"/>
    <x v="1"/>
    <s v="indie rock"/>
    <x v="6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n v="8.5288135593220336"/>
    <n v="84.00667779632721"/>
    <s v="music/jazz"/>
    <x v="1"/>
    <s v="jazz"/>
    <x v="8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n v="1.3890625000000001"/>
    <n v="34.061302681992338"/>
    <s v="theater/plays"/>
    <x v="3"/>
    <s v="plays"/>
    <x v="9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n v="1.9018181818181819"/>
    <n v="93.273885350318466"/>
    <s v="film &amp; video/documentary"/>
    <x v="4"/>
    <s v="documentary"/>
    <x v="1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n v="1.0024333619948409"/>
    <n v="32.998301726577978"/>
    <s v="theater/plays"/>
    <x v="3"/>
    <s v="plays"/>
    <x v="1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n v="1.4275824175824177"/>
    <n v="83.812903225806451"/>
    <s v="technology/web"/>
    <x v="2"/>
    <s v="web"/>
    <x v="7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n v="5.6313333333333331"/>
    <n v="63.992424242424242"/>
    <s v="technology/wearables"/>
    <x v="2"/>
    <s v="wearables"/>
    <x v="9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n v="0.30715909090909088"/>
    <n v="81.909090909090907"/>
    <s v="photography/photography books"/>
    <x v="7"/>
    <s v="photography books"/>
    <x v="9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n v="0.99397727272727276"/>
    <n v="93.053191489361708"/>
    <s v="film &amp; video/documentary"/>
    <x v="4"/>
    <s v="documentary"/>
    <x v="4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n v="1.9754935622317598"/>
    <n v="101.98449039881831"/>
    <s v="technology/web"/>
    <x v="2"/>
    <s v="web"/>
    <x v="9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n v="5.085"/>
    <n v="105.9375"/>
    <s v="technology/web"/>
    <x v="2"/>
    <s v="web"/>
    <x v="9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n v="2.3774468085106384"/>
    <n v="101.58181818181818"/>
    <s v="food/food trucks"/>
    <x v="0"/>
    <s v="food trucks"/>
    <x v="9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n v="3.3846875000000001"/>
    <n v="62.970930232558139"/>
    <s v="film &amp; video/drama"/>
    <x v="4"/>
    <s v="drama"/>
    <x v="6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n v="1.3308955223880596"/>
    <n v="29.045602605863191"/>
    <s v="music/indie rock"/>
    <x v="1"/>
    <s v="indie rock"/>
    <x v="4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n v="0.01"/>
    <n v="1"/>
    <s v="music/rock"/>
    <x v="1"/>
    <s v="rock"/>
    <x v="8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n v="2.0779999999999998"/>
    <n v="77.924999999999997"/>
    <s v="music/electric music"/>
    <x v="1"/>
    <s v="electric music"/>
    <x v="4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n v="0.51122448979591839"/>
    <n v="80.806451612903231"/>
    <s v="games/video games"/>
    <x v="6"/>
    <s v="video games"/>
    <x v="8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n v="6.5205847953216374"/>
    <n v="76.006816632583508"/>
    <s v="music/indie rock"/>
    <x v="1"/>
    <s v="indie rock"/>
    <x v="8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n v="1.1363099415204678"/>
    <n v="72.993613824192337"/>
    <s v="publishing/fiction"/>
    <x v="5"/>
    <s v="fiction"/>
    <x v="3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n v="1.0237606837606839"/>
    <n v="53"/>
    <s v="theater/plays"/>
    <x v="3"/>
    <s v="plays"/>
    <x v="8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n v="3.5658333333333334"/>
    <n v="54.164556962025316"/>
    <s v="food/food trucks"/>
    <x v="0"/>
    <s v="food trucks"/>
    <x v="4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n v="1.3986792452830188"/>
    <n v="32.946666666666665"/>
    <s v="film &amp; video/shorts"/>
    <x v="4"/>
    <s v="shorts"/>
    <x v="4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n v="0.69450000000000001"/>
    <n v="79.371428571428567"/>
    <s v="food/food trucks"/>
    <x v="0"/>
    <s v="food trucks"/>
    <x v="9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n v="0.35534246575342465"/>
    <n v="41.174603174603178"/>
    <s v="theater/plays"/>
    <x v="3"/>
    <s v="plays"/>
    <x v="2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n v="2.5165000000000002"/>
    <n v="77.430769230769229"/>
    <s v="technology/wearables"/>
    <x v="2"/>
    <s v="wearables"/>
    <x v="3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n v="1.0587500000000001"/>
    <n v="57.159509202453989"/>
    <s v="theater/plays"/>
    <x v="3"/>
    <s v="plays"/>
    <x v="6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n v="1.8742857142857143"/>
    <n v="77.17647058823529"/>
    <s v="theater/plays"/>
    <x v="3"/>
    <s v="plays"/>
    <x v="8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n v="3.8678571428571429"/>
    <n v="24.953917050691246"/>
    <s v="film &amp; video/television"/>
    <x v="4"/>
    <s v="television"/>
    <x v="0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n v="3.4707142857142856"/>
    <n v="97.18"/>
    <s v="film &amp; video/shorts"/>
    <x v="4"/>
    <s v="shorts"/>
    <x v="7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n v="1.8582098765432098"/>
    <n v="46.000916870415651"/>
    <s v="theater/plays"/>
    <x v="3"/>
    <s v="plays"/>
    <x v="1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n v="0.43241247264770238"/>
    <n v="88.023385300668153"/>
    <s v="photography/photography books"/>
    <x v="7"/>
    <s v="photography books"/>
    <x v="8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n v="1.6243749999999999"/>
    <n v="25.99"/>
    <s v="food/food trucks"/>
    <x v="0"/>
    <s v="food trucks"/>
    <x v="9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n v="1.8484285714285715"/>
    <n v="102.69047619047619"/>
    <s v="theater/plays"/>
    <x v="3"/>
    <s v="plays"/>
    <x v="2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n v="0.23703520691785052"/>
    <n v="72.958174904942965"/>
    <s v="film &amp; video/drama"/>
    <x v="4"/>
    <s v="drama"/>
    <x v="6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n v="0.89870129870129867"/>
    <n v="57.190082644628099"/>
    <s v="theater/plays"/>
    <x v="3"/>
    <s v="plays"/>
    <x v="0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n v="2.7260419580419581"/>
    <n v="84.013793103448279"/>
    <s v="theater/plays"/>
    <x v="3"/>
    <s v="plays"/>
    <x v="5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n v="1.7004255319148935"/>
    <n v="98.666666666666671"/>
    <s v="film &amp; video/science fiction"/>
    <x v="4"/>
    <s v="science fiction"/>
    <x v="9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n v="1.8828503562945369"/>
    <n v="42.007419183889773"/>
    <s v="photography/photography books"/>
    <x v="7"/>
    <s v="photography books"/>
    <x v="1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n v="3.4693532338308457"/>
    <n v="32.002753556677376"/>
    <s v="photography/photography books"/>
    <x v="7"/>
    <s v="photography books"/>
    <x v="6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n v="0.6917721518987342"/>
    <n v="81.567164179104481"/>
    <s v="music/rock"/>
    <x v="1"/>
    <s v="rock"/>
    <x v="8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n v="0.25433734939759034"/>
    <n v="37.035087719298247"/>
    <s v="photography/photography books"/>
    <x v="7"/>
    <s v="photography books"/>
    <x v="3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n v="0.77400977995110021"/>
    <n v="103.033360455655"/>
    <s v="food/food trucks"/>
    <x v="0"/>
    <s v="food trucks"/>
    <x v="7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n v="0.37481481481481482"/>
    <n v="84.333333333333329"/>
    <s v="music/metal"/>
    <x v="1"/>
    <s v="metal"/>
    <x v="10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n v="5.4379999999999997"/>
    <n v="102.60377358490567"/>
    <s v="publishing/nonfiction"/>
    <x v="5"/>
    <s v="nonfiction"/>
    <x v="5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n v="2.2852189349112426"/>
    <n v="79.992129246064621"/>
    <s v="music/electric music"/>
    <x v="1"/>
    <s v="electric music"/>
    <x v="3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n v="0.38948339483394834"/>
    <n v="70.055309734513273"/>
    <s v="theater/plays"/>
    <x v="3"/>
    <s v="plays"/>
    <x v="0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n v="3.7"/>
    <n v="37"/>
    <s v="theater/plays"/>
    <x v="3"/>
    <s v="plays"/>
    <x v="0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n v="2.3791176470588233"/>
    <n v="41.911917098445599"/>
    <s v="film &amp; video/shorts"/>
    <x v="4"/>
    <s v="shorts"/>
    <x v="6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n v="0.64036299765807958"/>
    <n v="57.992576882290564"/>
    <s v="theater/plays"/>
    <x v="3"/>
    <s v="plays"/>
    <x v="1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n v="1.1827777777777777"/>
    <n v="40.942307692307693"/>
    <s v="theater/plays"/>
    <x v="3"/>
    <s v="plays"/>
    <x v="6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n v="0.84824037184594958"/>
    <n v="69.9972602739726"/>
    <s v="music/indie rock"/>
    <x v="1"/>
    <s v="indie rock"/>
    <x v="6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n v="0.29346153846153844"/>
    <n v="73.838709677419359"/>
    <s v="theater/plays"/>
    <x v="3"/>
    <s v="plays"/>
    <x v="0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n v="2.0989655172413793"/>
    <n v="41.979310344827589"/>
    <s v="theater/plays"/>
    <x v="3"/>
    <s v="plays"/>
    <x v="5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n v="1.697857142857143"/>
    <n v="77.93442622950819"/>
    <s v="music/electric music"/>
    <x v="1"/>
    <s v="electric music"/>
    <x v="1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n v="1.1595907738095239"/>
    <n v="106.01972789115646"/>
    <s v="music/indie rock"/>
    <x v="1"/>
    <s v="indie rock"/>
    <x v="3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n v="2.5859999999999999"/>
    <n v="47.018181818181816"/>
    <s v="film &amp; video/documentary"/>
    <x v="4"/>
    <s v="documentary"/>
    <x v="8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n v="2.3058333333333332"/>
    <n v="76.016483516483518"/>
    <s v="publishing/translations"/>
    <x v="5"/>
    <s v="translations"/>
    <x v="6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n v="1.2821428571428573"/>
    <n v="54.120603015075375"/>
    <s v="film &amp; video/documentary"/>
    <x v="4"/>
    <s v="documentary"/>
    <x v="0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n v="1.8870588235294117"/>
    <n v="57.285714285714285"/>
    <s v="film &amp; video/television"/>
    <x v="4"/>
    <s v="television"/>
    <x v="2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n v="6.9511889862327911E-2"/>
    <n v="103.81308411214954"/>
    <s v="theater/plays"/>
    <x v="3"/>
    <s v="plays"/>
    <x v="9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n v="7.7443434343434348"/>
    <n v="105.02602739726028"/>
    <s v="food/food trucks"/>
    <x v="0"/>
    <s v="food trucks"/>
    <x v="8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n v="0.27693181818181817"/>
    <n v="90.259259259259252"/>
    <s v="theater/plays"/>
    <x v="3"/>
    <s v="plays"/>
    <x v="3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n v="0.52479620323841425"/>
    <n v="76.978705978705975"/>
    <s v="film &amp; video/documentary"/>
    <x v="4"/>
    <s v="documentary"/>
    <x v="3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n v="4.0709677419354842"/>
    <n v="102.60162601626017"/>
    <s v="music/jazz"/>
    <x v="1"/>
    <s v="jazz"/>
    <x v="2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n v="0.02"/>
    <n v="2"/>
    <s v="technology/web"/>
    <x v="2"/>
    <s v="web"/>
    <x v="1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n v="1.5617857142857143"/>
    <n v="55.0062893081761"/>
    <s v="music/rock"/>
    <x v="1"/>
    <s v="rock"/>
    <x v="9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n v="2.5242857142857145"/>
    <n v="32.127272727272725"/>
    <s v="technology/web"/>
    <x v="2"/>
    <s v="web"/>
    <x v="7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n v="1.729268292682927E-2"/>
    <n v="50.642857142857146"/>
    <s v="publishing/nonfiction"/>
    <x v="5"/>
    <s v="nonfiction"/>
    <x v="4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n v="0.12230769230769231"/>
    <n v="49.6875"/>
    <s v="publishing/radio &amp; podcasts"/>
    <x v="5"/>
    <s v="radio &amp; podcasts"/>
    <x v="4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n v="1.6398734177215191"/>
    <n v="54.894067796610166"/>
    <s v="theater/plays"/>
    <x v="3"/>
    <s v="plays"/>
    <x v="2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n v="1.6298181818181818"/>
    <n v="46.931937172774866"/>
    <s v="film &amp; video/documentary"/>
    <x v="4"/>
    <s v="documentary"/>
    <x v="5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n v="0.20252747252747252"/>
    <n v="44.951219512195124"/>
    <s v="theater/plays"/>
    <x v="3"/>
    <s v="plays"/>
    <x v="8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n v="3.1924083769633507"/>
    <n v="30.99898322318251"/>
    <s v="games/video games"/>
    <x v="6"/>
    <s v="video games"/>
    <x v="4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n v="4.7894444444444444"/>
    <n v="107.7625"/>
    <s v="theater/plays"/>
    <x v="3"/>
    <s v="plays"/>
    <x v="9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n v="0.19556634304207121"/>
    <n v="102.07770270270271"/>
    <s v="theater/plays"/>
    <x v="3"/>
    <s v="plays"/>
    <x v="0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n v="1.9894827586206896"/>
    <n v="24.976190476190474"/>
    <s v="technology/web"/>
    <x v="2"/>
    <s v="web"/>
    <x v="3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n v="7.95"/>
    <n v="79.944134078212286"/>
    <s v="film &amp; video/drama"/>
    <x v="4"/>
    <s v="drama"/>
    <x v="4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n v="0.50621082621082625"/>
    <n v="67.946462715105156"/>
    <s v="film &amp; video/drama"/>
    <x v="4"/>
    <s v="drama"/>
    <x v="3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n v="0.57437499999999997"/>
    <n v="26.070921985815602"/>
    <s v="theater/plays"/>
    <x v="3"/>
    <s v="plays"/>
    <x v="2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n v="1.5562827640984909"/>
    <n v="105.0032154340836"/>
    <s v="film &amp; video/television"/>
    <x v="4"/>
    <s v="television"/>
    <x v="5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n v="0.36297297297297298"/>
    <n v="25.826923076923077"/>
    <s v="photography/photography books"/>
    <x v="7"/>
    <s v="photography books"/>
    <x v="1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n v="0.58250000000000002"/>
    <n v="77.666666666666671"/>
    <s v="film &amp; video/shorts"/>
    <x v="4"/>
    <s v="shorts"/>
    <x v="8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n v="2.3739473684210526"/>
    <n v="57.82692307692308"/>
    <s v="publishing/radio &amp; podcasts"/>
    <x v="5"/>
    <s v="radio &amp; podcasts"/>
    <x v="4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n v="0.58750000000000002"/>
    <n v="92.955555555555549"/>
    <s v="theater/plays"/>
    <x v="3"/>
    <s v="plays"/>
    <x v="5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n v="1.8256603773584905"/>
    <n v="37.945098039215686"/>
    <s v="film &amp; video/animation"/>
    <x v="4"/>
    <s v="animation"/>
    <x v="3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n v="7.5436408977556111E-3"/>
    <n v="31.842105263157894"/>
    <s v="technology/web"/>
    <x v="2"/>
    <s v="web"/>
    <x v="4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n v="1.7595330739299611"/>
    <n v="40"/>
    <s v="music/world music"/>
    <x v="1"/>
    <s v="world music"/>
    <x v="9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n v="2.3788235294117648"/>
    <n v="101.1"/>
    <s v="theater/plays"/>
    <x v="3"/>
    <s v="plays"/>
    <x v="6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n v="4.8805076142131982"/>
    <n v="84.006989951944078"/>
    <s v="theater/plays"/>
    <x v="3"/>
    <s v="plays"/>
    <x v="3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n v="2.2406666666666668"/>
    <n v="103.41538461538461"/>
    <s v="theater/plays"/>
    <x v="3"/>
    <s v="plays"/>
    <x v="5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n v="0.18126436781609195"/>
    <n v="105.13333333333334"/>
    <s v="food/food trucks"/>
    <x v="0"/>
    <s v="food trucks"/>
    <x v="7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n v="0.45847222222222223"/>
    <n v="89.21621621621621"/>
    <s v="theater/plays"/>
    <x v="3"/>
    <s v="plays"/>
    <x v="4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n v="1.1731541218637993"/>
    <n v="51.995234312946785"/>
    <s v="technology/web"/>
    <x v="2"/>
    <s v="web"/>
    <x v="2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n v="2.173090909090909"/>
    <n v="64.956521739130437"/>
    <s v="theater/plays"/>
    <x v="3"/>
    <s v="plays"/>
    <x v="5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n v="1.1228571428571428"/>
    <n v="46.235294117647058"/>
    <s v="theater/plays"/>
    <x v="3"/>
    <s v="plays"/>
    <x v="0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n v="0.72518987341772156"/>
    <n v="51.151785714285715"/>
    <s v="theater/plays"/>
    <x v="3"/>
    <s v="plays"/>
    <x v="1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n v="2.1230434782608696"/>
    <n v="33.909722222222221"/>
    <s v="music/rock"/>
    <x v="1"/>
    <s v="rock"/>
    <x v="1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n v="2.3974657534246577"/>
    <n v="92.016298633017882"/>
    <s v="theater/plays"/>
    <x v="3"/>
    <s v="plays"/>
    <x v="2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n v="1.8193548387096774"/>
    <n v="107.42857142857143"/>
    <s v="theater/plays"/>
    <x v="3"/>
    <s v="plays"/>
    <x v="7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n v="1.6413114754098361"/>
    <n v="75.848484848484844"/>
    <s v="theater/plays"/>
    <x v="3"/>
    <s v="plays"/>
    <x v="0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n v="1.6375968992248063E-2"/>
    <n v="80.476190476190482"/>
    <s v="theater/plays"/>
    <x v="3"/>
    <s v="plays"/>
    <x v="3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n v="0.49643859649122807"/>
    <n v="86.978483606557376"/>
    <s v="film &amp; video/documentary"/>
    <x v="4"/>
    <s v="documentary"/>
    <x v="0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n v="1.0970652173913042"/>
    <n v="105.13541666666667"/>
    <s v="publishing/fiction"/>
    <x v="5"/>
    <s v="fiction"/>
    <x v="9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n v="0.49217948717948717"/>
    <n v="57.298507462686565"/>
    <s v="games/video games"/>
    <x v="6"/>
    <s v="video games"/>
    <x v="8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n v="0.62232323232323228"/>
    <n v="93.348484848484844"/>
    <s v="technology/web"/>
    <x v="2"/>
    <s v="web"/>
    <x v="4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n v="0.1305813953488372"/>
    <n v="71.987179487179489"/>
    <s v="theater/plays"/>
    <x v="3"/>
    <s v="plays"/>
    <x v="8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n v="0.64635416666666667"/>
    <n v="92.611940298507463"/>
    <s v="theater/plays"/>
    <x v="3"/>
    <s v="plays"/>
    <x v="8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n v="1.5958666666666668"/>
    <n v="104.99122807017544"/>
    <s v="food/food trucks"/>
    <x v="0"/>
    <s v="food trucks"/>
    <x v="1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n v="0.81420000000000003"/>
    <n v="30.958174904942965"/>
    <s v="photography/photography books"/>
    <x v="7"/>
    <s v="photography books"/>
    <x v="5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n v="0.32444767441860467"/>
    <n v="33.001182732111175"/>
    <s v="photography/photography books"/>
    <x v="7"/>
    <s v="photography books"/>
    <x v="4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n v="9.9141184124918666E-2"/>
    <n v="84.187845303867405"/>
    <s v="theater/plays"/>
    <x v="3"/>
    <s v="plays"/>
    <x v="8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n v="0.26694444444444443"/>
    <n v="73.92307692307692"/>
    <s v="theater/plays"/>
    <x v="3"/>
    <s v="plays"/>
    <x v="1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n v="0.62957446808510642"/>
    <n v="36.987499999999997"/>
    <s v="film &amp; video/documentary"/>
    <x v="4"/>
    <s v="documentary"/>
    <x v="1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n v="1.6135593220338984"/>
    <n v="46.896551724137929"/>
    <s v="technology/web"/>
    <x v="2"/>
    <s v="web"/>
    <x v="0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n v="0.05"/>
    <n v="5"/>
    <s v="theater/plays"/>
    <x v="3"/>
    <s v="plays"/>
    <x v="3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n v="10.969379310344827"/>
    <n v="102.02437459910199"/>
    <s v="music/rock"/>
    <x v="1"/>
    <s v="rock"/>
    <x v="7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n v="0.70094158075601376"/>
    <n v="45.007502206531335"/>
    <s v="film &amp; video/documentary"/>
    <x v="4"/>
    <s v="documentary"/>
    <x v="7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n v="0.6"/>
    <n v="94.285714285714292"/>
    <s v="film &amp; video/science fiction"/>
    <x v="4"/>
    <s v="science fiction"/>
    <x v="0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n v="3.6709859154929578"/>
    <n v="101.02325581395348"/>
    <s v="technology/web"/>
    <x v="2"/>
    <s v="web"/>
    <x v="4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n v="11.09"/>
    <n v="97.037499999999994"/>
    <s v="theater/plays"/>
    <x v="3"/>
    <s v="plays"/>
    <x v="4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n v="0.19028784648187633"/>
    <n v="43.00963855421687"/>
    <s v="film &amp; video/science fiction"/>
    <x v="4"/>
    <s v="science fiction"/>
    <x v="0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n v="1.2687755102040816"/>
    <n v="94.916030534351151"/>
    <s v="theater/plays"/>
    <x v="3"/>
    <s v="plays"/>
    <x v="4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n v="7.3463636363636367"/>
    <n v="72.151785714285708"/>
    <s v="film &amp; video/animation"/>
    <x v="4"/>
    <s v="animation"/>
    <x v="6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n v="4.5731034482758622E-2"/>
    <n v="51.007692307692309"/>
    <s v="publishing/translations"/>
    <x v="5"/>
    <s v="translations"/>
    <x v="6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n v="0.85054545454545449"/>
    <n v="85.054545454545448"/>
    <s v="technology/web"/>
    <x v="2"/>
    <s v="web"/>
    <x v="7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n v="1.1929824561403508"/>
    <n v="43.87096774193548"/>
    <s v="publishing/translations"/>
    <x v="5"/>
    <s v="translations"/>
    <x v="8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n v="2.9602777777777778"/>
    <n v="40.063909774436091"/>
    <s v="food/food trucks"/>
    <x v="0"/>
    <s v="food trucks"/>
    <x v="2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n v="0.84694915254237291"/>
    <n v="43.833333333333336"/>
    <s v="photography/photography books"/>
    <x v="7"/>
    <s v="photography books"/>
    <x v="8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n v="3.5578378378378379"/>
    <n v="84.92903225806451"/>
    <s v="theater/plays"/>
    <x v="3"/>
    <s v="plays"/>
    <x v="0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n v="3.8640909090909092"/>
    <n v="41.067632850241544"/>
    <s v="music/rock"/>
    <x v="1"/>
    <s v="rock"/>
    <x v="6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n v="7.9223529411764702"/>
    <n v="54.971428571428568"/>
    <s v="theater/plays"/>
    <x v="3"/>
    <s v="plays"/>
    <x v="5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n v="1.3703393665158372"/>
    <n v="77.010807374443743"/>
    <s v="music/world music"/>
    <x v="1"/>
    <s v="world music"/>
    <x v="4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n v="3.3820833333333336"/>
    <n v="71.201754385964918"/>
    <s v="food/food trucks"/>
    <x v="0"/>
    <s v="food trucks"/>
    <x v="8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n v="1.0822784810126582"/>
    <n v="91.935483870967744"/>
    <s v="theater/plays"/>
    <x v="3"/>
    <s v="plays"/>
    <x v="3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n v="0.60757639620653314"/>
    <n v="97.069023569023571"/>
    <s v="theater/plays"/>
    <x v="3"/>
    <s v="plays"/>
    <x v="8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n v="0.27725490196078434"/>
    <n v="58.916666666666664"/>
    <s v="film &amp; video/television"/>
    <x v="4"/>
    <s v="television"/>
    <x v="2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n v="2.283934426229508"/>
    <n v="58.015466983938133"/>
    <s v="technology/web"/>
    <x v="2"/>
    <s v="web"/>
    <x v="1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n v="0.21615194054500414"/>
    <n v="103.87301587301587"/>
    <s v="theater/plays"/>
    <x v="3"/>
    <s v="plays"/>
    <x v="6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n v="3.73875"/>
    <n v="93.46875"/>
    <s v="music/indie rock"/>
    <x v="1"/>
    <s v="indie rock"/>
    <x v="2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n v="1.5492592592592593"/>
    <n v="61.970370370370368"/>
    <s v="theater/plays"/>
    <x v="3"/>
    <s v="plays"/>
    <x v="0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n v="3.2214999999999998"/>
    <n v="92.042857142857144"/>
    <s v="theater/plays"/>
    <x v="3"/>
    <s v="plays"/>
    <x v="8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n v="0.73957142857142855"/>
    <n v="77.268656716417908"/>
    <s v="food/food trucks"/>
    <x v="0"/>
    <s v="food trucks"/>
    <x v="9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n v="8.641"/>
    <n v="93.923913043478265"/>
    <s v="games/video games"/>
    <x v="6"/>
    <s v="video games"/>
    <x v="7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n v="1.432624584717608"/>
    <n v="84.969458128078813"/>
    <s v="theater/plays"/>
    <x v="3"/>
    <s v="plays"/>
    <x v="0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n v="0.40281762295081969"/>
    <n v="105.97035040431267"/>
    <s v="publishing/nonfiction"/>
    <x v="5"/>
    <s v="nonfiction"/>
    <x v="0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n v="1.7822388059701493"/>
    <n v="36.969040247678016"/>
    <s v="technology/web"/>
    <x v="2"/>
    <s v="web"/>
    <x v="5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n v="0.84930555555555554"/>
    <n v="81.533333333333331"/>
    <s v="film &amp; video/documentary"/>
    <x v="4"/>
    <s v="documentary"/>
    <x v="8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n v="1.4593648334624323"/>
    <n v="80.999140154772135"/>
    <s v="film &amp; video/documentary"/>
    <x v="4"/>
    <s v="documentary"/>
    <x v="3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n v="1.5246153846153847"/>
    <n v="26.010498687664043"/>
    <s v="theater/plays"/>
    <x v="3"/>
    <s v="plays"/>
    <x v="3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n v="0.67129542790152408"/>
    <n v="25.998410896708286"/>
    <s v="music/rock"/>
    <x v="1"/>
    <s v="rock"/>
    <x v="2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n v="0.40307692307692305"/>
    <n v="34.173913043478258"/>
    <s v="music/rock"/>
    <x v="1"/>
    <s v="rock"/>
    <x v="8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n v="2.1679032258064517"/>
    <n v="28.002083333333335"/>
    <s v="film &amp; video/documentary"/>
    <x v="4"/>
    <s v="documentary"/>
    <x v="5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n v="0.52117021276595743"/>
    <n v="76.546875"/>
    <s v="publishing/radio &amp; podcasts"/>
    <x v="5"/>
    <s v="radio &amp; podcasts"/>
    <x v="7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n v="4.9958333333333336"/>
    <n v="53.053097345132741"/>
    <s v="publishing/translations"/>
    <x v="5"/>
    <s v="translations"/>
    <x v="3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n v="0.87679487179487181"/>
    <n v="106.859375"/>
    <s v="film &amp; video/drama"/>
    <x v="4"/>
    <s v="drama"/>
    <x v="7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n v="1.131734693877551"/>
    <n v="46.020746887966808"/>
    <s v="music/rock"/>
    <x v="1"/>
    <s v="rock"/>
    <x v="1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n v="4.2654838709677421"/>
    <n v="100.17424242424242"/>
    <s v="film &amp; video/drama"/>
    <x v="4"/>
    <s v="drama"/>
    <x v="9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n v="0.77632653061224488"/>
    <n v="101.44"/>
    <s v="photography/photography books"/>
    <x v="7"/>
    <s v="photography books"/>
    <x v="0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n v="0.52496810772501767"/>
    <n v="87.972684085510693"/>
    <s v="publishing/translations"/>
    <x v="5"/>
    <s v="translations"/>
    <x v="1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n v="1.5746762589928058"/>
    <n v="74.995594713656388"/>
    <s v="food/food trucks"/>
    <x v="0"/>
    <s v="food trucks"/>
    <x v="9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n v="0.72939393939393937"/>
    <n v="42.982142857142854"/>
    <s v="theater/plays"/>
    <x v="3"/>
    <s v="plays"/>
    <x v="2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n v="0.60565789473684206"/>
    <n v="33.115107913669064"/>
    <s v="theater/plays"/>
    <x v="3"/>
    <s v="plays"/>
    <x v="1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n v="0.5679129129129129"/>
    <n v="101.13101604278074"/>
    <s v="music/indie rock"/>
    <x v="1"/>
    <s v="indie rock"/>
    <x v="6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n v="0.56542754275427543"/>
    <n v="55.98841354723708"/>
    <s v="food/food trucks"/>
    <x v="0"/>
    <s v="food trucks"/>
    <x v="7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E9E0E-C620-2F44-9F22-5069ACA52CE1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dataField="1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numFmtId="164"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3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8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CC980-6697-EC42-83C1-D79A717BD32E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dataField="1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numFmtId="164"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3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AD16D4-379E-2F46-B219-78F168BB7123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3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1"/>
  <sheetViews>
    <sheetView zoomScale="101" workbookViewId="0">
      <selection activeCell="F1" sqref="F1:G99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1.5" style="6" bestFit="1" customWidth="1"/>
    <col min="5" max="5" width="11.5" style="8" bestFit="1" customWidth="1"/>
    <col min="7" max="7" width="13" bestFit="1" customWidth="1"/>
    <col min="10" max="10" width="11.1640625" customWidth="1"/>
    <col min="11" max="11" width="11.1640625" bestFit="1" customWidth="1"/>
    <col min="14" max="14" width="28" bestFit="1" customWidth="1"/>
    <col min="15" max="15" width="13.5" bestFit="1" customWidth="1"/>
    <col min="16" max="16" width="15.6640625" bestFit="1" customWidth="1"/>
    <col min="17" max="17" width="13.5" bestFit="1" customWidth="1"/>
    <col min="18" max="18" width="15.6640625" bestFit="1" customWidth="1"/>
    <col min="19" max="19" width="15.6640625" customWidth="1"/>
    <col min="20" max="21" width="21.832031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5" t="s">
        <v>2</v>
      </c>
      <c r="E1" s="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4" t="s">
        <v>2030</v>
      </c>
      <c r="Q1" s="4" t="s">
        <v>2031</v>
      </c>
      <c r="R1" s="4" t="s">
        <v>2065</v>
      </c>
      <c r="S1" s="4" t="s">
        <v>2072</v>
      </c>
      <c r="T1" s="4" t="s">
        <v>2071</v>
      </c>
      <c r="U1" s="4" t="s">
        <v>2071</v>
      </c>
    </row>
    <row r="2" spans="1:21" ht="17" x14ac:dyDescent="0.2">
      <c r="A2">
        <v>0</v>
      </c>
      <c r="B2" t="s">
        <v>12</v>
      </c>
      <c r="C2" s="3" t="s">
        <v>13</v>
      </c>
      <c r="D2" s="6">
        <v>100</v>
      </c>
      <c r="E2" s="8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9">
        <f t="shared" ref="O2:O65" si="0">+IFERROR(E2/D2,0)</f>
        <v>0</v>
      </c>
      <c r="P2" s="6">
        <f t="shared" ref="P2:P65" si="1">+IFERROR(E2/G2,0)</f>
        <v>0</v>
      </c>
      <c r="Q2" s="6" t="str" cm="1">
        <f t="array" ref="Q2:R2">_xlfn.TEXTSPLIT(N2,"/")</f>
        <v>food</v>
      </c>
      <c r="R2" t="str">
        <v>food trucks</v>
      </c>
      <c r="S2">
        <f>+YEAR(T2)</f>
        <v>2015</v>
      </c>
      <c r="T2" s="13">
        <f>(((J2/60)/60)/24)+DATE(1970,1,1)</f>
        <v>42336.25</v>
      </c>
      <c r="U2" s="13">
        <f>(((K2/60)/60)/24)+DATE(1970,1,1)</f>
        <v>42353.25</v>
      </c>
    </row>
    <row r="3" spans="1:21" ht="17" hidden="1" x14ac:dyDescent="0.2">
      <c r="A3">
        <v>1</v>
      </c>
      <c r="B3" t="s">
        <v>18</v>
      </c>
      <c r="C3" s="3" t="s">
        <v>19</v>
      </c>
      <c r="D3" s="6">
        <v>1400</v>
      </c>
      <c r="E3" s="8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9">
        <f t="shared" si="0"/>
        <v>10.4</v>
      </c>
      <c r="P3" s="6">
        <f t="shared" si="1"/>
        <v>92.151898734177209</v>
      </c>
      <c r="Q3" s="6" t="str" cm="1">
        <f t="array" ref="Q3:R3">_xlfn.TEXTSPLIT(N3,"/")</f>
        <v>music</v>
      </c>
      <c r="R3" s="6" t="str">
        <v>rock</v>
      </c>
      <c r="S3">
        <f t="shared" ref="S3:S66" si="2">+YEAR(T3)</f>
        <v>2014</v>
      </c>
      <c r="T3" s="13">
        <f>(((J3/60)/60)/24)+DATE(1970,1,1)</f>
        <v>41870.208333333336</v>
      </c>
      <c r="U3" s="13">
        <f>(((K3/60)/60)/24)+DATE(1970,1,1)</f>
        <v>41872.208333333336</v>
      </c>
    </row>
    <row r="4" spans="1:21" ht="34" hidden="1" x14ac:dyDescent="0.2">
      <c r="A4">
        <v>2</v>
      </c>
      <c r="B4" t="s">
        <v>24</v>
      </c>
      <c r="C4" s="3" t="s">
        <v>25</v>
      </c>
      <c r="D4" s="6">
        <v>108400</v>
      </c>
      <c r="E4" s="8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9">
        <f t="shared" si="0"/>
        <v>1.3147878228782288</v>
      </c>
      <c r="P4" s="6">
        <f t="shared" si="1"/>
        <v>100.01614035087719</v>
      </c>
      <c r="Q4" s="6" t="str" cm="1">
        <f t="array" ref="Q4:R4">_xlfn.TEXTSPLIT(N4,"/")</f>
        <v>technology</v>
      </c>
      <c r="R4" s="6" t="str">
        <v>web</v>
      </c>
      <c r="S4">
        <f t="shared" si="2"/>
        <v>2013</v>
      </c>
      <c r="T4" s="13">
        <f>(((J4/60)/60)/24)+DATE(1970,1,1)</f>
        <v>41595.25</v>
      </c>
      <c r="U4" s="13">
        <f>(((K4/60)/60)/24)+DATE(1970,1,1)</f>
        <v>41597.25</v>
      </c>
    </row>
    <row r="5" spans="1:21" ht="34" x14ac:dyDescent="0.2">
      <c r="A5">
        <v>3</v>
      </c>
      <c r="B5" t="s">
        <v>29</v>
      </c>
      <c r="C5" s="3" t="s">
        <v>30</v>
      </c>
      <c r="D5" s="6">
        <v>4200</v>
      </c>
      <c r="E5" s="8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9">
        <f t="shared" si="0"/>
        <v>0.58976190476190471</v>
      </c>
      <c r="P5" s="6">
        <f t="shared" si="1"/>
        <v>103.20833333333333</v>
      </c>
      <c r="Q5" s="6" t="str" cm="1">
        <f t="array" ref="Q5:R5">_xlfn.TEXTSPLIT(N5,"/")</f>
        <v>music</v>
      </c>
      <c r="R5" s="6" t="str">
        <v>rock</v>
      </c>
      <c r="S5">
        <f t="shared" si="2"/>
        <v>2019</v>
      </c>
      <c r="T5" s="13">
        <f>(((J5/60)/60)/24)+DATE(1970,1,1)</f>
        <v>43688.208333333328</v>
      </c>
      <c r="U5" s="13">
        <f>(((K5/60)/60)/24)+DATE(1970,1,1)</f>
        <v>43728.208333333328</v>
      </c>
    </row>
    <row r="6" spans="1:21" ht="17" x14ac:dyDescent="0.2">
      <c r="A6">
        <v>4</v>
      </c>
      <c r="B6" t="s">
        <v>31</v>
      </c>
      <c r="C6" s="3" t="s">
        <v>32</v>
      </c>
      <c r="D6" s="6">
        <v>7600</v>
      </c>
      <c r="E6" s="8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9">
        <f t="shared" si="0"/>
        <v>0.69276315789473686</v>
      </c>
      <c r="P6" s="6">
        <f t="shared" si="1"/>
        <v>99.339622641509436</v>
      </c>
      <c r="Q6" s="6" t="str" cm="1">
        <f t="array" ref="Q6:R6">_xlfn.TEXTSPLIT(N6,"/")</f>
        <v>theater</v>
      </c>
      <c r="R6" s="6" t="str">
        <v>plays</v>
      </c>
      <c r="S6">
        <f t="shared" si="2"/>
        <v>2019</v>
      </c>
      <c r="T6" s="13">
        <f>(((J6/60)/60)/24)+DATE(1970,1,1)</f>
        <v>43485.25</v>
      </c>
      <c r="U6" s="13">
        <f>(((K6/60)/60)/24)+DATE(1970,1,1)</f>
        <v>43489.25</v>
      </c>
    </row>
    <row r="7" spans="1:21" ht="17" hidden="1" x14ac:dyDescent="0.2">
      <c r="A7">
        <v>5</v>
      </c>
      <c r="B7" t="s">
        <v>34</v>
      </c>
      <c r="C7" s="3" t="s">
        <v>35</v>
      </c>
      <c r="D7" s="6">
        <v>7600</v>
      </c>
      <c r="E7" s="8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9">
        <f t="shared" si="0"/>
        <v>1.7361842105263159</v>
      </c>
      <c r="P7" s="6">
        <f t="shared" si="1"/>
        <v>75.833333333333329</v>
      </c>
      <c r="Q7" s="6" t="str" cm="1">
        <f t="array" ref="Q7:R7">_xlfn.TEXTSPLIT(N7,"/")</f>
        <v>theater</v>
      </c>
      <c r="R7" s="10" t="str">
        <v>plays</v>
      </c>
      <c r="S7">
        <f t="shared" si="2"/>
        <v>2012</v>
      </c>
      <c r="T7" s="13">
        <f>(((J7/60)/60)/24)+DATE(1970,1,1)</f>
        <v>41149.208333333336</v>
      </c>
      <c r="U7" s="13">
        <f>(((K7/60)/60)/24)+DATE(1970,1,1)</f>
        <v>41160.208333333336</v>
      </c>
    </row>
    <row r="8" spans="1:21" ht="17" x14ac:dyDescent="0.2">
      <c r="A8">
        <v>6</v>
      </c>
      <c r="B8" t="s">
        <v>38</v>
      </c>
      <c r="C8" s="3" t="s">
        <v>39</v>
      </c>
      <c r="D8" s="6">
        <v>5200</v>
      </c>
      <c r="E8" s="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9">
        <f t="shared" si="0"/>
        <v>0.20961538461538462</v>
      </c>
      <c r="P8" s="6">
        <f t="shared" si="1"/>
        <v>60.555555555555557</v>
      </c>
      <c r="Q8" s="6" t="str" cm="1">
        <f t="array" ref="Q8:R8">_xlfn.TEXTSPLIT(N8,"/")</f>
        <v>film &amp; video</v>
      </c>
      <c r="R8" s="6" t="str">
        <v>documentary</v>
      </c>
      <c r="S8">
        <f t="shared" si="2"/>
        <v>2017</v>
      </c>
      <c r="T8" s="13">
        <f>(((J8/60)/60)/24)+DATE(1970,1,1)</f>
        <v>42991.208333333328</v>
      </c>
      <c r="U8" s="13">
        <f>(((K8/60)/60)/24)+DATE(1970,1,1)</f>
        <v>42992.208333333328</v>
      </c>
    </row>
    <row r="9" spans="1:21" ht="17" hidden="1" x14ac:dyDescent="0.2">
      <c r="A9">
        <v>7</v>
      </c>
      <c r="B9" t="s">
        <v>43</v>
      </c>
      <c r="C9" s="3" t="s">
        <v>44</v>
      </c>
      <c r="D9" s="6">
        <v>4500</v>
      </c>
      <c r="E9" s="8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9">
        <f t="shared" si="0"/>
        <v>3.2757777777777779</v>
      </c>
      <c r="P9" s="6">
        <f t="shared" si="1"/>
        <v>64.93832599118943</v>
      </c>
      <c r="Q9" s="6" t="str" cm="1">
        <f t="array" ref="Q9:R9">_xlfn.TEXTSPLIT(N9,"/")</f>
        <v>theater</v>
      </c>
      <c r="R9" s="6" t="str">
        <v>plays</v>
      </c>
      <c r="S9">
        <f t="shared" si="2"/>
        <v>2015</v>
      </c>
      <c r="T9" s="13">
        <f>(((J9/60)/60)/24)+DATE(1970,1,1)</f>
        <v>42229.208333333328</v>
      </c>
      <c r="U9" s="13">
        <f>(((K9/60)/60)/24)+DATE(1970,1,1)</f>
        <v>42231.208333333328</v>
      </c>
    </row>
    <row r="10" spans="1:21" ht="17" hidden="1" x14ac:dyDescent="0.2">
      <c r="A10">
        <v>8</v>
      </c>
      <c r="B10" t="s">
        <v>45</v>
      </c>
      <c r="C10" s="3" t="s">
        <v>46</v>
      </c>
      <c r="D10" s="6">
        <v>110100</v>
      </c>
      <c r="E10" s="8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9">
        <f t="shared" si="0"/>
        <v>0.19932788374205268</v>
      </c>
      <c r="P10" s="6">
        <f t="shared" si="1"/>
        <v>30.997175141242938</v>
      </c>
      <c r="Q10" s="6" t="str" cm="1">
        <f t="array" ref="Q10:R10">_xlfn.TEXTSPLIT(N10,"/")</f>
        <v>theater</v>
      </c>
      <c r="R10" s="6" t="str">
        <v>plays</v>
      </c>
      <c r="S10">
        <f t="shared" si="2"/>
        <v>2010</v>
      </c>
      <c r="T10" s="13">
        <f>(((J10/60)/60)/24)+DATE(1970,1,1)</f>
        <v>40399.208333333336</v>
      </c>
      <c r="U10" s="13">
        <f>(((K10/60)/60)/24)+DATE(1970,1,1)</f>
        <v>40401.208333333336</v>
      </c>
    </row>
    <row r="11" spans="1:21" ht="17" x14ac:dyDescent="0.2">
      <c r="A11">
        <v>9</v>
      </c>
      <c r="B11" t="s">
        <v>48</v>
      </c>
      <c r="C11" s="3" t="s">
        <v>49</v>
      </c>
      <c r="D11" s="6">
        <v>6200</v>
      </c>
      <c r="E11" s="8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9">
        <f t="shared" si="0"/>
        <v>0.51741935483870971</v>
      </c>
      <c r="P11" s="6">
        <f t="shared" si="1"/>
        <v>72.909090909090907</v>
      </c>
      <c r="Q11" s="6" t="str" cm="1">
        <f t="array" ref="Q11:R11">_xlfn.TEXTSPLIT(N11,"/")</f>
        <v>music</v>
      </c>
      <c r="R11" s="6" t="str">
        <v>electric music</v>
      </c>
      <c r="S11">
        <f t="shared" si="2"/>
        <v>2013</v>
      </c>
      <c r="T11" s="13">
        <f>(((J11/60)/60)/24)+DATE(1970,1,1)</f>
        <v>41536.208333333336</v>
      </c>
      <c r="U11" s="13">
        <f>(((K11/60)/60)/24)+DATE(1970,1,1)</f>
        <v>41585.25</v>
      </c>
    </row>
    <row r="12" spans="1:21" ht="17" hidden="1" x14ac:dyDescent="0.2">
      <c r="A12">
        <v>10</v>
      </c>
      <c r="B12" t="s">
        <v>51</v>
      </c>
      <c r="C12" s="3" t="s">
        <v>52</v>
      </c>
      <c r="D12" s="6">
        <v>5200</v>
      </c>
      <c r="E12" s="8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9">
        <f t="shared" si="0"/>
        <v>2.6611538461538462</v>
      </c>
      <c r="P12" s="6">
        <f t="shared" si="1"/>
        <v>62.9</v>
      </c>
      <c r="Q12" s="6" t="str" cm="1">
        <f t="array" ref="Q12:R12">_xlfn.TEXTSPLIT(N12,"/")</f>
        <v>film &amp; video</v>
      </c>
      <c r="R12" s="6" t="str">
        <v>drama</v>
      </c>
      <c r="S12">
        <f t="shared" si="2"/>
        <v>2010</v>
      </c>
      <c r="T12" s="13">
        <f>(((J12/60)/60)/24)+DATE(1970,1,1)</f>
        <v>40404.208333333336</v>
      </c>
      <c r="U12" s="13">
        <f>(((K12/60)/60)/24)+DATE(1970,1,1)</f>
        <v>40452.208333333336</v>
      </c>
    </row>
    <row r="13" spans="1:21" ht="34" x14ac:dyDescent="0.2">
      <c r="A13">
        <v>11</v>
      </c>
      <c r="B13" t="s">
        <v>54</v>
      </c>
      <c r="C13" s="3" t="s">
        <v>55</v>
      </c>
      <c r="D13" s="6">
        <v>6300</v>
      </c>
      <c r="E13" s="8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9">
        <f t="shared" si="0"/>
        <v>0.48095238095238096</v>
      </c>
      <c r="P13" s="6">
        <f t="shared" si="1"/>
        <v>112.22222222222223</v>
      </c>
      <c r="Q13" s="6" t="str" cm="1">
        <f t="array" ref="Q13:R13">_xlfn.TEXTSPLIT(N13,"/")</f>
        <v>theater</v>
      </c>
      <c r="R13" s="6" t="str">
        <v>plays</v>
      </c>
      <c r="S13">
        <f t="shared" si="2"/>
        <v>2010</v>
      </c>
      <c r="T13" s="13">
        <f>(((J13/60)/60)/24)+DATE(1970,1,1)</f>
        <v>40442.208333333336</v>
      </c>
      <c r="U13" s="13">
        <f>(((K13/60)/60)/24)+DATE(1970,1,1)</f>
        <v>40448.208333333336</v>
      </c>
    </row>
    <row r="14" spans="1:21" ht="17" x14ac:dyDescent="0.2">
      <c r="A14">
        <v>12</v>
      </c>
      <c r="B14" t="s">
        <v>56</v>
      </c>
      <c r="C14" s="3" t="s">
        <v>57</v>
      </c>
      <c r="D14" s="6">
        <v>6300</v>
      </c>
      <c r="E14" s="8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9">
        <f t="shared" si="0"/>
        <v>0.89349206349206345</v>
      </c>
      <c r="P14" s="6">
        <f t="shared" si="1"/>
        <v>102.34545454545454</v>
      </c>
      <c r="Q14" s="6" t="str" cm="1">
        <f t="array" ref="Q14:R14">_xlfn.TEXTSPLIT(N14,"/")</f>
        <v>film &amp; video</v>
      </c>
      <c r="R14" s="6" t="str">
        <v>drama</v>
      </c>
      <c r="S14">
        <f t="shared" si="2"/>
        <v>2019</v>
      </c>
      <c r="T14" s="13">
        <f>(((J14/60)/60)/24)+DATE(1970,1,1)</f>
        <v>43760.208333333328</v>
      </c>
      <c r="U14" s="13">
        <f>(((K14/60)/60)/24)+DATE(1970,1,1)</f>
        <v>43768.208333333328</v>
      </c>
    </row>
    <row r="15" spans="1:21" ht="34" hidden="1" x14ac:dyDescent="0.2">
      <c r="A15">
        <v>13</v>
      </c>
      <c r="B15" t="s">
        <v>58</v>
      </c>
      <c r="C15" s="3" t="s">
        <v>59</v>
      </c>
      <c r="D15" s="6">
        <v>4200</v>
      </c>
      <c r="E15" s="8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9">
        <f t="shared" si="0"/>
        <v>2.4511904761904764</v>
      </c>
      <c r="P15" s="6">
        <f t="shared" si="1"/>
        <v>105.05102040816327</v>
      </c>
      <c r="Q15" s="6" t="str" cm="1">
        <f t="array" ref="Q15:R15">_xlfn.TEXTSPLIT(N15,"/")</f>
        <v>music</v>
      </c>
      <c r="R15" s="6" t="str">
        <v>indie rock</v>
      </c>
      <c r="S15">
        <f t="shared" si="2"/>
        <v>2016</v>
      </c>
      <c r="T15" s="13">
        <f>(((J15/60)/60)/24)+DATE(1970,1,1)</f>
        <v>42532.208333333328</v>
      </c>
      <c r="U15" s="13">
        <f>(((K15/60)/60)/24)+DATE(1970,1,1)</f>
        <v>42544.208333333328</v>
      </c>
    </row>
    <row r="16" spans="1:21" ht="17" x14ac:dyDescent="0.2">
      <c r="A16">
        <v>14</v>
      </c>
      <c r="B16" t="s">
        <v>61</v>
      </c>
      <c r="C16" s="3" t="s">
        <v>62</v>
      </c>
      <c r="D16" s="6">
        <v>28200</v>
      </c>
      <c r="E16" s="8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9">
        <f t="shared" si="0"/>
        <v>0.66769503546099296</v>
      </c>
      <c r="P16" s="6">
        <f t="shared" si="1"/>
        <v>94.144999999999996</v>
      </c>
      <c r="Q16" s="6" t="str" cm="1">
        <f t="array" ref="Q16:R16">_xlfn.TEXTSPLIT(N16,"/")</f>
        <v>music</v>
      </c>
      <c r="R16" s="6" t="str">
        <v>indie rock</v>
      </c>
      <c r="S16">
        <f t="shared" si="2"/>
        <v>2012</v>
      </c>
      <c r="T16" s="13">
        <f>(((J16/60)/60)/24)+DATE(1970,1,1)</f>
        <v>40974.25</v>
      </c>
      <c r="U16" s="13">
        <f>(((K16/60)/60)/24)+DATE(1970,1,1)</f>
        <v>41001.208333333336</v>
      </c>
    </row>
    <row r="17" spans="1:21" ht="17" x14ac:dyDescent="0.2">
      <c r="A17">
        <v>15</v>
      </c>
      <c r="B17" t="s">
        <v>63</v>
      </c>
      <c r="C17" s="3" t="s">
        <v>64</v>
      </c>
      <c r="D17" s="6">
        <v>81200</v>
      </c>
      <c r="E17" s="8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9">
        <f t="shared" si="0"/>
        <v>0.47307881773399013</v>
      </c>
      <c r="P17" s="6">
        <f t="shared" si="1"/>
        <v>84.986725663716811</v>
      </c>
      <c r="Q17" s="6" t="str" cm="1">
        <f t="array" ref="Q17:R17">_xlfn.TEXTSPLIT(N17,"/")</f>
        <v>technology</v>
      </c>
      <c r="R17" s="6" t="str">
        <v>wearables</v>
      </c>
      <c r="S17">
        <f t="shared" si="2"/>
        <v>2019</v>
      </c>
      <c r="T17" s="13">
        <f>(((J17/60)/60)/24)+DATE(1970,1,1)</f>
        <v>43809.25</v>
      </c>
      <c r="U17" s="13">
        <f>(((K17/60)/60)/24)+DATE(1970,1,1)</f>
        <v>43813.25</v>
      </c>
    </row>
    <row r="18" spans="1:21" ht="17" hidden="1" x14ac:dyDescent="0.2">
      <c r="A18">
        <v>16</v>
      </c>
      <c r="B18" t="s">
        <v>66</v>
      </c>
      <c r="C18" s="3" t="s">
        <v>67</v>
      </c>
      <c r="D18" s="6">
        <v>1700</v>
      </c>
      <c r="E18" s="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9">
        <f t="shared" si="0"/>
        <v>6.4947058823529416</v>
      </c>
      <c r="P18" s="6">
        <f t="shared" si="1"/>
        <v>110.41</v>
      </c>
      <c r="Q18" s="6" t="str" cm="1">
        <f t="array" ref="Q18:R18">_xlfn.TEXTSPLIT(N18,"/")</f>
        <v>publishing</v>
      </c>
      <c r="R18" s="6" t="str">
        <v>nonfiction</v>
      </c>
      <c r="S18">
        <f t="shared" si="2"/>
        <v>2014</v>
      </c>
      <c r="T18" s="13">
        <f>(((J18/60)/60)/24)+DATE(1970,1,1)</f>
        <v>41661.25</v>
      </c>
      <c r="U18" s="13">
        <f>(((K18/60)/60)/24)+DATE(1970,1,1)</f>
        <v>41683.25</v>
      </c>
    </row>
    <row r="19" spans="1:21" ht="17" hidden="1" x14ac:dyDescent="0.2">
      <c r="A19">
        <v>17</v>
      </c>
      <c r="B19" t="s">
        <v>69</v>
      </c>
      <c r="C19" s="3" t="s">
        <v>70</v>
      </c>
      <c r="D19" s="6">
        <v>84600</v>
      </c>
      <c r="E19" s="8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9">
        <f t="shared" si="0"/>
        <v>1.5939125295508274</v>
      </c>
      <c r="P19" s="6">
        <f t="shared" si="1"/>
        <v>107.96236989591674</v>
      </c>
      <c r="Q19" s="6" t="str" cm="1">
        <f t="array" ref="Q19:R19">_xlfn.TEXTSPLIT(N19,"/")</f>
        <v>film &amp; video</v>
      </c>
      <c r="R19" s="6" t="str">
        <v>animation</v>
      </c>
      <c r="S19">
        <f t="shared" si="2"/>
        <v>2011</v>
      </c>
      <c r="T19" s="13">
        <f>(((J19/60)/60)/24)+DATE(1970,1,1)</f>
        <v>40555.25</v>
      </c>
      <c r="U19" s="13">
        <f>(((K19/60)/60)/24)+DATE(1970,1,1)</f>
        <v>40556.25</v>
      </c>
    </row>
    <row r="20" spans="1:21" ht="17" hidden="1" x14ac:dyDescent="0.2">
      <c r="A20">
        <v>18</v>
      </c>
      <c r="B20" t="s">
        <v>72</v>
      </c>
      <c r="C20" s="3" t="s">
        <v>73</v>
      </c>
      <c r="D20" s="6">
        <v>9100</v>
      </c>
      <c r="E20" s="8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9">
        <f t="shared" si="0"/>
        <v>0.66912087912087914</v>
      </c>
      <c r="P20" s="6">
        <f t="shared" si="1"/>
        <v>45.103703703703701</v>
      </c>
      <c r="Q20" s="6" t="str" cm="1">
        <f t="array" ref="Q20:R20">_xlfn.TEXTSPLIT(N20,"/")</f>
        <v>theater</v>
      </c>
      <c r="R20" s="6" t="str">
        <v>plays</v>
      </c>
      <c r="S20">
        <f t="shared" si="2"/>
        <v>2018</v>
      </c>
      <c r="T20" s="13">
        <f>(((J20/60)/60)/24)+DATE(1970,1,1)</f>
        <v>43351.208333333328</v>
      </c>
      <c r="U20" s="13">
        <f>(((K20/60)/60)/24)+DATE(1970,1,1)</f>
        <v>43359.208333333328</v>
      </c>
    </row>
    <row r="21" spans="1:21" ht="17" x14ac:dyDescent="0.2">
      <c r="A21">
        <v>19</v>
      </c>
      <c r="B21" t="s">
        <v>75</v>
      </c>
      <c r="C21" s="3" t="s">
        <v>76</v>
      </c>
      <c r="D21" s="6">
        <v>62500</v>
      </c>
      <c r="E21" s="8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9">
        <f t="shared" si="0"/>
        <v>0.48529600000000001</v>
      </c>
      <c r="P21" s="6">
        <f t="shared" si="1"/>
        <v>45.001483679525222</v>
      </c>
      <c r="Q21" s="6" t="str" cm="1">
        <f t="array" ref="Q21:R21">_xlfn.TEXTSPLIT(N21,"/")</f>
        <v>theater</v>
      </c>
      <c r="R21" s="6" t="str">
        <v>plays</v>
      </c>
      <c r="S21">
        <f t="shared" si="2"/>
        <v>2019</v>
      </c>
      <c r="T21" s="13">
        <f>(((J21/60)/60)/24)+DATE(1970,1,1)</f>
        <v>43528.25</v>
      </c>
      <c r="U21" s="13">
        <f>(((K21/60)/60)/24)+DATE(1970,1,1)</f>
        <v>43549.208333333328</v>
      </c>
    </row>
    <row r="22" spans="1:21" ht="17" hidden="1" x14ac:dyDescent="0.2">
      <c r="A22">
        <v>20</v>
      </c>
      <c r="B22" t="s">
        <v>77</v>
      </c>
      <c r="C22" s="3" t="s">
        <v>78</v>
      </c>
      <c r="D22" s="6">
        <v>131800</v>
      </c>
      <c r="E22" s="8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9">
        <f t="shared" si="0"/>
        <v>1.1224279210925645</v>
      </c>
      <c r="P22" s="6">
        <f t="shared" si="1"/>
        <v>105.97134670487107</v>
      </c>
      <c r="Q22" s="6" t="str" cm="1">
        <f t="array" ref="Q22:R22">_xlfn.TEXTSPLIT(N22,"/")</f>
        <v>film &amp; video</v>
      </c>
      <c r="R22" s="6" t="str">
        <v>drama</v>
      </c>
      <c r="S22">
        <f t="shared" si="2"/>
        <v>2014</v>
      </c>
      <c r="T22" s="13">
        <f>(((J22/60)/60)/24)+DATE(1970,1,1)</f>
        <v>41848.208333333336</v>
      </c>
      <c r="U22" s="13">
        <f>(((K22/60)/60)/24)+DATE(1970,1,1)</f>
        <v>41848.208333333336</v>
      </c>
    </row>
    <row r="23" spans="1:21" ht="17" x14ac:dyDescent="0.2">
      <c r="A23">
        <v>21</v>
      </c>
      <c r="B23" t="s">
        <v>79</v>
      </c>
      <c r="C23" s="3" t="s">
        <v>80</v>
      </c>
      <c r="D23" s="6">
        <v>94000</v>
      </c>
      <c r="E23" s="8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9">
        <f t="shared" si="0"/>
        <v>0.40992553191489361</v>
      </c>
      <c r="P23" s="6">
        <f t="shared" si="1"/>
        <v>69.055555555555557</v>
      </c>
      <c r="Q23" s="6" t="str" cm="1">
        <f t="array" ref="Q23:R23">_xlfn.TEXTSPLIT(N23,"/")</f>
        <v>theater</v>
      </c>
      <c r="R23" s="6" t="str">
        <v>plays</v>
      </c>
      <c r="S23">
        <f t="shared" si="2"/>
        <v>2011</v>
      </c>
      <c r="T23" s="13">
        <f>(((J23/60)/60)/24)+DATE(1970,1,1)</f>
        <v>40770.208333333336</v>
      </c>
      <c r="U23" s="13">
        <f>(((K23/60)/60)/24)+DATE(1970,1,1)</f>
        <v>40804.208333333336</v>
      </c>
    </row>
    <row r="24" spans="1:21" ht="17" hidden="1" x14ac:dyDescent="0.2">
      <c r="A24">
        <v>22</v>
      </c>
      <c r="B24" t="s">
        <v>81</v>
      </c>
      <c r="C24" s="3" t="s">
        <v>82</v>
      </c>
      <c r="D24" s="6">
        <v>59100</v>
      </c>
      <c r="E24" s="8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9">
        <f t="shared" si="0"/>
        <v>1.2807106598984772</v>
      </c>
      <c r="P24" s="6">
        <f t="shared" si="1"/>
        <v>85.044943820224717</v>
      </c>
      <c r="Q24" s="6" t="str" cm="1">
        <f t="array" ref="Q24:R24">_xlfn.TEXTSPLIT(N24,"/")</f>
        <v>theater</v>
      </c>
      <c r="R24" s="6" t="str">
        <v>plays</v>
      </c>
      <c r="S24">
        <f t="shared" si="2"/>
        <v>2018</v>
      </c>
      <c r="T24" s="13">
        <f>(((J24/60)/60)/24)+DATE(1970,1,1)</f>
        <v>43193.208333333328</v>
      </c>
      <c r="U24" s="13">
        <f>(((K24/60)/60)/24)+DATE(1970,1,1)</f>
        <v>43208.208333333328</v>
      </c>
    </row>
    <row r="25" spans="1:21" ht="17" hidden="1" x14ac:dyDescent="0.2">
      <c r="A25">
        <v>23</v>
      </c>
      <c r="B25" t="s">
        <v>83</v>
      </c>
      <c r="C25" s="3" t="s">
        <v>84</v>
      </c>
      <c r="D25" s="6">
        <v>4500</v>
      </c>
      <c r="E25" s="8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9">
        <f t="shared" si="0"/>
        <v>3.3204444444444445</v>
      </c>
      <c r="P25" s="6">
        <f t="shared" si="1"/>
        <v>105.22535211267606</v>
      </c>
      <c r="Q25" s="6" t="str" cm="1">
        <f t="array" ref="Q25:R25">_xlfn.TEXTSPLIT(N25,"/")</f>
        <v>film &amp; video</v>
      </c>
      <c r="R25" s="6" t="str">
        <v>documentary</v>
      </c>
      <c r="S25">
        <f t="shared" si="2"/>
        <v>2019</v>
      </c>
      <c r="T25" s="13">
        <f>(((J25/60)/60)/24)+DATE(1970,1,1)</f>
        <v>43510.25</v>
      </c>
      <c r="U25" s="13">
        <f>(((K25/60)/60)/24)+DATE(1970,1,1)</f>
        <v>43563.208333333328</v>
      </c>
    </row>
    <row r="26" spans="1:21" ht="17" hidden="1" x14ac:dyDescent="0.2">
      <c r="A26">
        <v>24</v>
      </c>
      <c r="B26" t="s">
        <v>85</v>
      </c>
      <c r="C26" s="3" t="s">
        <v>86</v>
      </c>
      <c r="D26" s="6">
        <v>92400</v>
      </c>
      <c r="E26" s="8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9">
        <f t="shared" si="0"/>
        <v>1.1283225108225108</v>
      </c>
      <c r="P26" s="6">
        <f t="shared" si="1"/>
        <v>39.003741114852225</v>
      </c>
      <c r="Q26" s="6" t="str" cm="1">
        <f t="array" ref="Q26:R26">_xlfn.TEXTSPLIT(N26,"/")</f>
        <v>technology</v>
      </c>
      <c r="R26" s="6" t="str">
        <v>wearables</v>
      </c>
      <c r="S26">
        <f t="shared" si="2"/>
        <v>2014</v>
      </c>
      <c r="T26" s="13">
        <f>(((J26/60)/60)/24)+DATE(1970,1,1)</f>
        <v>41811.208333333336</v>
      </c>
      <c r="U26" s="13">
        <f>(((K26/60)/60)/24)+DATE(1970,1,1)</f>
        <v>41813.208333333336</v>
      </c>
    </row>
    <row r="27" spans="1:21" ht="17" hidden="1" x14ac:dyDescent="0.2">
      <c r="A27">
        <v>25</v>
      </c>
      <c r="B27" t="s">
        <v>87</v>
      </c>
      <c r="C27" s="3" t="s">
        <v>88</v>
      </c>
      <c r="D27" s="6">
        <v>5500</v>
      </c>
      <c r="E27" s="8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9">
        <f t="shared" si="0"/>
        <v>2.1643636363636363</v>
      </c>
      <c r="P27" s="6">
        <f t="shared" si="1"/>
        <v>73.030674846625772</v>
      </c>
      <c r="Q27" s="6" t="str" cm="1">
        <f t="array" ref="Q27:R27">_xlfn.TEXTSPLIT(N27,"/")</f>
        <v>games</v>
      </c>
      <c r="R27" s="6" t="str">
        <v>video games</v>
      </c>
      <c r="S27">
        <f t="shared" si="2"/>
        <v>2011</v>
      </c>
      <c r="T27" s="13">
        <f>(((J27/60)/60)/24)+DATE(1970,1,1)</f>
        <v>40681.208333333336</v>
      </c>
      <c r="U27" s="13">
        <f>(((K27/60)/60)/24)+DATE(1970,1,1)</f>
        <v>40701.208333333336</v>
      </c>
    </row>
    <row r="28" spans="1:21" ht="17" hidden="1" x14ac:dyDescent="0.2">
      <c r="A28">
        <v>26</v>
      </c>
      <c r="B28" t="s">
        <v>90</v>
      </c>
      <c r="C28" s="3" t="s">
        <v>91</v>
      </c>
      <c r="D28" s="6">
        <v>107500</v>
      </c>
      <c r="E28" s="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9">
        <f t="shared" si="0"/>
        <v>0.4819906976744186</v>
      </c>
      <c r="P28" s="6">
        <f t="shared" si="1"/>
        <v>35.009459459459457</v>
      </c>
      <c r="Q28" s="6" t="str" cm="1">
        <f t="array" ref="Q28:R28">_xlfn.TEXTSPLIT(N28,"/")</f>
        <v>theater</v>
      </c>
      <c r="R28" s="6" t="str">
        <v>plays</v>
      </c>
      <c r="S28">
        <f t="shared" si="2"/>
        <v>2018</v>
      </c>
      <c r="T28" s="13">
        <f>(((J28/60)/60)/24)+DATE(1970,1,1)</f>
        <v>43312.208333333328</v>
      </c>
      <c r="U28" s="13">
        <f>(((K28/60)/60)/24)+DATE(1970,1,1)</f>
        <v>43339.208333333328</v>
      </c>
    </row>
    <row r="29" spans="1:21" ht="17" x14ac:dyDescent="0.2">
      <c r="A29">
        <v>27</v>
      </c>
      <c r="B29" t="s">
        <v>92</v>
      </c>
      <c r="C29" s="3" t="s">
        <v>93</v>
      </c>
      <c r="D29" s="6">
        <v>2000</v>
      </c>
      <c r="E29" s="8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9">
        <f t="shared" si="0"/>
        <v>0.79949999999999999</v>
      </c>
      <c r="P29" s="6">
        <f t="shared" si="1"/>
        <v>106.6</v>
      </c>
      <c r="Q29" s="6" t="str" cm="1">
        <f t="array" ref="Q29:R29">_xlfn.TEXTSPLIT(N29,"/")</f>
        <v>music</v>
      </c>
      <c r="R29" s="6" t="str">
        <v>rock</v>
      </c>
      <c r="S29">
        <f t="shared" si="2"/>
        <v>2015</v>
      </c>
      <c r="T29" s="13">
        <f>(((J29/60)/60)/24)+DATE(1970,1,1)</f>
        <v>42280.208333333328</v>
      </c>
      <c r="U29" s="13">
        <f>(((K29/60)/60)/24)+DATE(1970,1,1)</f>
        <v>42288.208333333328</v>
      </c>
    </row>
    <row r="30" spans="1:21" ht="17" hidden="1" x14ac:dyDescent="0.2">
      <c r="A30">
        <v>28</v>
      </c>
      <c r="B30" t="s">
        <v>94</v>
      </c>
      <c r="C30" s="3" t="s">
        <v>95</v>
      </c>
      <c r="D30" s="6">
        <v>130800</v>
      </c>
      <c r="E30" s="8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9">
        <f t="shared" si="0"/>
        <v>1.0522553516819573</v>
      </c>
      <c r="P30" s="6">
        <f t="shared" si="1"/>
        <v>61.997747747747745</v>
      </c>
      <c r="Q30" s="6" t="str" cm="1">
        <f t="array" ref="Q30:R30">_xlfn.TEXTSPLIT(N30,"/")</f>
        <v>theater</v>
      </c>
      <c r="R30" s="6" t="str">
        <v>plays</v>
      </c>
      <c r="S30">
        <f t="shared" si="2"/>
        <v>2010</v>
      </c>
      <c r="T30" s="13">
        <f>(((J30/60)/60)/24)+DATE(1970,1,1)</f>
        <v>40218.25</v>
      </c>
      <c r="U30" s="13">
        <f>(((K30/60)/60)/24)+DATE(1970,1,1)</f>
        <v>40241.25</v>
      </c>
    </row>
    <row r="31" spans="1:21" ht="17" hidden="1" x14ac:dyDescent="0.2">
      <c r="A31">
        <v>29</v>
      </c>
      <c r="B31" t="s">
        <v>96</v>
      </c>
      <c r="C31" s="3" t="s">
        <v>97</v>
      </c>
      <c r="D31" s="6">
        <v>45900</v>
      </c>
      <c r="E31" s="8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9">
        <f t="shared" si="0"/>
        <v>3.2889978213507627</v>
      </c>
      <c r="P31" s="6">
        <f t="shared" si="1"/>
        <v>94.000622665006233</v>
      </c>
      <c r="Q31" s="6" t="str" cm="1">
        <f t="array" ref="Q31:R31">_xlfn.TEXTSPLIT(N31,"/")</f>
        <v>film &amp; video</v>
      </c>
      <c r="R31" s="6" t="str">
        <v>shorts</v>
      </c>
      <c r="S31">
        <f t="shared" si="2"/>
        <v>2018</v>
      </c>
      <c r="T31" s="13">
        <f>(((J31/60)/60)/24)+DATE(1970,1,1)</f>
        <v>43301.208333333328</v>
      </c>
      <c r="U31" s="13">
        <f>(((K31/60)/60)/24)+DATE(1970,1,1)</f>
        <v>43341.208333333328</v>
      </c>
    </row>
    <row r="32" spans="1:21" ht="17" hidden="1" x14ac:dyDescent="0.2">
      <c r="A32">
        <v>30</v>
      </c>
      <c r="B32" t="s">
        <v>101</v>
      </c>
      <c r="C32" s="3" t="s">
        <v>102</v>
      </c>
      <c r="D32" s="6">
        <v>9000</v>
      </c>
      <c r="E32" s="8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9">
        <f t="shared" si="0"/>
        <v>1.606111111111111</v>
      </c>
      <c r="P32" s="6">
        <f t="shared" si="1"/>
        <v>112.05426356589147</v>
      </c>
      <c r="Q32" s="6" t="str" cm="1">
        <f t="array" ref="Q32:R32">_xlfn.TEXTSPLIT(N32,"/")</f>
        <v>film &amp; video</v>
      </c>
      <c r="R32" s="6" t="str">
        <v>animation</v>
      </c>
      <c r="S32">
        <f t="shared" si="2"/>
        <v>2019</v>
      </c>
      <c r="T32" s="13">
        <f>(((J32/60)/60)/24)+DATE(1970,1,1)</f>
        <v>43609.208333333328</v>
      </c>
      <c r="U32" s="13">
        <f>(((K32/60)/60)/24)+DATE(1970,1,1)</f>
        <v>43614.208333333328</v>
      </c>
    </row>
    <row r="33" spans="1:21" ht="17" hidden="1" x14ac:dyDescent="0.2">
      <c r="A33">
        <v>31</v>
      </c>
      <c r="B33" t="s">
        <v>103</v>
      </c>
      <c r="C33" s="3" t="s">
        <v>104</v>
      </c>
      <c r="D33" s="6">
        <v>3500</v>
      </c>
      <c r="E33" s="8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9">
        <f t="shared" si="0"/>
        <v>3.1</v>
      </c>
      <c r="P33" s="6">
        <f t="shared" si="1"/>
        <v>48.008849557522126</v>
      </c>
      <c r="Q33" s="6" t="str" cm="1">
        <f t="array" ref="Q33:R33">_xlfn.TEXTSPLIT(N33,"/")</f>
        <v>games</v>
      </c>
      <c r="R33" s="6" t="str">
        <v>video games</v>
      </c>
      <c r="S33">
        <f t="shared" si="2"/>
        <v>2016</v>
      </c>
      <c r="T33" s="13">
        <f>(((J33/60)/60)/24)+DATE(1970,1,1)</f>
        <v>42374.25</v>
      </c>
      <c r="U33" s="13">
        <f>(((K33/60)/60)/24)+DATE(1970,1,1)</f>
        <v>42402.25</v>
      </c>
    </row>
    <row r="34" spans="1:21" ht="17" x14ac:dyDescent="0.2">
      <c r="A34">
        <v>32</v>
      </c>
      <c r="B34" t="s">
        <v>105</v>
      </c>
      <c r="C34" s="3" t="s">
        <v>106</v>
      </c>
      <c r="D34" s="6">
        <v>101000</v>
      </c>
      <c r="E34" s="8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9">
        <f t="shared" si="0"/>
        <v>0.86807920792079207</v>
      </c>
      <c r="P34" s="6">
        <f t="shared" si="1"/>
        <v>38.004334633723452</v>
      </c>
      <c r="Q34" s="6" t="str" cm="1">
        <f t="array" ref="Q34:R34">_xlfn.TEXTSPLIT(N34,"/")</f>
        <v>film &amp; video</v>
      </c>
      <c r="R34" s="6" t="str">
        <v>documentary</v>
      </c>
      <c r="S34">
        <f t="shared" si="2"/>
        <v>2018</v>
      </c>
      <c r="T34" s="13">
        <f>(((J34/60)/60)/24)+DATE(1970,1,1)</f>
        <v>43110.25</v>
      </c>
      <c r="U34" s="13">
        <f>(((K34/60)/60)/24)+DATE(1970,1,1)</f>
        <v>43137.25</v>
      </c>
    </row>
    <row r="35" spans="1:21" ht="17" hidden="1" x14ac:dyDescent="0.2">
      <c r="A35">
        <v>33</v>
      </c>
      <c r="B35" t="s">
        <v>109</v>
      </c>
      <c r="C35" s="3" t="s">
        <v>110</v>
      </c>
      <c r="D35" s="6">
        <v>50200</v>
      </c>
      <c r="E35" s="8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9">
        <f t="shared" si="0"/>
        <v>3.7782071713147412</v>
      </c>
      <c r="P35" s="6">
        <f t="shared" si="1"/>
        <v>35.000184535892231</v>
      </c>
      <c r="Q35" s="6" t="str" cm="1">
        <f t="array" ref="Q35:R35">_xlfn.TEXTSPLIT(N35,"/")</f>
        <v>theater</v>
      </c>
      <c r="R35" s="6" t="str">
        <v>plays</v>
      </c>
      <c r="S35">
        <f t="shared" si="2"/>
        <v>2014</v>
      </c>
      <c r="T35" s="13">
        <f>(((J35/60)/60)/24)+DATE(1970,1,1)</f>
        <v>41917.208333333336</v>
      </c>
      <c r="U35" s="13">
        <f>(((K35/60)/60)/24)+DATE(1970,1,1)</f>
        <v>41954.25</v>
      </c>
    </row>
    <row r="36" spans="1:21" ht="34" hidden="1" x14ac:dyDescent="0.2">
      <c r="A36">
        <v>34</v>
      </c>
      <c r="B36" t="s">
        <v>111</v>
      </c>
      <c r="C36" s="3" t="s">
        <v>112</v>
      </c>
      <c r="D36" s="6">
        <v>9300</v>
      </c>
      <c r="E36" s="8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9">
        <f t="shared" si="0"/>
        <v>1.5080645161290323</v>
      </c>
      <c r="P36" s="6">
        <f t="shared" si="1"/>
        <v>85</v>
      </c>
      <c r="Q36" s="6" t="str" cm="1">
        <f t="array" ref="Q36:R36">_xlfn.TEXTSPLIT(N36,"/")</f>
        <v>film &amp; video</v>
      </c>
      <c r="R36" s="6" t="str">
        <v>documentary</v>
      </c>
      <c r="S36">
        <f t="shared" si="2"/>
        <v>2017</v>
      </c>
      <c r="T36" s="13">
        <f>(((J36/60)/60)/24)+DATE(1970,1,1)</f>
        <v>42817.208333333328</v>
      </c>
      <c r="U36" s="13">
        <f>(((K36/60)/60)/24)+DATE(1970,1,1)</f>
        <v>42822.208333333328</v>
      </c>
    </row>
    <row r="37" spans="1:21" ht="17" hidden="1" x14ac:dyDescent="0.2">
      <c r="A37">
        <v>35</v>
      </c>
      <c r="B37" t="s">
        <v>113</v>
      </c>
      <c r="C37" s="3" t="s">
        <v>114</v>
      </c>
      <c r="D37" s="6">
        <v>125500</v>
      </c>
      <c r="E37" s="8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9">
        <f t="shared" si="0"/>
        <v>1.5030119521912351</v>
      </c>
      <c r="P37" s="6">
        <f t="shared" si="1"/>
        <v>95.993893129770996</v>
      </c>
      <c r="Q37" s="6" t="str" cm="1">
        <f t="array" ref="Q37:R37">_xlfn.TEXTSPLIT(N37,"/")</f>
        <v>film &amp; video</v>
      </c>
      <c r="R37" s="6" t="str">
        <v>drama</v>
      </c>
      <c r="S37">
        <f t="shared" si="2"/>
        <v>2019</v>
      </c>
      <c r="T37" s="13">
        <f>(((J37/60)/60)/24)+DATE(1970,1,1)</f>
        <v>43484.25</v>
      </c>
      <c r="U37" s="13">
        <f>(((K37/60)/60)/24)+DATE(1970,1,1)</f>
        <v>43526.25</v>
      </c>
    </row>
    <row r="38" spans="1:21" ht="17" hidden="1" x14ac:dyDescent="0.2">
      <c r="A38">
        <v>36</v>
      </c>
      <c r="B38" t="s">
        <v>115</v>
      </c>
      <c r="C38" s="3" t="s">
        <v>116</v>
      </c>
      <c r="D38" s="6">
        <v>700</v>
      </c>
      <c r="E38" s="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9">
        <f t="shared" si="0"/>
        <v>1.572857142857143</v>
      </c>
      <c r="P38" s="6">
        <f t="shared" si="1"/>
        <v>68.8125</v>
      </c>
      <c r="Q38" s="6" t="str" cm="1">
        <f t="array" ref="Q38:R38">_xlfn.TEXTSPLIT(N38,"/")</f>
        <v>theater</v>
      </c>
      <c r="R38" s="6" t="str">
        <v>plays</v>
      </c>
      <c r="S38">
        <f t="shared" si="2"/>
        <v>2011</v>
      </c>
      <c r="T38" s="13">
        <f>(((J38/60)/60)/24)+DATE(1970,1,1)</f>
        <v>40600.25</v>
      </c>
      <c r="U38" s="13">
        <f>(((K38/60)/60)/24)+DATE(1970,1,1)</f>
        <v>40625.208333333336</v>
      </c>
    </row>
    <row r="39" spans="1:21" ht="34" hidden="1" x14ac:dyDescent="0.2">
      <c r="A39">
        <v>37</v>
      </c>
      <c r="B39" t="s">
        <v>117</v>
      </c>
      <c r="C39" s="3" t="s">
        <v>118</v>
      </c>
      <c r="D39" s="6">
        <v>8100</v>
      </c>
      <c r="E39" s="8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9">
        <f t="shared" si="0"/>
        <v>1.3998765432098765</v>
      </c>
      <c r="P39" s="6">
        <f t="shared" si="1"/>
        <v>105.97196261682242</v>
      </c>
      <c r="Q39" s="6" t="str" cm="1">
        <f t="array" ref="Q39:R39">_xlfn.TEXTSPLIT(N39,"/")</f>
        <v>publishing</v>
      </c>
      <c r="R39" s="6" t="str">
        <v>fiction</v>
      </c>
      <c r="S39">
        <f t="shared" si="2"/>
        <v>2019</v>
      </c>
      <c r="T39" s="13">
        <f>(((J39/60)/60)/24)+DATE(1970,1,1)</f>
        <v>43744.208333333328</v>
      </c>
      <c r="U39" s="13">
        <f>(((K39/60)/60)/24)+DATE(1970,1,1)</f>
        <v>43777.25</v>
      </c>
    </row>
    <row r="40" spans="1:21" ht="17" hidden="1" x14ac:dyDescent="0.2">
      <c r="A40">
        <v>38</v>
      </c>
      <c r="B40" t="s">
        <v>120</v>
      </c>
      <c r="C40" s="3" t="s">
        <v>121</v>
      </c>
      <c r="D40" s="6">
        <v>3100</v>
      </c>
      <c r="E40" s="8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9">
        <f t="shared" si="0"/>
        <v>3.2532258064516131</v>
      </c>
      <c r="P40" s="6">
        <f t="shared" si="1"/>
        <v>75.261194029850742</v>
      </c>
      <c r="Q40" s="6" t="str" cm="1">
        <f t="array" ref="Q40:R40">_xlfn.TEXTSPLIT(N40,"/")</f>
        <v>photography</v>
      </c>
      <c r="R40" s="6" t="str">
        <v>photography books</v>
      </c>
      <c r="S40">
        <f t="shared" si="2"/>
        <v>2010</v>
      </c>
      <c r="T40" s="13">
        <f>(((J40/60)/60)/24)+DATE(1970,1,1)</f>
        <v>40469.208333333336</v>
      </c>
      <c r="U40" s="13">
        <f>(((K40/60)/60)/24)+DATE(1970,1,1)</f>
        <v>40474.208333333336</v>
      </c>
    </row>
    <row r="41" spans="1:21" ht="17" x14ac:dyDescent="0.2">
      <c r="A41">
        <v>39</v>
      </c>
      <c r="B41" t="s">
        <v>123</v>
      </c>
      <c r="C41" s="3" t="s">
        <v>124</v>
      </c>
      <c r="D41" s="6">
        <v>9900</v>
      </c>
      <c r="E41" s="8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9">
        <f t="shared" si="0"/>
        <v>0.50777777777777777</v>
      </c>
      <c r="P41" s="6">
        <f t="shared" si="1"/>
        <v>57.125</v>
      </c>
      <c r="Q41" s="6" t="str" cm="1">
        <f t="array" ref="Q41:R41">_xlfn.TEXTSPLIT(N41,"/")</f>
        <v>theater</v>
      </c>
      <c r="R41" s="6" t="str">
        <v>plays</v>
      </c>
      <c r="S41">
        <f t="shared" si="2"/>
        <v>2013</v>
      </c>
      <c r="T41" s="13">
        <f>(((J41/60)/60)/24)+DATE(1970,1,1)</f>
        <v>41330.25</v>
      </c>
      <c r="U41" s="13">
        <f>(((K41/60)/60)/24)+DATE(1970,1,1)</f>
        <v>41344.208333333336</v>
      </c>
    </row>
    <row r="42" spans="1:21" ht="17" hidden="1" x14ac:dyDescent="0.2">
      <c r="A42">
        <v>40</v>
      </c>
      <c r="B42" t="s">
        <v>125</v>
      </c>
      <c r="C42" s="3" t="s">
        <v>126</v>
      </c>
      <c r="D42" s="6">
        <v>8800</v>
      </c>
      <c r="E42" s="8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9">
        <f t="shared" si="0"/>
        <v>1.6906818181818182</v>
      </c>
      <c r="P42" s="6">
        <f t="shared" si="1"/>
        <v>75.141414141414145</v>
      </c>
      <c r="Q42" s="6" t="str" cm="1">
        <f t="array" ref="Q42:R42">_xlfn.TEXTSPLIT(N42,"/")</f>
        <v>technology</v>
      </c>
      <c r="R42" s="6" t="str">
        <v>wearables</v>
      </c>
      <c r="S42">
        <f t="shared" si="2"/>
        <v>2010</v>
      </c>
      <c r="T42" s="13">
        <f>(((J42/60)/60)/24)+DATE(1970,1,1)</f>
        <v>40334.208333333336</v>
      </c>
      <c r="U42" s="13">
        <f>(((K42/60)/60)/24)+DATE(1970,1,1)</f>
        <v>40353.208333333336</v>
      </c>
    </row>
    <row r="43" spans="1:21" ht="17" hidden="1" x14ac:dyDescent="0.2">
      <c r="A43">
        <v>41</v>
      </c>
      <c r="B43" t="s">
        <v>127</v>
      </c>
      <c r="C43" s="3" t="s">
        <v>128</v>
      </c>
      <c r="D43" s="6">
        <v>5600</v>
      </c>
      <c r="E43" s="8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9">
        <f t="shared" si="0"/>
        <v>2.1292857142857144</v>
      </c>
      <c r="P43" s="6">
        <f t="shared" si="1"/>
        <v>107.42342342342343</v>
      </c>
      <c r="Q43" s="6" t="str" cm="1">
        <f t="array" ref="Q43:R43">_xlfn.TEXTSPLIT(N43,"/")</f>
        <v>music</v>
      </c>
      <c r="R43" s="6" t="str">
        <v>rock</v>
      </c>
      <c r="S43">
        <f t="shared" si="2"/>
        <v>2012</v>
      </c>
      <c r="T43" s="13">
        <f>(((J43/60)/60)/24)+DATE(1970,1,1)</f>
        <v>41156.208333333336</v>
      </c>
      <c r="U43" s="13">
        <f>(((K43/60)/60)/24)+DATE(1970,1,1)</f>
        <v>41182.208333333336</v>
      </c>
    </row>
    <row r="44" spans="1:21" ht="17" hidden="1" x14ac:dyDescent="0.2">
      <c r="A44">
        <v>42</v>
      </c>
      <c r="B44" t="s">
        <v>129</v>
      </c>
      <c r="C44" s="3" t="s">
        <v>130</v>
      </c>
      <c r="D44" s="6">
        <v>1800</v>
      </c>
      <c r="E44" s="8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9">
        <f t="shared" si="0"/>
        <v>4.4394444444444447</v>
      </c>
      <c r="P44" s="6">
        <f t="shared" si="1"/>
        <v>35.995495495495497</v>
      </c>
      <c r="Q44" s="6" t="str" cm="1">
        <f t="array" ref="Q44:R44">_xlfn.TEXTSPLIT(N44,"/")</f>
        <v>food</v>
      </c>
      <c r="R44" s="6" t="str">
        <v>food trucks</v>
      </c>
      <c r="S44">
        <f t="shared" si="2"/>
        <v>2011</v>
      </c>
      <c r="T44" s="13">
        <f>(((J44/60)/60)/24)+DATE(1970,1,1)</f>
        <v>40728.208333333336</v>
      </c>
      <c r="U44" s="13">
        <f>(((K44/60)/60)/24)+DATE(1970,1,1)</f>
        <v>40737.208333333336</v>
      </c>
    </row>
    <row r="45" spans="1:21" ht="17" hidden="1" x14ac:dyDescent="0.2">
      <c r="A45">
        <v>43</v>
      </c>
      <c r="B45" t="s">
        <v>131</v>
      </c>
      <c r="C45" s="3" t="s">
        <v>132</v>
      </c>
      <c r="D45" s="6">
        <v>90200</v>
      </c>
      <c r="E45" s="8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9">
        <f t="shared" si="0"/>
        <v>1.859390243902439</v>
      </c>
      <c r="P45" s="6">
        <f t="shared" si="1"/>
        <v>26.998873148744366</v>
      </c>
      <c r="Q45" s="6" t="str" cm="1">
        <f t="array" ref="Q45:R45">_xlfn.TEXTSPLIT(N45,"/")</f>
        <v>publishing</v>
      </c>
      <c r="R45" s="6" t="str">
        <v>radio &amp; podcasts</v>
      </c>
      <c r="S45">
        <f t="shared" si="2"/>
        <v>2014</v>
      </c>
      <c r="T45" s="13">
        <f>(((J45/60)/60)/24)+DATE(1970,1,1)</f>
        <v>41844.208333333336</v>
      </c>
      <c r="U45" s="13">
        <f>(((K45/60)/60)/24)+DATE(1970,1,1)</f>
        <v>41860.208333333336</v>
      </c>
    </row>
    <row r="46" spans="1:21" ht="17" hidden="1" x14ac:dyDescent="0.2">
      <c r="A46">
        <v>44</v>
      </c>
      <c r="B46" t="s">
        <v>134</v>
      </c>
      <c r="C46" s="3" t="s">
        <v>135</v>
      </c>
      <c r="D46" s="6">
        <v>1600</v>
      </c>
      <c r="E46" s="8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9">
        <f t="shared" si="0"/>
        <v>6.5881249999999998</v>
      </c>
      <c r="P46" s="6">
        <f t="shared" si="1"/>
        <v>107.56122448979592</v>
      </c>
      <c r="Q46" s="6" t="str" cm="1">
        <f t="array" ref="Q46:R46">_xlfn.TEXTSPLIT(N46,"/")</f>
        <v>publishing</v>
      </c>
      <c r="R46" s="6" t="str">
        <v>fiction</v>
      </c>
      <c r="S46">
        <f t="shared" si="2"/>
        <v>2019</v>
      </c>
      <c r="T46" s="13">
        <f>(((J46/60)/60)/24)+DATE(1970,1,1)</f>
        <v>43541.208333333328</v>
      </c>
      <c r="U46" s="13">
        <f>(((K46/60)/60)/24)+DATE(1970,1,1)</f>
        <v>43542.208333333328</v>
      </c>
    </row>
    <row r="47" spans="1:21" ht="34" x14ac:dyDescent="0.2">
      <c r="A47">
        <v>45</v>
      </c>
      <c r="B47" t="s">
        <v>136</v>
      </c>
      <c r="C47" s="3" t="s">
        <v>137</v>
      </c>
      <c r="D47" s="6">
        <v>9500</v>
      </c>
      <c r="E47" s="8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9">
        <f t="shared" si="0"/>
        <v>0.4768421052631579</v>
      </c>
      <c r="P47" s="6">
        <f t="shared" si="1"/>
        <v>94.375</v>
      </c>
      <c r="Q47" s="6" t="str" cm="1">
        <f t="array" ref="Q47:R47">_xlfn.TEXTSPLIT(N47,"/")</f>
        <v>theater</v>
      </c>
      <c r="R47" s="6" t="str">
        <v>plays</v>
      </c>
      <c r="S47">
        <f t="shared" si="2"/>
        <v>2016</v>
      </c>
      <c r="T47" s="13">
        <f>(((J47/60)/60)/24)+DATE(1970,1,1)</f>
        <v>42676.208333333328</v>
      </c>
      <c r="U47" s="13">
        <f>(((K47/60)/60)/24)+DATE(1970,1,1)</f>
        <v>42691.25</v>
      </c>
    </row>
    <row r="48" spans="1:21" ht="17" hidden="1" x14ac:dyDescent="0.2">
      <c r="A48">
        <v>46</v>
      </c>
      <c r="B48" t="s">
        <v>138</v>
      </c>
      <c r="C48" s="3" t="s">
        <v>139</v>
      </c>
      <c r="D48" s="6">
        <v>3700</v>
      </c>
      <c r="E48" s="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9">
        <f t="shared" si="0"/>
        <v>1.1478378378378378</v>
      </c>
      <c r="P48" s="6">
        <f t="shared" si="1"/>
        <v>46.163043478260867</v>
      </c>
      <c r="Q48" s="6" t="str" cm="1">
        <f t="array" ref="Q48:R48">_xlfn.TEXTSPLIT(N48,"/")</f>
        <v>music</v>
      </c>
      <c r="R48" s="6" t="str">
        <v>rock</v>
      </c>
      <c r="S48">
        <f t="shared" si="2"/>
        <v>2010</v>
      </c>
      <c r="T48" s="13">
        <f>(((J48/60)/60)/24)+DATE(1970,1,1)</f>
        <v>40367.208333333336</v>
      </c>
      <c r="U48" s="13">
        <f>(((K48/60)/60)/24)+DATE(1970,1,1)</f>
        <v>40390.208333333336</v>
      </c>
    </row>
    <row r="49" spans="1:21" ht="17" hidden="1" x14ac:dyDescent="0.2">
      <c r="A49">
        <v>47</v>
      </c>
      <c r="B49" t="s">
        <v>140</v>
      </c>
      <c r="C49" s="3" t="s">
        <v>141</v>
      </c>
      <c r="D49" s="6">
        <v>1500</v>
      </c>
      <c r="E49" s="8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9">
        <f t="shared" si="0"/>
        <v>4.7526666666666664</v>
      </c>
      <c r="P49" s="6">
        <f t="shared" si="1"/>
        <v>47.845637583892618</v>
      </c>
      <c r="Q49" s="6" t="str" cm="1">
        <f t="array" ref="Q49:R49">_xlfn.TEXTSPLIT(N49,"/")</f>
        <v>theater</v>
      </c>
      <c r="R49" s="6" t="str">
        <v>plays</v>
      </c>
      <c r="S49">
        <f t="shared" si="2"/>
        <v>2014</v>
      </c>
      <c r="T49" s="13">
        <f>(((J49/60)/60)/24)+DATE(1970,1,1)</f>
        <v>41727.208333333336</v>
      </c>
      <c r="U49" s="13">
        <f>(((K49/60)/60)/24)+DATE(1970,1,1)</f>
        <v>41757.208333333336</v>
      </c>
    </row>
    <row r="50" spans="1:21" ht="17" hidden="1" x14ac:dyDescent="0.2">
      <c r="A50">
        <v>48</v>
      </c>
      <c r="B50" t="s">
        <v>142</v>
      </c>
      <c r="C50" s="3" t="s">
        <v>143</v>
      </c>
      <c r="D50" s="6">
        <v>33300</v>
      </c>
      <c r="E50" s="8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9">
        <f t="shared" si="0"/>
        <v>3.86972972972973</v>
      </c>
      <c r="P50" s="6">
        <f t="shared" si="1"/>
        <v>53.007815713698065</v>
      </c>
      <c r="Q50" s="6" t="str" cm="1">
        <f t="array" ref="Q50:R50">_xlfn.TEXTSPLIT(N50,"/")</f>
        <v>theater</v>
      </c>
      <c r="R50" s="6" t="str">
        <v>plays</v>
      </c>
      <c r="S50">
        <f t="shared" si="2"/>
        <v>2015</v>
      </c>
      <c r="T50" s="13">
        <f>(((J50/60)/60)/24)+DATE(1970,1,1)</f>
        <v>42180.208333333328</v>
      </c>
      <c r="U50" s="13">
        <f>(((K50/60)/60)/24)+DATE(1970,1,1)</f>
        <v>42192.208333333328</v>
      </c>
    </row>
    <row r="51" spans="1:21" ht="17" hidden="1" x14ac:dyDescent="0.2">
      <c r="A51">
        <v>49</v>
      </c>
      <c r="B51" t="s">
        <v>144</v>
      </c>
      <c r="C51" s="3" t="s">
        <v>145</v>
      </c>
      <c r="D51" s="6">
        <v>7200</v>
      </c>
      <c r="E51" s="8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9">
        <f t="shared" si="0"/>
        <v>1.89625</v>
      </c>
      <c r="P51" s="6">
        <f t="shared" si="1"/>
        <v>45.059405940594061</v>
      </c>
      <c r="Q51" s="6" t="str" cm="1">
        <f t="array" ref="Q51:R51">_xlfn.TEXTSPLIT(N51,"/")</f>
        <v>music</v>
      </c>
      <c r="R51" s="6" t="str">
        <v>rock</v>
      </c>
      <c r="S51">
        <f t="shared" si="2"/>
        <v>2019</v>
      </c>
      <c r="T51" s="13">
        <f>(((J51/60)/60)/24)+DATE(1970,1,1)</f>
        <v>43758.208333333328</v>
      </c>
      <c r="U51" s="13">
        <f>(((K51/60)/60)/24)+DATE(1970,1,1)</f>
        <v>43803.25</v>
      </c>
    </row>
    <row r="52" spans="1:21" ht="34" x14ac:dyDescent="0.2">
      <c r="A52">
        <v>50</v>
      </c>
      <c r="B52" t="s">
        <v>146</v>
      </c>
      <c r="C52" s="3" t="s">
        <v>147</v>
      </c>
      <c r="D52" s="6">
        <v>100</v>
      </c>
      <c r="E52" s="8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9">
        <f t="shared" si="0"/>
        <v>0.02</v>
      </c>
      <c r="P52" s="6">
        <f t="shared" si="1"/>
        <v>2</v>
      </c>
      <c r="Q52" s="6" t="str" cm="1">
        <f t="array" ref="Q52:R52">_xlfn.TEXTSPLIT(N52,"/")</f>
        <v>music</v>
      </c>
      <c r="R52" s="6" t="str">
        <v>metal</v>
      </c>
      <c r="S52">
        <f t="shared" si="2"/>
        <v>2013</v>
      </c>
      <c r="T52" s="13">
        <f>(((J52/60)/60)/24)+DATE(1970,1,1)</f>
        <v>41487.208333333336</v>
      </c>
      <c r="U52" s="13">
        <f>(((K52/60)/60)/24)+DATE(1970,1,1)</f>
        <v>41515.208333333336</v>
      </c>
    </row>
    <row r="53" spans="1:21" ht="17" x14ac:dyDescent="0.2">
      <c r="A53">
        <v>51</v>
      </c>
      <c r="B53" t="s">
        <v>149</v>
      </c>
      <c r="C53" s="3" t="s">
        <v>150</v>
      </c>
      <c r="D53" s="6">
        <v>158100</v>
      </c>
      <c r="E53" s="8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9">
        <f t="shared" si="0"/>
        <v>0.91867805186590767</v>
      </c>
      <c r="P53" s="6">
        <f t="shared" si="1"/>
        <v>99.006816632583508</v>
      </c>
      <c r="Q53" s="6" t="str" cm="1">
        <f t="array" ref="Q53:R53">_xlfn.TEXTSPLIT(N53,"/")</f>
        <v>technology</v>
      </c>
      <c r="R53" s="6" t="str">
        <v>wearables</v>
      </c>
      <c r="S53">
        <f t="shared" si="2"/>
        <v>2012</v>
      </c>
      <c r="T53" s="13">
        <f>(((J53/60)/60)/24)+DATE(1970,1,1)</f>
        <v>40995.208333333336</v>
      </c>
      <c r="U53" s="13">
        <f>(((K53/60)/60)/24)+DATE(1970,1,1)</f>
        <v>41011.208333333336</v>
      </c>
    </row>
    <row r="54" spans="1:21" ht="17" x14ac:dyDescent="0.2">
      <c r="A54">
        <v>52</v>
      </c>
      <c r="B54" t="s">
        <v>151</v>
      </c>
      <c r="C54" s="3" t="s">
        <v>152</v>
      </c>
      <c r="D54" s="6">
        <v>7200</v>
      </c>
      <c r="E54" s="8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9">
        <f t="shared" si="0"/>
        <v>0.34152777777777776</v>
      </c>
      <c r="P54" s="6">
        <f t="shared" si="1"/>
        <v>32.786666666666669</v>
      </c>
      <c r="Q54" s="6" t="str" cm="1">
        <f t="array" ref="Q54:R54">_xlfn.TEXTSPLIT(N54,"/")</f>
        <v>theater</v>
      </c>
      <c r="R54" s="6" t="str">
        <v>plays</v>
      </c>
      <c r="S54">
        <f t="shared" si="2"/>
        <v>2010</v>
      </c>
      <c r="T54" s="13">
        <f>(((J54/60)/60)/24)+DATE(1970,1,1)</f>
        <v>40436.208333333336</v>
      </c>
      <c r="U54" s="13">
        <f>(((K54/60)/60)/24)+DATE(1970,1,1)</f>
        <v>40440.208333333336</v>
      </c>
    </row>
    <row r="55" spans="1:21" ht="17" hidden="1" x14ac:dyDescent="0.2">
      <c r="A55">
        <v>53</v>
      </c>
      <c r="B55" t="s">
        <v>153</v>
      </c>
      <c r="C55" s="3" t="s">
        <v>154</v>
      </c>
      <c r="D55" s="6">
        <v>8800</v>
      </c>
      <c r="E55" s="8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9">
        <f t="shared" si="0"/>
        <v>1.4040909090909091</v>
      </c>
      <c r="P55" s="6">
        <f t="shared" si="1"/>
        <v>59.119617224880386</v>
      </c>
      <c r="Q55" s="6" t="str" cm="1">
        <f t="array" ref="Q55:R55">_xlfn.TEXTSPLIT(N55,"/")</f>
        <v>film &amp; video</v>
      </c>
      <c r="R55" s="6" t="str">
        <v>drama</v>
      </c>
      <c r="S55">
        <f t="shared" si="2"/>
        <v>2014</v>
      </c>
      <c r="T55" s="13">
        <f>(((J55/60)/60)/24)+DATE(1970,1,1)</f>
        <v>41779.208333333336</v>
      </c>
      <c r="U55" s="13">
        <f>(((K55/60)/60)/24)+DATE(1970,1,1)</f>
        <v>41818.208333333336</v>
      </c>
    </row>
    <row r="56" spans="1:21" ht="34" x14ac:dyDescent="0.2">
      <c r="A56">
        <v>54</v>
      </c>
      <c r="B56" t="s">
        <v>155</v>
      </c>
      <c r="C56" s="3" t="s">
        <v>156</v>
      </c>
      <c r="D56" s="6">
        <v>6000</v>
      </c>
      <c r="E56" s="8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9">
        <f t="shared" si="0"/>
        <v>0.89866666666666661</v>
      </c>
      <c r="P56" s="6">
        <f t="shared" si="1"/>
        <v>44.93333333333333</v>
      </c>
      <c r="Q56" s="6" t="str" cm="1">
        <f t="array" ref="Q56:R56">_xlfn.TEXTSPLIT(N56,"/")</f>
        <v>technology</v>
      </c>
      <c r="R56" s="6" t="str">
        <v>wearables</v>
      </c>
      <c r="S56">
        <f t="shared" si="2"/>
        <v>2018</v>
      </c>
      <c r="T56" s="13">
        <f>(((J56/60)/60)/24)+DATE(1970,1,1)</f>
        <v>43170.25</v>
      </c>
      <c r="U56" s="13">
        <f>(((K56/60)/60)/24)+DATE(1970,1,1)</f>
        <v>43176.208333333328</v>
      </c>
    </row>
    <row r="57" spans="1:21" ht="34" hidden="1" x14ac:dyDescent="0.2">
      <c r="A57">
        <v>55</v>
      </c>
      <c r="B57" t="s">
        <v>157</v>
      </c>
      <c r="C57" s="3" t="s">
        <v>158</v>
      </c>
      <c r="D57" s="6">
        <v>6600</v>
      </c>
      <c r="E57" s="8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9">
        <f t="shared" si="0"/>
        <v>1.7796969696969698</v>
      </c>
      <c r="P57" s="6">
        <f t="shared" si="1"/>
        <v>89.664122137404576</v>
      </c>
      <c r="Q57" s="6" t="str" cm="1">
        <f t="array" ref="Q57:R57">_xlfn.TEXTSPLIT(N57,"/")</f>
        <v>music</v>
      </c>
      <c r="R57" s="6" t="str">
        <v>jazz</v>
      </c>
      <c r="S57">
        <f t="shared" si="2"/>
        <v>2018</v>
      </c>
      <c r="T57" s="13">
        <f>(((J57/60)/60)/24)+DATE(1970,1,1)</f>
        <v>43311.208333333328</v>
      </c>
      <c r="U57" s="13">
        <f>(((K57/60)/60)/24)+DATE(1970,1,1)</f>
        <v>43316.208333333328</v>
      </c>
    </row>
    <row r="58" spans="1:21" ht="34" hidden="1" x14ac:dyDescent="0.2">
      <c r="A58">
        <v>56</v>
      </c>
      <c r="B58" t="s">
        <v>160</v>
      </c>
      <c r="C58" s="3" t="s">
        <v>161</v>
      </c>
      <c r="D58" s="6">
        <v>8000</v>
      </c>
      <c r="E58" s="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9">
        <f t="shared" si="0"/>
        <v>1.436625</v>
      </c>
      <c r="P58" s="6">
        <f t="shared" si="1"/>
        <v>70.079268292682926</v>
      </c>
      <c r="Q58" s="6" t="str" cm="1">
        <f t="array" ref="Q58:R58">_xlfn.TEXTSPLIT(N58,"/")</f>
        <v>technology</v>
      </c>
      <c r="R58" s="6" t="str">
        <v>wearables</v>
      </c>
      <c r="S58">
        <f t="shared" si="2"/>
        <v>2015</v>
      </c>
      <c r="T58" s="13">
        <f>(((J58/60)/60)/24)+DATE(1970,1,1)</f>
        <v>42014.25</v>
      </c>
      <c r="U58" s="13">
        <f>(((K58/60)/60)/24)+DATE(1970,1,1)</f>
        <v>42021.25</v>
      </c>
    </row>
    <row r="59" spans="1:21" ht="17" hidden="1" x14ac:dyDescent="0.2">
      <c r="A59">
        <v>57</v>
      </c>
      <c r="B59" t="s">
        <v>162</v>
      </c>
      <c r="C59" s="3" t="s">
        <v>163</v>
      </c>
      <c r="D59" s="6">
        <v>2900</v>
      </c>
      <c r="E59" s="8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9">
        <f t="shared" si="0"/>
        <v>2.1527586206896552</v>
      </c>
      <c r="P59" s="6">
        <f t="shared" si="1"/>
        <v>31.059701492537314</v>
      </c>
      <c r="Q59" s="6" t="str" cm="1">
        <f t="array" ref="Q59:R59">_xlfn.TEXTSPLIT(N59,"/")</f>
        <v>games</v>
      </c>
      <c r="R59" s="6" t="str">
        <v>video games</v>
      </c>
      <c r="S59">
        <f t="shared" si="2"/>
        <v>2017</v>
      </c>
      <c r="T59" s="13">
        <f>(((J59/60)/60)/24)+DATE(1970,1,1)</f>
        <v>42979.208333333328</v>
      </c>
      <c r="U59" s="13">
        <f>(((K59/60)/60)/24)+DATE(1970,1,1)</f>
        <v>42991.208333333328</v>
      </c>
    </row>
    <row r="60" spans="1:21" ht="17" hidden="1" x14ac:dyDescent="0.2">
      <c r="A60">
        <v>58</v>
      </c>
      <c r="B60" t="s">
        <v>164</v>
      </c>
      <c r="C60" s="3" t="s">
        <v>165</v>
      </c>
      <c r="D60" s="6">
        <v>2700</v>
      </c>
      <c r="E60" s="8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9">
        <f t="shared" si="0"/>
        <v>2.2711111111111113</v>
      </c>
      <c r="P60" s="6">
        <f t="shared" si="1"/>
        <v>29.061611374407583</v>
      </c>
      <c r="Q60" s="6" t="str" cm="1">
        <f t="array" ref="Q60:R60">_xlfn.TEXTSPLIT(N60,"/")</f>
        <v>theater</v>
      </c>
      <c r="R60" s="6" t="str">
        <v>plays</v>
      </c>
      <c r="S60">
        <f t="shared" si="2"/>
        <v>2015</v>
      </c>
      <c r="T60" s="13">
        <f>(((J60/60)/60)/24)+DATE(1970,1,1)</f>
        <v>42268.208333333328</v>
      </c>
      <c r="U60" s="13">
        <f>(((K60/60)/60)/24)+DATE(1970,1,1)</f>
        <v>42281.208333333328</v>
      </c>
    </row>
    <row r="61" spans="1:21" ht="17" hidden="1" x14ac:dyDescent="0.2">
      <c r="A61">
        <v>59</v>
      </c>
      <c r="B61" t="s">
        <v>166</v>
      </c>
      <c r="C61" s="3" t="s">
        <v>167</v>
      </c>
      <c r="D61" s="6">
        <v>1400</v>
      </c>
      <c r="E61" s="8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9">
        <f t="shared" si="0"/>
        <v>2.7507142857142859</v>
      </c>
      <c r="P61" s="6">
        <f t="shared" si="1"/>
        <v>30.0859375</v>
      </c>
      <c r="Q61" s="6" t="str" cm="1">
        <f t="array" ref="Q61:R61">_xlfn.TEXTSPLIT(N61,"/")</f>
        <v>theater</v>
      </c>
      <c r="R61" s="6" t="str">
        <v>plays</v>
      </c>
      <c r="S61">
        <f t="shared" si="2"/>
        <v>2017</v>
      </c>
      <c r="T61" s="13">
        <f>(((J61/60)/60)/24)+DATE(1970,1,1)</f>
        <v>42898.208333333328</v>
      </c>
      <c r="U61" s="13">
        <f>(((K61/60)/60)/24)+DATE(1970,1,1)</f>
        <v>42913.208333333328</v>
      </c>
    </row>
    <row r="62" spans="1:21" ht="17" hidden="1" x14ac:dyDescent="0.2">
      <c r="A62">
        <v>60</v>
      </c>
      <c r="B62" t="s">
        <v>168</v>
      </c>
      <c r="C62" s="3" t="s">
        <v>169</v>
      </c>
      <c r="D62" s="6">
        <v>94200</v>
      </c>
      <c r="E62" s="8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9">
        <f t="shared" si="0"/>
        <v>1.4437048832271762</v>
      </c>
      <c r="P62" s="6">
        <f t="shared" si="1"/>
        <v>84.998125000000002</v>
      </c>
      <c r="Q62" s="6" t="str" cm="1">
        <f t="array" ref="Q62:R62">_xlfn.TEXTSPLIT(N62,"/")</f>
        <v>theater</v>
      </c>
      <c r="R62" s="6" t="str">
        <v>plays</v>
      </c>
      <c r="S62">
        <f t="shared" si="2"/>
        <v>2012</v>
      </c>
      <c r="T62" s="13">
        <f>(((J62/60)/60)/24)+DATE(1970,1,1)</f>
        <v>41107.208333333336</v>
      </c>
      <c r="U62" s="13">
        <f>(((K62/60)/60)/24)+DATE(1970,1,1)</f>
        <v>41110.208333333336</v>
      </c>
    </row>
    <row r="63" spans="1:21" ht="34" x14ac:dyDescent="0.2">
      <c r="A63">
        <v>61</v>
      </c>
      <c r="B63" t="s">
        <v>170</v>
      </c>
      <c r="C63" s="3" t="s">
        <v>171</v>
      </c>
      <c r="D63" s="6">
        <v>199200</v>
      </c>
      <c r="E63" s="8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9">
        <f t="shared" si="0"/>
        <v>0.92745983935742971</v>
      </c>
      <c r="P63" s="6">
        <f t="shared" si="1"/>
        <v>82.001775410563695</v>
      </c>
      <c r="Q63" s="6" t="str" cm="1">
        <f t="array" ref="Q63:R63">_xlfn.TEXTSPLIT(N63,"/")</f>
        <v>theater</v>
      </c>
      <c r="R63" s="6" t="str">
        <v>plays</v>
      </c>
      <c r="S63">
        <f t="shared" si="2"/>
        <v>2011</v>
      </c>
      <c r="T63" s="13">
        <f>(((J63/60)/60)/24)+DATE(1970,1,1)</f>
        <v>40595.25</v>
      </c>
      <c r="U63" s="13">
        <f>(((K63/60)/60)/24)+DATE(1970,1,1)</f>
        <v>40635.208333333336</v>
      </c>
    </row>
    <row r="64" spans="1:21" ht="34" hidden="1" x14ac:dyDescent="0.2">
      <c r="A64">
        <v>62</v>
      </c>
      <c r="B64" t="s">
        <v>172</v>
      </c>
      <c r="C64" s="3" t="s">
        <v>173</v>
      </c>
      <c r="D64" s="6">
        <v>2000</v>
      </c>
      <c r="E64" s="8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9">
        <f t="shared" si="0"/>
        <v>7.226</v>
      </c>
      <c r="P64" s="6">
        <f t="shared" si="1"/>
        <v>58.040160642570278</v>
      </c>
      <c r="Q64" s="6" t="str" cm="1">
        <f t="array" ref="Q64:R64">_xlfn.TEXTSPLIT(N64,"/")</f>
        <v>technology</v>
      </c>
      <c r="R64" s="6" t="str">
        <v>web</v>
      </c>
      <c r="S64">
        <f t="shared" si="2"/>
        <v>2015</v>
      </c>
      <c r="T64" s="13">
        <f>(((J64/60)/60)/24)+DATE(1970,1,1)</f>
        <v>42160.208333333328</v>
      </c>
      <c r="U64" s="13">
        <f>(((K64/60)/60)/24)+DATE(1970,1,1)</f>
        <v>42161.208333333328</v>
      </c>
    </row>
    <row r="65" spans="1:21" ht="17" x14ac:dyDescent="0.2">
      <c r="A65">
        <v>63</v>
      </c>
      <c r="B65" t="s">
        <v>174</v>
      </c>
      <c r="C65" s="3" t="s">
        <v>175</v>
      </c>
      <c r="D65" s="6">
        <v>4700</v>
      </c>
      <c r="E65" s="8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9">
        <f t="shared" si="0"/>
        <v>0.11851063829787234</v>
      </c>
      <c r="P65" s="6">
        <f t="shared" si="1"/>
        <v>111.4</v>
      </c>
      <c r="Q65" s="6" t="str" cm="1">
        <f t="array" ref="Q65:R65">_xlfn.TEXTSPLIT(N65,"/")</f>
        <v>theater</v>
      </c>
      <c r="R65" s="6" t="str">
        <v>plays</v>
      </c>
      <c r="S65">
        <f t="shared" si="2"/>
        <v>2017</v>
      </c>
      <c r="T65" s="13">
        <f>(((J65/60)/60)/24)+DATE(1970,1,1)</f>
        <v>42853.208333333328</v>
      </c>
      <c r="U65" s="13">
        <f>(((K65/60)/60)/24)+DATE(1970,1,1)</f>
        <v>42859.208333333328</v>
      </c>
    </row>
    <row r="66" spans="1:21" ht="17" x14ac:dyDescent="0.2">
      <c r="A66">
        <v>64</v>
      </c>
      <c r="B66" t="s">
        <v>176</v>
      </c>
      <c r="C66" s="3" t="s">
        <v>177</v>
      </c>
      <c r="D66" s="6">
        <v>2800</v>
      </c>
      <c r="E66" s="8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9">
        <f t="shared" ref="O66:O129" si="3">+IFERROR(E66/D66,0)</f>
        <v>0.97642857142857142</v>
      </c>
      <c r="P66" s="6">
        <f t="shared" ref="P66:P129" si="4">+IFERROR(E66/G66,0)</f>
        <v>71.94736842105263</v>
      </c>
      <c r="Q66" s="6" t="str" cm="1">
        <f t="array" ref="Q66:R66">_xlfn.TEXTSPLIT(N66,"/")</f>
        <v>technology</v>
      </c>
      <c r="R66" s="6" t="str">
        <v>web</v>
      </c>
      <c r="S66">
        <f t="shared" si="2"/>
        <v>2018</v>
      </c>
      <c r="T66" s="13">
        <f>(((J66/60)/60)/24)+DATE(1970,1,1)</f>
        <v>43283.208333333328</v>
      </c>
      <c r="U66" s="13">
        <f>(((K66/60)/60)/24)+DATE(1970,1,1)</f>
        <v>43298.208333333328</v>
      </c>
    </row>
    <row r="67" spans="1:21" ht="17" hidden="1" x14ac:dyDescent="0.2">
      <c r="A67">
        <v>65</v>
      </c>
      <c r="B67" t="s">
        <v>178</v>
      </c>
      <c r="C67" s="3" t="s">
        <v>179</v>
      </c>
      <c r="D67" s="6">
        <v>6100</v>
      </c>
      <c r="E67" s="8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9">
        <f t="shared" si="3"/>
        <v>2.3614754098360655</v>
      </c>
      <c r="P67" s="6">
        <f t="shared" si="4"/>
        <v>61.038135593220339</v>
      </c>
      <c r="Q67" s="6" t="str" cm="1">
        <f t="array" ref="Q67:R67">_xlfn.TEXTSPLIT(N67,"/")</f>
        <v>theater</v>
      </c>
      <c r="R67" s="6" t="str">
        <v>plays</v>
      </c>
      <c r="S67">
        <f t="shared" ref="S67:S130" si="5">+YEAR(T67)</f>
        <v>2011</v>
      </c>
      <c r="T67" s="13">
        <f>(((J67/60)/60)/24)+DATE(1970,1,1)</f>
        <v>40570.25</v>
      </c>
      <c r="U67" s="13">
        <f>(((K67/60)/60)/24)+DATE(1970,1,1)</f>
        <v>40577.25</v>
      </c>
    </row>
    <row r="68" spans="1:21" ht="17" x14ac:dyDescent="0.2">
      <c r="A68">
        <v>66</v>
      </c>
      <c r="B68" t="s">
        <v>180</v>
      </c>
      <c r="C68" s="3" t="s">
        <v>181</v>
      </c>
      <c r="D68" s="6">
        <v>2900</v>
      </c>
      <c r="E68" s="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9">
        <f t="shared" si="3"/>
        <v>0.45068965517241377</v>
      </c>
      <c r="P68" s="6">
        <f t="shared" si="4"/>
        <v>108.91666666666667</v>
      </c>
      <c r="Q68" s="6" t="str" cm="1">
        <f t="array" ref="Q68:R68">_xlfn.TEXTSPLIT(N68,"/")</f>
        <v>theater</v>
      </c>
      <c r="R68" s="6" t="str">
        <v>plays</v>
      </c>
      <c r="S68">
        <f t="shared" si="5"/>
        <v>2015</v>
      </c>
      <c r="T68" s="13">
        <f>(((J68/60)/60)/24)+DATE(1970,1,1)</f>
        <v>42102.208333333328</v>
      </c>
      <c r="U68" s="13">
        <f>(((K68/60)/60)/24)+DATE(1970,1,1)</f>
        <v>42107.208333333328</v>
      </c>
    </row>
    <row r="69" spans="1:21" ht="34" hidden="1" x14ac:dyDescent="0.2">
      <c r="A69">
        <v>67</v>
      </c>
      <c r="B69" t="s">
        <v>182</v>
      </c>
      <c r="C69" s="3" t="s">
        <v>183</v>
      </c>
      <c r="D69" s="6">
        <v>72600</v>
      </c>
      <c r="E69" s="8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9">
        <f t="shared" si="3"/>
        <v>1.6238567493112948</v>
      </c>
      <c r="P69" s="6">
        <f t="shared" si="4"/>
        <v>29.001722017220171</v>
      </c>
      <c r="Q69" s="6" t="str" cm="1">
        <f t="array" ref="Q69:R69">_xlfn.TEXTSPLIT(N69,"/")</f>
        <v>technology</v>
      </c>
      <c r="R69" s="6" t="str">
        <v>wearables</v>
      </c>
      <c r="S69">
        <f t="shared" si="5"/>
        <v>2010</v>
      </c>
      <c r="T69" s="13">
        <f>(((J69/60)/60)/24)+DATE(1970,1,1)</f>
        <v>40203.25</v>
      </c>
      <c r="U69" s="13">
        <f>(((K69/60)/60)/24)+DATE(1970,1,1)</f>
        <v>40208.25</v>
      </c>
    </row>
    <row r="70" spans="1:21" ht="17" hidden="1" x14ac:dyDescent="0.2">
      <c r="A70">
        <v>68</v>
      </c>
      <c r="B70" t="s">
        <v>184</v>
      </c>
      <c r="C70" s="3" t="s">
        <v>185</v>
      </c>
      <c r="D70" s="6">
        <v>5700</v>
      </c>
      <c r="E70" s="8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9">
        <f t="shared" si="3"/>
        <v>2.5452631578947367</v>
      </c>
      <c r="P70" s="6">
        <f t="shared" si="4"/>
        <v>58.975609756097562</v>
      </c>
      <c r="Q70" s="6" t="str" cm="1">
        <f t="array" ref="Q70:R70">_xlfn.TEXTSPLIT(N70,"/")</f>
        <v>theater</v>
      </c>
      <c r="R70" s="6" t="str">
        <v>plays</v>
      </c>
      <c r="S70">
        <f t="shared" si="5"/>
        <v>2017</v>
      </c>
      <c r="T70" s="13">
        <f>(((J70/60)/60)/24)+DATE(1970,1,1)</f>
        <v>42943.208333333328</v>
      </c>
      <c r="U70" s="13">
        <f>(((K70/60)/60)/24)+DATE(1970,1,1)</f>
        <v>42990.208333333328</v>
      </c>
    </row>
    <row r="71" spans="1:21" ht="17" hidden="1" x14ac:dyDescent="0.2">
      <c r="A71">
        <v>69</v>
      </c>
      <c r="B71" t="s">
        <v>186</v>
      </c>
      <c r="C71" s="3" t="s">
        <v>187</v>
      </c>
      <c r="D71" s="6">
        <v>7900</v>
      </c>
      <c r="E71" s="8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9">
        <f t="shared" si="3"/>
        <v>0.24063291139240506</v>
      </c>
      <c r="P71" s="6">
        <f t="shared" si="4"/>
        <v>111.82352941176471</v>
      </c>
      <c r="Q71" s="6" t="str" cm="1">
        <f t="array" ref="Q71:R71">_xlfn.TEXTSPLIT(N71,"/")</f>
        <v>theater</v>
      </c>
      <c r="R71" s="6" t="str">
        <v>plays</v>
      </c>
      <c r="S71">
        <f t="shared" si="5"/>
        <v>2010</v>
      </c>
      <c r="T71" s="13">
        <f>(((J71/60)/60)/24)+DATE(1970,1,1)</f>
        <v>40531.25</v>
      </c>
      <c r="U71" s="13">
        <f>(((K71/60)/60)/24)+DATE(1970,1,1)</f>
        <v>40565.25</v>
      </c>
    </row>
    <row r="72" spans="1:21" ht="17" hidden="1" x14ac:dyDescent="0.2">
      <c r="A72">
        <v>70</v>
      </c>
      <c r="B72" t="s">
        <v>188</v>
      </c>
      <c r="C72" s="3" t="s">
        <v>189</v>
      </c>
      <c r="D72" s="6">
        <v>128000</v>
      </c>
      <c r="E72" s="8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9">
        <f t="shared" si="3"/>
        <v>1.2374140625000001</v>
      </c>
      <c r="P72" s="6">
        <f t="shared" si="4"/>
        <v>63.995555555555555</v>
      </c>
      <c r="Q72" s="6" t="str" cm="1">
        <f t="array" ref="Q72:R72">_xlfn.TEXTSPLIT(N72,"/")</f>
        <v>theater</v>
      </c>
      <c r="R72" s="6" t="str">
        <v>plays</v>
      </c>
      <c r="S72">
        <f t="shared" si="5"/>
        <v>2010</v>
      </c>
      <c r="T72" s="13">
        <f>(((J72/60)/60)/24)+DATE(1970,1,1)</f>
        <v>40484.208333333336</v>
      </c>
      <c r="U72" s="13">
        <f>(((K72/60)/60)/24)+DATE(1970,1,1)</f>
        <v>40533.25</v>
      </c>
    </row>
    <row r="73" spans="1:21" ht="34" hidden="1" x14ac:dyDescent="0.2">
      <c r="A73">
        <v>71</v>
      </c>
      <c r="B73" t="s">
        <v>190</v>
      </c>
      <c r="C73" s="3" t="s">
        <v>191</v>
      </c>
      <c r="D73" s="6">
        <v>6000</v>
      </c>
      <c r="E73" s="8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9">
        <f t="shared" si="3"/>
        <v>1.0806666666666667</v>
      </c>
      <c r="P73" s="6">
        <f t="shared" si="4"/>
        <v>85.315789473684205</v>
      </c>
      <c r="Q73" s="6" t="str" cm="1">
        <f t="array" ref="Q73:R73">_xlfn.TEXTSPLIT(N73,"/")</f>
        <v>theater</v>
      </c>
      <c r="R73" s="6" t="str">
        <v>plays</v>
      </c>
      <c r="S73">
        <f t="shared" si="5"/>
        <v>2019</v>
      </c>
      <c r="T73" s="13">
        <f>(((J73/60)/60)/24)+DATE(1970,1,1)</f>
        <v>43799.25</v>
      </c>
      <c r="U73" s="13">
        <f>(((K73/60)/60)/24)+DATE(1970,1,1)</f>
        <v>43803.25</v>
      </c>
    </row>
    <row r="74" spans="1:21" ht="17" hidden="1" x14ac:dyDescent="0.2">
      <c r="A74">
        <v>72</v>
      </c>
      <c r="B74" t="s">
        <v>192</v>
      </c>
      <c r="C74" s="3" t="s">
        <v>193</v>
      </c>
      <c r="D74" s="6">
        <v>600</v>
      </c>
      <c r="E74" s="8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9">
        <f t="shared" si="3"/>
        <v>6.7033333333333331</v>
      </c>
      <c r="P74" s="6">
        <f t="shared" si="4"/>
        <v>74.481481481481481</v>
      </c>
      <c r="Q74" s="6" t="str" cm="1">
        <f t="array" ref="Q74:R74">_xlfn.TEXTSPLIT(N74,"/")</f>
        <v>film &amp; video</v>
      </c>
      <c r="R74" s="6" t="str">
        <v>animation</v>
      </c>
      <c r="S74">
        <f t="shared" si="5"/>
        <v>2015</v>
      </c>
      <c r="T74" s="13">
        <f>(((J74/60)/60)/24)+DATE(1970,1,1)</f>
        <v>42186.208333333328</v>
      </c>
      <c r="U74" s="13">
        <f>(((K74/60)/60)/24)+DATE(1970,1,1)</f>
        <v>42222.208333333328</v>
      </c>
    </row>
    <row r="75" spans="1:21" ht="17" hidden="1" x14ac:dyDescent="0.2">
      <c r="A75">
        <v>73</v>
      </c>
      <c r="B75" t="s">
        <v>194</v>
      </c>
      <c r="C75" s="3" t="s">
        <v>195</v>
      </c>
      <c r="D75" s="6">
        <v>1400</v>
      </c>
      <c r="E75" s="8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9">
        <f t="shared" si="3"/>
        <v>6.609285714285714</v>
      </c>
      <c r="P75" s="6">
        <f t="shared" si="4"/>
        <v>105.14772727272727</v>
      </c>
      <c r="Q75" s="6" t="str" cm="1">
        <f t="array" ref="Q75:R75">_xlfn.TEXTSPLIT(N75,"/")</f>
        <v>music</v>
      </c>
      <c r="R75" s="6" t="str">
        <v>jazz</v>
      </c>
      <c r="S75">
        <f t="shared" si="5"/>
        <v>2016</v>
      </c>
      <c r="T75" s="13">
        <f>(((J75/60)/60)/24)+DATE(1970,1,1)</f>
        <v>42701.25</v>
      </c>
      <c r="U75" s="13">
        <f>(((K75/60)/60)/24)+DATE(1970,1,1)</f>
        <v>42704.25</v>
      </c>
    </row>
    <row r="76" spans="1:21" ht="17" hidden="1" x14ac:dyDescent="0.2">
      <c r="A76">
        <v>74</v>
      </c>
      <c r="B76" t="s">
        <v>196</v>
      </c>
      <c r="C76" s="3" t="s">
        <v>197</v>
      </c>
      <c r="D76" s="6">
        <v>3900</v>
      </c>
      <c r="E76" s="8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9">
        <f t="shared" si="3"/>
        <v>1.2246153846153847</v>
      </c>
      <c r="P76" s="6">
        <f t="shared" si="4"/>
        <v>56.188235294117646</v>
      </c>
      <c r="Q76" s="6" t="str" cm="1">
        <f t="array" ref="Q76:R76">_xlfn.TEXTSPLIT(N76,"/")</f>
        <v>music</v>
      </c>
      <c r="R76" s="6" t="str">
        <v>metal</v>
      </c>
      <c r="S76">
        <f t="shared" si="5"/>
        <v>2016</v>
      </c>
      <c r="T76" s="13">
        <f>(((J76/60)/60)/24)+DATE(1970,1,1)</f>
        <v>42456.208333333328</v>
      </c>
      <c r="U76" s="13">
        <f>(((K76/60)/60)/24)+DATE(1970,1,1)</f>
        <v>42457.208333333328</v>
      </c>
    </row>
    <row r="77" spans="1:21" ht="17" hidden="1" x14ac:dyDescent="0.2">
      <c r="A77">
        <v>75</v>
      </c>
      <c r="B77" t="s">
        <v>198</v>
      </c>
      <c r="C77" s="3" t="s">
        <v>199</v>
      </c>
      <c r="D77" s="6">
        <v>9700</v>
      </c>
      <c r="E77" s="8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9">
        <f t="shared" si="3"/>
        <v>1.5057731958762886</v>
      </c>
      <c r="P77" s="6">
        <f t="shared" si="4"/>
        <v>85.917647058823533</v>
      </c>
      <c r="Q77" s="6" t="str" cm="1">
        <f t="array" ref="Q77:R77">_xlfn.TEXTSPLIT(N77,"/")</f>
        <v>photography</v>
      </c>
      <c r="R77" s="6" t="str">
        <v>photography books</v>
      </c>
      <c r="S77">
        <f t="shared" si="5"/>
        <v>2018</v>
      </c>
      <c r="T77" s="13">
        <f>(((J77/60)/60)/24)+DATE(1970,1,1)</f>
        <v>43296.208333333328</v>
      </c>
      <c r="U77" s="13">
        <f>(((K77/60)/60)/24)+DATE(1970,1,1)</f>
        <v>43304.208333333328</v>
      </c>
    </row>
    <row r="78" spans="1:21" ht="17" x14ac:dyDescent="0.2">
      <c r="A78">
        <v>76</v>
      </c>
      <c r="B78" t="s">
        <v>200</v>
      </c>
      <c r="C78" s="3" t="s">
        <v>201</v>
      </c>
      <c r="D78" s="6">
        <v>122900</v>
      </c>
      <c r="E78" s="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9">
        <f t="shared" si="3"/>
        <v>0.78106590724165992</v>
      </c>
      <c r="P78" s="6">
        <f t="shared" si="4"/>
        <v>57.00296912114014</v>
      </c>
      <c r="Q78" s="6" t="str" cm="1">
        <f t="array" ref="Q78:R78">_xlfn.TEXTSPLIT(N78,"/")</f>
        <v>theater</v>
      </c>
      <c r="R78" s="6" t="str">
        <v>plays</v>
      </c>
      <c r="S78">
        <f t="shared" si="5"/>
        <v>2015</v>
      </c>
      <c r="T78" s="13">
        <f>(((J78/60)/60)/24)+DATE(1970,1,1)</f>
        <v>42027.25</v>
      </c>
      <c r="U78" s="13">
        <f>(((K78/60)/60)/24)+DATE(1970,1,1)</f>
        <v>42076.208333333328</v>
      </c>
    </row>
    <row r="79" spans="1:21" ht="17" x14ac:dyDescent="0.2">
      <c r="A79">
        <v>77</v>
      </c>
      <c r="B79" t="s">
        <v>202</v>
      </c>
      <c r="C79" s="3" t="s">
        <v>203</v>
      </c>
      <c r="D79" s="6">
        <v>9500</v>
      </c>
      <c r="E79" s="8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9">
        <f t="shared" si="3"/>
        <v>0.46947368421052632</v>
      </c>
      <c r="P79" s="6">
        <f t="shared" si="4"/>
        <v>79.642857142857139</v>
      </c>
      <c r="Q79" s="6" t="str" cm="1">
        <f t="array" ref="Q79:R79">_xlfn.TEXTSPLIT(N79,"/")</f>
        <v>film &amp; video</v>
      </c>
      <c r="R79" s="6" t="str">
        <v>animation</v>
      </c>
      <c r="S79">
        <f t="shared" si="5"/>
        <v>2010</v>
      </c>
      <c r="T79" s="13">
        <f>(((J79/60)/60)/24)+DATE(1970,1,1)</f>
        <v>40448.208333333336</v>
      </c>
      <c r="U79" s="13">
        <f>(((K79/60)/60)/24)+DATE(1970,1,1)</f>
        <v>40462.208333333336</v>
      </c>
    </row>
    <row r="80" spans="1:21" ht="34" hidden="1" x14ac:dyDescent="0.2">
      <c r="A80">
        <v>78</v>
      </c>
      <c r="B80" t="s">
        <v>204</v>
      </c>
      <c r="C80" s="3" t="s">
        <v>205</v>
      </c>
      <c r="D80" s="6">
        <v>4500</v>
      </c>
      <c r="E80" s="8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9">
        <f t="shared" si="3"/>
        <v>3.008</v>
      </c>
      <c r="P80" s="6">
        <f t="shared" si="4"/>
        <v>41.018181818181816</v>
      </c>
      <c r="Q80" s="6" t="str" cm="1">
        <f t="array" ref="Q80:R80">_xlfn.TEXTSPLIT(N80,"/")</f>
        <v>publishing</v>
      </c>
      <c r="R80" s="6" t="str">
        <v>translations</v>
      </c>
      <c r="S80">
        <f t="shared" si="5"/>
        <v>2018</v>
      </c>
      <c r="T80" s="13">
        <f>(((J80/60)/60)/24)+DATE(1970,1,1)</f>
        <v>43206.208333333328</v>
      </c>
      <c r="U80" s="13">
        <f>(((K80/60)/60)/24)+DATE(1970,1,1)</f>
        <v>43207.208333333328</v>
      </c>
    </row>
    <row r="81" spans="1:21" ht="17" x14ac:dyDescent="0.2">
      <c r="A81">
        <v>79</v>
      </c>
      <c r="B81" t="s">
        <v>207</v>
      </c>
      <c r="C81" s="3" t="s">
        <v>208</v>
      </c>
      <c r="D81" s="6">
        <v>57800</v>
      </c>
      <c r="E81" s="8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9">
        <f t="shared" si="3"/>
        <v>0.6959861591695502</v>
      </c>
      <c r="P81" s="6">
        <f t="shared" si="4"/>
        <v>48.004773269689736</v>
      </c>
      <c r="Q81" s="6" t="str" cm="1">
        <f t="array" ref="Q81:R81">_xlfn.TEXTSPLIT(N81,"/")</f>
        <v>theater</v>
      </c>
      <c r="R81" s="6" t="str">
        <v>plays</v>
      </c>
      <c r="S81">
        <f t="shared" si="5"/>
        <v>2018</v>
      </c>
      <c r="T81" s="13">
        <f>(((J81/60)/60)/24)+DATE(1970,1,1)</f>
        <v>43267.208333333328</v>
      </c>
      <c r="U81" s="13">
        <f>(((K81/60)/60)/24)+DATE(1970,1,1)</f>
        <v>43272.208333333328</v>
      </c>
    </row>
    <row r="82" spans="1:21" ht="17" hidden="1" x14ac:dyDescent="0.2">
      <c r="A82">
        <v>80</v>
      </c>
      <c r="B82" t="s">
        <v>209</v>
      </c>
      <c r="C82" s="3" t="s">
        <v>210</v>
      </c>
      <c r="D82" s="6">
        <v>1100</v>
      </c>
      <c r="E82" s="8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9">
        <f t="shared" si="3"/>
        <v>6.374545454545455</v>
      </c>
      <c r="P82" s="6">
        <f t="shared" si="4"/>
        <v>55.212598425196852</v>
      </c>
      <c r="Q82" s="6" t="str" cm="1">
        <f t="array" ref="Q82:R82">_xlfn.TEXTSPLIT(N82,"/")</f>
        <v>games</v>
      </c>
      <c r="R82" s="6" t="str">
        <v>video games</v>
      </c>
      <c r="S82">
        <f t="shared" si="5"/>
        <v>2017</v>
      </c>
      <c r="T82" s="13">
        <f>(((J82/60)/60)/24)+DATE(1970,1,1)</f>
        <v>42976.208333333328</v>
      </c>
      <c r="U82" s="13">
        <f>(((K82/60)/60)/24)+DATE(1970,1,1)</f>
        <v>43006.208333333328</v>
      </c>
    </row>
    <row r="83" spans="1:21" ht="17" hidden="1" x14ac:dyDescent="0.2">
      <c r="A83">
        <v>81</v>
      </c>
      <c r="B83" t="s">
        <v>211</v>
      </c>
      <c r="C83" s="3" t="s">
        <v>212</v>
      </c>
      <c r="D83" s="6">
        <v>16800</v>
      </c>
      <c r="E83" s="8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9">
        <f t="shared" si="3"/>
        <v>2.253392857142857</v>
      </c>
      <c r="P83" s="6">
        <f t="shared" si="4"/>
        <v>92.109489051094897</v>
      </c>
      <c r="Q83" s="6" t="str" cm="1">
        <f t="array" ref="Q83:R83">_xlfn.TEXTSPLIT(N83,"/")</f>
        <v>music</v>
      </c>
      <c r="R83" s="6" t="str">
        <v>rock</v>
      </c>
      <c r="S83">
        <f t="shared" si="5"/>
        <v>2017</v>
      </c>
      <c r="T83" s="13">
        <f>(((J83/60)/60)/24)+DATE(1970,1,1)</f>
        <v>43062.25</v>
      </c>
      <c r="U83" s="13">
        <f>(((K83/60)/60)/24)+DATE(1970,1,1)</f>
        <v>43087.25</v>
      </c>
    </row>
    <row r="84" spans="1:21" ht="17" hidden="1" x14ac:dyDescent="0.2">
      <c r="A84">
        <v>82</v>
      </c>
      <c r="B84" t="s">
        <v>213</v>
      </c>
      <c r="C84" s="3" t="s">
        <v>214</v>
      </c>
      <c r="D84" s="6">
        <v>1000</v>
      </c>
      <c r="E84" s="8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9">
        <f t="shared" si="3"/>
        <v>14.973000000000001</v>
      </c>
      <c r="P84" s="6">
        <f t="shared" si="4"/>
        <v>83.183333333333337</v>
      </c>
      <c r="Q84" s="6" t="str" cm="1">
        <f t="array" ref="Q84:R84">_xlfn.TEXTSPLIT(N84,"/")</f>
        <v>games</v>
      </c>
      <c r="R84" s="6" t="str">
        <v>video games</v>
      </c>
      <c r="S84">
        <f t="shared" si="5"/>
        <v>2019</v>
      </c>
      <c r="T84" s="13">
        <f>(((J84/60)/60)/24)+DATE(1970,1,1)</f>
        <v>43482.25</v>
      </c>
      <c r="U84" s="13">
        <f>(((K84/60)/60)/24)+DATE(1970,1,1)</f>
        <v>43489.25</v>
      </c>
    </row>
    <row r="85" spans="1:21" ht="17" x14ac:dyDescent="0.2">
      <c r="A85">
        <v>83</v>
      </c>
      <c r="B85" t="s">
        <v>215</v>
      </c>
      <c r="C85" s="3" t="s">
        <v>216</v>
      </c>
      <c r="D85" s="6">
        <v>106400</v>
      </c>
      <c r="E85" s="8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9">
        <f t="shared" si="3"/>
        <v>0.37590225563909774</v>
      </c>
      <c r="P85" s="6">
        <f t="shared" si="4"/>
        <v>39.996000000000002</v>
      </c>
      <c r="Q85" s="6" t="str" cm="1">
        <f t="array" ref="Q85:R85">_xlfn.TEXTSPLIT(N85,"/")</f>
        <v>music</v>
      </c>
      <c r="R85" s="6" t="str">
        <v>electric music</v>
      </c>
      <c r="S85">
        <f t="shared" si="5"/>
        <v>2016</v>
      </c>
      <c r="T85" s="13">
        <f>(((J85/60)/60)/24)+DATE(1970,1,1)</f>
        <v>42579.208333333328</v>
      </c>
      <c r="U85" s="13">
        <f>(((K85/60)/60)/24)+DATE(1970,1,1)</f>
        <v>42601.208333333328</v>
      </c>
    </row>
    <row r="86" spans="1:21" ht="17" hidden="1" x14ac:dyDescent="0.2">
      <c r="A86">
        <v>84</v>
      </c>
      <c r="B86" t="s">
        <v>217</v>
      </c>
      <c r="C86" s="3" t="s">
        <v>218</v>
      </c>
      <c r="D86" s="6">
        <v>31400</v>
      </c>
      <c r="E86" s="8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9">
        <f t="shared" si="3"/>
        <v>1.3236942675159236</v>
      </c>
      <c r="P86" s="6">
        <f t="shared" si="4"/>
        <v>111.1336898395722</v>
      </c>
      <c r="Q86" s="6" t="str" cm="1">
        <f t="array" ref="Q86:R86">_xlfn.TEXTSPLIT(N86,"/")</f>
        <v>technology</v>
      </c>
      <c r="R86" s="6" t="str">
        <v>wearables</v>
      </c>
      <c r="S86">
        <f t="shared" si="5"/>
        <v>2012</v>
      </c>
      <c r="T86" s="13">
        <f>(((J86/60)/60)/24)+DATE(1970,1,1)</f>
        <v>41118.208333333336</v>
      </c>
      <c r="U86" s="13">
        <f>(((K86/60)/60)/24)+DATE(1970,1,1)</f>
        <v>41128.208333333336</v>
      </c>
    </row>
    <row r="87" spans="1:21" ht="17" hidden="1" x14ac:dyDescent="0.2">
      <c r="A87">
        <v>85</v>
      </c>
      <c r="B87" t="s">
        <v>219</v>
      </c>
      <c r="C87" s="3" t="s">
        <v>220</v>
      </c>
      <c r="D87" s="6">
        <v>4900</v>
      </c>
      <c r="E87" s="8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9">
        <f t="shared" si="3"/>
        <v>1.3122448979591836</v>
      </c>
      <c r="P87" s="6">
        <f t="shared" si="4"/>
        <v>90.563380281690144</v>
      </c>
      <c r="Q87" s="6" t="str" cm="1">
        <f t="array" ref="Q87:R87">_xlfn.TEXTSPLIT(N87,"/")</f>
        <v>music</v>
      </c>
      <c r="R87" s="6" t="str">
        <v>indie rock</v>
      </c>
      <c r="S87">
        <f t="shared" si="5"/>
        <v>2011</v>
      </c>
      <c r="T87" s="13">
        <f>(((J87/60)/60)/24)+DATE(1970,1,1)</f>
        <v>40797.208333333336</v>
      </c>
      <c r="U87" s="13">
        <f>(((K87/60)/60)/24)+DATE(1970,1,1)</f>
        <v>40805.208333333336</v>
      </c>
    </row>
    <row r="88" spans="1:21" ht="17" hidden="1" x14ac:dyDescent="0.2">
      <c r="A88">
        <v>86</v>
      </c>
      <c r="B88" t="s">
        <v>221</v>
      </c>
      <c r="C88" s="3" t="s">
        <v>222</v>
      </c>
      <c r="D88" s="6">
        <v>7400</v>
      </c>
      <c r="E88" s="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9">
        <f t="shared" si="3"/>
        <v>1.6763513513513513</v>
      </c>
      <c r="P88" s="6">
        <f t="shared" si="4"/>
        <v>61.108374384236456</v>
      </c>
      <c r="Q88" s="6" t="str" cm="1">
        <f t="array" ref="Q88:R88">_xlfn.TEXTSPLIT(N88,"/")</f>
        <v>theater</v>
      </c>
      <c r="R88" s="6" t="str">
        <v>plays</v>
      </c>
      <c r="S88">
        <f t="shared" si="5"/>
        <v>2015</v>
      </c>
      <c r="T88" s="13">
        <f>(((J88/60)/60)/24)+DATE(1970,1,1)</f>
        <v>42128.208333333328</v>
      </c>
      <c r="U88" s="13">
        <f>(((K88/60)/60)/24)+DATE(1970,1,1)</f>
        <v>42141.208333333328</v>
      </c>
    </row>
    <row r="89" spans="1:21" ht="34" x14ac:dyDescent="0.2">
      <c r="A89">
        <v>87</v>
      </c>
      <c r="B89" t="s">
        <v>223</v>
      </c>
      <c r="C89" s="3" t="s">
        <v>224</v>
      </c>
      <c r="D89" s="6">
        <v>198500</v>
      </c>
      <c r="E89" s="8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9">
        <f t="shared" si="3"/>
        <v>0.6198488664987406</v>
      </c>
      <c r="P89" s="6">
        <f t="shared" si="4"/>
        <v>83.022941970310384</v>
      </c>
      <c r="Q89" s="6" t="str" cm="1">
        <f t="array" ref="Q89:R89">_xlfn.TEXTSPLIT(N89,"/")</f>
        <v>music</v>
      </c>
      <c r="R89" s="6" t="str">
        <v>rock</v>
      </c>
      <c r="S89">
        <f t="shared" si="5"/>
        <v>2011</v>
      </c>
      <c r="T89" s="13">
        <f>(((J89/60)/60)/24)+DATE(1970,1,1)</f>
        <v>40610.25</v>
      </c>
      <c r="U89" s="13">
        <f>(((K89/60)/60)/24)+DATE(1970,1,1)</f>
        <v>40621.208333333336</v>
      </c>
    </row>
    <row r="90" spans="1:21" ht="17" hidden="1" x14ac:dyDescent="0.2">
      <c r="A90">
        <v>88</v>
      </c>
      <c r="B90" t="s">
        <v>225</v>
      </c>
      <c r="C90" s="3" t="s">
        <v>226</v>
      </c>
      <c r="D90" s="6">
        <v>4800</v>
      </c>
      <c r="E90" s="8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9">
        <f t="shared" si="3"/>
        <v>2.6074999999999999</v>
      </c>
      <c r="P90" s="6">
        <f t="shared" si="4"/>
        <v>110.76106194690266</v>
      </c>
      <c r="Q90" s="6" t="str" cm="1">
        <f t="array" ref="Q90:R90">_xlfn.TEXTSPLIT(N90,"/")</f>
        <v>publishing</v>
      </c>
      <c r="R90" s="6" t="str">
        <v>translations</v>
      </c>
      <c r="S90">
        <f t="shared" si="5"/>
        <v>2015</v>
      </c>
      <c r="T90" s="13">
        <f>(((J90/60)/60)/24)+DATE(1970,1,1)</f>
        <v>42110.208333333328</v>
      </c>
      <c r="U90" s="13">
        <f>(((K90/60)/60)/24)+DATE(1970,1,1)</f>
        <v>42132.208333333328</v>
      </c>
    </row>
    <row r="91" spans="1:21" ht="17" hidden="1" x14ac:dyDescent="0.2">
      <c r="A91">
        <v>89</v>
      </c>
      <c r="B91" t="s">
        <v>227</v>
      </c>
      <c r="C91" s="3" t="s">
        <v>228</v>
      </c>
      <c r="D91" s="6">
        <v>3400</v>
      </c>
      <c r="E91" s="8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9">
        <f t="shared" si="3"/>
        <v>2.5258823529411765</v>
      </c>
      <c r="P91" s="6">
        <f t="shared" si="4"/>
        <v>89.458333333333329</v>
      </c>
      <c r="Q91" s="6" t="str" cm="1">
        <f t="array" ref="Q91:R91">_xlfn.TEXTSPLIT(N91,"/")</f>
        <v>theater</v>
      </c>
      <c r="R91" s="6" t="str">
        <v>plays</v>
      </c>
      <c r="S91">
        <f t="shared" si="5"/>
        <v>2010</v>
      </c>
      <c r="T91" s="13">
        <f>(((J91/60)/60)/24)+DATE(1970,1,1)</f>
        <v>40283.208333333336</v>
      </c>
      <c r="U91" s="13">
        <f>(((K91/60)/60)/24)+DATE(1970,1,1)</f>
        <v>40285.208333333336</v>
      </c>
    </row>
    <row r="92" spans="1:21" ht="17" x14ac:dyDescent="0.2">
      <c r="A92">
        <v>90</v>
      </c>
      <c r="B92" t="s">
        <v>229</v>
      </c>
      <c r="C92" s="3" t="s">
        <v>230</v>
      </c>
      <c r="D92" s="6">
        <v>7800</v>
      </c>
      <c r="E92" s="8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9">
        <f t="shared" si="3"/>
        <v>0.7861538461538462</v>
      </c>
      <c r="P92" s="6">
        <f t="shared" si="4"/>
        <v>57.849056603773583</v>
      </c>
      <c r="Q92" s="6" t="str" cm="1">
        <f t="array" ref="Q92:R92">_xlfn.TEXTSPLIT(N92,"/")</f>
        <v>theater</v>
      </c>
      <c r="R92" s="6" t="str">
        <v>plays</v>
      </c>
      <c r="S92">
        <f t="shared" si="5"/>
        <v>2016</v>
      </c>
      <c r="T92" s="13">
        <f>(((J92/60)/60)/24)+DATE(1970,1,1)</f>
        <v>42425.25</v>
      </c>
      <c r="U92" s="13">
        <f>(((K92/60)/60)/24)+DATE(1970,1,1)</f>
        <v>42425.25</v>
      </c>
    </row>
    <row r="93" spans="1:21" ht="17" x14ac:dyDescent="0.2">
      <c r="A93">
        <v>91</v>
      </c>
      <c r="B93" t="s">
        <v>231</v>
      </c>
      <c r="C93" s="3" t="s">
        <v>232</v>
      </c>
      <c r="D93" s="6">
        <v>154300</v>
      </c>
      <c r="E93" s="8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9">
        <f t="shared" si="3"/>
        <v>0.48404406999351912</v>
      </c>
      <c r="P93" s="6">
        <f t="shared" si="4"/>
        <v>109.99705449189985</v>
      </c>
      <c r="Q93" s="6" t="str" cm="1">
        <f t="array" ref="Q93:R93">_xlfn.TEXTSPLIT(N93,"/")</f>
        <v>publishing</v>
      </c>
      <c r="R93" s="6" t="str">
        <v>translations</v>
      </c>
      <c r="S93">
        <f t="shared" si="5"/>
        <v>2016</v>
      </c>
      <c r="T93" s="13">
        <f>(((J93/60)/60)/24)+DATE(1970,1,1)</f>
        <v>42588.208333333328</v>
      </c>
      <c r="U93" s="13">
        <f>(((K93/60)/60)/24)+DATE(1970,1,1)</f>
        <v>42616.208333333328</v>
      </c>
    </row>
    <row r="94" spans="1:21" ht="34" hidden="1" x14ac:dyDescent="0.2">
      <c r="A94">
        <v>92</v>
      </c>
      <c r="B94" t="s">
        <v>233</v>
      </c>
      <c r="C94" s="3" t="s">
        <v>234</v>
      </c>
      <c r="D94" s="6">
        <v>20000</v>
      </c>
      <c r="E94" s="8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9">
        <f t="shared" si="3"/>
        <v>2.5887500000000001</v>
      </c>
      <c r="P94" s="6">
        <f t="shared" si="4"/>
        <v>103.96586345381526</v>
      </c>
      <c r="Q94" s="6" t="str" cm="1">
        <f t="array" ref="Q94:R94">_xlfn.TEXTSPLIT(N94,"/")</f>
        <v>games</v>
      </c>
      <c r="R94" s="6" t="str">
        <v>video games</v>
      </c>
      <c r="S94">
        <f t="shared" si="5"/>
        <v>2010</v>
      </c>
      <c r="T94" s="13">
        <f>(((J94/60)/60)/24)+DATE(1970,1,1)</f>
        <v>40352.208333333336</v>
      </c>
      <c r="U94" s="13">
        <f>(((K94/60)/60)/24)+DATE(1970,1,1)</f>
        <v>40353.208333333336</v>
      </c>
    </row>
    <row r="95" spans="1:21" ht="17" hidden="1" x14ac:dyDescent="0.2">
      <c r="A95">
        <v>93</v>
      </c>
      <c r="B95" t="s">
        <v>235</v>
      </c>
      <c r="C95" s="3" t="s">
        <v>236</v>
      </c>
      <c r="D95" s="6">
        <v>108800</v>
      </c>
      <c r="E95" s="8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9">
        <f t="shared" si="3"/>
        <v>0.60548713235294116</v>
      </c>
      <c r="P95" s="6">
        <f t="shared" si="4"/>
        <v>107.99508196721311</v>
      </c>
      <c r="Q95" s="6" t="str" cm="1">
        <f t="array" ref="Q95:R95">_xlfn.TEXTSPLIT(N95,"/")</f>
        <v>theater</v>
      </c>
      <c r="R95" s="6" t="str">
        <v>plays</v>
      </c>
      <c r="S95">
        <f t="shared" si="5"/>
        <v>2012</v>
      </c>
      <c r="T95" s="13">
        <f>(((J95/60)/60)/24)+DATE(1970,1,1)</f>
        <v>41202.208333333336</v>
      </c>
      <c r="U95" s="13">
        <f>(((K95/60)/60)/24)+DATE(1970,1,1)</f>
        <v>41206.208333333336</v>
      </c>
    </row>
    <row r="96" spans="1:21" ht="17" hidden="1" x14ac:dyDescent="0.2">
      <c r="A96">
        <v>94</v>
      </c>
      <c r="B96" t="s">
        <v>237</v>
      </c>
      <c r="C96" s="3" t="s">
        <v>238</v>
      </c>
      <c r="D96" s="6">
        <v>2900</v>
      </c>
      <c r="E96" s="8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9">
        <f t="shared" si="3"/>
        <v>3.036896551724138</v>
      </c>
      <c r="P96" s="6">
        <f t="shared" si="4"/>
        <v>48.927777777777777</v>
      </c>
      <c r="Q96" s="6" t="str" cm="1">
        <f t="array" ref="Q96:R96">_xlfn.TEXTSPLIT(N96,"/")</f>
        <v>technology</v>
      </c>
      <c r="R96" s="6" t="str">
        <v>web</v>
      </c>
      <c r="S96">
        <f t="shared" si="5"/>
        <v>2019</v>
      </c>
      <c r="T96" s="13">
        <f>(((J96/60)/60)/24)+DATE(1970,1,1)</f>
        <v>43562.208333333328</v>
      </c>
      <c r="U96" s="13">
        <f>(((K96/60)/60)/24)+DATE(1970,1,1)</f>
        <v>43573.208333333328</v>
      </c>
    </row>
    <row r="97" spans="1:21" ht="34" hidden="1" x14ac:dyDescent="0.2">
      <c r="A97">
        <v>95</v>
      </c>
      <c r="B97" t="s">
        <v>239</v>
      </c>
      <c r="C97" s="3" t="s">
        <v>240</v>
      </c>
      <c r="D97" s="6">
        <v>900</v>
      </c>
      <c r="E97" s="8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9">
        <f t="shared" si="3"/>
        <v>1.1299999999999999</v>
      </c>
      <c r="P97" s="6">
        <f t="shared" si="4"/>
        <v>37.666666666666664</v>
      </c>
      <c r="Q97" s="6" t="str" cm="1">
        <f t="array" ref="Q97:R97">_xlfn.TEXTSPLIT(N97,"/")</f>
        <v>film &amp; video</v>
      </c>
      <c r="R97" s="6" t="str">
        <v>documentary</v>
      </c>
      <c r="S97">
        <f t="shared" si="5"/>
        <v>2019</v>
      </c>
      <c r="T97" s="13">
        <f>(((J97/60)/60)/24)+DATE(1970,1,1)</f>
        <v>43752.208333333328</v>
      </c>
      <c r="U97" s="13">
        <f>(((K97/60)/60)/24)+DATE(1970,1,1)</f>
        <v>43759.208333333328</v>
      </c>
    </row>
    <row r="98" spans="1:21" ht="17" hidden="1" x14ac:dyDescent="0.2">
      <c r="A98">
        <v>96</v>
      </c>
      <c r="B98" t="s">
        <v>241</v>
      </c>
      <c r="C98" s="3" t="s">
        <v>242</v>
      </c>
      <c r="D98" s="6">
        <v>69700</v>
      </c>
      <c r="E98" s="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9">
        <f t="shared" si="3"/>
        <v>2.1737876614060259</v>
      </c>
      <c r="P98" s="6">
        <f t="shared" si="4"/>
        <v>64.999141999141997</v>
      </c>
      <c r="Q98" s="6" t="str" cm="1">
        <f t="array" ref="Q98:R98">_xlfn.TEXTSPLIT(N98,"/")</f>
        <v>theater</v>
      </c>
      <c r="R98" s="6" t="str">
        <v>plays</v>
      </c>
      <c r="S98">
        <f t="shared" si="5"/>
        <v>2011</v>
      </c>
      <c r="T98" s="13">
        <f>(((J98/60)/60)/24)+DATE(1970,1,1)</f>
        <v>40612.25</v>
      </c>
      <c r="U98" s="13">
        <f>(((K98/60)/60)/24)+DATE(1970,1,1)</f>
        <v>40625.208333333336</v>
      </c>
    </row>
    <row r="99" spans="1:21" ht="17" hidden="1" x14ac:dyDescent="0.2">
      <c r="A99">
        <v>97</v>
      </c>
      <c r="B99" t="s">
        <v>243</v>
      </c>
      <c r="C99" s="3" t="s">
        <v>244</v>
      </c>
      <c r="D99" s="6">
        <v>1300</v>
      </c>
      <c r="E99" s="8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9">
        <f t="shared" si="3"/>
        <v>9.2669230769230762</v>
      </c>
      <c r="P99" s="6">
        <f t="shared" si="4"/>
        <v>106.61061946902655</v>
      </c>
      <c r="Q99" s="6" t="str" cm="1">
        <f t="array" ref="Q99:R99">_xlfn.TEXTSPLIT(N99,"/")</f>
        <v>food</v>
      </c>
      <c r="R99" s="6" t="str">
        <v>food trucks</v>
      </c>
      <c r="S99">
        <f t="shared" si="5"/>
        <v>2015</v>
      </c>
      <c r="T99" s="13">
        <f>(((J99/60)/60)/24)+DATE(1970,1,1)</f>
        <v>42180.208333333328</v>
      </c>
      <c r="U99" s="13">
        <f>(((K99/60)/60)/24)+DATE(1970,1,1)</f>
        <v>42234.208333333328</v>
      </c>
    </row>
    <row r="100" spans="1:21" ht="17" x14ac:dyDescent="0.2">
      <c r="A100">
        <v>98</v>
      </c>
      <c r="B100" t="s">
        <v>245</v>
      </c>
      <c r="C100" s="3" t="s">
        <v>246</v>
      </c>
      <c r="D100" s="6">
        <v>97800</v>
      </c>
      <c r="E100" s="8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9">
        <f t="shared" si="3"/>
        <v>0.33692229038854804</v>
      </c>
      <c r="P100" s="6">
        <f t="shared" si="4"/>
        <v>27.009016393442622</v>
      </c>
      <c r="Q100" s="6" t="str" cm="1">
        <f t="array" ref="Q100:R100">_xlfn.TEXTSPLIT(N100,"/")</f>
        <v>games</v>
      </c>
      <c r="R100" s="6" t="str">
        <v>video games</v>
      </c>
      <c r="S100">
        <f t="shared" si="5"/>
        <v>2015</v>
      </c>
      <c r="T100" s="13">
        <f>(((J100/60)/60)/24)+DATE(1970,1,1)</f>
        <v>42212.208333333328</v>
      </c>
      <c r="U100" s="13">
        <f>(((K100/60)/60)/24)+DATE(1970,1,1)</f>
        <v>42216.208333333328</v>
      </c>
    </row>
    <row r="101" spans="1:21" ht="34" hidden="1" x14ac:dyDescent="0.2">
      <c r="A101">
        <v>99</v>
      </c>
      <c r="B101" t="s">
        <v>247</v>
      </c>
      <c r="C101" s="3" t="s">
        <v>248</v>
      </c>
      <c r="D101" s="6">
        <v>7600</v>
      </c>
      <c r="E101" s="8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9">
        <f t="shared" si="3"/>
        <v>1.9672368421052631</v>
      </c>
      <c r="P101" s="6">
        <f t="shared" si="4"/>
        <v>91.16463414634147</v>
      </c>
      <c r="Q101" s="6" t="str" cm="1">
        <f t="array" ref="Q101:R101">_xlfn.TEXTSPLIT(N101,"/")</f>
        <v>theater</v>
      </c>
      <c r="R101" s="6" t="str">
        <v>plays</v>
      </c>
      <c r="S101">
        <f t="shared" si="5"/>
        <v>2014</v>
      </c>
      <c r="T101" s="13">
        <f>(((J101/60)/60)/24)+DATE(1970,1,1)</f>
        <v>41968.25</v>
      </c>
      <c r="U101" s="13">
        <f>(((K101/60)/60)/24)+DATE(1970,1,1)</f>
        <v>41997.25</v>
      </c>
    </row>
    <row r="102" spans="1:21" ht="17" x14ac:dyDescent="0.2">
      <c r="A102">
        <v>100</v>
      </c>
      <c r="B102" t="s">
        <v>249</v>
      </c>
      <c r="C102" s="3" t="s">
        <v>250</v>
      </c>
      <c r="D102" s="6">
        <v>100</v>
      </c>
      <c r="E102" s="8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9">
        <f t="shared" si="3"/>
        <v>0.01</v>
      </c>
      <c r="P102" s="6">
        <f t="shared" si="4"/>
        <v>1</v>
      </c>
      <c r="Q102" s="6" t="str" cm="1">
        <f t="array" ref="Q102:R102">_xlfn.TEXTSPLIT(N102,"/")</f>
        <v>theater</v>
      </c>
      <c r="R102" s="6" t="str">
        <v>plays</v>
      </c>
      <c r="S102">
        <f t="shared" si="5"/>
        <v>2011</v>
      </c>
      <c r="T102" s="13">
        <f>(((J102/60)/60)/24)+DATE(1970,1,1)</f>
        <v>40835.208333333336</v>
      </c>
      <c r="U102" s="13">
        <f>(((K102/60)/60)/24)+DATE(1970,1,1)</f>
        <v>40853.208333333336</v>
      </c>
    </row>
    <row r="103" spans="1:21" ht="17" hidden="1" x14ac:dyDescent="0.2">
      <c r="A103">
        <v>101</v>
      </c>
      <c r="B103" t="s">
        <v>251</v>
      </c>
      <c r="C103" s="3" t="s">
        <v>252</v>
      </c>
      <c r="D103" s="6">
        <v>900</v>
      </c>
      <c r="E103" s="8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9">
        <f t="shared" si="3"/>
        <v>10.214444444444444</v>
      </c>
      <c r="P103" s="6">
        <f t="shared" si="4"/>
        <v>56.054878048780488</v>
      </c>
      <c r="Q103" s="6" t="str" cm="1">
        <f t="array" ref="Q103:R103">_xlfn.TEXTSPLIT(N103,"/")</f>
        <v>music</v>
      </c>
      <c r="R103" s="6" t="str">
        <v>electric music</v>
      </c>
      <c r="S103">
        <f t="shared" si="5"/>
        <v>2015</v>
      </c>
      <c r="T103" s="13">
        <f>(((J103/60)/60)/24)+DATE(1970,1,1)</f>
        <v>42056.25</v>
      </c>
      <c r="U103" s="13">
        <f>(((K103/60)/60)/24)+DATE(1970,1,1)</f>
        <v>42063.25</v>
      </c>
    </row>
    <row r="104" spans="1:21" ht="17" hidden="1" x14ac:dyDescent="0.2">
      <c r="A104">
        <v>102</v>
      </c>
      <c r="B104" t="s">
        <v>253</v>
      </c>
      <c r="C104" s="3" t="s">
        <v>254</v>
      </c>
      <c r="D104" s="6">
        <v>3700</v>
      </c>
      <c r="E104" s="8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9">
        <f t="shared" si="3"/>
        <v>2.8167567567567566</v>
      </c>
      <c r="P104" s="6">
        <f t="shared" si="4"/>
        <v>31.017857142857142</v>
      </c>
      <c r="Q104" s="6" t="str" cm="1">
        <f t="array" ref="Q104:R104">_xlfn.TEXTSPLIT(N104,"/")</f>
        <v>technology</v>
      </c>
      <c r="R104" s="6" t="str">
        <v>wearables</v>
      </c>
      <c r="S104">
        <f t="shared" si="5"/>
        <v>2018</v>
      </c>
      <c r="T104" s="13">
        <f>(((J104/60)/60)/24)+DATE(1970,1,1)</f>
        <v>43234.208333333328</v>
      </c>
      <c r="U104" s="13">
        <f>(((K104/60)/60)/24)+DATE(1970,1,1)</f>
        <v>43241.208333333328</v>
      </c>
    </row>
    <row r="105" spans="1:21" ht="17" x14ac:dyDescent="0.2">
      <c r="A105">
        <v>103</v>
      </c>
      <c r="B105" t="s">
        <v>255</v>
      </c>
      <c r="C105" s="3" t="s">
        <v>256</v>
      </c>
      <c r="D105" s="6">
        <v>10000</v>
      </c>
      <c r="E105" s="8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9">
        <f t="shared" si="3"/>
        <v>0.24610000000000001</v>
      </c>
      <c r="P105" s="6">
        <f t="shared" si="4"/>
        <v>66.513513513513516</v>
      </c>
      <c r="Q105" s="6" t="str" cm="1">
        <f t="array" ref="Q105:R105">_xlfn.TEXTSPLIT(N105,"/")</f>
        <v>music</v>
      </c>
      <c r="R105" s="6" t="str">
        <v>electric music</v>
      </c>
      <c r="S105">
        <f t="shared" si="5"/>
        <v>2010</v>
      </c>
      <c r="T105" s="13">
        <f>(((J105/60)/60)/24)+DATE(1970,1,1)</f>
        <v>40475.208333333336</v>
      </c>
      <c r="U105" s="13">
        <f>(((K105/60)/60)/24)+DATE(1970,1,1)</f>
        <v>40484.208333333336</v>
      </c>
    </row>
    <row r="106" spans="1:21" ht="17" hidden="1" x14ac:dyDescent="0.2">
      <c r="A106">
        <v>104</v>
      </c>
      <c r="B106" t="s">
        <v>257</v>
      </c>
      <c r="C106" s="3" t="s">
        <v>258</v>
      </c>
      <c r="D106" s="6">
        <v>119200</v>
      </c>
      <c r="E106" s="8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9">
        <f t="shared" si="3"/>
        <v>1.4314010067114094</v>
      </c>
      <c r="P106" s="6">
        <f t="shared" si="4"/>
        <v>89.005216484089729</v>
      </c>
      <c r="Q106" s="6" t="str" cm="1">
        <f t="array" ref="Q106:R106">_xlfn.TEXTSPLIT(N106,"/")</f>
        <v>music</v>
      </c>
      <c r="R106" s="6" t="str">
        <v>indie rock</v>
      </c>
      <c r="S106">
        <f t="shared" si="5"/>
        <v>2017</v>
      </c>
      <c r="T106" s="13">
        <f>(((J106/60)/60)/24)+DATE(1970,1,1)</f>
        <v>42878.208333333328</v>
      </c>
      <c r="U106" s="13">
        <f>(((K106/60)/60)/24)+DATE(1970,1,1)</f>
        <v>42879.208333333328</v>
      </c>
    </row>
    <row r="107" spans="1:21" ht="17" hidden="1" x14ac:dyDescent="0.2">
      <c r="A107">
        <v>105</v>
      </c>
      <c r="B107" t="s">
        <v>259</v>
      </c>
      <c r="C107" s="3" t="s">
        <v>260</v>
      </c>
      <c r="D107" s="6">
        <v>6800</v>
      </c>
      <c r="E107" s="8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9">
        <f t="shared" si="3"/>
        <v>1.4454411764705883</v>
      </c>
      <c r="P107" s="6">
        <f t="shared" si="4"/>
        <v>103.46315789473684</v>
      </c>
      <c r="Q107" s="6" t="str" cm="1">
        <f t="array" ref="Q107:R107">_xlfn.TEXTSPLIT(N107,"/")</f>
        <v>technology</v>
      </c>
      <c r="R107" s="6" t="str">
        <v>web</v>
      </c>
      <c r="S107">
        <f t="shared" si="5"/>
        <v>2013</v>
      </c>
      <c r="T107" s="13">
        <f>(((J107/60)/60)/24)+DATE(1970,1,1)</f>
        <v>41366.208333333336</v>
      </c>
      <c r="U107" s="13">
        <f>(((K107/60)/60)/24)+DATE(1970,1,1)</f>
        <v>41384.208333333336</v>
      </c>
    </row>
    <row r="108" spans="1:21" ht="17" hidden="1" x14ac:dyDescent="0.2">
      <c r="A108">
        <v>106</v>
      </c>
      <c r="B108" t="s">
        <v>261</v>
      </c>
      <c r="C108" s="3" t="s">
        <v>262</v>
      </c>
      <c r="D108" s="6">
        <v>3900</v>
      </c>
      <c r="E108" s="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9">
        <f t="shared" si="3"/>
        <v>3.5912820512820511</v>
      </c>
      <c r="P108" s="6">
        <f t="shared" si="4"/>
        <v>95.278911564625844</v>
      </c>
      <c r="Q108" s="6" t="str" cm="1">
        <f t="array" ref="Q108:R108">_xlfn.TEXTSPLIT(N108,"/")</f>
        <v>theater</v>
      </c>
      <c r="R108" s="6" t="str">
        <v>plays</v>
      </c>
      <c r="S108">
        <f t="shared" si="5"/>
        <v>2019</v>
      </c>
      <c r="T108" s="13">
        <f>(((J108/60)/60)/24)+DATE(1970,1,1)</f>
        <v>43716.208333333328</v>
      </c>
      <c r="U108" s="13">
        <f>(((K108/60)/60)/24)+DATE(1970,1,1)</f>
        <v>43721.208333333328</v>
      </c>
    </row>
    <row r="109" spans="1:21" ht="34" hidden="1" x14ac:dyDescent="0.2">
      <c r="A109">
        <v>107</v>
      </c>
      <c r="B109" t="s">
        <v>263</v>
      </c>
      <c r="C109" s="3" t="s">
        <v>264</v>
      </c>
      <c r="D109" s="6">
        <v>3500</v>
      </c>
      <c r="E109" s="8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9">
        <f t="shared" si="3"/>
        <v>1.8648571428571428</v>
      </c>
      <c r="P109" s="6">
        <f t="shared" si="4"/>
        <v>75.895348837209298</v>
      </c>
      <c r="Q109" s="6" t="str" cm="1">
        <f t="array" ref="Q109:R109">_xlfn.TEXTSPLIT(N109,"/")</f>
        <v>theater</v>
      </c>
      <c r="R109" s="6" t="str">
        <v>plays</v>
      </c>
      <c r="S109">
        <f t="shared" si="5"/>
        <v>2018</v>
      </c>
      <c r="T109" s="13">
        <f>(((J109/60)/60)/24)+DATE(1970,1,1)</f>
        <v>43213.208333333328</v>
      </c>
      <c r="U109" s="13">
        <f>(((K109/60)/60)/24)+DATE(1970,1,1)</f>
        <v>43230.208333333328</v>
      </c>
    </row>
    <row r="110" spans="1:21" ht="34" hidden="1" x14ac:dyDescent="0.2">
      <c r="A110">
        <v>108</v>
      </c>
      <c r="B110" t="s">
        <v>265</v>
      </c>
      <c r="C110" s="3" t="s">
        <v>266</v>
      </c>
      <c r="D110" s="6">
        <v>1500</v>
      </c>
      <c r="E110" s="8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9">
        <f t="shared" si="3"/>
        <v>5.9526666666666666</v>
      </c>
      <c r="P110" s="6">
        <f t="shared" si="4"/>
        <v>107.57831325301204</v>
      </c>
      <c r="Q110" s="6" t="str" cm="1">
        <f t="array" ref="Q110:R110">_xlfn.TEXTSPLIT(N110,"/")</f>
        <v>film &amp; video</v>
      </c>
      <c r="R110" s="6" t="str">
        <v>documentary</v>
      </c>
      <c r="S110">
        <f t="shared" si="5"/>
        <v>2012</v>
      </c>
      <c r="T110" s="13">
        <f>(((J110/60)/60)/24)+DATE(1970,1,1)</f>
        <v>41005.208333333336</v>
      </c>
      <c r="U110" s="13">
        <f>(((K110/60)/60)/24)+DATE(1970,1,1)</f>
        <v>41042.208333333336</v>
      </c>
    </row>
    <row r="111" spans="1:21" ht="17" x14ac:dyDescent="0.2">
      <c r="A111">
        <v>109</v>
      </c>
      <c r="B111" t="s">
        <v>267</v>
      </c>
      <c r="C111" s="3" t="s">
        <v>268</v>
      </c>
      <c r="D111" s="6">
        <v>5200</v>
      </c>
      <c r="E111" s="8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9">
        <f t="shared" si="3"/>
        <v>0.5921153846153846</v>
      </c>
      <c r="P111" s="6">
        <f t="shared" si="4"/>
        <v>51.31666666666667</v>
      </c>
      <c r="Q111" s="6" t="str" cm="1">
        <f t="array" ref="Q111:R111">_xlfn.TEXTSPLIT(N111,"/")</f>
        <v>film &amp; video</v>
      </c>
      <c r="R111" s="6" t="str">
        <v>television</v>
      </c>
      <c r="S111">
        <f t="shared" si="5"/>
        <v>2014</v>
      </c>
      <c r="T111" s="13">
        <f>(((J111/60)/60)/24)+DATE(1970,1,1)</f>
        <v>41651.25</v>
      </c>
      <c r="U111" s="13">
        <f>(((K111/60)/60)/24)+DATE(1970,1,1)</f>
        <v>41653.25</v>
      </c>
    </row>
    <row r="112" spans="1:21" ht="34" x14ac:dyDescent="0.2">
      <c r="A112">
        <v>110</v>
      </c>
      <c r="B112" t="s">
        <v>270</v>
      </c>
      <c r="C112" s="3" t="s">
        <v>271</v>
      </c>
      <c r="D112" s="6">
        <v>142400</v>
      </c>
      <c r="E112" s="8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9">
        <f t="shared" si="3"/>
        <v>0.14962780898876404</v>
      </c>
      <c r="P112" s="6">
        <f t="shared" si="4"/>
        <v>71.983108108108112</v>
      </c>
      <c r="Q112" s="6" t="str" cm="1">
        <f t="array" ref="Q112:R112">_xlfn.TEXTSPLIT(N112,"/")</f>
        <v>food</v>
      </c>
      <c r="R112" s="6" t="str">
        <v>food trucks</v>
      </c>
      <c r="S112">
        <f t="shared" si="5"/>
        <v>2018</v>
      </c>
      <c r="T112" s="13">
        <f>(((J112/60)/60)/24)+DATE(1970,1,1)</f>
        <v>43354.208333333328</v>
      </c>
      <c r="U112" s="13">
        <f>(((K112/60)/60)/24)+DATE(1970,1,1)</f>
        <v>43373.208333333328</v>
      </c>
    </row>
    <row r="113" spans="1:21" ht="17" hidden="1" x14ac:dyDescent="0.2">
      <c r="A113">
        <v>111</v>
      </c>
      <c r="B113" t="s">
        <v>272</v>
      </c>
      <c r="C113" s="3" t="s">
        <v>273</v>
      </c>
      <c r="D113" s="6">
        <v>61400</v>
      </c>
      <c r="E113" s="8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9">
        <f t="shared" si="3"/>
        <v>1.1995602605863191</v>
      </c>
      <c r="P113" s="6">
        <f t="shared" si="4"/>
        <v>108.95414201183432</v>
      </c>
      <c r="Q113" s="6" t="str" cm="1">
        <f t="array" ref="Q113:R113">_xlfn.TEXTSPLIT(N113,"/")</f>
        <v>publishing</v>
      </c>
      <c r="R113" s="6" t="str">
        <v>radio &amp; podcasts</v>
      </c>
      <c r="S113">
        <f t="shared" si="5"/>
        <v>2012</v>
      </c>
      <c r="T113" s="13">
        <f>(((J113/60)/60)/24)+DATE(1970,1,1)</f>
        <v>41174.208333333336</v>
      </c>
      <c r="U113" s="13">
        <f>(((K113/60)/60)/24)+DATE(1970,1,1)</f>
        <v>41180.208333333336</v>
      </c>
    </row>
    <row r="114" spans="1:21" ht="17" hidden="1" x14ac:dyDescent="0.2">
      <c r="A114">
        <v>112</v>
      </c>
      <c r="B114" t="s">
        <v>274</v>
      </c>
      <c r="C114" s="3" t="s">
        <v>275</v>
      </c>
      <c r="D114" s="6">
        <v>4700</v>
      </c>
      <c r="E114" s="8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9">
        <f t="shared" si="3"/>
        <v>2.6882978723404256</v>
      </c>
      <c r="P114" s="6">
        <f t="shared" si="4"/>
        <v>35</v>
      </c>
      <c r="Q114" s="6" t="str" cm="1">
        <f t="array" ref="Q114:R114">_xlfn.TEXTSPLIT(N114,"/")</f>
        <v>technology</v>
      </c>
      <c r="R114" s="6" t="str">
        <v>web</v>
      </c>
      <c r="S114">
        <f t="shared" si="5"/>
        <v>2014</v>
      </c>
      <c r="T114" s="13">
        <f>(((J114/60)/60)/24)+DATE(1970,1,1)</f>
        <v>41875.208333333336</v>
      </c>
      <c r="U114" s="13">
        <f>(((K114/60)/60)/24)+DATE(1970,1,1)</f>
        <v>41890.208333333336</v>
      </c>
    </row>
    <row r="115" spans="1:21" ht="17" hidden="1" x14ac:dyDescent="0.2">
      <c r="A115">
        <v>113</v>
      </c>
      <c r="B115" t="s">
        <v>276</v>
      </c>
      <c r="C115" s="3" t="s">
        <v>277</v>
      </c>
      <c r="D115" s="6">
        <v>3300</v>
      </c>
      <c r="E115" s="8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9">
        <f t="shared" si="3"/>
        <v>3.7687878787878786</v>
      </c>
      <c r="P115" s="6">
        <f t="shared" si="4"/>
        <v>94.938931297709928</v>
      </c>
      <c r="Q115" s="6" t="str" cm="1">
        <f t="array" ref="Q115:R115">_xlfn.TEXTSPLIT(N115,"/")</f>
        <v>food</v>
      </c>
      <c r="R115" s="6" t="str">
        <v>food trucks</v>
      </c>
      <c r="S115">
        <f t="shared" si="5"/>
        <v>2017</v>
      </c>
      <c r="T115" s="13">
        <f>(((J115/60)/60)/24)+DATE(1970,1,1)</f>
        <v>42990.208333333328</v>
      </c>
      <c r="U115" s="13">
        <f>(((K115/60)/60)/24)+DATE(1970,1,1)</f>
        <v>42997.208333333328</v>
      </c>
    </row>
    <row r="116" spans="1:21" ht="17" hidden="1" x14ac:dyDescent="0.2">
      <c r="A116">
        <v>114</v>
      </c>
      <c r="B116" t="s">
        <v>278</v>
      </c>
      <c r="C116" s="3" t="s">
        <v>279</v>
      </c>
      <c r="D116" s="6">
        <v>1900</v>
      </c>
      <c r="E116" s="8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9">
        <f t="shared" si="3"/>
        <v>7.2715789473684209</v>
      </c>
      <c r="P116" s="6">
        <f t="shared" si="4"/>
        <v>109.65079365079364</v>
      </c>
      <c r="Q116" s="6" t="str" cm="1">
        <f t="array" ref="Q116:R116">_xlfn.TEXTSPLIT(N116,"/")</f>
        <v>technology</v>
      </c>
      <c r="R116" s="6" t="str">
        <v>wearables</v>
      </c>
      <c r="S116">
        <f t="shared" si="5"/>
        <v>2019</v>
      </c>
      <c r="T116" s="13">
        <f>(((J116/60)/60)/24)+DATE(1970,1,1)</f>
        <v>43564.208333333328</v>
      </c>
      <c r="U116" s="13">
        <f>(((K116/60)/60)/24)+DATE(1970,1,1)</f>
        <v>43565.208333333328</v>
      </c>
    </row>
    <row r="117" spans="1:21" ht="17" x14ac:dyDescent="0.2">
      <c r="A117">
        <v>115</v>
      </c>
      <c r="B117" t="s">
        <v>280</v>
      </c>
      <c r="C117" s="3" t="s">
        <v>281</v>
      </c>
      <c r="D117" s="6">
        <v>166700</v>
      </c>
      <c r="E117" s="8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9">
        <f t="shared" si="3"/>
        <v>0.87211757648470301</v>
      </c>
      <c r="P117" s="6">
        <f t="shared" si="4"/>
        <v>44.001815980629537</v>
      </c>
      <c r="Q117" s="6" t="str" cm="1">
        <f t="array" ref="Q117:R117">_xlfn.TEXTSPLIT(N117,"/")</f>
        <v>publishing</v>
      </c>
      <c r="R117" s="6" t="str">
        <v>fiction</v>
      </c>
      <c r="S117">
        <f t="shared" si="5"/>
        <v>2017</v>
      </c>
      <c r="T117" s="13">
        <f>(((J117/60)/60)/24)+DATE(1970,1,1)</f>
        <v>43056.25</v>
      </c>
      <c r="U117" s="13">
        <f>(((K117/60)/60)/24)+DATE(1970,1,1)</f>
        <v>43091.25</v>
      </c>
    </row>
    <row r="118" spans="1:21" ht="34" x14ac:dyDescent="0.2">
      <c r="A118">
        <v>116</v>
      </c>
      <c r="B118" t="s">
        <v>282</v>
      </c>
      <c r="C118" s="3" t="s">
        <v>283</v>
      </c>
      <c r="D118" s="6">
        <v>7200</v>
      </c>
      <c r="E118" s="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9">
        <f t="shared" si="3"/>
        <v>0.88</v>
      </c>
      <c r="P118" s="6">
        <f t="shared" si="4"/>
        <v>86.794520547945211</v>
      </c>
      <c r="Q118" s="6" t="str" cm="1">
        <f t="array" ref="Q118:R118">_xlfn.TEXTSPLIT(N118,"/")</f>
        <v>theater</v>
      </c>
      <c r="R118" s="6" t="str">
        <v>plays</v>
      </c>
      <c r="S118">
        <f t="shared" si="5"/>
        <v>2015</v>
      </c>
      <c r="T118" s="13">
        <f>(((J118/60)/60)/24)+DATE(1970,1,1)</f>
        <v>42265.208333333328</v>
      </c>
      <c r="U118" s="13">
        <f>(((K118/60)/60)/24)+DATE(1970,1,1)</f>
        <v>42266.208333333328</v>
      </c>
    </row>
    <row r="119" spans="1:21" ht="17" hidden="1" x14ac:dyDescent="0.2">
      <c r="A119">
        <v>117</v>
      </c>
      <c r="B119" t="s">
        <v>284</v>
      </c>
      <c r="C119" s="3" t="s">
        <v>285</v>
      </c>
      <c r="D119" s="6">
        <v>4900</v>
      </c>
      <c r="E119" s="8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9">
        <f t="shared" si="3"/>
        <v>1.7393877551020409</v>
      </c>
      <c r="P119" s="6">
        <f t="shared" si="4"/>
        <v>30.992727272727272</v>
      </c>
      <c r="Q119" s="6" t="str" cm="1">
        <f t="array" ref="Q119:R119">_xlfn.TEXTSPLIT(N119,"/")</f>
        <v>film &amp; video</v>
      </c>
      <c r="R119" s="6" t="str">
        <v>television</v>
      </c>
      <c r="S119">
        <f t="shared" si="5"/>
        <v>2011</v>
      </c>
      <c r="T119" s="13">
        <f>(((J119/60)/60)/24)+DATE(1970,1,1)</f>
        <v>40808.208333333336</v>
      </c>
      <c r="U119" s="13">
        <f>(((K119/60)/60)/24)+DATE(1970,1,1)</f>
        <v>40814.208333333336</v>
      </c>
    </row>
    <row r="120" spans="1:21" ht="17" hidden="1" x14ac:dyDescent="0.2">
      <c r="A120">
        <v>118</v>
      </c>
      <c r="B120" t="s">
        <v>286</v>
      </c>
      <c r="C120" s="3" t="s">
        <v>287</v>
      </c>
      <c r="D120" s="6">
        <v>5400</v>
      </c>
      <c r="E120" s="8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9">
        <f t="shared" si="3"/>
        <v>1.1761111111111111</v>
      </c>
      <c r="P120" s="6">
        <f t="shared" si="4"/>
        <v>94.791044776119406</v>
      </c>
      <c r="Q120" s="6" t="str" cm="1">
        <f t="array" ref="Q120:R120">_xlfn.TEXTSPLIT(N120,"/")</f>
        <v>photography</v>
      </c>
      <c r="R120" s="6" t="str">
        <v>photography books</v>
      </c>
      <c r="S120">
        <f t="shared" si="5"/>
        <v>2014</v>
      </c>
      <c r="T120" s="13">
        <f>(((J120/60)/60)/24)+DATE(1970,1,1)</f>
        <v>41665.25</v>
      </c>
      <c r="U120" s="13">
        <f>(((K120/60)/60)/24)+DATE(1970,1,1)</f>
        <v>41671.25</v>
      </c>
    </row>
    <row r="121" spans="1:21" ht="34" hidden="1" x14ac:dyDescent="0.2">
      <c r="A121">
        <v>119</v>
      </c>
      <c r="B121" t="s">
        <v>288</v>
      </c>
      <c r="C121" s="3" t="s">
        <v>289</v>
      </c>
      <c r="D121" s="6">
        <v>5000</v>
      </c>
      <c r="E121" s="8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9">
        <f t="shared" si="3"/>
        <v>2.1496</v>
      </c>
      <c r="P121" s="6">
        <f t="shared" si="4"/>
        <v>69.79220779220779</v>
      </c>
      <c r="Q121" s="6" t="str" cm="1">
        <f t="array" ref="Q121:R121">_xlfn.TEXTSPLIT(N121,"/")</f>
        <v>film &amp; video</v>
      </c>
      <c r="R121" s="6" t="str">
        <v>documentary</v>
      </c>
      <c r="S121">
        <f t="shared" si="5"/>
        <v>2014</v>
      </c>
      <c r="T121" s="13">
        <f>(((J121/60)/60)/24)+DATE(1970,1,1)</f>
        <v>41806.208333333336</v>
      </c>
      <c r="U121" s="13">
        <f>(((K121/60)/60)/24)+DATE(1970,1,1)</f>
        <v>41823.208333333336</v>
      </c>
    </row>
    <row r="122" spans="1:21" ht="17" hidden="1" x14ac:dyDescent="0.2">
      <c r="A122">
        <v>120</v>
      </c>
      <c r="B122" t="s">
        <v>290</v>
      </c>
      <c r="C122" s="3" t="s">
        <v>291</v>
      </c>
      <c r="D122" s="6">
        <v>75100</v>
      </c>
      <c r="E122" s="8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9">
        <f t="shared" si="3"/>
        <v>1.4949667110519307</v>
      </c>
      <c r="P122" s="6">
        <f t="shared" si="4"/>
        <v>63.003367003367003</v>
      </c>
      <c r="Q122" s="6" t="str" cm="1">
        <f t="array" ref="Q122:R122">_xlfn.TEXTSPLIT(N122,"/")</f>
        <v>games</v>
      </c>
      <c r="R122" s="6" t="str">
        <v>mobile games</v>
      </c>
      <c r="S122">
        <f t="shared" si="5"/>
        <v>2015</v>
      </c>
      <c r="T122" s="13">
        <f>(((J122/60)/60)/24)+DATE(1970,1,1)</f>
        <v>42111.208333333328</v>
      </c>
      <c r="U122" s="13">
        <f>(((K122/60)/60)/24)+DATE(1970,1,1)</f>
        <v>42115.208333333328</v>
      </c>
    </row>
    <row r="123" spans="1:21" ht="17" hidden="1" x14ac:dyDescent="0.2">
      <c r="A123">
        <v>121</v>
      </c>
      <c r="B123" t="s">
        <v>293</v>
      </c>
      <c r="C123" s="3" t="s">
        <v>294</v>
      </c>
      <c r="D123" s="6">
        <v>45300</v>
      </c>
      <c r="E123" s="8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9">
        <f t="shared" si="3"/>
        <v>2.1933995584988963</v>
      </c>
      <c r="P123" s="6">
        <f t="shared" si="4"/>
        <v>110.0343300110742</v>
      </c>
      <c r="Q123" s="6" t="str" cm="1">
        <f t="array" ref="Q123:R123">_xlfn.TEXTSPLIT(N123,"/")</f>
        <v>games</v>
      </c>
      <c r="R123" s="6" t="str">
        <v>video games</v>
      </c>
      <c r="S123">
        <f t="shared" si="5"/>
        <v>2014</v>
      </c>
      <c r="T123" s="13">
        <f>(((J123/60)/60)/24)+DATE(1970,1,1)</f>
        <v>41917.208333333336</v>
      </c>
      <c r="U123" s="13">
        <f>(((K123/60)/60)/24)+DATE(1970,1,1)</f>
        <v>41930.208333333336</v>
      </c>
    </row>
    <row r="124" spans="1:21" ht="17" x14ac:dyDescent="0.2">
      <c r="A124">
        <v>122</v>
      </c>
      <c r="B124" t="s">
        <v>295</v>
      </c>
      <c r="C124" s="3" t="s">
        <v>296</v>
      </c>
      <c r="D124" s="6">
        <v>136800</v>
      </c>
      <c r="E124" s="8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9">
        <f t="shared" si="3"/>
        <v>0.64367690058479532</v>
      </c>
      <c r="P124" s="6">
        <f t="shared" si="4"/>
        <v>25.997933274284026</v>
      </c>
      <c r="Q124" s="6" t="str" cm="1">
        <f t="array" ref="Q124:R124">_xlfn.TEXTSPLIT(N124,"/")</f>
        <v>publishing</v>
      </c>
      <c r="R124" s="6" t="str">
        <v>fiction</v>
      </c>
      <c r="S124">
        <f t="shared" si="5"/>
        <v>2014</v>
      </c>
      <c r="T124" s="13">
        <f>(((J124/60)/60)/24)+DATE(1970,1,1)</f>
        <v>41970.25</v>
      </c>
      <c r="U124" s="13">
        <f>(((K124/60)/60)/24)+DATE(1970,1,1)</f>
        <v>41997.25</v>
      </c>
    </row>
    <row r="125" spans="1:21" ht="17" x14ac:dyDescent="0.2">
      <c r="A125">
        <v>123</v>
      </c>
      <c r="B125" t="s">
        <v>297</v>
      </c>
      <c r="C125" s="3" t="s">
        <v>298</v>
      </c>
      <c r="D125" s="6">
        <v>177700</v>
      </c>
      <c r="E125" s="8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9">
        <f t="shared" si="3"/>
        <v>0.18622397298818233</v>
      </c>
      <c r="P125" s="6">
        <f t="shared" si="4"/>
        <v>49.987915407854985</v>
      </c>
      <c r="Q125" s="6" t="str" cm="1">
        <f t="array" ref="Q125:R125">_xlfn.TEXTSPLIT(N125,"/")</f>
        <v>theater</v>
      </c>
      <c r="R125" s="6" t="str">
        <v>plays</v>
      </c>
      <c r="S125">
        <f t="shared" si="5"/>
        <v>2015</v>
      </c>
      <c r="T125" s="13">
        <f>(((J125/60)/60)/24)+DATE(1970,1,1)</f>
        <v>42332.25</v>
      </c>
      <c r="U125" s="13">
        <f>(((K125/60)/60)/24)+DATE(1970,1,1)</f>
        <v>42335.25</v>
      </c>
    </row>
    <row r="126" spans="1:21" ht="17" hidden="1" x14ac:dyDescent="0.2">
      <c r="A126">
        <v>124</v>
      </c>
      <c r="B126" t="s">
        <v>299</v>
      </c>
      <c r="C126" s="3" t="s">
        <v>300</v>
      </c>
      <c r="D126" s="6">
        <v>2600</v>
      </c>
      <c r="E126" s="8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9">
        <f t="shared" si="3"/>
        <v>3.6776923076923076</v>
      </c>
      <c r="P126" s="6">
        <f t="shared" si="4"/>
        <v>101.72340425531915</v>
      </c>
      <c r="Q126" s="6" t="str" cm="1">
        <f t="array" ref="Q126:R126">_xlfn.TEXTSPLIT(N126,"/")</f>
        <v>photography</v>
      </c>
      <c r="R126" s="6" t="str">
        <v>photography books</v>
      </c>
      <c r="S126">
        <f t="shared" si="5"/>
        <v>2019</v>
      </c>
      <c r="T126" s="13">
        <f>(((J126/60)/60)/24)+DATE(1970,1,1)</f>
        <v>43598.208333333328</v>
      </c>
      <c r="U126" s="13">
        <f>(((K126/60)/60)/24)+DATE(1970,1,1)</f>
        <v>43651.208333333328</v>
      </c>
    </row>
    <row r="127" spans="1:21" ht="17" hidden="1" x14ac:dyDescent="0.2">
      <c r="A127">
        <v>125</v>
      </c>
      <c r="B127" t="s">
        <v>301</v>
      </c>
      <c r="C127" s="3" t="s">
        <v>302</v>
      </c>
      <c r="D127" s="6">
        <v>5300</v>
      </c>
      <c r="E127" s="8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9">
        <f t="shared" si="3"/>
        <v>1.5990566037735849</v>
      </c>
      <c r="P127" s="6">
        <f t="shared" si="4"/>
        <v>47.083333333333336</v>
      </c>
      <c r="Q127" s="6" t="str" cm="1">
        <f t="array" ref="Q127:R127">_xlfn.TEXTSPLIT(N127,"/")</f>
        <v>theater</v>
      </c>
      <c r="R127" s="6" t="str">
        <v>plays</v>
      </c>
      <c r="S127">
        <f t="shared" si="5"/>
        <v>2018</v>
      </c>
      <c r="T127" s="13">
        <f>(((J127/60)/60)/24)+DATE(1970,1,1)</f>
        <v>43362.208333333328</v>
      </c>
      <c r="U127" s="13">
        <f>(((K127/60)/60)/24)+DATE(1970,1,1)</f>
        <v>43366.208333333328</v>
      </c>
    </row>
    <row r="128" spans="1:21" ht="17" x14ac:dyDescent="0.2">
      <c r="A128">
        <v>126</v>
      </c>
      <c r="B128" t="s">
        <v>303</v>
      </c>
      <c r="C128" s="3" t="s">
        <v>304</v>
      </c>
      <c r="D128" s="6">
        <v>180200</v>
      </c>
      <c r="E128" s="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9">
        <f t="shared" si="3"/>
        <v>0.38633185349611543</v>
      </c>
      <c r="P128" s="6">
        <f t="shared" si="4"/>
        <v>89.944444444444443</v>
      </c>
      <c r="Q128" s="6" t="str" cm="1">
        <f t="array" ref="Q128:R128">_xlfn.TEXTSPLIT(N128,"/")</f>
        <v>theater</v>
      </c>
      <c r="R128" s="6" t="str">
        <v>plays</v>
      </c>
      <c r="S128">
        <f t="shared" si="5"/>
        <v>2016</v>
      </c>
      <c r="T128" s="13">
        <f>(((J128/60)/60)/24)+DATE(1970,1,1)</f>
        <v>42596.208333333328</v>
      </c>
      <c r="U128" s="13">
        <f>(((K128/60)/60)/24)+DATE(1970,1,1)</f>
        <v>42624.208333333328</v>
      </c>
    </row>
    <row r="129" spans="1:21" ht="17" x14ac:dyDescent="0.2">
      <c r="A129">
        <v>127</v>
      </c>
      <c r="B129" t="s">
        <v>305</v>
      </c>
      <c r="C129" s="3" t="s">
        <v>306</v>
      </c>
      <c r="D129" s="6">
        <v>103200</v>
      </c>
      <c r="E129" s="8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9">
        <f t="shared" si="3"/>
        <v>0.51421511627906979</v>
      </c>
      <c r="P129" s="6">
        <f t="shared" si="4"/>
        <v>78.96875</v>
      </c>
      <c r="Q129" s="6" t="str" cm="1">
        <f t="array" ref="Q129:R129">_xlfn.TEXTSPLIT(N129,"/")</f>
        <v>theater</v>
      </c>
      <c r="R129" s="6" t="str">
        <v>plays</v>
      </c>
      <c r="S129">
        <f t="shared" si="5"/>
        <v>2010</v>
      </c>
      <c r="T129" s="13">
        <f>(((J129/60)/60)/24)+DATE(1970,1,1)</f>
        <v>40310.208333333336</v>
      </c>
      <c r="U129" s="13">
        <f>(((K129/60)/60)/24)+DATE(1970,1,1)</f>
        <v>40313.208333333336</v>
      </c>
    </row>
    <row r="130" spans="1:21" ht="17" hidden="1" x14ac:dyDescent="0.2">
      <c r="A130">
        <v>128</v>
      </c>
      <c r="B130" t="s">
        <v>307</v>
      </c>
      <c r="C130" s="3" t="s">
        <v>308</v>
      </c>
      <c r="D130" s="6">
        <v>70600</v>
      </c>
      <c r="E130" s="8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9">
        <f t="shared" ref="O130:O193" si="6">+IFERROR(E130/D130,0)</f>
        <v>0.60334277620396604</v>
      </c>
      <c r="P130" s="6">
        <f t="shared" ref="P130:P193" si="7">+IFERROR(E130/G130,0)</f>
        <v>80.067669172932327</v>
      </c>
      <c r="Q130" s="6" t="str" cm="1">
        <f t="array" ref="Q130:R130">_xlfn.TEXTSPLIT(N130,"/")</f>
        <v>music</v>
      </c>
      <c r="R130" s="6" t="str">
        <v>rock</v>
      </c>
      <c r="S130">
        <f t="shared" si="5"/>
        <v>2010</v>
      </c>
      <c r="T130" s="13">
        <f>(((J130/60)/60)/24)+DATE(1970,1,1)</f>
        <v>40417.208333333336</v>
      </c>
      <c r="U130" s="13">
        <f>(((K130/60)/60)/24)+DATE(1970,1,1)</f>
        <v>40430.208333333336</v>
      </c>
    </row>
    <row r="131" spans="1:21" ht="17" hidden="1" x14ac:dyDescent="0.2">
      <c r="A131">
        <v>129</v>
      </c>
      <c r="B131" t="s">
        <v>309</v>
      </c>
      <c r="C131" s="3" t="s">
        <v>310</v>
      </c>
      <c r="D131" s="6">
        <v>148500</v>
      </c>
      <c r="E131" s="8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9">
        <f t="shared" si="6"/>
        <v>3.2026936026936029E-2</v>
      </c>
      <c r="P131" s="6">
        <f t="shared" si="7"/>
        <v>86.472727272727269</v>
      </c>
      <c r="Q131" s="6" t="str" cm="1">
        <f t="array" ref="Q131:R131">_xlfn.TEXTSPLIT(N131,"/")</f>
        <v>food</v>
      </c>
      <c r="R131" s="6" t="str">
        <v>food trucks</v>
      </c>
      <c r="S131">
        <f t="shared" ref="S131:S194" si="8">+YEAR(T131)</f>
        <v>2015</v>
      </c>
      <c r="T131" s="13">
        <f>(((J131/60)/60)/24)+DATE(1970,1,1)</f>
        <v>42038.25</v>
      </c>
      <c r="U131" s="13">
        <f>(((K131/60)/60)/24)+DATE(1970,1,1)</f>
        <v>42063.25</v>
      </c>
    </row>
    <row r="132" spans="1:21" ht="17" hidden="1" x14ac:dyDescent="0.2">
      <c r="A132">
        <v>130</v>
      </c>
      <c r="B132" t="s">
        <v>311</v>
      </c>
      <c r="C132" s="3" t="s">
        <v>312</v>
      </c>
      <c r="D132" s="6">
        <v>9600</v>
      </c>
      <c r="E132" s="8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9">
        <f t="shared" si="6"/>
        <v>1.5546875</v>
      </c>
      <c r="P132" s="6">
        <f t="shared" si="7"/>
        <v>28.001876172607879</v>
      </c>
      <c r="Q132" s="6" t="str" cm="1">
        <f t="array" ref="Q132:R132">_xlfn.TEXTSPLIT(N132,"/")</f>
        <v>film &amp; video</v>
      </c>
      <c r="R132" s="6" t="str">
        <v>drama</v>
      </c>
      <c r="S132">
        <f t="shared" si="8"/>
        <v>2011</v>
      </c>
      <c r="T132" s="13">
        <f>(((J132/60)/60)/24)+DATE(1970,1,1)</f>
        <v>40842.208333333336</v>
      </c>
      <c r="U132" s="13">
        <f>(((K132/60)/60)/24)+DATE(1970,1,1)</f>
        <v>40858.25</v>
      </c>
    </row>
    <row r="133" spans="1:21" ht="34" hidden="1" x14ac:dyDescent="0.2">
      <c r="A133">
        <v>131</v>
      </c>
      <c r="B133" t="s">
        <v>313</v>
      </c>
      <c r="C133" s="3" t="s">
        <v>314</v>
      </c>
      <c r="D133" s="6">
        <v>164700</v>
      </c>
      <c r="E133" s="8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9">
        <f t="shared" si="6"/>
        <v>1.0085974499089254</v>
      </c>
      <c r="P133" s="6">
        <f t="shared" si="7"/>
        <v>67.996725337699544</v>
      </c>
      <c r="Q133" s="6" t="str" cm="1">
        <f t="array" ref="Q133:R133">_xlfn.TEXTSPLIT(N133,"/")</f>
        <v>technology</v>
      </c>
      <c r="R133" s="6" t="str">
        <v>web</v>
      </c>
      <c r="S133">
        <f t="shared" si="8"/>
        <v>2013</v>
      </c>
      <c r="T133" s="13">
        <f>(((J133/60)/60)/24)+DATE(1970,1,1)</f>
        <v>41607.25</v>
      </c>
      <c r="U133" s="13">
        <f>(((K133/60)/60)/24)+DATE(1970,1,1)</f>
        <v>41620.25</v>
      </c>
    </row>
    <row r="134" spans="1:21" ht="17" hidden="1" x14ac:dyDescent="0.2">
      <c r="A134">
        <v>132</v>
      </c>
      <c r="B134" t="s">
        <v>315</v>
      </c>
      <c r="C134" s="3" t="s">
        <v>316</v>
      </c>
      <c r="D134" s="6">
        <v>3300</v>
      </c>
      <c r="E134" s="8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9">
        <f t="shared" si="6"/>
        <v>1.1618181818181819</v>
      </c>
      <c r="P134" s="6">
        <f t="shared" si="7"/>
        <v>43.078651685393261</v>
      </c>
      <c r="Q134" s="6" t="str" cm="1">
        <f t="array" ref="Q134:R134">_xlfn.TEXTSPLIT(N134,"/")</f>
        <v>theater</v>
      </c>
      <c r="R134" s="6" t="str">
        <v>plays</v>
      </c>
      <c r="S134">
        <f t="shared" si="8"/>
        <v>2018</v>
      </c>
      <c r="T134" s="13">
        <f>(((J134/60)/60)/24)+DATE(1970,1,1)</f>
        <v>43112.25</v>
      </c>
      <c r="U134" s="13">
        <f>(((K134/60)/60)/24)+DATE(1970,1,1)</f>
        <v>43128.25</v>
      </c>
    </row>
    <row r="135" spans="1:21" ht="17" hidden="1" x14ac:dyDescent="0.2">
      <c r="A135">
        <v>133</v>
      </c>
      <c r="B135" t="s">
        <v>317</v>
      </c>
      <c r="C135" s="3" t="s">
        <v>318</v>
      </c>
      <c r="D135" s="6">
        <v>4500</v>
      </c>
      <c r="E135" s="8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9">
        <f t="shared" si="6"/>
        <v>3.1077777777777778</v>
      </c>
      <c r="P135" s="6">
        <f t="shared" si="7"/>
        <v>87.95597484276729</v>
      </c>
      <c r="Q135" s="6" t="str" cm="1">
        <f t="array" ref="Q135:R135">_xlfn.TEXTSPLIT(N135,"/")</f>
        <v>music</v>
      </c>
      <c r="R135" s="6" t="str">
        <v>world music</v>
      </c>
      <c r="S135">
        <f t="shared" si="8"/>
        <v>2011</v>
      </c>
      <c r="T135" s="13">
        <f>(((J135/60)/60)/24)+DATE(1970,1,1)</f>
        <v>40767.208333333336</v>
      </c>
      <c r="U135" s="13">
        <f>(((K135/60)/60)/24)+DATE(1970,1,1)</f>
        <v>40789.208333333336</v>
      </c>
    </row>
    <row r="136" spans="1:21" ht="17" x14ac:dyDescent="0.2">
      <c r="A136">
        <v>134</v>
      </c>
      <c r="B136" t="s">
        <v>320</v>
      </c>
      <c r="C136" s="3" t="s">
        <v>321</v>
      </c>
      <c r="D136" s="6">
        <v>99500</v>
      </c>
      <c r="E136" s="8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9">
        <f t="shared" si="6"/>
        <v>0.89736683417085428</v>
      </c>
      <c r="P136" s="6">
        <f t="shared" si="7"/>
        <v>94.987234042553197</v>
      </c>
      <c r="Q136" s="6" t="str" cm="1">
        <f t="array" ref="Q136:R136">_xlfn.TEXTSPLIT(N136,"/")</f>
        <v>film &amp; video</v>
      </c>
      <c r="R136" s="6" t="str">
        <v>documentary</v>
      </c>
      <c r="S136">
        <f t="shared" si="8"/>
        <v>2011</v>
      </c>
      <c r="T136" s="13">
        <f>(((J136/60)/60)/24)+DATE(1970,1,1)</f>
        <v>40713.208333333336</v>
      </c>
      <c r="U136" s="13">
        <f>(((K136/60)/60)/24)+DATE(1970,1,1)</f>
        <v>40762.208333333336</v>
      </c>
    </row>
    <row r="137" spans="1:21" ht="17" x14ac:dyDescent="0.2">
      <c r="A137">
        <v>135</v>
      </c>
      <c r="B137" t="s">
        <v>322</v>
      </c>
      <c r="C137" s="3" t="s">
        <v>323</v>
      </c>
      <c r="D137" s="6">
        <v>7700</v>
      </c>
      <c r="E137" s="8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9">
        <f t="shared" si="6"/>
        <v>0.71272727272727276</v>
      </c>
      <c r="P137" s="6">
        <f t="shared" si="7"/>
        <v>46.905982905982903</v>
      </c>
      <c r="Q137" s="6" t="str" cm="1">
        <f t="array" ref="Q137:R137">_xlfn.TEXTSPLIT(N137,"/")</f>
        <v>theater</v>
      </c>
      <c r="R137" s="6" t="str">
        <v>plays</v>
      </c>
      <c r="S137">
        <f t="shared" si="8"/>
        <v>2013</v>
      </c>
      <c r="T137" s="13">
        <f>(((J137/60)/60)/24)+DATE(1970,1,1)</f>
        <v>41340.25</v>
      </c>
      <c r="U137" s="13">
        <f>(((K137/60)/60)/24)+DATE(1970,1,1)</f>
        <v>41345.208333333336</v>
      </c>
    </row>
    <row r="138" spans="1:21" ht="17" hidden="1" x14ac:dyDescent="0.2">
      <c r="A138">
        <v>136</v>
      </c>
      <c r="B138" t="s">
        <v>324</v>
      </c>
      <c r="C138" s="3" t="s">
        <v>325</v>
      </c>
      <c r="D138" s="6">
        <v>82800</v>
      </c>
      <c r="E138" s="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9">
        <f t="shared" si="6"/>
        <v>3.2862318840579711E-2</v>
      </c>
      <c r="P138" s="6">
        <f t="shared" si="7"/>
        <v>46.913793103448278</v>
      </c>
      <c r="Q138" s="6" t="str" cm="1">
        <f t="array" ref="Q138:R138">_xlfn.TEXTSPLIT(N138,"/")</f>
        <v>film &amp; video</v>
      </c>
      <c r="R138" s="6" t="str">
        <v>drama</v>
      </c>
      <c r="S138">
        <f t="shared" si="8"/>
        <v>2014</v>
      </c>
      <c r="T138" s="13">
        <f>(((J138/60)/60)/24)+DATE(1970,1,1)</f>
        <v>41797.208333333336</v>
      </c>
      <c r="U138" s="13">
        <f>(((K138/60)/60)/24)+DATE(1970,1,1)</f>
        <v>41809.208333333336</v>
      </c>
    </row>
    <row r="139" spans="1:21" ht="17" hidden="1" x14ac:dyDescent="0.2">
      <c r="A139">
        <v>137</v>
      </c>
      <c r="B139" t="s">
        <v>326</v>
      </c>
      <c r="C139" s="3" t="s">
        <v>327</v>
      </c>
      <c r="D139" s="6">
        <v>1800</v>
      </c>
      <c r="E139" s="8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9">
        <f t="shared" si="6"/>
        <v>2.617777777777778</v>
      </c>
      <c r="P139" s="6">
        <f t="shared" si="7"/>
        <v>94.24</v>
      </c>
      <c r="Q139" s="6" t="str" cm="1">
        <f t="array" ref="Q139:R139">_xlfn.TEXTSPLIT(N139,"/")</f>
        <v>publishing</v>
      </c>
      <c r="R139" s="6" t="str">
        <v>nonfiction</v>
      </c>
      <c r="S139">
        <f t="shared" si="8"/>
        <v>2010</v>
      </c>
      <c r="T139" s="13">
        <f>(((J139/60)/60)/24)+DATE(1970,1,1)</f>
        <v>40457.208333333336</v>
      </c>
      <c r="U139" s="13">
        <f>(((K139/60)/60)/24)+DATE(1970,1,1)</f>
        <v>40463.208333333336</v>
      </c>
    </row>
    <row r="140" spans="1:21" ht="34" x14ac:dyDescent="0.2">
      <c r="A140">
        <v>138</v>
      </c>
      <c r="B140" t="s">
        <v>328</v>
      </c>
      <c r="C140" s="3" t="s">
        <v>329</v>
      </c>
      <c r="D140" s="6">
        <v>9600</v>
      </c>
      <c r="E140" s="8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9">
        <f t="shared" si="6"/>
        <v>0.96</v>
      </c>
      <c r="P140" s="6">
        <f t="shared" si="7"/>
        <v>80.139130434782615</v>
      </c>
      <c r="Q140" s="6" t="str" cm="1">
        <f t="array" ref="Q140:R140">_xlfn.TEXTSPLIT(N140,"/")</f>
        <v>games</v>
      </c>
      <c r="R140" s="6" t="str">
        <v>mobile games</v>
      </c>
      <c r="S140">
        <f t="shared" si="8"/>
        <v>2012</v>
      </c>
      <c r="T140" s="13">
        <f>(((J140/60)/60)/24)+DATE(1970,1,1)</f>
        <v>41180.208333333336</v>
      </c>
      <c r="U140" s="13">
        <f>(((K140/60)/60)/24)+DATE(1970,1,1)</f>
        <v>41186.208333333336</v>
      </c>
    </row>
    <row r="141" spans="1:21" ht="17" x14ac:dyDescent="0.2">
      <c r="A141">
        <v>139</v>
      </c>
      <c r="B141" t="s">
        <v>330</v>
      </c>
      <c r="C141" s="3" t="s">
        <v>331</v>
      </c>
      <c r="D141" s="6">
        <v>92100</v>
      </c>
      <c r="E141" s="8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9">
        <f t="shared" si="6"/>
        <v>0.20896851248642778</v>
      </c>
      <c r="P141" s="6">
        <f t="shared" si="7"/>
        <v>59.036809815950917</v>
      </c>
      <c r="Q141" s="6" t="str" cm="1">
        <f t="array" ref="Q141:R141">_xlfn.TEXTSPLIT(N141,"/")</f>
        <v>technology</v>
      </c>
      <c r="R141" s="6" t="str">
        <v>wearables</v>
      </c>
      <c r="S141">
        <f t="shared" si="8"/>
        <v>2015</v>
      </c>
      <c r="T141" s="13">
        <f>(((J141/60)/60)/24)+DATE(1970,1,1)</f>
        <v>42115.208333333328</v>
      </c>
      <c r="U141" s="13">
        <f>(((K141/60)/60)/24)+DATE(1970,1,1)</f>
        <v>42131.208333333328</v>
      </c>
    </row>
    <row r="142" spans="1:21" ht="34" hidden="1" x14ac:dyDescent="0.2">
      <c r="A142">
        <v>140</v>
      </c>
      <c r="B142" t="s">
        <v>332</v>
      </c>
      <c r="C142" s="3" t="s">
        <v>333</v>
      </c>
      <c r="D142" s="6">
        <v>5500</v>
      </c>
      <c r="E142" s="8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9">
        <f t="shared" si="6"/>
        <v>2.2316363636363636</v>
      </c>
      <c r="P142" s="6">
        <f t="shared" si="7"/>
        <v>65.989247311827953</v>
      </c>
      <c r="Q142" s="6" t="str" cm="1">
        <f t="array" ref="Q142:R142">_xlfn.TEXTSPLIT(N142,"/")</f>
        <v>film &amp; video</v>
      </c>
      <c r="R142" s="6" t="str">
        <v>documentary</v>
      </c>
      <c r="S142">
        <f t="shared" si="8"/>
        <v>2018</v>
      </c>
      <c r="T142" s="13">
        <f>(((J142/60)/60)/24)+DATE(1970,1,1)</f>
        <v>43156.25</v>
      </c>
      <c r="U142" s="13">
        <f>(((K142/60)/60)/24)+DATE(1970,1,1)</f>
        <v>43161.25</v>
      </c>
    </row>
    <row r="143" spans="1:21" ht="17" hidden="1" x14ac:dyDescent="0.2">
      <c r="A143">
        <v>141</v>
      </c>
      <c r="B143" t="s">
        <v>334</v>
      </c>
      <c r="C143" s="3" t="s">
        <v>335</v>
      </c>
      <c r="D143" s="6">
        <v>64300</v>
      </c>
      <c r="E143" s="8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9">
        <f t="shared" si="6"/>
        <v>1.0159097978227061</v>
      </c>
      <c r="P143" s="6">
        <f t="shared" si="7"/>
        <v>60.992530345471522</v>
      </c>
      <c r="Q143" s="6" t="str" cm="1">
        <f t="array" ref="Q143:R143">_xlfn.TEXTSPLIT(N143,"/")</f>
        <v>technology</v>
      </c>
      <c r="R143" s="6" t="str">
        <v>web</v>
      </c>
      <c r="S143">
        <f t="shared" si="8"/>
        <v>2015</v>
      </c>
      <c r="T143" s="13">
        <f>(((J143/60)/60)/24)+DATE(1970,1,1)</f>
        <v>42167.208333333328</v>
      </c>
      <c r="U143" s="13">
        <f>(((K143/60)/60)/24)+DATE(1970,1,1)</f>
        <v>42173.208333333328</v>
      </c>
    </row>
    <row r="144" spans="1:21" ht="34" hidden="1" x14ac:dyDescent="0.2">
      <c r="A144">
        <v>142</v>
      </c>
      <c r="B144" t="s">
        <v>336</v>
      </c>
      <c r="C144" s="3" t="s">
        <v>337</v>
      </c>
      <c r="D144" s="6">
        <v>5000</v>
      </c>
      <c r="E144" s="8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9">
        <f t="shared" si="6"/>
        <v>2.3003999999999998</v>
      </c>
      <c r="P144" s="6">
        <f t="shared" si="7"/>
        <v>98.307692307692307</v>
      </c>
      <c r="Q144" s="6" t="str" cm="1">
        <f t="array" ref="Q144:R144">_xlfn.TEXTSPLIT(N144,"/")</f>
        <v>technology</v>
      </c>
      <c r="R144" s="6" t="str">
        <v>web</v>
      </c>
      <c r="S144">
        <f t="shared" si="8"/>
        <v>2012</v>
      </c>
      <c r="T144" s="13">
        <f>(((J144/60)/60)/24)+DATE(1970,1,1)</f>
        <v>41005.208333333336</v>
      </c>
      <c r="U144" s="13">
        <f>(((K144/60)/60)/24)+DATE(1970,1,1)</f>
        <v>41046.208333333336</v>
      </c>
    </row>
    <row r="145" spans="1:21" ht="17" hidden="1" x14ac:dyDescent="0.2">
      <c r="A145">
        <v>143</v>
      </c>
      <c r="B145" t="s">
        <v>338</v>
      </c>
      <c r="C145" s="3" t="s">
        <v>339</v>
      </c>
      <c r="D145" s="6">
        <v>5400</v>
      </c>
      <c r="E145" s="8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9">
        <f t="shared" si="6"/>
        <v>1.355925925925926</v>
      </c>
      <c r="P145" s="6">
        <f t="shared" si="7"/>
        <v>104.6</v>
      </c>
      <c r="Q145" s="6" t="str" cm="1">
        <f t="array" ref="Q145:R145">_xlfn.TEXTSPLIT(N145,"/")</f>
        <v>music</v>
      </c>
      <c r="R145" s="6" t="str">
        <v>indie rock</v>
      </c>
      <c r="S145">
        <f t="shared" si="8"/>
        <v>2010</v>
      </c>
      <c r="T145" s="13">
        <f>(((J145/60)/60)/24)+DATE(1970,1,1)</f>
        <v>40357.208333333336</v>
      </c>
      <c r="U145" s="13">
        <f>(((K145/60)/60)/24)+DATE(1970,1,1)</f>
        <v>40377.208333333336</v>
      </c>
    </row>
    <row r="146" spans="1:21" ht="17" hidden="1" x14ac:dyDescent="0.2">
      <c r="A146">
        <v>144</v>
      </c>
      <c r="B146" t="s">
        <v>340</v>
      </c>
      <c r="C146" s="3" t="s">
        <v>341</v>
      </c>
      <c r="D146" s="6">
        <v>9000</v>
      </c>
      <c r="E146" s="8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9">
        <f t="shared" si="6"/>
        <v>1.2909999999999999</v>
      </c>
      <c r="P146" s="6">
        <f t="shared" si="7"/>
        <v>86.066666666666663</v>
      </c>
      <c r="Q146" s="6" t="str" cm="1">
        <f t="array" ref="Q146:R146">_xlfn.TEXTSPLIT(N146,"/")</f>
        <v>theater</v>
      </c>
      <c r="R146" s="6" t="str">
        <v>plays</v>
      </c>
      <c r="S146">
        <f t="shared" si="8"/>
        <v>2019</v>
      </c>
      <c r="T146" s="13">
        <f>(((J146/60)/60)/24)+DATE(1970,1,1)</f>
        <v>43633.208333333328</v>
      </c>
      <c r="U146" s="13">
        <f>(((K146/60)/60)/24)+DATE(1970,1,1)</f>
        <v>43641.208333333328</v>
      </c>
    </row>
    <row r="147" spans="1:21" ht="17" hidden="1" x14ac:dyDescent="0.2">
      <c r="A147">
        <v>145</v>
      </c>
      <c r="B147" t="s">
        <v>342</v>
      </c>
      <c r="C147" s="3" t="s">
        <v>343</v>
      </c>
      <c r="D147" s="6">
        <v>25000</v>
      </c>
      <c r="E147" s="8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9">
        <f t="shared" si="6"/>
        <v>2.3651200000000001</v>
      </c>
      <c r="P147" s="6">
        <f t="shared" si="7"/>
        <v>76.989583333333329</v>
      </c>
      <c r="Q147" s="6" t="str" cm="1">
        <f t="array" ref="Q147:R147">_xlfn.TEXTSPLIT(N147,"/")</f>
        <v>technology</v>
      </c>
      <c r="R147" s="6" t="str">
        <v>wearables</v>
      </c>
      <c r="S147">
        <f t="shared" si="8"/>
        <v>2014</v>
      </c>
      <c r="T147" s="13">
        <f>(((J147/60)/60)/24)+DATE(1970,1,1)</f>
        <v>41889.208333333336</v>
      </c>
      <c r="U147" s="13">
        <f>(((K147/60)/60)/24)+DATE(1970,1,1)</f>
        <v>41894.208333333336</v>
      </c>
    </row>
    <row r="148" spans="1:21" ht="34" hidden="1" x14ac:dyDescent="0.2">
      <c r="A148">
        <v>146</v>
      </c>
      <c r="B148" t="s">
        <v>344</v>
      </c>
      <c r="C148" s="3" t="s">
        <v>345</v>
      </c>
      <c r="D148" s="6">
        <v>8800</v>
      </c>
      <c r="E148" s="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9">
        <f t="shared" si="6"/>
        <v>0.17249999999999999</v>
      </c>
      <c r="P148" s="6">
        <f t="shared" si="7"/>
        <v>29.764705882352942</v>
      </c>
      <c r="Q148" s="6" t="str" cm="1">
        <f t="array" ref="Q148:R148">_xlfn.TEXTSPLIT(N148,"/")</f>
        <v>theater</v>
      </c>
      <c r="R148" s="6" t="str">
        <v>plays</v>
      </c>
      <c r="S148">
        <f t="shared" si="8"/>
        <v>2011</v>
      </c>
      <c r="T148" s="13">
        <f>(((J148/60)/60)/24)+DATE(1970,1,1)</f>
        <v>40855.25</v>
      </c>
      <c r="U148" s="13">
        <f>(((K148/60)/60)/24)+DATE(1970,1,1)</f>
        <v>40875.25</v>
      </c>
    </row>
    <row r="149" spans="1:21" ht="34" hidden="1" x14ac:dyDescent="0.2">
      <c r="A149">
        <v>147</v>
      </c>
      <c r="B149" t="s">
        <v>346</v>
      </c>
      <c r="C149" s="3" t="s">
        <v>347</v>
      </c>
      <c r="D149" s="6">
        <v>8300</v>
      </c>
      <c r="E149" s="8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9">
        <f t="shared" si="6"/>
        <v>1.1249397590361445</v>
      </c>
      <c r="P149" s="6">
        <f t="shared" si="7"/>
        <v>46.91959798994975</v>
      </c>
      <c r="Q149" s="6" t="str" cm="1">
        <f t="array" ref="Q149:R149">_xlfn.TEXTSPLIT(N149,"/")</f>
        <v>theater</v>
      </c>
      <c r="R149" s="6" t="str">
        <v>plays</v>
      </c>
      <c r="S149">
        <f t="shared" si="8"/>
        <v>2016</v>
      </c>
      <c r="T149" s="13">
        <f>(((J149/60)/60)/24)+DATE(1970,1,1)</f>
        <v>42534.208333333328</v>
      </c>
      <c r="U149" s="13">
        <f>(((K149/60)/60)/24)+DATE(1970,1,1)</f>
        <v>42540.208333333328</v>
      </c>
    </row>
    <row r="150" spans="1:21" ht="17" hidden="1" x14ac:dyDescent="0.2">
      <c r="A150">
        <v>148</v>
      </c>
      <c r="B150" t="s">
        <v>348</v>
      </c>
      <c r="C150" s="3" t="s">
        <v>349</v>
      </c>
      <c r="D150" s="6">
        <v>9300</v>
      </c>
      <c r="E150" s="8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9">
        <f t="shared" si="6"/>
        <v>1.2102150537634409</v>
      </c>
      <c r="P150" s="6">
        <f t="shared" si="7"/>
        <v>105.18691588785046</v>
      </c>
      <c r="Q150" s="6" t="str" cm="1">
        <f t="array" ref="Q150:R150">_xlfn.TEXTSPLIT(N150,"/")</f>
        <v>technology</v>
      </c>
      <c r="R150" s="6" t="str">
        <v>wearables</v>
      </c>
      <c r="S150">
        <f t="shared" si="8"/>
        <v>2017</v>
      </c>
      <c r="T150" s="13">
        <f>(((J150/60)/60)/24)+DATE(1970,1,1)</f>
        <v>42941.208333333328</v>
      </c>
      <c r="U150" s="13">
        <f>(((K150/60)/60)/24)+DATE(1970,1,1)</f>
        <v>42950.208333333328</v>
      </c>
    </row>
    <row r="151" spans="1:21" ht="17" hidden="1" x14ac:dyDescent="0.2">
      <c r="A151">
        <v>149</v>
      </c>
      <c r="B151" t="s">
        <v>350</v>
      </c>
      <c r="C151" s="3" t="s">
        <v>351</v>
      </c>
      <c r="D151" s="6">
        <v>6200</v>
      </c>
      <c r="E151" s="8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9">
        <f t="shared" si="6"/>
        <v>2.1987096774193549</v>
      </c>
      <c r="P151" s="6">
        <f t="shared" si="7"/>
        <v>69.907692307692301</v>
      </c>
      <c r="Q151" s="6" t="str" cm="1">
        <f t="array" ref="Q151:R151">_xlfn.TEXTSPLIT(N151,"/")</f>
        <v>music</v>
      </c>
      <c r="R151" s="6" t="str">
        <v>indie rock</v>
      </c>
      <c r="S151">
        <f t="shared" si="8"/>
        <v>2013</v>
      </c>
      <c r="T151" s="13">
        <f>(((J151/60)/60)/24)+DATE(1970,1,1)</f>
        <v>41275.25</v>
      </c>
      <c r="U151" s="13">
        <f>(((K151/60)/60)/24)+DATE(1970,1,1)</f>
        <v>41327.25</v>
      </c>
    </row>
    <row r="152" spans="1:21" ht="17" x14ac:dyDescent="0.2">
      <c r="A152">
        <v>150</v>
      </c>
      <c r="B152" t="s">
        <v>352</v>
      </c>
      <c r="C152" s="3" t="s">
        <v>353</v>
      </c>
      <c r="D152" s="6">
        <v>100</v>
      </c>
      <c r="E152" s="8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9">
        <f t="shared" si="6"/>
        <v>0.01</v>
      </c>
      <c r="P152" s="6">
        <f t="shared" si="7"/>
        <v>1</v>
      </c>
      <c r="Q152" s="6" t="str" cm="1">
        <f t="array" ref="Q152:R152">_xlfn.TEXTSPLIT(N152,"/")</f>
        <v>music</v>
      </c>
      <c r="R152" s="6" t="str">
        <v>rock</v>
      </c>
      <c r="S152">
        <f t="shared" si="8"/>
        <v>2018</v>
      </c>
      <c r="T152" s="13">
        <f>(((J152/60)/60)/24)+DATE(1970,1,1)</f>
        <v>43450.25</v>
      </c>
      <c r="U152" s="13">
        <f>(((K152/60)/60)/24)+DATE(1970,1,1)</f>
        <v>43451.25</v>
      </c>
    </row>
    <row r="153" spans="1:21" ht="17" x14ac:dyDescent="0.2">
      <c r="A153">
        <v>151</v>
      </c>
      <c r="B153" t="s">
        <v>354</v>
      </c>
      <c r="C153" s="3" t="s">
        <v>355</v>
      </c>
      <c r="D153" s="6">
        <v>137200</v>
      </c>
      <c r="E153" s="8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9">
        <f t="shared" si="6"/>
        <v>0.64166909620991253</v>
      </c>
      <c r="P153" s="6">
        <f t="shared" si="7"/>
        <v>60.011588275391958</v>
      </c>
      <c r="Q153" s="6" t="str" cm="1">
        <f t="array" ref="Q153:R153">_xlfn.TEXTSPLIT(N153,"/")</f>
        <v>music</v>
      </c>
      <c r="R153" s="6" t="str">
        <v>electric music</v>
      </c>
      <c r="S153">
        <f t="shared" si="8"/>
        <v>2014</v>
      </c>
      <c r="T153" s="13">
        <f>(((J153/60)/60)/24)+DATE(1970,1,1)</f>
        <v>41799.208333333336</v>
      </c>
      <c r="U153" s="13">
        <f>(((K153/60)/60)/24)+DATE(1970,1,1)</f>
        <v>41850.208333333336</v>
      </c>
    </row>
    <row r="154" spans="1:21" ht="17" hidden="1" x14ac:dyDescent="0.2">
      <c r="A154">
        <v>152</v>
      </c>
      <c r="B154" t="s">
        <v>356</v>
      </c>
      <c r="C154" s="3" t="s">
        <v>357</v>
      </c>
      <c r="D154" s="6">
        <v>41500</v>
      </c>
      <c r="E154" s="8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9">
        <f t="shared" si="6"/>
        <v>4.2306746987951804</v>
      </c>
      <c r="P154" s="6">
        <f t="shared" si="7"/>
        <v>52.006220379146917</v>
      </c>
      <c r="Q154" s="6" t="str" cm="1">
        <f t="array" ref="Q154:R154">_xlfn.TEXTSPLIT(N154,"/")</f>
        <v>music</v>
      </c>
      <c r="R154" s="6" t="str">
        <v>indie rock</v>
      </c>
      <c r="S154">
        <f t="shared" si="8"/>
        <v>2017</v>
      </c>
      <c r="T154" s="13">
        <f>(((J154/60)/60)/24)+DATE(1970,1,1)</f>
        <v>42783.25</v>
      </c>
      <c r="U154" s="13">
        <f>(((K154/60)/60)/24)+DATE(1970,1,1)</f>
        <v>42790.25</v>
      </c>
    </row>
    <row r="155" spans="1:21" ht="17" x14ac:dyDescent="0.2">
      <c r="A155">
        <v>153</v>
      </c>
      <c r="B155" t="s">
        <v>358</v>
      </c>
      <c r="C155" s="3" t="s">
        <v>359</v>
      </c>
      <c r="D155" s="6">
        <v>189400</v>
      </c>
      <c r="E155" s="8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9">
        <f t="shared" si="6"/>
        <v>0.92984160506863778</v>
      </c>
      <c r="P155" s="6">
        <f t="shared" si="7"/>
        <v>31.000176025347649</v>
      </c>
      <c r="Q155" s="6" t="str" cm="1">
        <f t="array" ref="Q155:R155">_xlfn.TEXTSPLIT(N155,"/")</f>
        <v>theater</v>
      </c>
      <c r="R155" s="6" t="str">
        <v>plays</v>
      </c>
      <c r="S155">
        <f t="shared" si="8"/>
        <v>2012</v>
      </c>
      <c r="T155" s="13">
        <f>(((J155/60)/60)/24)+DATE(1970,1,1)</f>
        <v>41201.208333333336</v>
      </c>
      <c r="U155" s="13">
        <f>(((K155/60)/60)/24)+DATE(1970,1,1)</f>
        <v>41207.208333333336</v>
      </c>
    </row>
    <row r="156" spans="1:21" ht="17" x14ac:dyDescent="0.2">
      <c r="A156">
        <v>154</v>
      </c>
      <c r="B156" t="s">
        <v>360</v>
      </c>
      <c r="C156" s="3" t="s">
        <v>361</v>
      </c>
      <c r="D156" s="6">
        <v>171300</v>
      </c>
      <c r="E156" s="8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9">
        <f t="shared" si="6"/>
        <v>0.58756567425569173</v>
      </c>
      <c r="P156" s="6">
        <f t="shared" si="7"/>
        <v>95.042492917847028</v>
      </c>
      <c r="Q156" s="6" t="str" cm="1">
        <f t="array" ref="Q156:R156">_xlfn.TEXTSPLIT(N156,"/")</f>
        <v>music</v>
      </c>
      <c r="R156" s="6" t="str">
        <v>indie rock</v>
      </c>
      <c r="S156">
        <f t="shared" si="8"/>
        <v>2016</v>
      </c>
      <c r="T156" s="13">
        <f>(((J156/60)/60)/24)+DATE(1970,1,1)</f>
        <v>42502.208333333328</v>
      </c>
      <c r="U156" s="13">
        <f>(((K156/60)/60)/24)+DATE(1970,1,1)</f>
        <v>42525.208333333328</v>
      </c>
    </row>
    <row r="157" spans="1:21" ht="17" x14ac:dyDescent="0.2">
      <c r="A157">
        <v>155</v>
      </c>
      <c r="B157" t="s">
        <v>362</v>
      </c>
      <c r="C157" s="3" t="s">
        <v>363</v>
      </c>
      <c r="D157" s="6">
        <v>139500</v>
      </c>
      <c r="E157" s="8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9">
        <f t="shared" si="6"/>
        <v>0.65022222222222226</v>
      </c>
      <c r="P157" s="6">
        <f t="shared" si="7"/>
        <v>75.968174204355108</v>
      </c>
      <c r="Q157" s="6" t="str" cm="1">
        <f t="array" ref="Q157:R157">_xlfn.TEXTSPLIT(N157,"/")</f>
        <v>theater</v>
      </c>
      <c r="R157" s="6" t="str">
        <v>plays</v>
      </c>
      <c r="S157">
        <f t="shared" si="8"/>
        <v>2010</v>
      </c>
      <c r="T157" s="13">
        <f>(((J157/60)/60)/24)+DATE(1970,1,1)</f>
        <v>40262.208333333336</v>
      </c>
      <c r="U157" s="13">
        <f>(((K157/60)/60)/24)+DATE(1970,1,1)</f>
        <v>40277.208333333336</v>
      </c>
    </row>
    <row r="158" spans="1:21" ht="17" hidden="1" x14ac:dyDescent="0.2">
      <c r="A158">
        <v>156</v>
      </c>
      <c r="B158" t="s">
        <v>364</v>
      </c>
      <c r="C158" s="3" t="s">
        <v>365</v>
      </c>
      <c r="D158" s="6">
        <v>36400</v>
      </c>
      <c r="E158" s="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9">
        <f t="shared" si="6"/>
        <v>0.73939560439560437</v>
      </c>
      <c r="P158" s="6">
        <f t="shared" si="7"/>
        <v>71.013192612137203</v>
      </c>
      <c r="Q158" s="6" t="str" cm="1">
        <f t="array" ref="Q158:R158">_xlfn.TEXTSPLIT(N158,"/")</f>
        <v>music</v>
      </c>
      <c r="R158" s="6" t="str">
        <v>rock</v>
      </c>
      <c r="S158">
        <f t="shared" si="8"/>
        <v>2019</v>
      </c>
      <c r="T158" s="13">
        <f>(((J158/60)/60)/24)+DATE(1970,1,1)</f>
        <v>43743.208333333328</v>
      </c>
      <c r="U158" s="13">
        <f>(((K158/60)/60)/24)+DATE(1970,1,1)</f>
        <v>43767.208333333328</v>
      </c>
    </row>
    <row r="159" spans="1:21" ht="17" x14ac:dyDescent="0.2">
      <c r="A159">
        <v>157</v>
      </c>
      <c r="B159" t="s">
        <v>366</v>
      </c>
      <c r="C159" s="3" t="s">
        <v>367</v>
      </c>
      <c r="D159" s="6">
        <v>4200</v>
      </c>
      <c r="E159" s="8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9">
        <f t="shared" si="6"/>
        <v>0.52666666666666662</v>
      </c>
      <c r="P159" s="6">
        <f t="shared" si="7"/>
        <v>73.733333333333334</v>
      </c>
      <c r="Q159" s="6" t="str" cm="1">
        <f t="array" ref="Q159:R159">_xlfn.TEXTSPLIT(N159,"/")</f>
        <v>photography</v>
      </c>
      <c r="R159" s="6" t="str">
        <v>photography books</v>
      </c>
      <c r="S159">
        <f t="shared" si="8"/>
        <v>2013</v>
      </c>
      <c r="T159" s="13">
        <f>(((J159/60)/60)/24)+DATE(1970,1,1)</f>
        <v>41638.25</v>
      </c>
      <c r="U159" s="13">
        <f>(((K159/60)/60)/24)+DATE(1970,1,1)</f>
        <v>41650.25</v>
      </c>
    </row>
    <row r="160" spans="1:21" ht="17" hidden="1" x14ac:dyDescent="0.2">
      <c r="A160">
        <v>158</v>
      </c>
      <c r="B160" t="s">
        <v>368</v>
      </c>
      <c r="C160" s="3" t="s">
        <v>369</v>
      </c>
      <c r="D160" s="6">
        <v>2100</v>
      </c>
      <c r="E160" s="8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9">
        <f t="shared" si="6"/>
        <v>2.2095238095238097</v>
      </c>
      <c r="P160" s="6">
        <f t="shared" si="7"/>
        <v>113.17073170731707</v>
      </c>
      <c r="Q160" s="6" t="str" cm="1">
        <f t="array" ref="Q160:R160">_xlfn.TEXTSPLIT(N160,"/")</f>
        <v>music</v>
      </c>
      <c r="R160" s="6" t="str">
        <v>rock</v>
      </c>
      <c r="S160">
        <f t="shared" si="8"/>
        <v>2015</v>
      </c>
      <c r="T160" s="13">
        <f>(((J160/60)/60)/24)+DATE(1970,1,1)</f>
        <v>42346.25</v>
      </c>
      <c r="U160" s="13">
        <f>(((K160/60)/60)/24)+DATE(1970,1,1)</f>
        <v>42347.25</v>
      </c>
    </row>
    <row r="161" spans="1:21" ht="17" hidden="1" x14ac:dyDescent="0.2">
      <c r="A161">
        <v>159</v>
      </c>
      <c r="B161" t="s">
        <v>370</v>
      </c>
      <c r="C161" s="3" t="s">
        <v>371</v>
      </c>
      <c r="D161" s="6">
        <v>191200</v>
      </c>
      <c r="E161" s="8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9">
        <f t="shared" si="6"/>
        <v>1.0001150627615063</v>
      </c>
      <c r="P161" s="6">
        <f t="shared" si="7"/>
        <v>105.00933552992861</v>
      </c>
      <c r="Q161" s="6" t="str" cm="1">
        <f t="array" ref="Q161:R161">_xlfn.TEXTSPLIT(N161,"/")</f>
        <v>theater</v>
      </c>
      <c r="R161" s="6" t="str">
        <v>plays</v>
      </c>
      <c r="S161">
        <f t="shared" si="8"/>
        <v>2019</v>
      </c>
      <c r="T161" s="13">
        <f>(((J161/60)/60)/24)+DATE(1970,1,1)</f>
        <v>43551.208333333328</v>
      </c>
      <c r="U161" s="13">
        <f>(((K161/60)/60)/24)+DATE(1970,1,1)</f>
        <v>43569.208333333328</v>
      </c>
    </row>
    <row r="162" spans="1:21" ht="17" hidden="1" x14ac:dyDescent="0.2">
      <c r="A162">
        <v>160</v>
      </c>
      <c r="B162" t="s">
        <v>372</v>
      </c>
      <c r="C162" s="3" t="s">
        <v>373</v>
      </c>
      <c r="D162" s="6">
        <v>8000</v>
      </c>
      <c r="E162" s="8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9">
        <f t="shared" si="6"/>
        <v>1.6231249999999999</v>
      </c>
      <c r="P162" s="6">
        <f t="shared" si="7"/>
        <v>79.176829268292678</v>
      </c>
      <c r="Q162" s="6" t="str" cm="1">
        <f t="array" ref="Q162:R162">_xlfn.TEXTSPLIT(N162,"/")</f>
        <v>technology</v>
      </c>
      <c r="R162" s="6" t="str">
        <v>wearables</v>
      </c>
      <c r="S162">
        <f t="shared" si="8"/>
        <v>2019</v>
      </c>
      <c r="T162" s="13">
        <f>(((J162/60)/60)/24)+DATE(1970,1,1)</f>
        <v>43582.208333333328</v>
      </c>
      <c r="U162" s="13">
        <f>(((K162/60)/60)/24)+DATE(1970,1,1)</f>
        <v>43598.208333333328</v>
      </c>
    </row>
    <row r="163" spans="1:21" ht="34" x14ac:dyDescent="0.2">
      <c r="A163">
        <v>161</v>
      </c>
      <c r="B163" t="s">
        <v>374</v>
      </c>
      <c r="C163" s="3" t="s">
        <v>375</v>
      </c>
      <c r="D163" s="6">
        <v>5500</v>
      </c>
      <c r="E163" s="8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9">
        <f t="shared" si="6"/>
        <v>0.78181818181818186</v>
      </c>
      <c r="P163" s="6">
        <f t="shared" si="7"/>
        <v>57.333333333333336</v>
      </c>
      <c r="Q163" s="6" t="str" cm="1">
        <f t="array" ref="Q163:R163">_xlfn.TEXTSPLIT(N163,"/")</f>
        <v>technology</v>
      </c>
      <c r="R163" s="6" t="str">
        <v>web</v>
      </c>
      <c r="S163">
        <f t="shared" si="8"/>
        <v>2015</v>
      </c>
      <c r="T163" s="13">
        <f>(((J163/60)/60)/24)+DATE(1970,1,1)</f>
        <v>42270.208333333328</v>
      </c>
      <c r="U163" s="13">
        <f>(((K163/60)/60)/24)+DATE(1970,1,1)</f>
        <v>42276.208333333328</v>
      </c>
    </row>
    <row r="164" spans="1:21" ht="34" hidden="1" x14ac:dyDescent="0.2">
      <c r="A164">
        <v>162</v>
      </c>
      <c r="B164" t="s">
        <v>376</v>
      </c>
      <c r="C164" s="3" t="s">
        <v>377</v>
      </c>
      <c r="D164" s="6">
        <v>6100</v>
      </c>
      <c r="E164" s="8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9">
        <f t="shared" si="6"/>
        <v>1.4973770491803278</v>
      </c>
      <c r="P164" s="6">
        <f t="shared" si="7"/>
        <v>58.178343949044589</v>
      </c>
      <c r="Q164" s="6" t="str" cm="1">
        <f t="array" ref="Q164:R164">_xlfn.TEXTSPLIT(N164,"/")</f>
        <v>music</v>
      </c>
      <c r="R164" s="6" t="str">
        <v>rock</v>
      </c>
      <c r="S164">
        <f t="shared" si="8"/>
        <v>2018</v>
      </c>
      <c r="T164" s="13">
        <f>(((J164/60)/60)/24)+DATE(1970,1,1)</f>
        <v>43442.25</v>
      </c>
      <c r="U164" s="13">
        <f>(((K164/60)/60)/24)+DATE(1970,1,1)</f>
        <v>43472.25</v>
      </c>
    </row>
    <row r="165" spans="1:21" ht="17" hidden="1" x14ac:dyDescent="0.2">
      <c r="A165">
        <v>163</v>
      </c>
      <c r="B165" t="s">
        <v>378</v>
      </c>
      <c r="C165" s="3" t="s">
        <v>379</v>
      </c>
      <c r="D165" s="6">
        <v>3500</v>
      </c>
      <c r="E165" s="8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9">
        <f t="shared" si="6"/>
        <v>2.5325714285714285</v>
      </c>
      <c r="P165" s="6">
        <f t="shared" si="7"/>
        <v>36.032520325203251</v>
      </c>
      <c r="Q165" s="6" t="str" cm="1">
        <f t="array" ref="Q165:R165">_xlfn.TEXTSPLIT(N165,"/")</f>
        <v>photography</v>
      </c>
      <c r="R165" s="6" t="str">
        <v>photography books</v>
      </c>
      <c r="S165">
        <f t="shared" si="8"/>
        <v>2017</v>
      </c>
      <c r="T165" s="13">
        <f>(((J165/60)/60)/24)+DATE(1970,1,1)</f>
        <v>43028.208333333328</v>
      </c>
      <c r="U165" s="13">
        <f>(((K165/60)/60)/24)+DATE(1970,1,1)</f>
        <v>43077.25</v>
      </c>
    </row>
    <row r="166" spans="1:21" ht="17" hidden="1" x14ac:dyDescent="0.2">
      <c r="A166">
        <v>164</v>
      </c>
      <c r="B166" t="s">
        <v>380</v>
      </c>
      <c r="C166" s="3" t="s">
        <v>381</v>
      </c>
      <c r="D166" s="6">
        <v>150500</v>
      </c>
      <c r="E166" s="8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9">
        <f t="shared" si="6"/>
        <v>1.0016943521594683</v>
      </c>
      <c r="P166" s="6">
        <f t="shared" si="7"/>
        <v>107.99068767908309</v>
      </c>
      <c r="Q166" s="6" t="str" cm="1">
        <f t="array" ref="Q166:R166">_xlfn.TEXTSPLIT(N166,"/")</f>
        <v>theater</v>
      </c>
      <c r="R166" s="6" t="str">
        <v>plays</v>
      </c>
      <c r="S166">
        <f t="shared" si="8"/>
        <v>2017</v>
      </c>
      <c r="T166" s="13">
        <f>(((J166/60)/60)/24)+DATE(1970,1,1)</f>
        <v>43016.208333333328</v>
      </c>
      <c r="U166" s="13">
        <f>(((K166/60)/60)/24)+DATE(1970,1,1)</f>
        <v>43017.208333333328</v>
      </c>
    </row>
    <row r="167" spans="1:21" ht="17" hidden="1" x14ac:dyDescent="0.2">
      <c r="A167">
        <v>165</v>
      </c>
      <c r="B167" t="s">
        <v>382</v>
      </c>
      <c r="C167" s="3" t="s">
        <v>383</v>
      </c>
      <c r="D167" s="6">
        <v>90400</v>
      </c>
      <c r="E167" s="8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9">
        <f t="shared" si="6"/>
        <v>1.2199004424778761</v>
      </c>
      <c r="P167" s="6">
        <f t="shared" si="7"/>
        <v>44.005985634477256</v>
      </c>
      <c r="Q167" s="6" t="str" cm="1">
        <f t="array" ref="Q167:R167">_xlfn.TEXTSPLIT(N167,"/")</f>
        <v>technology</v>
      </c>
      <c r="R167" s="6" t="str">
        <v>web</v>
      </c>
      <c r="S167">
        <f t="shared" si="8"/>
        <v>2017</v>
      </c>
      <c r="T167" s="13">
        <f>(((J167/60)/60)/24)+DATE(1970,1,1)</f>
        <v>42948.208333333328</v>
      </c>
      <c r="U167" s="13">
        <f>(((K167/60)/60)/24)+DATE(1970,1,1)</f>
        <v>42980.208333333328</v>
      </c>
    </row>
    <row r="168" spans="1:21" ht="17" hidden="1" x14ac:dyDescent="0.2">
      <c r="A168">
        <v>166</v>
      </c>
      <c r="B168" t="s">
        <v>384</v>
      </c>
      <c r="C168" s="3" t="s">
        <v>385</v>
      </c>
      <c r="D168" s="6">
        <v>9800</v>
      </c>
      <c r="E168" s="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9">
        <f t="shared" si="6"/>
        <v>1.3713265306122449</v>
      </c>
      <c r="P168" s="6">
        <f t="shared" si="7"/>
        <v>55.077868852459019</v>
      </c>
      <c r="Q168" s="6" t="str" cm="1">
        <f t="array" ref="Q168:R168">_xlfn.TEXTSPLIT(N168,"/")</f>
        <v>photography</v>
      </c>
      <c r="R168" s="6" t="str">
        <v>photography books</v>
      </c>
      <c r="S168">
        <f t="shared" si="8"/>
        <v>2010</v>
      </c>
      <c r="T168" s="13">
        <f>(((J168/60)/60)/24)+DATE(1970,1,1)</f>
        <v>40534.25</v>
      </c>
      <c r="U168" s="13">
        <f>(((K168/60)/60)/24)+DATE(1970,1,1)</f>
        <v>40538.25</v>
      </c>
    </row>
    <row r="169" spans="1:21" ht="17" hidden="1" x14ac:dyDescent="0.2">
      <c r="A169">
        <v>167</v>
      </c>
      <c r="B169" t="s">
        <v>386</v>
      </c>
      <c r="C169" s="3" t="s">
        <v>387</v>
      </c>
      <c r="D169" s="6">
        <v>2600</v>
      </c>
      <c r="E169" s="8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9">
        <f t="shared" si="6"/>
        <v>4.155384615384615</v>
      </c>
      <c r="P169" s="6">
        <f t="shared" si="7"/>
        <v>74</v>
      </c>
      <c r="Q169" s="6" t="str" cm="1">
        <f t="array" ref="Q169:R169">_xlfn.TEXTSPLIT(N169,"/")</f>
        <v>theater</v>
      </c>
      <c r="R169" s="6" t="str">
        <v>plays</v>
      </c>
      <c r="S169">
        <f t="shared" si="8"/>
        <v>2013</v>
      </c>
      <c r="T169" s="13">
        <f>(((J169/60)/60)/24)+DATE(1970,1,1)</f>
        <v>41435.208333333336</v>
      </c>
      <c r="U169" s="13">
        <f>(((K169/60)/60)/24)+DATE(1970,1,1)</f>
        <v>41445.208333333336</v>
      </c>
    </row>
    <row r="170" spans="1:21" ht="17" x14ac:dyDescent="0.2">
      <c r="A170">
        <v>168</v>
      </c>
      <c r="B170" t="s">
        <v>388</v>
      </c>
      <c r="C170" s="3" t="s">
        <v>389</v>
      </c>
      <c r="D170" s="6">
        <v>128100</v>
      </c>
      <c r="E170" s="8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9">
        <f t="shared" si="6"/>
        <v>0.3130913348946136</v>
      </c>
      <c r="P170" s="6">
        <f t="shared" si="7"/>
        <v>41.996858638743454</v>
      </c>
      <c r="Q170" s="6" t="str" cm="1">
        <f t="array" ref="Q170:R170">_xlfn.TEXTSPLIT(N170,"/")</f>
        <v>music</v>
      </c>
      <c r="R170" s="6" t="str">
        <v>indie rock</v>
      </c>
      <c r="S170">
        <f t="shared" si="8"/>
        <v>2019</v>
      </c>
      <c r="T170" s="13">
        <f>(((J170/60)/60)/24)+DATE(1970,1,1)</f>
        <v>43518.25</v>
      </c>
      <c r="U170" s="13">
        <f>(((K170/60)/60)/24)+DATE(1970,1,1)</f>
        <v>43541.208333333328</v>
      </c>
    </row>
    <row r="171" spans="1:21" ht="17" hidden="1" x14ac:dyDescent="0.2">
      <c r="A171">
        <v>169</v>
      </c>
      <c r="B171" t="s">
        <v>390</v>
      </c>
      <c r="C171" s="3" t="s">
        <v>391</v>
      </c>
      <c r="D171" s="6">
        <v>23300</v>
      </c>
      <c r="E171" s="8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9">
        <f t="shared" si="6"/>
        <v>4.240815450643777</v>
      </c>
      <c r="P171" s="6">
        <f t="shared" si="7"/>
        <v>77.988161010260455</v>
      </c>
      <c r="Q171" s="6" t="str" cm="1">
        <f t="array" ref="Q171:R171">_xlfn.TEXTSPLIT(N171,"/")</f>
        <v>film &amp; video</v>
      </c>
      <c r="R171" s="6" t="str">
        <v>shorts</v>
      </c>
      <c r="S171">
        <f t="shared" si="8"/>
        <v>2012</v>
      </c>
      <c r="T171" s="13">
        <f>(((J171/60)/60)/24)+DATE(1970,1,1)</f>
        <v>41077.208333333336</v>
      </c>
      <c r="U171" s="13">
        <f>(((K171/60)/60)/24)+DATE(1970,1,1)</f>
        <v>41105.208333333336</v>
      </c>
    </row>
    <row r="172" spans="1:21" ht="17" x14ac:dyDescent="0.2">
      <c r="A172">
        <v>170</v>
      </c>
      <c r="B172" t="s">
        <v>392</v>
      </c>
      <c r="C172" s="3" t="s">
        <v>393</v>
      </c>
      <c r="D172" s="6">
        <v>188100</v>
      </c>
      <c r="E172" s="8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9">
        <f t="shared" si="6"/>
        <v>2.9388623072833599E-2</v>
      </c>
      <c r="P172" s="6">
        <f t="shared" si="7"/>
        <v>82.507462686567166</v>
      </c>
      <c r="Q172" s="6" t="str" cm="1">
        <f t="array" ref="Q172:R172">_xlfn.TEXTSPLIT(N172,"/")</f>
        <v>music</v>
      </c>
      <c r="R172" s="6" t="str">
        <v>indie rock</v>
      </c>
      <c r="S172">
        <f t="shared" si="8"/>
        <v>2017</v>
      </c>
      <c r="T172" s="13">
        <f>(((J172/60)/60)/24)+DATE(1970,1,1)</f>
        <v>42950.208333333328</v>
      </c>
      <c r="U172" s="13">
        <f>(((K172/60)/60)/24)+DATE(1970,1,1)</f>
        <v>42957.208333333328</v>
      </c>
    </row>
    <row r="173" spans="1:21" ht="34" x14ac:dyDescent="0.2">
      <c r="A173">
        <v>171</v>
      </c>
      <c r="B173" t="s">
        <v>394</v>
      </c>
      <c r="C173" s="3" t="s">
        <v>395</v>
      </c>
      <c r="D173" s="6">
        <v>4900</v>
      </c>
      <c r="E173" s="8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9">
        <f t="shared" si="6"/>
        <v>0.1063265306122449</v>
      </c>
      <c r="P173" s="6">
        <f t="shared" si="7"/>
        <v>104.2</v>
      </c>
      <c r="Q173" s="6" t="str" cm="1">
        <f t="array" ref="Q173:R173">_xlfn.TEXTSPLIT(N173,"/")</f>
        <v>publishing</v>
      </c>
      <c r="R173" s="6" t="str">
        <v>translations</v>
      </c>
      <c r="S173">
        <f t="shared" si="8"/>
        <v>2014</v>
      </c>
      <c r="T173" s="13">
        <f>(((J173/60)/60)/24)+DATE(1970,1,1)</f>
        <v>41718.208333333336</v>
      </c>
      <c r="U173" s="13">
        <f>(((K173/60)/60)/24)+DATE(1970,1,1)</f>
        <v>41740.208333333336</v>
      </c>
    </row>
    <row r="174" spans="1:21" ht="17" x14ac:dyDescent="0.2">
      <c r="A174">
        <v>172</v>
      </c>
      <c r="B174" t="s">
        <v>396</v>
      </c>
      <c r="C174" s="3" t="s">
        <v>397</v>
      </c>
      <c r="D174" s="6">
        <v>800</v>
      </c>
      <c r="E174" s="8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9">
        <f t="shared" si="6"/>
        <v>0.82874999999999999</v>
      </c>
      <c r="P174" s="6">
        <f t="shared" si="7"/>
        <v>25.5</v>
      </c>
      <c r="Q174" s="6" t="str" cm="1">
        <f t="array" ref="Q174:R174">_xlfn.TEXTSPLIT(N174,"/")</f>
        <v>film &amp; video</v>
      </c>
      <c r="R174" s="6" t="str">
        <v>documentary</v>
      </c>
      <c r="S174">
        <f t="shared" si="8"/>
        <v>2014</v>
      </c>
      <c r="T174" s="13">
        <f>(((J174/60)/60)/24)+DATE(1970,1,1)</f>
        <v>41839.208333333336</v>
      </c>
      <c r="U174" s="13">
        <f>(((K174/60)/60)/24)+DATE(1970,1,1)</f>
        <v>41854.208333333336</v>
      </c>
    </row>
    <row r="175" spans="1:21" ht="34" hidden="1" x14ac:dyDescent="0.2">
      <c r="A175">
        <v>173</v>
      </c>
      <c r="B175" t="s">
        <v>398</v>
      </c>
      <c r="C175" s="3" t="s">
        <v>399</v>
      </c>
      <c r="D175" s="6">
        <v>96700</v>
      </c>
      <c r="E175" s="8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9">
        <f t="shared" si="6"/>
        <v>1.6301447776628748</v>
      </c>
      <c r="P175" s="6">
        <f t="shared" si="7"/>
        <v>100.98334401024984</v>
      </c>
      <c r="Q175" s="6" t="str" cm="1">
        <f t="array" ref="Q175:R175">_xlfn.TEXTSPLIT(N175,"/")</f>
        <v>theater</v>
      </c>
      <c r="R175" s="6" t="str">
        <v>plays</v>
      </c>
      <c r="S175">
        <f t="shared" si="8"/>
        <v>2013</v>
      </c>
      <c r="T175" s="13">
        <f>(((J175/60)/60)/24)+DATE(1970,1,1)</f>
        <v>41412.208333333336</v>
      </c>
      <c r="U175" s="13">
        <f>(((K175/60)/60)/24)+DATE(1970,1,1)</f>
        <v>41418.208333333336</v>
      </c>
    </row>
    <row r="176" spans="1:21" ht="17" hidden="1" x14ac:dyDescent="0.2">
      <c r="A176">
        <v>174</v>
      </c>
      <c r="B176" t="s">
        <v>400</v>
      </c>
      <c r="C176" s="3" t="s">
        <v>401</v>
      </c>
      <c r="D176" s="6">
        <v>600</v>
      </c>
      <c r="E176" s="8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9">
        <f t="shared" si="6"/>
        <v>8.9466666666666672</v>
      </c>
      <c r="P176" s="6">
        <f t="shared" si="7"/>
        <v>111.83333333333333</v>
      </c>
      <c r="Q176" s="6" t="str" cm="1">
        <f t="array" ref="Q176:R176">_xlfn.TEXTSPLIT(N176,"/")</f>
        <v>technology</v>
      </c>
      <c r="R176" s="6" t="str">
        <v>wearables</v>
      </c>
      <c r="S176">
        <f t="shared" si="8"/>
        <v>2015</v>
      </c>
      <c r="T176" s="13">
        <f>(((J176/60)/60)/24)+DATE(1970,1,1)</f>
        <v>42282.208333333328</v>
      </c>
      <c r="U176" s="13">
        <f>(((K176/60)/60)/24)+DATE(1970,1,1)</f>
        <v>42283.208333333328</v>
      </c>
    </row>
    <row r="177" spans="1:21" ht="17" x14ac:dyDescent="0.2">
      <c r="A177">
        <v>175</v>
      </c>
      <c r="B177" t="s">
        <v>402</v>
      </c>
      <c r="C177" s="3" t="s">
        <v>403</v>
      </c>
      <c r="D177" s="6">
        <v>181200</v>
      </c>
      <c r="E177" s="8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9">
        <f t="shared" si="6"/>
        <v>0.26191501103752757</v>
      </c>
      <c r="P177" s="6">
        <f t="shared" si="7"/>
        <v>41.999115044247787</v>
      </c>
      <c r="Q177" s="6" t="str" cm="1">
        <f t="array" ref="Q177:R177">_xlfn.TEXTSPLIT(N177,"/")</f>
        <v>theater</v>
      </c>
      <c r="R177" s="6" t="str">
        <v>plays</v>
      </c>
      <c r="S177">
        <f t="shared" si="8"/>
        <v>2016</v>
      </c>
      <c r="T177" s="13">
        <f>(((J177/60)/60)/24)+DATE(1970,1,1)</f>
        <v>42613.208333333328</v>
      </c>
      <c r="U177" s="13">
        <f>(((K177/60)/60)/24)+DATE(1970,1,1)</f>
        <v>42632.208333333328</v>
      </c>
    </row>
    <row r="178" spans="1:21" ht="34" x14ac:dyDescent="0.2">
      <c r="A178">
        <v>176</v>
      </c>
      <c r="B178" t="s">
        <v>404</v>
      </c>
      <c r="C178" s="3" t="s">
        <v>405</v>
      </c>
      <c r="D178" s="6">
        <v>115000</v>
      </c>
      <c r="E178" s="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9">
        <f t="shared" si="6"/>
        <v>0.74834782608695649</v>
      </c>
      <c r="P178" s="6">
        <f t="shared" si="7"/>
        <v>110.05115089514067</v>
      </c>
      <c r="Q178" s="6" t="str" cm="1">
        <f t="array" ref="Q178:R178">_xlfn.TEXTSPLIT(N178,"/")</f>
        <v>theater</v>
      </c>
      <c r="R178" s="6" t="str">
        <v>plays</v>
      </c>
      <c r="S178">
        <f t="shared" si="8"/>
        <v>2016</v>
      </c>
      <c r="T178" s="13">
        <f>(((J178/60)/60)/24)+DATE(1970,1,1)</f>
        <v>42616.208333333328</v>
      </c>
      <c r="U178" s="13">
        <f>(((K178/60)/60)/24)+DATE(1970,1,1)</f>
        <v>42625.208333333328</v>
      </c>
    </row>
    <row r="179" spans="1:21" ht="17" hidden="1" x14ac:dyDescent="0.2">
      <c r="A179">
        <v>177</v>
      </c>
      <c r="B179" t="s">
        <v>406</v>
      </c>
      <c r="C179" s="3" t="s">
        <v>407</v>
      </c>
      <c r="D179" s="6">
        <v>38800</v>
      </c>
      <c r="E179" s="8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9">
        <f t="shared" si="6"/>
        <v>4.1647680412371137</v>
      </c>
      <c r="P179" s="6">
        <f t="shared" si="7"/>
        <v>58.997079225994888</v>
      </c>
      <c r="Q179" s="6" t="str" cm="1">
        <f t="array" ref="Q179:R179">_xlfn.TEXTSPLIT(N179,"/")</f>
        <v>theater</v>
      </c>
      <c r="R179" s="6" t="str">
        <v>plays</v>
      </c>
      <c r="S179">
        <f t="shared" si="8"/>
        <v>2010</v>
      </c>
      <c r="T179" s="13">
        <f>(((J179/60)/60)/24)+DATE(1970,1,1)</f>
        <v>40497.25</v>
      </c>
      <c r="U179" s="13">
        <f>(((K179/60)/60)/24)+DATE(1970,1,1)</f>
        <v>40522.25</v>
      </c>
    </row>
    <row r="180" spans="1:21" ht="17" x14ac:dyDescent="0.2">
      <c r="A180">
        <v>178</v>
      </c>
      <c r="B180" t="s">
        <v>408</v>
      </c>
      <c r="C180" s="3" t="s">
        <v>409</v>
      </c>
      <c r="D180" s="6">
        <v>7200</v>
      </c>
      <c r="E180" s="8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9">
        <f t="shared" si="6"/>
        <v>0.96208333333333329</v>
      </c>
      <c r="P180" s="6">
        <f t="shared" si="7"/>
        <v>32.985714285714288</v>
      </c>
      <c r="Q180" s="6" t="str" cm="1">
        <f t="array" ref="Q180:R180">_xlfn.TEXTSPLIT(N180,"/")</f>
        <v>food</v>
      </c>
      <c r="R180" s="6" t="str">
        <v>food trucks</v>
      </c>
      <c r="S180">
        <f t="shared" si="8"/>
        <v>2017</v>
      </c>
      <c r="T180" s="13">
        <f>(((J180/60)/60)/24)+DATE(1970,1,1)</f>
        <v>42999.208333333328</v>
      </c>
      <c r="U180" s="13">
        <f>(((K180/60)/60)/24)+DATE(1970,1,1)</f>
        <v>43008.208333333328</v>
      </c>
    </row>
    <row r="181" spans="1:21" ht="34" hidden="1" x14ac:dyDescent="0.2">
      <c r="A181">
        <v>179</v>
      </c>
      <c r="B181" t="s">
        <v>410</v>
      </c>
      <c r="C181" s="3" t="s">
        <v>411</v>
      </c>
      <c r="D181" s="6">
        <v>44500</v>
      </c>
      <c r="E181" s="8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9">
        <f t="shared" si="6"/>
        <v>3.5771910112359548</v>
      </c>
      <c r="P181" s="6">
        <f t="shared" si="7"/>
        <v>45.005654509471306</v>
      </c>
      <c r="Q181" s="6" t="str" cm="1">
        <f t="array" ref="Q181:R181">_xlfn.TEXTSPLIT(N181,"/")</f>
        <v>theater</v>
      </c>
      <c r="R181" s="6" t="str">
        <v>plays</v>
      </c>
      <c r="S181">
        <f t="shared" si="8"/>
        <v>2013</v>
      </c>
      <c r="T181" s="13">
        <f>(((J181/60)/60)/24)+DATE(1970,1,1)</f>
        <v>41350.208333333336</v>
      </c>
      <c r="U181" s="13">
        <f>(((K181/60)/60)/24)+DATE(1970,1,1)</f>
        <v>41351.208333333336</v>
      </c>
    </row>
    <row r="182" spans="1:21" ht="17" hidden="1" x14ac:dyDescent="0.2">
      <c r="A182">
        <v>180</v>
      </c>
      <c r="B182" t="s">
        <v>412</v>
      </c>
      <c r="C182" s="3" t="s">
        <v>413</v>
      </c>
      <c r="D182" s="6">
        <v>56000</v>
      </c>
      <c r="E182" s="8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9">
        <f t="shared" si="6"/>
        <v>3.0845714285714285</v>
      </c>
      <c r="P182" s="6">
        <f t="shared" si="7"/>
        <v>81.98196487897485</v>
      </c>
      <c r="Q182" s="6" t="str" cm="1">
        <f t="array" ref="Q182:R182">_xlfn.TEXTSPLIT(N182,"/")</f>
        <v>technology</v>
      </c>
      <c r="R182" s="6" t="str">
        <v>wearables</v>
      </c>
      <c r="S182">
        <f t="shared" si="8"/>
        <v>2010</v>
      </c>
      <c r="T182" s="13">
        <f>(((J182/60)/60)/24)+DATE(1970,1,1)</f>
        <v>40259.208333333336</v>
      </c>
      <c r="U182" s="13">
        <f>(((K182/60)/60)/24)+DATE(1970,1,1)</f>
        <v>40264.208333333336</v>
      </c>
    </row>
    <row r="183" spans="1:21" ht="17" x14ac:dyDescent="0.2">
      <c r="A183">
        <v>181</v>
      </c>
      <c r="B183" t="s">
        <v>414</v>
      </c>
      <c r="C183" s="3" t="s">
        <v>415</v>
      </c>
      <c r="D183" s="6">
        <v>8600</v>
      </c>
      <c r="E183" s="8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9">
        <f t="shared" si="6"/>
        <v>0.61802325581395345</v>
      </c>
      <c r="P183" s="6">
        <f t="shared" si="7"/>
        <v>39.080882352941174</v>
      </c>
      <c r="Q183" s="6" t="str" cm="1">
        <f t="array" ref="Q183:R183">_xlfn.TEXTSPLIT(N183,"/")</f>
        <v>technology</v>
      </c>
      <c r="R183" s="6" t="str">
        <v>web</v>
      </c>
      <c r="S183">
        <f t="shared" si="8"/>
        <v>2017</v>
      </c>
      <c r="T183" s="13">
        <f>(((J183/60)/60)/24)+DATE(1970,1,1)</f>
        <v>43012.208333333328</v>
      </c>
      <c r="U183" s="13">
        <f>(((K183/60)/60)/24)+DATE(1970,1,1)</f>
        <v>43030.208333333328</v>
      </c>
    </row>
    <row r="184" spans="1:21" ht="34" hidden="1" x14ac:dyDescent="0.2">
      <c r="A184">
        <v>182</v>
      </c>
      <c r="B184" t="s">
        <v>416</v>
      </c>
      <c r="C184" s="3" t="s">
        <v>417</v>
      </c>
      <c r="D184" s="6">
        <v>27100</v>
      </c>
      <c r="E184" s="8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9">
        <f t="shared" si="6"/>
        <v>7.2232472324723247</v>
      </c>
      <c r="P184" s="6">
        <f t="shared" si="7"/>
        <v>58.996383363471971</v>
      </c>
      <c r="Q184" s="6" t="str" cm="1">
        <f t="array" ref="Q184:R184">_xlfn.TEXTSPLIT(N184,"/")</f>
        <v>theater</v>
      </c>
      <c r="R184" s="6" t="str">
        <v>plays</v>
      </c>
      <c r="S184">
        <f t="shared" si="8"/>
        <v>2019</v>
      </c>
      <c r="T184" s="13">
        <f>(((J184/60)/60)/24)+DATE(1970,1,1)</f>
        <v>43631.208333333328</v>
      </c>
      <c r="U184" s="13">
        <f>(((K184/60)/60)/24)+DATE(1970,1,1)</f>
        <v>43647.208333333328</v>
      </c>
    </row>
    <row r="185" spans="1:21" ht="34" x14ac:dyDescent="0.2">
      <c r="A185">
        <v>183</v>
      </c>
      <c r="B185" t="s">
        <v>418</v>
      </c>
      <c r="C185" s="3" t="s">
        <v>419</v>
      </c>
      <c r="D185" s="6">
        <v>5100</v>
      </c>
      <c r="E185" s="8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9">
        <f t="shared" si="6"/>
        <v>0.69117647058823528</v>
      </c>
      <c r="P185" s="6">
        <f t="shared" si="7"/>
        <v>40.988372093023258</v>
      </c>
      <c r="Q185" s="6" t="str" cm="1">
        <f t="array" ref="Q185:R185">_xlfn.TEXTSPLIT(N185,"/")</f>
        <v>music</v>
      </c>
      <c r="R185" s="6" t="str">
        <v>rock</v>
      </c>
      <c r="S185">
        <f t="shared" si="8"/>
        <v>2010</v>
      </c>
      <c r="T185" s="13">
        <f>(((J185/60)/60)/24)+DATE(1970,1,1)</f>
        <v>40430.208333333336</v>
      </c>
      <c r="U185" s="13">
        <f>(((K185/60)/60)/24)+DATE(1970,1,1)</f>
        <v>40443.208333333336</v>
      </c>
    </row>
    <row r="186" spans="1:21" ht="17" hidden="1" x14ac:dyDescent="0.2">
      <c r="A186">
        <v>184</v>
      </c>
      <c r="B186" t="s">
        <v>420</v>
      </c>
      <c r="C186" s="3" t="s">
        <v>421</v>
      </c>
      <c r="D186" s="6">
        <v>3600</v>
      </c>
      <c r="E186" s="8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9">
        <f t="shared" si="6"/>
        <v>2.9305555555555554</v>
      </c>
      <c r="P186" s="6">
        <f t="shared" si="7"/>
        <v>31.029411764705884</v>
      </c>
      <c r="Q186" s="6" t="str" cm="1">
        <f t="array" ref="Q186:R186">_xlfn.TEXTSPLIT(N186,"/")</f>
        <v>theater</v>
      </c>
      <c r="R186" s="6" t="str">
        <v>plays</v>
      </c>
      <c r="S186">
        <f t="shared" si="8"/>
        <v>2019</v>
      </c>
      <c r="T186" s="13">
        <f>(((J186/60)/60)/24)+DATE(1970,1,1)</f>
        <v>43588.208333333328</v>
      </c>
      <c r="U186" s="13">
        <f>(((K186/60)/60)/24)+DATE(1970,1,1)</f>
        <v>43589.208333333328</v>
      </c>
    </row>
    <row r="187" spans="1:21" ht="17" x14ac:dyDescent="0.2">
      <c r="A187">
        <v>185</v>
      </c>
      <c r="B187" t="s">
        <v>422</v>
      </c>
      <c r="C187" s="3" t="s">
        <v>423</v>
      </c>
      <c r="D187" s="6">
        <v>1000</v>
      </c>
      <c r="E187" s="8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9">
        <f t="shared" si="6"/>
        <v>0.71799999999999997</v>
      </c>
      <c r="P187" s="6">
        <f t="shared" si="7"/>
        <v>37.789473684210527</v>
      </c>
      <c r="Q187" s="6" t="str" cm="1">
        <f t="array" ref="Q187:R187">_xlfn.TEXTSPLIT(N187,"/")</f>
        <v>film &amp; video</v>
      </c>
      <c r="R187" s="6" t="str">
        <v>television</v>
      </c>
      <c r="S187">
        <f t="shared" si="8"/>
        <v>2018</v>
      </c>
      <c r="T187" s="13">
        <f>(((J187/60)/60)/24)+DATE(1970,1,1)</f>
        <v>43233.208333333328</v>
      </c>
      <c r="U187" s="13">
        <f>(((K187/60)/60)/24)+DATE(1970,1,1)</f>
        <v>43244.208333333328</v>
      </c>
    </row>
    <row r="188" spans="1:21" ht="17" x14ac:dyDescent="0.2">
      <c r="A188">
        <v>186</v>
      </c>
      <c r="B188" t="s">
        <v>424</v>
      </c>
      <c r="C188" s="3" t="s">
        <v>425</v>
      </c>
      <c r="D188" s="6">
        <v>88800</v>
      </c>
      <c r="E188" s="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9">
        <f t="shared" si="6"/>
        <v>0.31934684684684683</v>
      </c>
      <c r="P188" s="6">
        <f t="shared" si="7"/>
        <v>32.006772009029348</v>
      </c>
      <c r="Q188" s="6" t="str" cm="1">
        <f t="array" ref="Q188:R188">_xlfn.TEXTSPLIT(N188,"/")</f>
        <v>theater</v>
      </c>
      <c r="R188" s="6" t="str">
        <v>plays</v>
      </c>
      <c r="S188">
        <f t="shared" si="8"/>
        <v>2014</v>
      </c>
      <c r="T188" s="13">
        <f>(((J188/60)/60)/24)+DATE(1970,1,1)</f>
        <v>41782.208333333336</v>
      </c>
      <c r="U188" s="13">
        <f>(((K188/60)/60)/24)+DATE(1970,1,1)</f>
        <v>41797.208333333336</v>
      </c>
    </row>
    <row r="189" spans="1:21" ht="17" hidden="1" x14ac:dyDescent="0.2">
      <c r="A189">
        <v>187</v>
      </c>
      <c r="B189" t="s">
        <v>426</v>
      </c>
      <c r="C189" s="3" t="s">
        <v>427</v>
      </c>
      <c r="D189" s="6">
        <v>60200</v>
      </c>
      <c r="E189" s="8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9">
        <f t="shared" si="6"/>
        <v>2.2987375415282392</v>
      </c>
      <c r="P189" s="6">
        <f t="shared" si="7"/>
        <v>95.966712898751737</v>
      </c>
      <c r="Q189" s="6" t="str" cm="1">
        <f t="array" ref="Q189:R189">_xlfn.TEXTSPLIT(N189,"/")</f>
        <v>film &amp; video</v>
      </c>
      <c r="R189" s="6" t="str">
        <v>shorts</v>
      </c>
      <c r="S189">
        <f t="shared" si="8"/>
        <v>2013</v>
      </c>
      <c r="T189" s="13">
        <f>(((J189/60)/60)/24)+DATE(1970,1,1)</f>
        <v>41328.25</v>
      </c>
      <c r="U189" s="13">
        <f>(((K189/60)/60)/24)+DATE(1970,1,1)</f>
        <v>41356.208333333336</v>
      </c>
    </row>
    <row r="190" spans="1:21" ht="17" x14ac:dyDescent="0.2">
      <c r="A190">
        <v>188</v>
      </c>
      <c r="B190" t="s">
        <v>428</v>
      </c>
      <c r="C190" s="3" t="s">
        <v>429</v>
      </c>
      <c r="D190" s="6">
        <v>8200</v>
      </c>
      <c r="E190" s="8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9">
        <f t="shared" si="6"/>
        <v>0.3201219512195122</v>
      </c>
      <c r="P190" s="6">
        <f t="shared" si="7"/>
        <v>75</v>
      </c>
      <c r="Q190" s="6" t="str" cm="1">
        <f t="array" ref="Q190:R190">_xlfn.TEXTSPLIT(N190,"/")</f>
        <v>theater</v>
      </c>
      <c r="R190" s="6" t="str">
        <v>plays</v>
      </c>
      <c r="S190">
        <f t="shared" si="8"/>
        <v>2014</v>
      </c>
      <c r="T190" s="13">
        <f>(((J190/60)/60)/24)+DATE(1970,1,1)</f>
        <v>41975.25</v>
      </c>
      <c r="U190" s="13">
        <f>(((K190/60)/60)/24)+DATE(1970,1,1)</f>
        <v>41976.25</v>
      </c>
    </row>
    <row r="191" spans="1:21" ht="17" hidden="1" x14ac:dyDescent="0.2">
      <c r="A191">
        <v>189</v>
      </c>
      <c r="B191" t="s">
        <v>430</v>
      </c>
      <c r="C191" s="3" t="s">
        <v>431</v>
      </c>
      <c r="D191" s="6">
        <v>191300</v>
      </c>
      <c r="E191" s="8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9">
        <f t="shared" si="6"/>
        <v>0.23525352848928385</v>
      </c>
      <c r="P191" s="6">
        <f t="shared" si="7"/>
        <v>102.0498866213152</v>
      </c>
      <c r="Q191" s="6" t="str" cm="1">
        <f t="array" ref="Q191:R191">_xlfn.TEXTSPLIT(N191,"/")</f>
        <v>theater</v>
      </c>
      <c r="R191" s="6" t="str">
        <v>plays</v>
      </c>
      <c r="S191">
        <f t="shared" si="8"/>
        <v>2016</v>
      </c>
      <c r="T191" s="13">
        <f>(((J191/60)/60)/24)+DATE(1970,1,1)</f>
        <v>42433.25</v>
      </c>
      <c r="U191" s="13">
        <f>(((K191/60)/60)/24)+DATE(1970,1,1)</f>
        <v>42433.25</v>
      </c>
    </row>
    <row r="192" spans="1:21" ht="17" x14ac:dyDescent="0.2">
      <c r="A192">
        <v>190</v>
      </c>
      <c r="B192" t="s">
        <v>432</v>
      </c>
      <c r="C192" s="3" t="s">
        <v>433</v>
      </c>
      <c r="D192" s="6">
        <v>3700</v>
      </c>
      <c r="E192" s="8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9">
        <f t="shared" si="6"/>
        <v>0.68594594594594593</v>
      </c>
      <c r="P192" s="6">
        <f t="shared" si="7"/>
        <v>105.75</v>
      </c>
      <c r="Q192" s="6" t="str" cm="1">
        <f t="array" ref="Q192:R192">_xlfn.TEXTSPLIT(N192,"/")</f>
        <v>theater</v>
      </c>
      <c r="R192" s="6" t="str">
        <v>plays</v>
      </c>
      <c r="S192">
        <f t="shared" si="8"/>
        <v>2013</v>
      </c>
      <c r="T192" s="13">
        <f>(((J192/60)/60)/24)+DATE(1970,1,1)</f>
        <v>41429.208333333336</v>
      </c>
      <c r="U192" s="13">
        <f>(((K192/60)/60)/24)+DATE(1970,1,1)</f>
        <v>41430.208333333336</v>
      </c>
    </row>
    <row r="193" spans="1:21" ht="17" x14ac:dyDescent="0.2">
      <c r="A193">
        <v>191</v>
      </c>
      <c r="B193" t="s">
        <v>434</v>
      </c>
      <c r="C193" s="3" t="s">
        <v>435</v>
      </c>
      <c r="D193" s="6">
        <v>8400</v>
      </c>
      <c r="E193" s="8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9">
        <f t="shared" si="6"/>
        <v>0.37952380952380954</v>
      </c>
      <c r="P193" s="6">
        <f t="shared" si="7"/>
        <v>37.069767441860463</v>
      </c>
      <c r="Q193" s="6" t="str" cm="1">
        <f t="array" ref="Q193:R193">_xlfn.TEXTSPLIT(N193,"/")</f>
        <v>theater</v>
      </c>
      <c r="R193" s="6" t="str">
        <v>plays</v>
      </c>
      <c r="S193">
        <f t="shared" si="8"/>
        <v>2019</v>
      </c>
      <c r="T193" s="13">
        <f>(((J193/60)/60)/24)+DATE(1970,1,1)</f>
        <v>43536.208333333328</v>
      </c>
      <c r="U193" s="13">
        <f>(((K193/60)/60)/24)+DATE(1970,1,1)</f>
        <v>43539.208333333328</v>
      </c>
    </row>
    <row r="194" spans="1:21" ht="17" x14ac:dyDescent="0.2">
      <c r="A194">
        <v>192</v>
      </c>
      <c r="B194" t="s">
        <v>436</v>
      </c>
      <c r="C194" s="3" t="s">
        <v>437</v>
      </c>
      <c r="D194" s="6">
        <v>42600</v>
      </c>
      <c r="E194" s="8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9">
        <f t="shared" ref="O194:O257" si="9">+IFERROR(E194/D194,0)</f>
        <v>0.19992957746478873</v>
      </c>
      <c r="P194" s="6">
        <f t="shared" ref="P194:P257" si="10">+IFERROR(E194/G194,0)</f>
        <v>35.049382716049379</v>
      </c>
      <c r="Q194" s="6" t="str" cm="1">
        <f t="array" ref="Q194:R194">_xlfn.TEXTSPLIT(N194,"/")</f>
        <v>music</v>
      </c>
      <c r="R194" s="6" t="str">
        <v>rock</v>
      </c>
      <c r="S194">
        <f t="shared" si="8"/>
        <v>2014</v>
      </c>
      <c r="T194" s="13">
        <f>(((J194/60)/60)/24)+DATE(1970,1,1)</f>
        <v>41817.208333333336</v>
      </c>
      <c r="U194" s="13">
        <f>(((K194/60)/60)/24)+DATE(1970,1,1)</f>
        <v>41821.208333333336</v>
      </c>
    </row>
    <row r="195" spans="1:21" ht="17" x14ac:dyDescent="0.2">
      <c r="A195">
        <v>193</v>
      </c>
      <c r="B195" t="s">
        <v>438</v>
      </c>
      <c r="C195" s="3" t="s">
        <v>439</v>
      </c>
      <c r="D195" s="6">
        <v>6600</v>
      </c>
      <c r="E195" s="8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9">
        <f t="shared" si="9"/>
        <v>0.45636363636363636</v>
      </c>
      <c r="P195" s="6">
        <f t="shared" si="10"/>
        <v>46.338461538461537</v>
      </c>
      <c r="Q195" s="6" t="str" cm="1">
        <f t="array" ref="Q195:R195">_xlfn.TEXTSPLIT(N195,"/")</f>
        <v>music</v>
      </c>
      <c r="R195" s="6" t="str">
        <v>indie rock</v>
      </c>
      <c r="S195">
        <f t="shared" ref="S195:S258" si="11">+YEAR(T195)</f>
        <v>2018</v>
      </c>
      <c r="T195" s="13">
        <f>(((J195/60)/60)/24)+DATE(1970,1,1)</f>
        <v>43198.208333333328</v>
      </c>
      <c r="U195" s="13">
        <f>(((K195/60)/60)/24)+DATE(1970,1,1)</f>
        <v>43202.208333333328</v>
      </c>
    </row>
    <row r="196" spans="1:21" ht="17" hidden="1" x14ac:dyDescent="0.2">
      <c r="A196">
        <v>194</v>
      </c>
      <c r="B196" t="s">
        <v>440</v>
      </c>
      <c r="C196" s="3" t="s">
        <v>441</v>
      </c>
      <c r="D196" s="6">
        <v>7100</v>
      </c>
      <c r="E196" s="8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9">
        <f t="shared" si="9"/>
        <v>1.227605633802817</v>
      </c>
      <c r="P196" s="6">
        <f t="shared" si="10"/>
        <v>69.174603174603178</v>
      </c>
      <c r="Q196" s="6" t="str" cm="1">
        <f t="array" ref="Q196:R196">_xlfn.TEXTSPLIT(N196,"/")</f>
        <v>music</v>
      </c>
      <c r="R196" s="6" t="str">
        <v>metal</v>
      </c>
      <c r="S196">
        <f t="shared" si="11"/>
        <v>2015</v>
      </c>
      <c r="T196" s="13">
        <f>(((J196/60)/60)/24)+DATE(1970,1,1)</f>
        <v>42261.208333333328</v>
      </c>
      <c r="U196" s="13">
        <f>(((K196/60)/60)/24)+DATE(1970,1,1)</f>
        <v>42277.208333333328</v>
      </c>
    </row>
    <row r="197" spans="1:21" ht="17" hidden="1" x14ac:dyDescent="0.2">
      <c r="A197">
        <v>195</v>
      </c>
      <c r="B197" t="s">
        <v>442</v>
      </c>
      <c r="C197" s="3" t="s">
        <v>443</v>
      </c>
      <c r="D197" s="6">
        <v>15800</v>
      </c>
      <c r="E197" s="8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9">
        <f t="shared" si="9"/>
        <v>3.61753164556962</v>
      </c>
      <c r="P197" s="6">
        <f t="shared" si="10"/>
        <v>109.07824427480917</v>
      </c>
      <c r="Q197" s="6" t="str" cm="1">
        <f t="array" ref="Q197:R197">_xlfn.TEXTSPLIT(N197,"/")</f>
        <v>music</v>
      </c>
      <c r="R197" s="6" t="str">
        <v>electric music</v>
      </c>
      <c r="S197">
        <f t="shared" si="11"/>
        <v>2018</v>
      </c>
      <c r="T197" s="13">
        <f>(((J197/60)/60)/24)+DATE(1970,1,1)</f>
        <v>43310.208333333328</v>
      </c>
      <c r="U197" s="13">
        <f>(((K197/60)/60)/24)+DATE(1970,1,1)</f>
        <v>43317.208333333328</v>
      </c>
    </row>
    <row r="198" spans="1:21" ht="17" x14ac:dyDescent="0.2">
      <c r="A198">
        <v>196</v>
      </c>
      <c r="B198" t="s">
        <v>444</v>
      </c>
      <c r="C198" s="3" t="s">
        <v>445</v>
      </c>
      <c r="D198" s="6">
        <v>8200</v>
      </c>
      <c r="E198" s="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9">
        <f t="shared" si="9"/>
        <v>0.63146341463414635</v>
      </c>
      <c r="P198" s="6">
        <f t="shared" si="10"/>
        <v>51.78</v>
      </c>
      <c r="Q198" s="6" t="str" cm="1">
        <f t="array" ref="Q198:R198">_xlfn.TEXTSPLIT(N198,"/")</f>
        <v>technology</v>
      </c>
      <c r="R198" s="6" t="str">
        <v>wearables</v>
      </c>
      <c r="S198">
        <f t="shared" si="11"/>
        <v>2016</v>
      </c>
      <c r="T198" s="13">
        <f>(((J198/60)/60)/24)+DATE(1970,1,1)</f>
        <v>42616.208333333328</v>
      </c>
      <c r="U198" s="13">
        <f>(((K198/60)/60)/24)+DATE(1970,1,1)</f>
        <v>42635.208333333328</v>
      </c>
    </row>
    <row r="199" spans="1:21" ht="17" hidden="1" x14ac:dyDescent="0.2">
      <c r="A199">
        <v>197</v>
      </c>
      <c r="B199" t="s">
        <v>446</v>
      </c>
      <c r="C199" s="3" t="s">
        <v>447</v>
      </c>
      <c r="D199" s="6">
        <v>54700</v>
      </c>
      <c r="E199" s="8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9">
        <f t="shared" si="9"/>
        <v>2.9820475319926874</v>
      </c>
      <c r="P199" s="6">
        <f t="shared" si="10"/>
        <v>82.010055304172951</v>
      </c>
      <c r="Q199" s="6" t="str" cm="1">
        <f t="array" ref="Q199:R199">_xlfn.TEXTSPLIT(N199,"/")</f>
        <v>film &amp; video</v>
      </c>
      <c r="R199" s="6" t="str">
        <v>drama</v>
      </c>
      <c r="S199">
        <f t="shared" si="11"/>
        <v>2017</v>
      </c>
      <c r="T199" s="13">
        <f>(((J199/60)/60)/24)+DATE(1970,1,1)</f>
        <v>42909.208333333328</v>
      </c>
      <c r="U199" s="13">
        <f>(((K199/60)/60)/24)+DATE(1970,1,1)</f>
        <v>42923.208333333328</v>
      </c>
    </row>
    <row r="200" spans="1:21" ht="17" x14ac:dyDescent="0.2">
      <c r="A200">
        <v>198</v>
      </c>
      <c r="B200" t="s">
        <v>448</v>
      </c>
      <c r="C200" s="3" t="s">
        <v>449</v>
      </c>
      <c r="D200" s="6">
        <v>63200</v>
      </c>
      <c r="E200" s="8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9">
        <f t="shared" si="9"/>
        <v>9.5585443037974685E-2</v>
      </c>
      <c r="P200" s="6">
        <f t="shared" si="10"/>
        <v>35.958333333333336</v>
      </c>
      <c r="Q200" s="6" t="str" cm="1">
        <f t="array" ref="Q200:R200">_xlfn.TEXTSPLIT(N200,"/")</f>
        <v>music</v>
      </c>
      <c r="R200" s="6" t="str">
        <v>electric music</v>
      </c>
      <c r="S200">
        <f t="shared" si="11"/>
        <v>2010</v>
      </c>
      <c r="T200" s="13">
        <f>(((J200/60)/60)/24)+DATE(1970,1,1)</f>
        <v>40396.208333333336</v>
      </c>
      <c r="U200" s="13">
        <f>(((K200/60)/60)/24)+DATE(1970,1,1)</f>
        <v>40425.208333333336</v>
      </c>
    </row>
    <row r="201" spans="1:21" ht="17" x14ac:dyDescent="0.2">
      <c r="A201">
        <v>199</v>
      </c>
      <c r="B201" t="s">
        <v>450</v>
      </c>
      <c r="C201" s="3" t="s">
        <v>451</v>
      </c>
      <c r="D201" s="6">
        <v>1800</v>
      </c>
      <c r="E201" s="8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9">
        <f t="shared" si="9"/>
        <v>0.5377777777777778</v>
      </c>
      <c r="P201" s="6">
        <f t="shared" si="10"/>
        <v>74.461538461538467</v>
      </c>
      <c r="Q201" s="6" t="str" cm="1">
        <f t="array" ref="Q201:R201">_xlfn.TEXTSPLIT(N201,"/")</f>
        <v>music</v>
      </c>
      <c r="R201" s="6" t="str">
        <v>rock</v>
      </c>
      <c r="S201">
        <f t="shared" si="11"/>
        <v>2015</v>
      </c>
      <c r="T201" s="13">
        <f>(((J201/60)/60)/24)+DATE(1970,1,1)</f>
        <v>42192.208333333328</v>
      </c>
      <c r="U201" s="13">
        <f>(((K201/60)/60)/24)+DATE(1970,1,1)</f>
        <v>42196.208333333328</v>
      </c>
    </row>
    <row r="202" spans="1:21" ht="17" x14ac:dyDescent="0.2">
      <c r="A202">
        <v>200</v>
      </c>
      <c r="B202" t="s">
        <v>452</v>
      </c>
      <c r="C202" s="3" t="s">
        <v>453</v>
      </c>
      <c r="D202" s="6">
        <v>100</v>
      </c>
      <c r="E202" s="8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9">
        <f t="shared" si="9"/>
        <v>0.02</v>
      </c>
      <c r="P202" s="6">
        <f t="shared" si="10"/>
        <v>2</v>
      </c>
      <c r="Q202" s="6" t="str" cm="1">
        <f t="array" ref="Q202:R202">_xlfn.TEXTSPLIT(N202,"/")</f>
        <v>theater</v>
      </c>
      <c r="R202" s="6" t="str">
        <v>plays</v>
      </c>
      <c r="S202">
        <f t="shared" si="11"/>
        <v>2010</v>
      </c>
      <c r="T202" s="13">
        <f>(((J202/60)/60)/24)+DATE(1970,1,1)</f>
        <v>40262.208333333336</v>
      </c>
      <c r="U202" s="13">
        <f>(((K202/60)/60)/24)+DATE(1970,1,1)</f>
        <v>40273.208333333336</v>
      </c>
    </row>
    <row r="203" spans="1:21" ht="34" hidden="1" x14ac:dyDescent="0.2">
      <c r="A203">
        <v>201</v>
      </c>
      <c r="B203" t="s">
        <v>454</v>
      </c>
      <c r="C203" s="3" t="s">
        <v>455</v>
      </c>
      <c r="D203" s="6">
        <v>2100</v>
      </c>
      <c r="E203" s="8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9">
        <f t="shared" si="9"/>
        <v>6.8119047619047617</v>
      </c>
      <c r="P203" s="6">
        <f t="shared" si="10"/>
        <v>91.114649681528661</v>
      </c>
      <c r="Q203" s="6" t="str" cm="1">
        <f t="array" ref="Q203:R203">_xlfn.TEXTSPLIT(N203,"/")</f>
        <v>technology</v>
      </c>
      <c r="R203" s="6" t="str">
        <v>web</v>
      </c>
      <c r="S203">
        <f t="shared" si="11"/>
        <v>2014</v>
      </c>
      <c r="T203" s="13">
        <f>(((J203/60)/60)/24)+DATE(1970,1,1)</f>
        <v>41845.208333333336</v>
      </c>
      <c r="U203" s="13">
        <f>(((K203/60)/60)/24)+DATE(1970,1,1)</f>
        <v>41863.208333333336</v>
      </c>
    </row>
    <row r="204" spans="1:21" ht="17" hidden="1" x14ac:dyDescent="0.2">
      <c r="A204">
        <v>202</v>
      </c>
      <c r="B204" t="s">
        <v>456</v>
      </c>
      <c r="C204" s="3" t="s">
        <v>457</v>
      </c>
      <c r="D204" s="6">
        <v>8300</v>
      </c>
      <c r="E204" s="8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9">
        <f t="shared" si="9"/>
        <v>0.78831325301204824</v>
      </c>
      <c r="P204" s="6">
        <f t="shared" si="10"/>
        <v>79.792682926829272</v>
      </c>
      <c r="Q204" s="6" t="str" cm="1">
        <f t="array" ref="Q204:R204">_xlfn.TEXTSPLIT(N204,"/")</f>
        <v>food</v>
      </c>
      <c r="R204" s="6" t="str">
        <v>food trucks</v>
      </c>
      <c r="S204">
        <f t="shared" si="11"/>
        <v>2011</v>
      </c>
      <c r="T204" s="13">
        <f>(((J204/60)/60)/24)+DATE(1970,1,1)</f>
        <v>40818.208333333336</v>
      </c>
      <c r="U204" s="13">
        <f>(((K204/60)/60)/24)+DATE(1970,1,1)</f>
        <v>40822.208333333336</v>
      </c>
    </row>
    <row r="205" spans="1:21" ht="34" hidden="1" x14ac:dyDescent="0.2">
      <c r="A205">
        <v>203</v>
      </c>
      <c r="B205" t="s">
        <v>458</v>
      </c>
      <c r="C205" s="3" t="s">
        <v>459</v>
      </c>
      <c r="D205" s="6">
        <v>143900</v>
      </c>
      <c r="E205" s="8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9">
        <f t="shared" si="9"/>
        <v>1.3440792216817234</v>
      </c>
      <c r="P205" s="6">
        <f t="shared" si="10"/>
        <v>42.999777678968428</v>
      </c>
      <c r="Q205" s="6" t="str" cm="1">
        <f t="array" ref="Q205:R205">_xlfn.TEXTSPLIT(N205,"/")</f>
        <v>theater</v>
      </c>
      <c r="R205" s="6" t="str">
        <v>plays</v>
      </c>
      <c r="S205">
        <f t="shared" si="11"/>
        <v>2017</v>
      </c>
      <c r="T205" s="13">
        <f>(((J205/60)/60)/24)+DATE(1970,1,1)</f>
        <v>42752.25</v>
      </c>
      <c r="U205" s="13">
        <f>(((K205/60)/60)/24)+DATE(1970,1,1)</f>
        <v>42754.25</v>
      </c>
    </row>
    <row r="206" spans="1:21" ht="17" x14ac:dyDescent="0.2">
      <c r="A206">
        <v>204</v>
      </c>
      <c r="B206" t="s">
        <v>460</v>
      </c>
      <c r="C206" s="3" t="s">
        <v>461</v>
      </c>
      <c r="D206" s="6">
        <v>75000</v>
      </c>
      <c r="E206" s="8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9">
        <f t="shared" si="9"/>
        <v>3.372E-2</v>
      </c>
      <c r="P206" s="6">
        <f t="shared" si="10"/>
        <v>63.225000000000001</v>
      </c>
      <c r="Q206" s="6" t="str" cm="1">
        <f t="array" ref="Q206:R206">_xlfn.TEXTSPLIT(N206,"/")</f>
        <v>music</v>
      </c>
      <c r="R206" s="6" t="str">
        <v>jazz</v>
      </c>
      <c r="S206">
        <f t="shared" si="11"/>
        <v>2011</v>
      </c>
      <c r="T206" s="13">
        <f>(((J206/60)/60)/24)+DATE(1970,1,1)</f>
        <v>40636.208333333336</v>
      </c>
      <c r="U206" s="13">
        <f>(((K206/60)/60)/24)+DATE(1970,1,1)</f>
        <v>40646.208333333336</v>
      </c>
    </row>
    <row r="207" spans="1:21" ht="17" hidden="1" x14ac:dyDescent="0.2">
      <c r="A207">
        <v>205</v>
      </c>
      <c r="B207" t="s">
        <v>462</v>
      </c>
      <c r="C207" s="3" t="s">
        <v>463</v>
      </c>
      <c r="D207" s="6">
        <v>1300</v>
      </c>
      <c r="E207" s="8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9">
        <f t="shared" si="9"/>
        <v>4.3184615384615386</v>
      </c>
      <c r="P207" s="6">
        <f t="shared" si="10"/>
        <v>70.174999999999997</v>
      </c>
      <c r="Q207" s="6" t="str" cm="1">
        <f t="array" ref="Q207:R207">_xlfn.TEXTSPLIT(N207,"/")</f>
        <v>theater</v>
      </c>
      <c r="R207" s="6" t="str">
        <v>plays</v>
      </c>
      <c r="S207">
        <f t="shared" si="11"/>
        <v>2018</v>
      </c>
      <c r="T207" s="13">
        <f>(((J207/60)/60)/24)+DATE(1970,1,1)</f>
        <v>43390.208333333328</v>
      </c>
      <c r="U207" s="13">
        <f>(((K207/60)/60)/24)+DATE(1970,1,1)</f>
        <v>43402.208333333328</v>
      </c>
    </row>
    <row r="208" spans="1:21" ht="17" hidden="1" x14ac:dyDescent="0.2">
      <c r="A208">
        <v>206</v>
      </c>
      <c r="B208" t="s">
        <v>464</v>
      </c>
      <c r="C208" s="3" t="s">
        <v>465</v>
      </c>
      <c r="D208" s="6">
        <v>9000</v>
      </c>
      <c r="E208" s="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9">
        <f t="shared" si="9"/>
        <v>0.38844444444444443</v>
      </c>
      <c r="P208" s="6">
        <f t="shared" si="10"/>
        <v>61.333333333333336</v>
      </c>
      <c r="Q208" s="6" t="str" cm="1">
        <f t="array" ref="Q208:R208">_xlfn.TEXTSPLIT(N208,"/")</f>
        <v>publishing</v>
      </c>
      <c r="R208" s="6" t="str">
        <v>fiction</v>
      </c>
      <c r="S208">
        <f t="shared" si="11"/>
        <v>2010</v>
      </c>
      <c r="T208" s="13">
        <f>(((J208/60)/60)/24)+DATE(1970,1,1)</f>
        <v>40236.25</v>
      </c>
      <c r="U208" s="13">
        <f>(((K208/60)/60)/24)+DATE(1970,1,1)</f>
        <v>40245.25</v>
      </c>
    </row>
    <row r="209" spans="1:21" ht="34" hidden="1" x14ac:dyDescent="0.2">
      <c r="A209">
        <v>207</v>
      </c>
      <c r="B209" t="s">
        <v>466</v>
      </c>
      <c r="C209" s="3" t="s">
        <v>467</v>
      </c>
      <c r="D209" s="6">
        <v>1000</v>
      </c>
      <c r="E209" s="8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9">
        <f t="shared" si="9"/>
        <v>4.2569999999999997</v>
      </c>
      <c r="P209" s="6">
        <f t="shared" si="10"/>
        <v>99</v>
      </c>
      <c r="Q209" s="6" t="str" cm="1">
        <f t="array" ref="Q209:R209">_xlfn.TEXTSPLIT(N209,"/")</f>
        <v>music</v>
      </c>
      <c r="R209" s="6" t="str">
        <v>rock</v>
      </c>
      <c r="S209">
        <f t="shared" si="11"/>
        <v>2018</v>
      </c>
      <c r="T209" s="13">
        <f>(((J209/60)/60)/24)+DATE(1970,1,1)</f>
        <v>43340.208333333328</v>
      </c>
      <c r="U209" s="13">
        <f>(((K209/60)/60)/24)+DATE(1970,1,1)</f>
        <v>43360.208333333328</v>
      </c>
    </row>
    <row r="210" spans="1:21" ht="17" hidden="1" x14ac:dyDescent="0.2">
      <c r="A210">
        <v>208</v>
      </c>
      <c r="B210" t="s">
        <v>468</v>
      </c>
      <c r="C210" s="3" t="s">
        <v>469</v>
      </c>
      <c r="D210" s="6">
        <v>196900</v>
      </c>
      <c r="E210" s="8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9">
        <f t="shared" si="9"/>
        <v>1.0112239715591671</v>
      </c>
      <c r="P210" s="6">
        <f t="shared" si="10"/>
        <v>96.984900146127615</v>
      </c>
      <c r="Q210" s="6" t="str" cm="1">
        <f t="array" ref="Q210:R210">_xlfn.TEXTSPLIT(N210,"/")</f>
        <v>film &amp; video</v>
      </c>
      <c r="R210" s="6" t="str">
        <v>documentary</v>
      </c>
      <c r="S210">
        <f t="shared" si="11"/>
        <v>2017</v>
      </c>
      <c r="T210" s="13">
        <f>(((J210/60)/60)/24)+DATE(1970,1,1)</f>
        <v>43048.25</v>
      </c>
      <c r="U210" s="13">
        <f>(((K210/60)/60)/24)+DATE(1970,1,1)</f>
        <v>43072.25</v>
      </c>
    </row>
    <row r="211" spans="1:21" ht="17" hidden="1" x14ac:dyDescent="0.2">
      <c r="A211">
        <v>209</v>
      </c>
      <c r="B211" t="s">
        <v>470</v>
      </c>
      <c r="C211" s="3" t="s">
        <v>471</v>
      </c>
      <c r="D211" s="6">
        <v>194500</v>
      </c>
      <c r="E211" s="8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9">
        <f t="shared" si="9"/>
        <v>0.21188688946015424</v>
      </c>
      <c r="P211" s="6">
        <f t="shared" si="10"/>
        <v>51.004950495049506</v>
      </c>
      <c r="Q211" s="6" t="str" cm="1">
        <f t="array" ref="Q211:R211">_xlfn.TEXTSPLIT(N211,"/")</f>
        <v>film &amp; video</v>
      </c>
      <c r="R211" s="6" t="str">
        <v>documentary</v>
      </c>
      <c r="S211">
        <f t="shared" si="11"/>
        <v>2016</v>
      </c>
      <c r="T211" s="13">
        <f>(((J211/60)/60)/24)+DATE(1970,1,1)</f>
        <v>42496.208333333328</v>
      </c>
      <c r="U211" s="13">
        <f>(((K211/60)/60)/24)+DATE(1970,1,1)</f>
        <v>42503.208333333328</v>
      </c>
    </row>
    <row r="212" spans="1:21" ht="17" x14ac:dyDescent="0.2">
      <c r="A212">
        <v>210</v>
      </c>
      <c r="B212" t="s">
        <v>472</v>
      </c>
      <c r="C212" s="3" t="s">
        <v>473</v>
      </c>
      <c r="D212" s="6">
        <v>9400</v>
      </c>
      <c r="E212" s="8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9">
        <f t="shared" si="9"/>
        <v>0.67425531914893622</v>
      </c>
      <c r="P212" s="6">
        <f t="shared" si="10"/>
        <v>28.044247787610619</v>
      </c>
      <c r="Q212" s="6" t="str" cm="1">
        <f t="array" ref="Q212:R212">_xlfn.TEXTSPLIT(N212,"/")</f>
        <v>film &amp; video</v>
      </c>
      <c r="R212" s="6" t="str">
        <v>science fiction</v>
      </c>
      <c r="S212">
        <f t="shared" si="11"/>
        <v>2017</v>
      </c>
      <c r="T212" s="13">
        <f>(((J212/60)/60)/24)+DATE(1970,1,1)</f>
        <v>42797.25</v>
      </c>
      <c r="U212" s="13">
        <f>(((K212/60)/60)/24)+DATE(1970,1,1)</f>
        <v>42824.208333333328</v>
      </c>
    </row>
    <row r="213" spans="1:21" ht="34" x14ac:dyDescent="0.2">
      <c r="A213">
        <v>211</v>
      </c>
      <c r="B213" t="s">
        <v>475</v>
      </c>
      <c r="C213" s="3" t="s">
        <v>476</v>
      </c>
      <c r="D213" s="6">
        <v>104400</v>
      </c>
      <c r="E213" s="8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9">
        <f t="shared" si="9"/>
        <v>0.9492337164750958</v>
      </c>
      <c r="P213" s="6">
        <f t="shared" si="10"/>
        <v>60.984615384615381</v>
      </c>
      <c r="Q213" s="6" t="str" cm="1">
        <f t="array" ref="Q213:R213">_xlfn.TEXTSPLIT(N213,"/")</f>
        <v>theater</v>
      </c>
      <c r="R213" s="6" t="str">
        <v>plays</v>
      </c>
      <c r="S213">
        <f t="shared" si="11"/>
        <v>2013</v>
      </c>
      <c r="T213" s="13">
        <f>(((J213/60)/60)/24)+DATE(1970,1,1)</f>
        <v>41513.208333333336</v>
      </c>
      <c r="U213" s="13">
        <f>(((K213/60)/60)/24)+DATE(1970,1,1)</f>
        <v>41537.208333333336</v>
      </c>
    </row>
    <row r="214" spans="1:21" ht="34" hidden="1" x14ac:dyDescent="0.2">
      <c r="A214">
        <v>212</v>
      </c>
      <c r="B214" t="s">
        <v>477</v>
      </c>
      <c r="C214" s="3" t="s">
        <v>478</v>
      </c>
      <c r="D214" s="6">
        <v>8100</v>
      </c>
      <c r="E214" s="8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9">
        <f t="shared" si="9"/>
        <v>1.5185185185185186</v>
      </c>
      <c r="P214" s="6">
        <f t="shared" si="10"/>
        <v>73.214285714285708</v>
      </c>
      <c r="Q214" s="6" t="str" cm="1">
        <f t="array" ref="Q214:R214">_xlfn.TEXTSPLIT(N214,"/")</f>
        <v>theater</v>
      </c>
      <c r="R214" s="6" t="str">
        <v>plays</v>
      </c>
      <c r="S214">
        <f t="shared" si="11"/>
        <v>2019</v>
      </c>
      <c r="T214" s="13">
        <f>(((J214/60)/60)/24)+DATE(1970,1,1)</f>
        <v>43814.25</v>
      </c>
      <c r="U214" s="13">
        <f>(((K214/60)/60)/24)+DATE(1970,1,1)</f>
        <v>43860.25</v>
      </c>
    </row>
    <row r="215" spans="1:21" ht="34" hidden="1" x14ac:dyDescent="0.2">
      <c r="A215">
        <v>213</v>
      </c>
      <c r="B215" t="s">
        <v>479</v>
      </c>
      <c r="C215" s="3" t="s">
        <v>480</v>
      </c>
      <c r="D215" s="6">
        <v>87900</v>
      </c>
      <c r="E215" s="8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9">
        <f t="shared" si="9"/>
        <v>1.9516382252559727</v>
      </c>
      <c r="P215" s="6">
        <f t="shared" si="10"/>
        <v>39.997435299603637</v>
      </c>
      <c r="Q215" s="6" t="str" cm="1">
        <f t="array" ref="Q215:R215">_xlfn.TEXTSPLIT(N215,"/")</f>
        <v>music</v>
      </c>
      <c r="R215" s="6" t="str">
        <v>indie rock</v>
      </c>
      <c r="S215">
        <f t="shared" si="11"/>
        <v>2010</v>
      </c>
      <c r="T215" s="13">
        <f>(((J215/60)/60)/24)+DATE(1970,1,1)</f>
        <v>40488.208333333336</v>
      </c>
      <c r="U215" s="13">
        <f>(((K215/60)/60)/24)+DATE(1970,1,1)</f>
        <v>40496.25</v>
      </c>
    </row>
    <row r="216" spans="1:21" ht="17" hidden="1" x14ac:dyDescent="0.2">
      <c r="A216">
        <v>214</v>
      </c>
      <c r="B216" t="s">
        <v>481</v>
      </c>
      <c r="C216" s="3" t="s">
        <v>482</v>
      </c>
      <c r="D216" s="6">
        <v>1400</v>
      </c>
      <c r="E216" s="8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9">
        <f t="shared" si="9"/>
        <v>10.231428571428571</v>
      </c>
      <c r="P216" s="6">
        <f t="shared" si="10"/>
        <v>86.812121212121212</v>
      </c>
      <c r="Q216" s="6" t="str" cm="1">
        <f t="array" ref="Q216:R216">_xlfn.TEXTSPLIT(N216,"/")</f>
        <v>music</v>
      </c>
      <c r="R216" s="6" t="str">
        <v>rock</v>
      </c>
      <c r="S216">
        <f t="shared" si="11"/>
        <v>2010</v>
      </c>
      <c r="T216" s="13">
        <f>(((J216/60)/60)/24)+DATE(1970,1,1)</f>
        <v>40409.208333333336</v>
      </c>
      <c r="U216" s="13">
        <f>(((K216/60)/60)/24)+DATE(1970,1,1)</f>
        <v>40415.208333333336</v>
      </c>
    </row>
    <row r="217" spans="1:21" ht="17" x14ac:dyDescent="0.2">
      <c r="A217">
        <v>215</v>
      </c>
      <c r="B217" t="s">
        <v>483</v>
      </c>
      <c r="C217" s="3" t="s">
        <v>484</v>
      </c>
      <c r="D217" s="6">
        <v>156800</v>
      </c>
      <c r="E217" s="8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9">
        <f t="shared" si="9"/>
        <v>3.8418367346938778E-2</v>
      </c>
      <c r="P217" s="6">
        <f t="shared" si="10"/>
        <v>42.125874125874127</v>
      </c>
      <c r="Q217" s="6" t="str" cm="1">
        <f t="array" ref="Q217:R217">_xlfn.TEXTSPLIT(N217,"/")</f>
        <v>theater</v>
      </c>
      <c r="R217" s="6" t="str">
        <v>plays</v>
      </c>
      <c r="S217">
        <f t="shared" si="11"/>
        <v>2019</v>
      </c>
      <c r="T217" s="13">
        <f>(((J217/60)/60)/24)+DATE(1970,1,1)</f>
        <v>43509.25</v>
      </c>
      <c r="U217" s="13">
        <f>(((K217/60)/60)/24)+DATE(1970,1,1)</f>
        <v>43511.25</v>
      </c>
    </row>
    <row r="218" spans="1:21" ht="17" hidden="1" x14ac:dyDescent="0.2">
      <c r="A218">
        <v>216</v>
      </c>
      <c r="B218" t="s">
        <v>485</v>
      </c>
      <c r="C218" s="3" t="s">
        <v>486</v>
      </c>
      <c r="D218" s="6">
        <v>121700</v>
      </c>
      <c r="E218" s="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9">
        <f t="shared" si="9"/>
        <v>1.5507066557107643</v>
      </c>
      <c r="P218" s="6">
        <f t="shared" si="10"/>
        <v>103.97851239669421</v>
      </c>
      <c r="Q218" s="6" t="str" cm="1">
        <f t="array" ref="Q218:R218">_xlfn.TEXTSPLIT(N218,"/")</f>
        <v>theater</v>
      </c>
      <c r="R218" s="6" t="str">
        <v>plays</v>
      </c>
      <c r="S218">
        <f t="shared" si="11"/>
        <v>2011</v>
      </c>
      <c r="T218" s="13">
        <f>(((J218/60)/60)/24)+DATE(1970,1,1)</f>
        <v>40869.25</v>
      </c>
      <c r="U218" s="13">
        <f>(((K218/60)/60)/24)+DATE(1970,1,1)</f>
        <v>40871.25</v>
      </c>
    </row>
    <row r="219" spans="1:21" ht="17" x14ac:dyDescent="0.2">
      <c r="A219">
        <v>217</v>
      </c>
      <c r="B219" t="s">
        <v>487</v>
      </c>
      <c r="C219" s="3" t="s">
        <v>488</v>
      </c>
      <c r="D219" s="6">
        <v>129400</v>
      </c>
      <c r="E219" s="8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9">
        <f t="shared" si="9"/>
        <v>0.44753477588871715</v>
      </c>
      <c r="P219" s="6">
        <f t="shared" si="10"/>
        <v>62.003211991434689</v>
      </c>
      <c r="Q219" s="6" t="str" cm="1">
        <f t="array" ref="Q219:R219">_xlfn.TEXTSPLIT(N219,"/")</f>
        <v>film &amp; video</v>
      </c>
      <c r="R219" s="6" t="str">
        <v>science fiction</v>
      </c>
      <c r="S219">
        <f t="shared" si="11"/>
        <v>2019</v>
      </c>
      <c r="T219" s="13">
        <f>(((J219/60)/60)/24)+DATE(1970,1,1)</f>
        <v>43583.208333333328</v>
      </c>
      <c r="U219" s="13">
        <f>(((K219/60)/60)/24)+DATE(1970,1,1)</f>
        <v>43592.208333333328</v>
      </c>
    </row>
    <row r="220" spans="1:21" ht="17" hidden="1" x14ac:dyDescent="0.2">
      <c r="A220">
        <v>218</v>
      </c>
      <c r="B220" t="s">
        <v>489</v>
      </c>
      <c r="C220" s="3" t="s">
        <v>490</v>
      </c>
      <c r="D220" s="6">
        <v>5700</v>
      </c>
      <c r="E220" s="8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9">
        <f t="shared" si="9"/>
        <v>2.1594736842105262</v>
      </c>
      <c r="P220" s="6">
        <f t="shared" si="10"/>
        <v>31.005037783375315</v>
      </c>
      <c r="Q220" s="6" t="str" cm="1">
        <f t="array" ref="Q220:R220">_xlfn.TEXTSPLIT(N220,"/")</f>
        <v>film &amp; video</v>
      </c>
      <c r="R220" s="6" t="str">
        <v>shorts</v>
      </c>
      <c r="S220">
        <f t="shared" si="11"/>
        <v>2011</v>
      </c>
      <c r="T220" s="13">
        <f>(((J220/60)/60)/24)+DATE(1970,1,1)</f>
        <v>40858.25</v>
      </c>
      <c r="U220" s="13">
        <f>(((K220/60)/60)/24)+DATE(1970,1,1)</f>
        <v>40892.25</v>
      </c>
    </row>
    <row r="221" spans="1:21" ht="17" hidden="1" x14ac:dyDescent="0.2">
      <c r="A221">
        <v>219</v>
      </c>
      <c r="B221" t="s">
        <v>491</v>
      </c>
      <c r="C221" s="3" t="s">
        <v>492</v>
      </c>
      <c r="D221" s="6">
        <v>41700</v>
      </c>
      <c r="E221" s="8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9">
        <f t="shared" si="9"/>
        <v>3.3212709832134291</v>
      </c>
      <c r="P221" s="6">
        <f t="shared" si="10"/>
        <v>89.991552956465242</v>
      </c>
      <c r="Q221" s="6" t="str" cm="1">
        <f t="array" ref="Q221:R221">_xlfn.TEXTSPLIT(N221,"/")</f>
        <v>film &amp; video</v>
      </c>
      <c r="R221" s="6" t="str">
        <v>animation</v>
      </c>
      <c r="S221">
        <f t="shared" si="11"/>
        <v>2012</v>
      </c>
      <c r="T221" s="13">
        <f>(((J221/60)/60)/24)+DATE(1970,1,1)</f>
        <v>41137.208333333336</v>
      </c>
      <c r="U221" s="13">
        <f>(((K221/60)/60)/24)+DATE(1970,1,1)</f>
        <v>41149.208333333336</v>
      </c>
    </row>
    <row r="222" spans="1:21" ht="17" x14ac:dyDescent="0.2">
      <c r="A222">
        <v>220</v>
      </c>
      <c r="B222" t="s">
        <v>493</v>
      </c>
      <c r="C222" s="3" t="s">
        <v>494</v>
      </c>
      <c r="D222" s="6">
        <v>7900</v>
      </c>
      <c r="E222" s="8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9">
        <f t="shared" si="9"/>
        <v>8.4430379746835441E-2</v>
      </c>
      <c r="P222" s="6">
        <f t="shared" si="10"/>
        <v>39.235294117647058</v>
      </c>
      <c r="Q222" s="6" t="str" cm="1">
        <f t="array" ref="Q222:R222">_xlfn.TEXTSPLIT(N222,"/")</f>
        <v>theater</v>
      </c>
      <c r="R222" s="6" t="str">
        <v>plays</v>
      </c>
      <c r="S222">
        <f t="shared" si="11"/>
        <v>2011</v>
      </c>
      <c r="T222" s="13">
        <f>(((J222/60)/60)/24)+DATE(1970,1,1)</f>
        <v>40725.208333333336</v>
      </c>
      <c r="U222" s="13">
        <f>(((K222/60)/60)/24)+DATE(1970,1,1)</f>
        <v>40743.208333333336</v>
      </c>
    </row>
    <row r="223" spans="1:21" ht="34" x14ac:dyDescent="0.2">
      <c r="A223">
        <v>221</v>
      </c>
      <c r="B223" t="s">
        <v>495</v>
      </c>
      <c r="C223" s="3" t="s">
        <v>496</v>
      </c>
      <c r="D223" s="6">
        <v>121500</v>
      </c>
      <c r="E223" s="8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9">
        <f t="shared" si="9"/>
        <v>0.9862551440329218</v>
      </c>
      <c r="P223" s="6">
        <f t="shared" si="10"/>
        <v>54.993116108306566</v>
      </c>
      <c r="Q223" s="6" t="str" cm="1">
        <f t="array" ref="Q223:R223">_xlfn.TEXTSPLIT(N223,"/")</f>
        <v>food</v>
      </c>
      <c r="R223" s="6" t="str">
        <v>food trucks</v>
      </c>
      <c r="S223">
        <f t="shared" si="11"/>
        <v>2012</v>
      </c>
      <c r="T223" s="13">
        <f>(((J223/60)/60)/24)+DATE(1970,1,1)</f>
        <v>41081.208333333336</v>
      </c>
      <c r="U223" s="13">
        <f>(((K223/60)/60)/24)+DATE(1970,1,1)</f>
        <v>41083.208333333336</v>
      </c>
    </row>
    <row r="224" spans="1:21" ht="17" hidden="1" x14ac:dyDescent="0.2">
      <c r="A224">
        <v>222</v>
      </c>
      <c r="B224" t="s">
        <v>497</v>
      </c>
      <c r="C224" s="3" t="s">
        <v>498</v>
      </c>
      <c r="D224" s="6">
        <v>4800</v>
      </c>
      <c r="E224" s="8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9">
        <f t="shared" si="9"/>
        <v>1.3797916666666667</v>
      </c>
      <c r="P224" s="6">
        <f t="shared" si="10"/>
        <v>47.992753623188406</v>
      </c>
      <c r="Q224" s="6" t="str" cm="1">
        <f t="array" ref="Q224:R224">_xlfn.TEXTSPLIT(N224,"/")</f>
        <v>photography</v>
      </c>
      <c r="R224" s="6" t="str">
        <v>photography books</v>
      </c>
      <c r="S224">
        <f t="shared" si="11"/>
        <v>2014</v>
      </c>
      <c r="T224" s="13">
        <f>(((J224/60)/60)/24)+DATE(1970,1,1)</f>
        <v>41914.208333333336</v>
      </c>
      <c r="U224" s="13">
        <f>(((K224/60)/60)/24)+DATE(1970,1,1)</f>
        <v>41915.208333333336</v>
      </c>
    </row>
    <row r="225" spans="1:21" ht="17" x14ac:dyDescent="0.2">
      <c r="A225">
        <v>223</v>
      </c>
      <c r="B225" t="s">
        <v>499</v>
      </c>
      <c r="C225" s="3" t="s">
        <v>500</v>
      </c>
      <c r="D225" s="6">
        <v>87300</v>
      </c>
      <c r="E225" s="8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9">
        <f t="shared" si="9"/>
        <v>0.93810996563573879</v>
      </c>
      <c r="P225" s="6">
        <f t="shared" si="10"/>
        <v>87.966702470461868</v>
      </c>
      <c r="Q225" s="6" t="str" cm="1">
        <f t="array" ref="Q225:R225">_xlfn.TEXTSPLIT(N225,"/")</f>
        <v>theater</v>
      </c>
      <c r="R225" s="6" t="str">
        <v>plays</v>
      </c>
      <c r="S225">
        <f t="shared" si="11"/>
        <v>2016</v>
      </c>
      <c r="T225" s="13">
        <f>(((J225/60)/60)/24)+DATE(1970,1,1)</f>
        <v>42445.208333333328</v>
      </c>
      <c r="U225" s="13">
        <f>(((K225/60)/60)/24)+DATE(1970,1,1)</f>
        <v>42459.208333333328</v>
      </c>
    </row>
    <row r="226" spans="1:21" ht="17" hidden="1" x14ac:dyDescent="0.2">
      <c r="A226">
        <v>224</v>
      </c>
      <c r="B226" t="s">
        <v>501</v>
      </c>
      <c r="C226" s="3" t="s">
        <v>502</v>
      </c>
      <c r="D226" s="6">
        <v>46300</v>
      </c>
      <c r="E226" s="8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9">
        <f t="shared" si="9"/>
        <v>4.0363930885529156</v>
      </c>
      <c r="P226" s="6">
        <f t="shared" si="10"/>
        <v>51.999165275459099</v>
      </c>
      <c r="Q226" s="6" t="str" cm="1">
        <f t="array" ref="Q226:R226">_xlfn.TEXTSPLIT(N226,"/")</f>
        <v>film &amp; video</v>
      </c>
      <c r="R226" s="6" t="str">
        <v>science fiction</v>
      </c>
      <c r="S226">
        <f t="shared" si="11"/>
        <v>2014</v>
      </c>
      <c r="T226" s="13">
        <f>(((J226/60)/60)/24)+DATE(1970,1,1)</f>
        <v>41906.208333333336</v>
      </c>
      <c r="U226" s="13">
        <f>(((K226/60)/60)/24)+DATE(1970,1,1)</f>
        <v>41951.25</v>
      </c>
    </row>
    <row r="227" spans="1:21" ht="17" hidden="1" x14ac:dyDescent="0.2">
      <c r="A227">
        <v>225</v>
      </c>
      <c r="B227" t="s">
        <v>503</v>
      </c>
      <c r="C227" s="3" t="s">
        <v>504</v>
      </c>
      <c r="D227" s="6">
        <v>67800</v>
      </c>
      <c r="E227" s="8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9">
        <f t="shared" si="9"/>
        <v>2.6017404129793511</v>
      </c>
      <c r="P227" s="6">
        <f t="shared" si="10"/>
        <v>29.999659863945578</v>
      </c>
      <c r="Q227" s="6" t="str" cm="1">
        <f t="array" ref="Q227:R227">_xlfn.TEXTSPLIT(N227,"/")</f>
        <v>music</v>
      </c>
      <c r="R227" s="6" t="str">
        <v>rock</v>
      </c>
      <c r="S227">
        <f t="shared" si="11"/>
        <v>2014</v>
      </c>
      <c r="T227" s="13">
        <f>(((J227/60)/60)/24)+DATE(1970,1,1)</f>
        <v>41762.208333333336</v>
      </c>
      <c r="U227" s="13">
        <f>(((K227/60)/60)/24)+DATE(1970,1,1)</f>
        <v>41762.208333333336</v>
      </c>
    </row>
    <row r="228" spans="1:21" ht="17" hidden="1" x14ac:dyDescent="0.2">
      <c r="A228">
        <v>226</v>
      </c>
      <c r="B228" t="s">
        <v>253</v>
      </c>
      <c r="C228" s="3" t="s">
        <v>505</v>
      </c>
      <c r="D228" s="6">
        <v>3000</v>
      </c>
      <c r="E228" s="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9">
        <f t="shared" si="9"/>
        <v>3.6663333333333332</v>
      </c>
      <c r="P228" s="6">
        <f t="shared" si="10"/>
        <v>98.205357142857139</v>
      </c>
      <c r="Q228" s="6" t="str" cm="1">
        <f t="array" ref="Q228:R228">_xlfn.TEXTSPLIT(N228,"/")</f>
        <v>photography</v>
      </c>
      <c r="R228" s="6" t="str">
        <v>photography books</v>
      </c>
      <c r="S228">
        <f t="shared" si="11"/>
        <v>2010</v>
      </c>
      <c r="T228" s="13">
        <f>(((J228/60)/60)/24)+DATE(1970,1,1)</f>
        <v>40276.208333333336</v>
      </c>
      <c r="U228" s="13">
        <f>(((K228/60)/60)/24)+DATE(1970,1,1)</f>
        <v>40313.208333333336</v>
      </c>
    </row>
    <row r="229" spans="1:21" ht="17" hidden="1" x14ac:dyDescent="0.2">
      <c r="A229">
        <v>227</v>
      </c>
      <c r="B229" t="s">
        <v>506</v>
      </c>
      <c r="C229" s="3" t="s">
        <v>507</v>
      </c>
      <c r="D229" s="6">
        <v>60900</v>
      </c>
      <c r="E229" s="8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9">
        <f t="shared" si="9"/>
        <v>1.687208538587849</v>
      </c>
      <c r="P229" s="6">
        <f t="shared" si="10"/>
        <v>108.96182396606575</v>
      </c>
      <c r="Q229" s="6" t="str" cm="1">
        <f t="array" ref="Q229:R229">_xlfn.TEXTSPLIT(N229,"/")</f>
        <v>games</v>
      </c>
      <c r="R229" s="6" t="str">
        <v>mobile games</v>
      </c>
      <c r="S229">
        <f t="shared" si="11"/>
        <v>2015</v>
      </c>
      <c r="T229" s="13">
        <f>(((J229/60)/60)/24)+DATE(1970,1,1)</f>
        <v>42139.208333333328</v>
      </c>
      <c r="U229" s="13">
        <f>(((K229/60)/60)/24)+DATE(1970,1,1)</f>
        <v>42145.208333333328</v>
      </c>
    </row>
    <row r="230" spans="1:21" ht="17" hidden="1" x14ac:dyDescent="0.2">
      <c r="A230">
        <v>228</v>
      </c>
      <c r="B230" t="s">
        <v>508</v>
      </c>
      <c r="C230" s="3" t="s">
        <v>509</v>
      </c>
      <c r="D230" s="6">
        <v>137900</v>
      </c>
      <c r="E230" s="8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9">
        <f t="shared" si="9"/>
        <v>1.1990717911530093</v>
      </c>
      <c r="P230" s="6">
        <f t="shared" si="10"/>
        <v>66.998379254457049</v>
      </c>
      <c r="Q230" s="6" t="str" cm="1">
        <f t="array" ref="Q230:R230">_xlfn.TEXTSPLIT(N230,"/")</f>
        <v>film &amp; video</v>
      </c>
      <c r="R230" s="6" t="str">
        <v>animation</v>
      </c>
      <c r="S230">
        <f t="shared" si="11"/>
        <v>2016</v>
      </c>
      <c r="T230" s="13">
        <f>(((J230/60)/60)/24)+DATE(1970,1,1)</f>
        <v>42613.208333333328</v>
      </c>
      <c r="U230" s="13">
        <f>(((K230/60)/60)/24)+DATE(1970,1,1)</f>
        <v>42638.208333333328</v>
      </c>
    </row>
    <row r="231" spans="1:21" ht="17" hidden="1" x14ac:dyDescent="0.2">
      <c r="A231">
        <v>229</v>
      </c>
      <c r="B231" t="s">
        <v>510</v>
      </c>
      <c r="C231" s="3" t="s">
        <v>511</v>
      </c>
      <c r="D231" s="6">
        <v>85600</v>
      </c>
      <c r="E231" s="8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9">
        <f t="shared" si="9"/>
        <v>1.936892523364486</v>
      </c>
      <c r="P231" s="6">
        <f t="shared" si="10"/>
        <v>64.99333594668758</v>
      </c>
      <c r="Q231" s="6" t="str" cm="1">
        <f t="array" ref="Q231:R231">_xlfn.TEXTSPLIT(N231,"/")</f>
        <v>games</v>
      </c>
      <c r="R231" s="6" t="str">
        <v>mobile games</v>
      </c>
      <c r="S231">
        <f t="shared" si="11"/>
        <v>2017</v>
      </c>
      <c r="T231" s="13">
        <f>(((J231/60)/60)/24)+DATE(1970,1,1)</f>
        <v>42887.208333333328</v>
      </c>
      <c r="U231" s="13">
        <f>(((K231/60)/60)/24)+DATE(1970,1,1)</f>
        <v>42935.208333333328</v>
      </c>
    </row>
    <row r="232" spans="1:21" ht="17" hidden="1" x14ac:dyDescent="0.2">
      <c r="A232">
        <v>230</v>
      </c>
      <c r="B232" t="s">
        <v>512</v>
      </c>
      <c r="C232" s="3" t="s">
        <v>513</v>
      </c>
      <c r="D232" s="6">
        <v>2400</v>
      </c>
      <c r="E232" s="8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9">
        <f t="shared" si="9"/>
        <v>4.2016666666666671</v>
      </c>
      <c r="P232" s="6">
        <f t="shared" si="10"/>
        <v>99.841584158415841</v>
      </c>
      <c r="Q232" s="6" t="str" cm="1">
        <f t="array" ref="Q232:R232">_xlfn.TEXTSPLIT(N232,"/")</f>
        <v>games</v>
      </c>
      <c r="R232" s="6" t="str">
        <v>video games</v>
      </c>
      <c r="S232">
        <f t="shared" si="11"/>
        <v>2019</v>
      </c>
      <c r="T232" s="13">
        <f>(((J232/60)/60)/24)+DATE(1970,1,1)</f>
        <v>43805.25</v>
      </c>
      <c r="U232" s="13">
        <f>(((K232/60)/60)/24)+DATE(1970,1,1)</f>
        <v>43805.25</v>
      </c>
    </row>
    <row r="233" spans="1:21" ht="17" hidden="1" x14ac:dyDescent="0.2">
      <c r="A233">
        <v>231</v>
      </c>
      <c r="B233" t="s">
        <v>514</v>
      </c>
      <c r="C233" s="3" t="s">
        <v>515</v>
      </c>
      <c r="D233" s="6">
        <v>7200</v>
      </c>
      <c r="E233" s="8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9">
        <f t="shared" si="9"/>
        <v>0.76708333333333334</v>
      </c>
      <c r="P233" s="6">
        <f t="shared" si="10"/>
        <v>82.432835820895519</v>
      </c>
      <c r="Q233" s="6" t="str" cm="1">
        <f t="array" ref="Q233:R233">_xlfn.TEXTSPLIT(N233,"/")</f>
        <v>theater</v>
      </c>
      <c r="R233" s="6" t="str">
        <v>plays</v>
      </c>
      <c r="S233">
        <f t="shared" si="11"/>
        <v>2013</v>
      </c>
      <c r="T233" s="13">
        <f>(((J233/60)/60)/24)+DATE(1970,1,1)</f>
        <v>41415.208333333336</v>
      </c>
      <c r="U233" s="13">
        <f>(((K233/60)/60)/24)+DATE(1970,1,1)</f>
        <v>41473.208333333336</v>
      </c>
    </row>
    <row r="234" spans="1:21" ht="17" hidden="1" x14ac:dyDescent="0.2">
      <c r="A234">
        <v>232</v>
      </c>
      <c r="B234" t="s">
        <v>516</v>
      </c>
      <c r="C234" s="3" t="s">
        <v>517</v>
      </c>
      <c r="D234" s="6">
        <v>3400</v>
      </c>
      <c r="E234" s="8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9">
        <f t="shared" si="9"/>
        <v>1.7126470588235294</v>
      </c>
      <c r="P234" s="6">
        <f t="shared" si="10"/>
        <v>63.293478260869563</v>
      </c>
      <c r="Q234" s="6" t="str" cm="1">
        <f t="array" ref="Q234:R234">_xlfn.TEXTSPLIT(N234,"/")</f>
        <v>theater</v>
      </c>
      <c r="R234" s="6" t="str">
        <v>plays</v>
      </c>
      <c r="S234">
        <f t="shared" si="11"/>
        <v>2016</v>
      </c>
      <c r="T234" s="13">
        <f>(((J234/60)/60)/24)+DATE(1970,1,1)</f>
        <v>42576.208333333328</v>
      </c>
      <c r="U234" s="13">
        <f>(((K234/60)/60)/24)+DATE(1970,1,1)</f>
        <v>42577.208333333328</v>
      </c>
    </row>
    <row r="235" spans="1:21" ht="17" hidden="1" x14ac:dyDescent="0.2">
      <c r="A235">
        <v>233</v>
      </c>
      <c r="B235" t="s">
        <v>518</v>
      </c>
      <c r="C235" s="3" t="s">
        <v>519</v>
      </c>
      <c r="D235" s="6">
        <v>3800</v>
      </c>
      <c r="E235" s="8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9">
        <f t="shared" si="9"/>
        <v>1.5789473684210527</v>
      </c>
      <c r="P235" s="6">
        <f t="shared" si="10"/>
        <v>96.774193548387103</v>
      </c>
      <c r="Q235" s="6" t="str" cm="1">
        <f t="array" ref="Q235:R235">_xlfn.TEXTSPLIT(N235,"/")</f>
        <v>film &amp; video</v>
      </c>
      <c r="R235" s="6" t="str">
        <v>animation</v>
      </c>
      <c r="S235">
        <f t="shared" si="11"/>
        <v>2011</v>
      </c>
      <c r="T235" s="13">
        <f>(((J235/60)/60)/24)+DATE(1970,1,1)</f>
        <v>40706.208333333336</v>
      </c>
      <c r="U235" s="13">
        <f>(((K235/60)/60)/24)+DATE(1970,1,1)</f>
        <v>40722.208333333336</v>
      </c>
    </row>
    <row r="236" spans="1:21" ht="17" hidden="1" x14ac:dyDescent="0.2">
      <c r="A236">
        <v>234</v>
      </c>
      <c r="B236" t="s">
        <v>520</v>
      </c>
      <c r="C236" s="3" t="s">
        <v>521</v>
      </c>
      <c r="D236" s="6">
        <v>7500</v>
      </c>
      <c r="E236" s="8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9">
        <f t="shared" si="9"/>
        <v>1.0908</v>
      </c>
      <c r="P236" s="6">
        <f t="shared" si="10"/>
        <v>54.906040268456373</v>
      </c>
      <c r="Q236" s="6" t="str" cm="1">
        <f t="array" ref="Q236:R236">_xlfn.TEXTSPLIT(N236,"/")</f>
        <v>games</v>
      </c>
      <c r="R236" s="6" t="str">
        <v>video games</v>
      </c>
      <c r="S236">
        <f t="shared" si="11"/>
        <v>2017</v>
      </c>
      <c r="T236" s="13">
        <f>(((J236/60)/60)/24)+DATE(1970,1,1)</f>
        <v>42969.208333333328</v>
      </c>
      <c r="U236" s="13">
        <f>(((K236/60)/60)/24)+DATE(1970,1,1)</f>
        <v>42976.208333333328</v>
      </c>
    </row>
    <row r="237" spans="1:21" ht="34" x14ac:dyDescent="0.2">
      <c r="A237">
        <v>235</v>
      </c>
      <c r="B237" t="s">
        <v>522</v>
      </c>
      <c r="C237" s="3" t="s">
        <v>523</v>
      </c>
      <c r="D237" s="6">
        <v>8600</v>
      </c>
      <c r="E237" s="8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9">
        <f t="shared" si="9"/>
        <v>0.41732558139534881</v>
      </c>
      <c r="P237" s="6">
        <f t="shared" si="10"/>
        <v>39.010869565217391</v>
      </c>
      <c r="Q237" s="6" t="str" cm="1">
        <f t="array" ref="Q237:R237">_xlfn.TEXTSPLIT(N237,"/")</f>
        <v>film &amp; video</v>
      </c>
      <c r="R237" s="6" t="str">
        <v>animation</v>
      </c>
      <c r="S237">
        <f t="shared" si="11"/>
        <v>2017</v>
      </c>
      <c r="T237" s="13">
        <f>(((J237/60)/60)/24)+DATE(1970,1,1)</f>
        <v>42779.25</v>
      </c>
      <c r="U237" s="13">
        <f>(((K237/60)/60)/24)+DATE(1970,1,1)</f>
        <v>42784.25</v>
      </c>
    </row>
    <row r="238" spans="1:21" ht="17" x14ac:dyDescent="0.2">
      <c r="A238">
        <v>236</v>
      </c>
      <c r="B238" t="s">
        <v>524</v>
      </c>
      <c r="C238" s="3" t="s">
        <v>525</v>
      </c>
      <c r="D238" s="6">
        <v>39500</v>
      </c>
      <c r="E238" s="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9">
        <f t="shared" si="9"/>
        <v>0.10944303797468355</v>
      </c>
      <c r="P238" s="6">
        <f t="shared" si="10"/>
        <v>75.84210526315789</v>
      </c>
      <c r="Q238" s="6" t="str" cm="1">
        <f t="array" ref="Q238:R238">_xlfn.TEXTSPLIT(N238,"/")</f>
        <v>music</v>
      </c>
      <c r="R238" s="6" t="str">
        <v>rock</v>
      </c>
      <c r="S238">
        <f t="shared" si="11"/>
        <v>2019</v>
      </c>
      <c r="T238" s="13">
        <f>(((J238/60)/60)/24)+DATE(1970,1,1)</f>
        <v>43641.208333333328</v>
      </c>
      <c r="U238" s="13">
        <f>(((K238/60)/60)/24)+DATE(1970,1,1)</f>
        <v>43648.208333333328</v>
      </c>
    </row>
    <row r="239" spans="1:21" ht="34" hidden="1" x14ac:dyDescent="0.2">
      <c r="A239">
        <v>237</v>
      </c>
      <c r="B239" t="s">
        <v>526</v>
      </c>
      <c r="C239" s="3" t="s">
        <v>527</v>
      </c>
      <c r="D239" s="6">
        <v>9300</v>
      </c>
      <c r="E239" s="8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9">
        <f t="shared" si="9"/>
        <v>1.593763440860215</v>
      </c>
      <c r="P239" s="6">
        <f t="shared" si="10"/>
        <v>45.051671732522799</v>
      </c>
      <c r="Q239" s="6" t="str" cm="1">
        <f t="array" ref="Q239:R239">_xlfn.TEXTSPLIT(N239,"/")</f>
        <v>film &amp; video</v>
      </c>
      <c r="R239" s="6" t="str">
        <v>animation</v>
      </c>
      <c r="S239">
        <f t="shared" si="11"/>
        <v>2014</v>
      </c>
      <c r="T239" s="13">
        <f>(((J239/60)/60)/24)+DATE(1970,1,1)</f>
        <v>41754.208333333336</v>
      </c>
      <c r="U239" s="13">
        <f>(((K239/60)/60)/24)+DATE(1970,1,1)</f>
        <v>41756.208333333336</v>
      </c>
    </row>
    <row r="240" spans="1:21" ht="17" hidden="1" x14ac:dyDescent="0.2">
      <c r="A240">
        <v>238</v>
      </c>
      <c r="B240" t="s">
        <v>528</v>
      </c>
      <c r="C240" s="3" t="s">
        <v>529</v>
      </c>
      <c r="D240" s="6">
        <v>2400</v>
      </c>
      <c r="E240" s="8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9">
        <f t="shared" si="9"/>
        <v>4.2241666666666671</v>
      </c>
      <c r="P240" s="6">
        <f t="shared" si="10"/>
        <v>104.51546391752578</v>
      </c>
      <c r="Q240" s="6" t="str" cm="1">
        <f t="array" ref="Q240:R240">_xlfn.TEXTSPLIT(N240,"/")</f>
        <v>theater</v>
      </c>
      <c r="R240" s="6" t="str">
        <v>plays</v>
      </c>
      <c r="S240">
        <f t="shared" si="11"/>
        <v>2017</v>
      </c>
      <c r="T240" s="13">
        <f>(((J240/60)/60)/24)+DATE(1970,1,1)</f>
        <v>43083.25</v>
      </c>
      <c r="U240" s="13">
        <f>(((K240/60)/60)/24)+DATE(1970,1,1)</f>
        <v>43108.25</v>
      </c>
    </row>
    <row r="241" spans="1:21" ht="34" x14ac:dyDescent="0.2">
      <c r="A241">
        <v>239</v>
      </c>
      <c r="B241" t="s">
        <v>530</v>
      </c>
      <c r="C241" s="3" t="s">
        <v>531</v>
      </c>
      <c r="D241" s="6">
        <v>3200</v>
      </c>
      <c r="E241" s="8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9">
        <f t="shared" si="9"/>
        <v>0.97718749999999999</v>
      </c>
      <c r="P241" s="6">
        <f t="shared" si="10"/>
        <v>76.268292682926827</v>
      </c>
      <c r="Q241" s="6" t="str" cm="1">
        <f t="array" ref="Q241:R241">_xlfn.TEXTSPLIT(N241,"/")</f>
        <v>technology</v>
      </c>
      <c r="R241" s="6" t="str">
        <v>wearables</v>
      </c>
      <c r="S241">
        <f t="shared" si="11"/>
        <v>2015</v>
      </c>
      <c r="T241" s="13">
        <f>(((J241/60)/60)/24)+DATE(1970,1,1)</f>
        <v>42245.208333333328</v>
      </c>
      <c r="U241" s="13">
        <f>(((K241/60)/60)/24)+DATE(1970,1,1)</f>
        <v>42249.208333333328</v>
      </c>
    </row>
    <row r="242" spans="1:21" ht="17" hidden="1" x14ac:dyDescent="0.2">
      <c r="A242">
        <v>240</v>
      </c>
      <c r="B242" t="s">
        <v>532</v>
      </c>
      <c r="C242" s="3" t="s">
        <v>533</v>
      </c>
      <c r="D242" s="6">
        <v>29400</v>
      </c>
      <c r="E242" s="8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9">
        <f t="shared" si="9"/>
        <v>4.1878911564625847</v>
      </c>
      <c r="P242" s="6">
        <f t="shared" si="10"/>
        <v>69.015695067264573</v>
      </c>
      <c r="Q242" s="6" t="str" cm="1">
        <f t="array" ref="Q242:R242">_xlfn.TEXTSPLIT(N242,"/")</f>
        <v>theater</v>
      </c>
      <c r="R242" s="6" t="str">
        <v>plays</v>
      </c>
      <c r="S242">
        <f t="shared" si="11"/>
        <v>2010</v>
      </c>
      <c r="T242" s="13">
        <f>(((J242/60)/60)/24)+DATE(1970,1,1)</f>
        <v>40396.208333333336</v>
      </c>
      <c r="U242" s="13">
        <f>(((K242/60)/60)/24)+DATE(1970,1,1)</f>
        <v>40397.208333333336</v>
      </c>
    </row>
    <row r="243" spans="1:21" ht="17" hidden="1" x14ac:dyDescent="0.2">
      <c r="A243">
        <v>241</v>
      </c>
      <c r="B243" t="s">
        <v>534</v>
      </c>
      <c r="C243" s="3" t="s">
        <v>535</v>
      </c>
      <c r="D243" s="6">
        <v>168500</v>
      </c>
      <c r="E243" s="8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9">
        <f t="shared" si="9"/>
        <v>1.0191632047477746</v>
      </c>
      <c r="P243" s="6">
        <f t="shared" si="10"/>
        <v>101.97684085510689</v>
      </c>
      <c r="Q243" s="6" t="str" cm="1">
        <f t="array" ref="Q243:R243">_xlfn.TEXTSPLIT(N243,"/")</f>
        <v>publishing</v>
      </c>
      <c r="R243" s="6" t="str">
        <v>nonfiction</v>
      </c>
      <c r="S243">
        <f t="shared" si="11"/>
        <v>2014</v>
      </c>
      <c r="T243" s="13">
        <f>(((J243/60)/60)/24)+DATE(1970,1,1)</f>
        <v>41742.208333333336</v>
      </c>
      <c r="U243" s="13">
        <f>(((K243/60)/60)/24)+DATE(1970,1,1)</f>
        <v>41752.208333333336</v>
      </c>
    </row>
    <row r="244" spans="1:21" ht="17" hidden="1" x14ac:dyDescent="0.2">
      <c r="A244">
        <v>242</v>
      </c>
      <c r="B244" t="s">
        <v>536</v>
      </c>
      <c r="C244" s="3" t="s">
        <v>537</v>
      </c>
      <c r="D244" s="6">
        <v>8400</v>
      </c>
      <c r="E244" s="8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9">
        <f t="shared" si="9"/>
        <v>1.2772619047619047</v>
      </c>
      <c r="P244" s="6">
        <f t="shared" si="10"/>
        <v>42.915999999999997</v>
      </c>
      <c r="Q244" s="6" t="str" cm="1">
        <f t="array" ref="Q244:R244">_xlfn.TEXTSPLIT(N244,"/")</f>
        <v>music</v>
      </c>
      <c r="R244" s="6" t="str">
        <v>rock</v>
      </c>
      <c r="S244">
        <f t="shared" si="11"/>
        <v>2017</v>
      </c>
      <c r="T244" s="13">
        <f>(((J244/60)/60)/24)+DATE(1970,1,1)</f>
        <v>42865.208333333328</v>
      </c>
      <c r="U244" s="13">
        <f>(((K244/60)/60)/24)+DATE(1970,1,1)</f>
        <v>42875.208333333328</v>
      </c>
    </row>
    <row r="245" spans="1:21" ht="34" hidden="1" x14ac:dyDescent="0.2">
      <c r="A245">
        <v>243</v>
      </c>
      <c r="B245" t="s">
        <v>538</v>
      </c>
      <c r="C245" s="3" t="s">
        <v>539</v>
      </c>
      <c r="D245" s="6">
        <v>2300</v>
      </c>
      <c r="E245" s="8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9">
        <f t="shared" si="9"/>
        <v>4.4521739130434783</v>
      </c>
      <c r="P245" s="6">
        <f t="shared" si="10"/>
        <v>43.025210084033617</v>
      </c>
      <c r="Q245" s="6" t="str" cm="1">
        <f t="array" ref="Q245:R245">_xlfn.TEXTSPLIT(N245,"/")</f>
        <v>theater</v>
      </c>
      <c r="R245" s="6" t="str">
        <v>plays</v>
      </c>
      <c r="S245">
        <f t="shared" si="11"/>
        <v>2018</v>
      </c>
      <c r="T245" s="13">
        <f>(((J245/60)/60)/24)+DATE(1970,1,1)</f>
        <v>43163.25</v>
      </c>
      <c r="U245" s="13">
        <f>(((K245/60)/60)/24)+DATE(1970,1,1)</f>
        <v>43166.25</v>
      </c>
    </row>
    <row r="246" spans="1:21" ht="34" hidden="1" x14ac:dyDescent="0.2">
      <c r="A246">
        <v>244</v>
      </c>
      <c r="B246" t="s">
        <v>540</v>
      </c>
      <c r="C246" s="3" t="s">
        <v>541</v>
      </c>
      <c r="D246" s="6">
        <v>700</v>
      </c>
      <c r="E246" s="8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9">
        <f t="shared" si="9"/>
        <v>5.6971428571428575</v>
      </c>
      <c r="P246" s="6">
        <f t="shared" si="10"/>
        <v>75.245283018867923</v>
      </c>
      <c r="Q246" s="6" t="str" cm="1">
        <f t="array" ref="Q246:R246">_xlfn.TEXTSPLIT(N246,"/")</f>
        <v>theater</v>
      </c>
      <c r="R246" s="6" t="str">
        <v>plays</v>
      </c>
      <c r="S246">
        <f t="shared" si="11"/>
        <v>2014</v>
      </c>
      <c r="T246" s="13">
        <f>(((J246/60)/60)/24)+DATE(1970,1,1)</f>
        <v>41834.208333333336</v>
      </c>
      <c r="U246" s="13">
        <f>(((K246/60)/60)/24)+DATE(1970,1,1)</f>
        <v>41886.208333333336</v>
      </c>
    </row>
    <row r="247" spans="1:21" ht="17" hidden="1" x14ac:dyDescent="0.2">
      <c r="A247">
        <v>245</v>
      </c>
      <c r="B247" t="s">
        <v>542</v>
      </c>
      <c r="C247" s="3" t="s">
        <v>543</v>
      </c>
      <c r="D247" s="6">
        <v>2900</v>
      </c>
      <c r="E247" s="8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9">
        <f t="shared" si="9"/>
        <v>5.0934482758620687</v>
      </c>
      <c r="P247" s="6">
        <f t="shared" si="10"/>
        <v>69.023364485981304</v>
      </c>
      <c r="Q247" s="6" t="str" cm="1">
        <f t="array" ref="Q247:R247">_xlfn.TEXTSPLIT(N247,"/")</f>
        <v>theater</v>
      </c>
      <c r="R247" s="6" t="str">
        <v>plays</v>
      </c>
      <c r="S247">
        <f t="shared" si="11"/>
        <v>2014</v>
      </c>
      <c r="T247" s="13">
        <f>(((J247/60)/60)/24)+DATE(1970,1,1)</f>
        <v>41736.208333333336</v>
      </c>
      <c r="U247" s="13">
        <f>(((K247/60)/60)/24)+DATE(1970,1,1)</f>
        <v>41737.208333333336</v>
      </c>
    </row>
    <row r="248" spans="1:21" ht="17" hidden="1" x14ac:dyDescent="0.2">
      <c r="A248">
        <v>246</v>
      </c>
      <c r="B248" t="s">
        <v>544</v>
      </c>
      <c r="C248" s="3" t="s">
        <v>545</v>
      </c>
      <c r="D248" s="6">
        <v>4500</v>
      </c>
      <c r="E248" s="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9">
        <f t="shared" si="9"/>
        <v>3.2553333333333332</v>
      </c>
      <c r="P248" s="6">
        <f t="shared" si="10"/>
        <v>65.986486486486484</v>
      </c>
      <c r="Q248" s="6" t="str" cm="1">
        <f t="array" ref="Q248:R248">_xlfn.TEXTSPLIT(N248,"/")</f>
        <v>technology</v>
      </c>
      <c r="R248" s="6" t="str">
        <v>web</v>
      </c>
      <c r="S248">
        <f t="shared" si="11"/>
        <v>2013</v>
      </c>
      <c r="T248" s="13">
        <f>(((J248/60)/60)/24)+DATE(1970,1,1)</f>
        <v>41491.208333333336</v>
      </c>
      <c r="U248" s="13">
        <f>(((K248/60)/60)/24)+DATE(1970,1,1)</f>
        <v>41495.208333333336</v>
      </c>
    </row>
    <row r="249" spans="1:21" ht="17" hidden="1" x14ac:dyDescent="0.2">
      <c r="A249">
        <v>247</v>
      </c>
      <c r="B249" t="s">
        <v>546</v>
      </c>
      <c r="C249" s="3" t="s">
        <v>547</v>
      </c>
      <c r="D249" s="6">
        <v>19800</v>
      </c>
      <c r="E249" s="8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9">
        <f t="shared" si="9"/>
        <v>9.3261616161616168</v>
      </c>
      <c r="P249" s="6">
        <f t="shared" si="10"/>
        <v>98.013800424628457</v>
      </c>
      <c r="Q249" s="6" t="str" cm="1">
        <f t="array" ref="Q249:R249">_xlfn.TEXTSPLIT(N249,"/")</f>
        <v>publishing</v>
      </c>
      <c r="R249" s="6" t="str">
        <v>fiction</v>
      </c>
      <c r="S249">
        <f t="shared" si="11"/>
        <v>2016</v>
      </c>
      <c r="T249" s="13">
        <f>(((J249/60)/60)/24)+DATE(1970,1,1)</f>
        <v>42726.25</v>
      </c>
      <c r="U249" s="13">
        <f>(((K249/60)/60)/24)+DATE(1970,1,1)</f>
        <v>42741.25</v>
      </c>
    </row>
    <row r="250" spans="1:21" ht="17" hidden="1" x14ac:dyDescent="0.2">
      <c r="A250">
        <v>248</v>
      </c>
      <c r="B250" t="s">
        <v>548</v>
      </c>
      <c r="C250" s="3" t="s">
        <v>549</v>
      </c>
      <c r="D250" s="6">
        <v>6200</v>
      </c>
      <c r="E250" s="8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9">
        <f t="shared" si="9"/>
        <v>2.1133870967741935</v>
      </c>
      <c r="P250" s="6">
        <f t="shared" si="10"/>
        <v>60.105504587155963</v>
      </c>
      <c r="Q250" s="6" t="str" cm="1">
        <f t="array" ref="Q250:R250">_xlfn.TEXTSPLIT(N250,"/")</f>
        <v>games</v>
      </c>
      <c r="R250" s="6" t="str">
        <v>mobile games</v>
      </c>
      <c r="S250">
        <f t="shared" si="11"/>
        <v>2014</v>
      </c>
      <c r="T250" s="13">
        <f>(((J250/60)/60)/24)+DATE(1970,1,1)</f>
        <v>42004.25</v>
      </c>
      <c r="U250" s="13">
        <f>(((K250/60)/60)/24)+DATE(1970,1,1)</f>
        <v>42009.25</v>
      </c>
    </row>
    <row r="251" spans="1:21" ht="17" hidden="1" x14ac:dyDescent="0.2">
      <c r="A251">
        <v>249</v>
      </c>
      <c r="B251" t="s">
        <v>550</v>
      </c>
      <c r="C251" s="3" t="s">
        <v>551</v>
      </c>
      <c r="D251" s="6">
        <v>61500</v>
      </c>
      <c r="E251" s="8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9">
        <f t="shared" si="9"/>
        <v>2.7332520325203253</v>
      </c>
      <c r="P251" s="6">
        <f t="shared" si="10"/>
        <v>26.000773395204948</v>
      </c>
      <c r="Q251" s="6" t="str" cm="1">
        <f t="array" ref="Q251:R251">_xlfn.TEXTSPLIT(N251,"/")</f>
        <v>publishing</v>
      </c>
      <c r="R251" s="6" t="str">
        <v>translations</v>
      </c>
      <c r="S251">
        <f t="shared" si="11"/>
        <v>2015</v>
      </c>
      <c r="T251" s="13">
        <f>(((J251/60)/60)/24)+DATE(1970,1,1)</f>
        <v>42006.25</v>
      </c>
      <c r="U251" s="13">
        <f>(((K251/60)/60)/24)+DATE(1970,1,1)</f>
        <v>42013.25</v>
      </c>
    </row>
    <row r="252" spans="1:21" ht="17" x14ac:dyDescent="0.2">
      <c r="A252">
        <v>250</v>
      </c>
      <c r="B252" t="s">
        <v>552</v>
      </c>
      <c r="C252" s="3" t="s">
        <v>553</v>
      </c>
      <c r="D252" s="6">
        <v>100</v>
      </c>
      <c r="E252" s="8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9">
        <f t="shared" si="9"/>
        <v>0.03</v>
      </c>
      <c r="P252" s="6">
        <f t="shared" si="10"/>
        <v>3</v>
      </c>
      <c r="Q252" s="6" t="str" cm="1">
        <f t="array" ref="Q252:R252">_xlfn.TEXTSPLIT(N252,"/")</f>
        <v>music</v>
      </c>
      <c r="R252" s="6" t="str">
        <v>rock</v>
      </c>
      <c r="S252">
        <f t="shared" si="11"/>
        <v>2010</v>
      </c>
      <c r="T252" s="13">
        <f>(((J252/60)/60)/24)+DATE(1970,1,1)</f>
        <v>40203.25</v>
      </c>
      <c r="U252" s="13">
        <f>(((K252/60)/60)/24)+DATE(1970,1,1)</f>
        <v>40238.25</v>
      </c>
    </row>
    <row r="253" spans="1:21" ht="17" x14ac:dyDescent="0.2">
      <c r="A253">
        <v>251</v>
      </c>
      <c r="B253" t="s">
        <v>554</v>
      </c>
      <c r="C253" s="3" t="s">
        <v>555</v>
      </c>
      <c r="D253" s="6">
        <v>7100</v>
      </c>
      <c r="E253" s="8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9">
        <f t="shared" si="9"/>
        <v>0.54084507042253516</v>
      </c>
      <c r="P253" s="6">
        <f t="shared" si="10"/>
        <v>38.019801980198018</v>
      </c>
      <c r="Q253" s="6" t="str" cm="1">
        <f t="array" ref="Q253:R253">_xlfn.TEXTSPLIT(N253,"/")</f>
        <v>theater</v>
      </c>
      <c r="R253" s="6" t="str">
        <v>plays</v>
      </c>
      <c r="S253">
        <f t="shared" si="11"/>
        <v>2012</v>
      </c>
      <c r="T253" s="13">
        <f>(((J253/60)/60)/24)+DATE(1970,1,1)</f>
        <v>41252.25</v>
      </c>
      <c r="U253" s="13">
        <f>(((K253/60)/60)/24)+DATE(1970,1,1)</f>
        <v>41254.25</v>
      </c>
    </row>
    <row r="254" spans="1:21" ht="34" hidden="1" x14ac:dyDescent="0.2">
      <c r="A254">
        <v>252</v>
      </c>
      <c r="B254" t="s">
        <v>556</v>
      </c>
      <c r="C254" s="3" t="s">
        <v>557</v>
      </c>
      <c r="D254" s="6">
        <v>1000</v>
      </c>
      <c r="E254" s="8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9">
        <f t="shared" si="9"/>
        <v>6.2629999999999999</v>
      </c>
      <c r="P254" s="6">
        <f t="shared" si="10"/>
        <v>106.15254237288136</v>
      </c>
      <c r="Q254" s="6" t="str" cm="1">
        <f t="array" ref="Q254:R254">_xlfn.TEXTSPLIT(N254,"/")</f>
        <v>theater</v>
      </c>
      <c r="R254" s="6" t="str">
        <v>plays</v>
      </c>
      <c r="S254">
        <f t="shared" si="11"/>
        <v>2013</v>
      </c>
      <c r="T254" s="13">
        <f>(((J254/60)/60)/24)+DATE(1970,1,1)</f>
        <v>41572.208333333336</v>
      </c>
      <c r="U254" s="13">
        <f>(((K254/60)/60)/24)+DATE(1970,1,1)</f>
        <v>41577.208333333336</v>
      </c>
    </row>
    <row r="255" spans="1:21" ht="17" x14ac:dyDescent="0.2">
      <c r="A255">
        <v>253</v>
      </c>
      <c r="B255" t="s">
        <v>558</v>
      </c>
      <c r="C255" s="3" t="s">
        <v>559</v>
      </c>
      <c r="D255" s="6">
        <v>121500</v>
      </c>
      <c r="E255" s="8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9">
        <f t="shared" si="9"/>
        <v>0.8902139917695473</v>
      </c>
      <c r="P255" s="6">
        <f t="shared" si="10"/>
        <v>81.019475655430711</v>
      </c>
      <c r="Q255" s="6" t="str" cm="1">
        <f t="array" ref="Q255:R255">_xlfn.TEXTSPLIT(N255,"/")</f>
        <v>film &amp; video</v>
      </c>
      <c r="R255" s="6" t="str">
        <v>drama</v>
      </c>
      <c r="S255">
        <f t="shared" si="11"/>
        <v>2011</v>
      </c>
      <c r="T255" s="13">
        <f>(((J255/60)/60)/24)+DATE(1970,1,1)</f>
        <v>40641.208333333336</v>
      </c>
      <c r="U255" s="13">
        <f>(((K255/60)/60)/24)+DATE(1970,1,1)</f>
        <v>40653.208333333336</v>
      </c>
    </row>
    <row r="256" spans="1:21" ht="34" hidden="1" x14ac:dyDescent="0.2">
      <c r="A256">
        <v>254</v>
      </c>
      <c r="B256" t="s">
        <v>560</v>
      </c>
      <c r="C256" s="3" t="s">
        <v>561</v>
      </c>
      <c r="D256" s="6">
        <v>4600</v>
      </c>
      <c r="E256" s="8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9">
        <f t="shared" si="9"/>
        <v>1.8489130434782608</v>
      </c>
      <c r="P256" s="6">
        <f t="shared" si="10"/>
        <v>96.647727272727266</v>
      </c>
      <c r="Q256" s="6" t="str" cm="1">
        <f t="array" ref="Q256:R256">_xlfn.TEXTSPLIT(N256,"/")</f>
        <v>publishing</v>
      </c>
      <c r="R256" s="6" t="str">
        <v>nonfiction</v>
      </c>
      <c r="S256">
        <f t="shared" si="11"/>
        <v>2017</v>
      </c>
      <c r="T256" s="13">
        <f>(((J256/60)/60)/24)+DATE(1970,1,1)</f>
        <v>42787.25</v>
      </c>
      <c r="U256" s="13">
        <f>(((K256/60)/60)/24)+DATE(1970,1,1)</f>
        <v>42789.25</v>
      </c>
    </row>
    <row r="257" spans="1:21" ht="34" hidden="1" x14ac:dyDescent="0.2">
      <c r="A257">
        <v>255</v>
      </c>
      <c r="B257" t="s">
        <v>562</v>
      </c>
      <c r="C257" s="3" t="s">
        <v>563</v>
      </c>
      <c r="D257" s="6">
        <v>80500</v>
      </c>
      <c r="E257" s="8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9">
        <f t="shared" si="9"/>
        <v>1.2016770186335404</v>
      </c>
      <c r="P257" s="6">
        <f t="shared" si="10"/>
        <v>57.003535651149086</v>
      </c>
      <c r="Q257" s="6" t="str" cm="1">
        <f t="array" ref="Q257:R257">_xlfn.TEXTSPLIT(N257,"/")</f>
        <v>music</v>
      </c>
      <c r="R257" s="6" t="str">
        <v>rock</v>
      </c>
      <c r="S257">
        <f t="shared" si="11"/>
        <v>2011</v>
      </c>
      <c r="T257" s="13">
        <f>(((J257/60)/60)/24)+DATE(1970,1,1)</f>
        <v>40590.25</v>
      </c>
      <c r="U257" s="13">
        <f>(((K257/60)/60)/24)+DATE(1970,1,1)</f>
        <v>40595.25</v>
      </c>
    </row>
    <row r="258" spans="1:21" ht="17" x14ac:dyDescent="0.2">
      <c r="A258">
        <v>256</v>
      </c>
      <c r="B258" t="s">
        <v>564</v>
      </c>
      <c r="C258" s="3" t="s">
        <v>565</v>
      </c>
      <c r="D258" s="6">
        <v>4100</v>
      </c>
      <c r="E258" s="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9">
        <f t="shared" ref="O258:O321" si="12">+IFERROR(E258/D258,0)</f>
        <v>0.23390243902439026</v>
      </c>
      <c r="P258" s="6">
        <f t="shared" ref="P258:P321" si="13">+IFERROR(E258/G258,0)</f>
        <v>63.93333333333333</v>
      </c>
      <c r="Q258" s="6" t="str" cm="1">
        <f t="array" ref="Q258:R258">_xlfn.TEXTSPLIT(N258,"/")</f>
        <v>music</v>
      </c>
      <c r="R258" s="6" t="str">
        <v>rock</v>
      </c>
      <c r="S258">
        <f t="shared" si="11"/>
        <v>2016</v>
      </c>
      <c r="T258" s="13">
        <f>(((J258/60)/60)/24)+DATE(1970,1,1)</f>
        <v>42393.25</v>
      </c>
      <c r="U258" s="13">
        <f>(((K258/60)/60)/24)+DATE(1970,1,1)</f>
        <v>42430.25</v>
      </c>
    </row>
    <row r="259" spans="1:21" ht="17" hidden="1" x14ac:dyDescent="0.2">
      <c r="A259">
        <v>257</v>
      </c>
      <c r="B259" t="s">
        <v>566</v>
      </c>
      <c r="C259" s="3" t="s">
        <v>567</v>
      </c>
      <c r="D259" s="6">
        <v>5700</v>
      </c>
      <c r="E259" s="8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9">
        <f t="shared" si="12"/>
        <v>1.46</v>
      </c>
      <c r="P259" s="6">
        <f t="shared" si="13"/>
        <v>90.456521739130437</v>
      </c>
      <c r="Q259" s="6" t="str" cm="1">
        <f t="array" ref="Q259:R259">_xlfn.TEXTSPLIT(N259,"/")</f>
        <v>theater</v>
      </c>
      <c r="R259" s="6" t="str">
        <v>plays</v>
      </c>
      <c r="S259">
        <f t="shared" ref="S259:S322" si="14">+YEAR(T259)</f>
        <v>2013</v>
      </c>
      <c r="T259" s="13">
        <f>(((J259/60)/60)/24)+DATE(1970,1,1)</f>
        <v>41338.25</v>
      </c>
      <c r="U259" s="13">
        <f>(((K259/60)/60)/24)+DATE(1970,1,1)</f>
        <v>41352.208333333336</v>
      </c>
    </row>
    <row r="260" spans="1:21" ht="17" hidden="1" x14ac:dyDescent="0.2">
      <c r="A260">
        <v>258</v>
      </c>
      <c r="B260" t="s">
        <v>568</v>
      </c>
      <c r="C260" s="3" t="s">
        <v>569</v>
      </c>
      <c r="D260" s="6">
        <v>5000</v>
      </c>
      <c r="E260" s="8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9">
        <f t="shared" si="12"/>
        <v>2.6848000000000001</v>
      </c>
      <c r="P260" s="6">
        <f t="shared" si="13"/>
        <v>72.172043010752688</v>
      </c>
      <c r="Q260" s="6" t="str" cm="1">
        <f t="array" ref="Q260:R260">_xlfn.TEXTSPLIT(N260,"/")</f>
        <v>theater</v>
      </c>
      <c r="R260" s="6" t="str">
        <v>plays</v>
      </c>
      <c r="S260">
        <f t="shared" si="14"/>
        <v>2016</v>
      </c>
      <c r="T260" s="13">
        <f>(((J260/60)/60)/24)+DATE(1970,1,1)</f>
        <v>42712.25</v>
      </c>
      <c r="U260" s="13">
        <f>(((K260/60)/60)/24)+DATE(1970,1,1)</f>
        <v>42732.25</v>
      </c>
    </row>
    <row r="261" spans="1:21" ht="34" hidden="1" x14ac:dyDescent="0.2">
      <c r="A261">
        <v>259</v>
      </c>
      <c r="B261" t="s">
        <v>570</v>
      </c>
      <c r="C261" s="3" t="s">
        <v>571</v>
      </c>
      <c r="D261" s="6">
        <v>1800</v>
      </c>
      <c r="E261" s="8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9">
        <f t="shared" si="12"/>
        <v>5.9749999999999996</v>
      </c>
      <c r="P261" s="6">
        <f t="shared" si="13"/>
        <v>77.934782608695656</v>
      </c>
      <c r="Q261" s="6" t="str" cm="1">
        <f t="array" ref="Q261:R261">_xlfn.TEXTSPLIT(N261,"/")</f>
        <v>photography</v>
      </c>
      <c r="R261" s="6" t="str">
        <v>photography books</v>
      </c>
      <c r="S261">
        <f t="shared" si="14"/>
        <v>2012</v>
      </c>
      <c r="T261" s="13">
        <f>(((J261/60)/60)/24)+DATE(1970,1,1)</f>
        <v>41251.25</v>
      </c>
      <c r="U261" s="13">
        <f>(((K261/60)/60)/24)+DATE(1970,1,1)</f>
        <v>41270.25</v>
      </c>
    </row>
    <row r="262" spans="1:21" ht="17" hidden="1" x14ac:dyDescent="0.2">
      <c r="A262">
        <v>260</v>
      </c>
      <c r="B262" t="s">
        <v>572</v>
      </c>
      <c r="C262" s="3" t="s">
        <v>573</v>
      </c>
      <c r="D262" s="6">
        <v>6300</v>
      </c>
      <c r="E262" s="8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9">
        <f t="shared" si="12"/>
        <v>1.5769841269841269</v>
      </c>
      <c r="P262" s="6">
        <f t="shared" si="13"/>
        <v>38.065134099616856</v>
      </c>
      <c r="Q262" s="6" t="str" cm="1">
        <f t="array" ref="Q262:R262">_xlfn.TEXTSPLIT(N262,"/")</f>
        <v>music</v>
      </c>
      <c r="R262" s="6" t="str">
        <v>rock</v>
      </c>
      <c r="S262">
        <f t="shared" si="14"/>
        <v>2012</v>
      </c>
      <c r="T262" s="13">
        <f>(((J262/60)/60)/24)+DATE(1970,1,1)</f>
        <v>41180.208333333336</v>
      </c>
      <c r="U262" s="13">
        <f>(((K262/60)/60)/24)+DATE(1970,1,1)</f>
        <v>41192.208333333336</v>
      </c>
    </row>
    <row r="263" spans="1:21" ht="34" x14ac:dyDescent="0.2">
      <c r="A263">
        <v>261</v>
      </c>
      <c r="B263" t="s">
        <v>574</v>
      </c>
      <c r="C263" s="3" t="s">
        <v>575</v>
      </c>
      <c r="D263" s="6">
        <v>84300</v>
      </c>
      <c r="E263" s="8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9">
        <f t="shared" si="12"/>
        <v>0.31201660735468567</v>
      </c>
      <c r="P263" s="6">
        <f t="shared" si="13"/>
        <v>57.936123348017624</v>
      </c>
      <c r="Q263" s="6" t="str" cm="1">
        <f t="array" ref="Q263:R263">_xlfn.TEXTSPLIT(N263,"/")</f>
        <v>music</v>
      </c>
      <c r="R263" s="6" t="str">
        <v>rock</v>
      </c>
      <c r="S263">
        <f t="shared" si="14"/>
        <v>2010</v>
      </c>
      <c r="T263" s="13">
        <f>(((J263/60)/60)/24)+DATE(1970,1,1)</f>
        <v>40415.208333333336</v>
      </c>
      <c r="U263" s="13">
        <f>(((K263/60)/60)/24)+DATE(1970,1,1)</f>
        <v>40419.208333333336</v>
      </c>
    </row>
    <row r="264" spans="1:21" ht="17" hidden="1" x14ac:dyDescent="0.2">
      <c r="A264">
        <v>262</v>
      </c>
      <c r="B264" t="s">
        <v>576</v>
      </c>
      <c r="C264" s="3" t="s">
        <v>577</v>
      </c>
      <c r="D264" s="6">
        <v>1700</v>
      </c>
      <c r="E264" s="8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9">
        <f t="shared" si="12"/>
        <v>3.1341176470588237</v>
      </c>
      <c r="P264" s="6">
        <f t="shared" si="13"/>
        <v>49.794392523364486</v>
      </c>
      <c r="Q264" s="6" t="str" cm="1">
        <f t="array" ref="Q264:R264">_xlfn.TEXTSPLIT(N264,"/")</f>
        <v>music</v>
      </c>
      <c r="R264" s="6" t="str">
        <v>indie rock</v>
      </c>
      <c r="S264">
        <f t="shared" si="14"/>
        <v>2011</v>
      </c>
      <c r="T264" s="13">
        <f>(((J264/60)/60)/24)+DATE(1970,1,1)</f>
        <v>40638.208333333336</v>
      </c>
      <c r="U264" s="13">
        <f>(((K264/60)/60)/24)+DATE(1970,1,1)</f>
        <v>40664.208333333336</v>
      </c>
    </row>
    <row r="265" spans="1:21" ht="17" hidden="1" x14ac:dyDescent="0.2">
      <c r="A265">
        <v>263</v>
      </c>
      <c r="B265" t="s">
        <v>578</v>
      </c>
      <c r="C265" s="3" t="s">
        <v>579</v>
      </c>
      <c r="D265" s="6">
        <v>2900</v>
      </c>
      <c r="E265" s="8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9">
        <f t="shared" si="12"/>
        <v>3.7089655172413791</v>
      </c>
      <c r="P265" s="6">
        <f t="shared" si="13"/>
        <v>54.050251256281406</v>
      </c>
      <c r="Q265" s="6" t="str" cm="1">
        <f t="array" ref="Q265:R265">_xlfn.TEXTSPLIT(N265,"/")</f>
        <v>photography</v>
      </c>
      <c r="R265" s="6" t="str">
        <v>photography books</v>
      </c>
      <c r="S265">
        <f t="shared" si="14"/>
        <v>2010</v>
      </c>
      <c r="T265" s="13">
        <f>(((J265/60)/60)/24)+DATE(1970,1,1)</f>
        <v>40187.25</v>
      </c>
      <c r="U265" s="13">
        <f>(((K265/60)/60)/24)+DATE(1970,1,1)</f>
        <v>40187.25</v>
      </c>
    </row>
    <row r="266" spans="1:21" ht="17" hidden="1" x14ac:dyDescent="0.2">
      <c r="A266">
        <v>264</v>
      </c>
      <c r="B266" t="s">
        <v>580</v>
      </c>
      <c r="C266" s="3" t="s">
        <v>581</v>
      </c>
      <c r="D266" s="6">
        <v>45600</v>
      </c>
      <c r="E266" s="8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9">
        <f t="shared" si="12"/>
        <v>3.6266447368421053</v>
      </c>
      <c r="P266" s="6">
        <f t="shared" si="13"/>
        <v>30.002721335268504</v>
      </c>
      <c r="Q266" s="6" t="str" cm="1">
        <f t="array" ref="Q266:R266">_xlfn.TEXTSPLIT(N266,"/")</f>
        <v>theater</v>
      </c>
      <c r="R266" s="6" t="str">
        <v>plays</v>
      </c>
      <c r="S266">
        <f t="shared" si="14"/>
        <v>2013</v>
      </c>
      <c r="T266" s="13">
        <f>(((J266/60)/60)/24)+DATE(1970,1,1)</f>
        <v>41317.25</v>
      </c>
      <c r="U266" s="13">
        <f>(((K266/60)/60)/24)+DATE(1970,1,1)</f>
        <v>41333.25</v>
      </c>
    </row>
    <row r="267" spans="1:21" ht="17" hidden="1" x14ac:dyDescent="0.2">
      <c r="A267">
        <v>265</v>
      </c>
      <c r="B267" t="s">
        <v>582</v>
      </c>
      <c r="C267" s="3" t="s">
        <v>583</v>
      </c>
      <c r="D267" s="6">
        <v>4900</v>
      </c>
      <c r="E267" s="8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9">
        <f t="shared" si="12"/>
        <v>1.2308163265306122</v>
      </c>
      <c r="P267" s="6">
        <f t="shared" si="13"/>
        <v>70.127906976744185</v>
      </c>
      <c r="Q267" s="6" t="str" cm="1">
        <f t="array" ref="Q267:R267">_xlfn.TEXTSPLIT(N267,"/")</f>
        <v>theater</v>
      </c>
      <c r="R267" s="6" t="str">
        <v>plays</v>
      </c>
      <c r="S267">
        <f t="shared" si="14"/>
        <v>2016</v>
      </c>
      <c r="T267" s="13">
        <f>(((J267/60)/60)/24)+DATE(1970,1,1)</f>
        <v>42372.25</v>
      </c>
      <c r="U267" s="13">
        <f>(((K267/60)/60)/24)+DATE(1970,1,1)</f>
        <v>42416.25</v>
      </c>
    </row>
    <row r="268" spans="1:21" ht="17" x14ac:dyDescent="0.2">
      <c r="A268">
        <v>266</v>
      </c>
      <c r="B268" t="s">
        <v>584</v>
      </c>
      <c r="C268" s="3" t="s">
        <v>585</v>
      </c>
      <c r="D268" s="6">
        <v>111900</v>
      </c>
      <c r="E268" s="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9">
        <f t="shared" si="12"/>
        <v>0.76766756032171579</v>
      </c>
      <c r="P268" s="6">
        <f t="shared" si="13"/>
        <v>26.996228786926462</v>
      </c>
      <c r="Q268" s="6" t="str" cm="1">
        <f t="array" ref="Q268:R268">_xlfn.TEXTSPLIT(N268,"/")</f>
        <v>music</v>
      </c>
      <c r="R268" s="6" t="str">
        <v>jazz</v>
      </c>
      <c r="S268">
        <f t="shared" si="14"/>
        <v>2014</v>
      </c>
      <c r="T268" s="13">
        <f>(((J268/60)/60)/24)+DATE(1970,1,1)</f>
        <v>41950.25</v>
      </c>
      <c r="U268" s="13">
        <f>(((K268/60)/60)/24)+DATE(1970,1,1)</f>
        <v>41983.25</v>
      </c>
    </row>
    <row r="269" spans="1:21" ht="17" hidden="1" x14ac:dyDescent="0.2">
      <c r="A269">
        <v>267</v>
      </c>
      <c r="B269" t="s">
        <v>586</v>
      </c>
      <c r="C269" s="3" t="s">
        <v>587</v>
      </c>
      <c r="D269" s="6">
        <v>61600</v>
      </c>
      <c r="E269" s="8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9">
        <f t="shared" si="12"/>
        <v>2.3362012987012988</v>
      </c>
      <c r="P269" s="6">
        <f t="shared" si="13"/>
        <v>51.990606936416185</v>
      </c>
      <c r="Q269" s="6" t="str" cm="1">
        <f t="array" ref="Q269:R269">_xlfn.TEXTSPLIT(N269,"/")</f>
        <v>theater</v>
      </c>
      <c r="R269" s="6" t="str">
        <v>plays</v>
      </c>
      <c r="S269">
        <f t="shared" si="14"/>
        <v>2012</v>
      </c>
      <c r="T269" s="13">
        <f>(((J269/60)/60)/24)+DATE(1970,1,1)</f>
        <v>41206.208333333336</v>
      </c>
      <c r="U269" s="13">
        <f>(((K269/60)/60)/24)+DATE(1970,1,1)</f>
        <v>41222.25</v>
      </c>
    </row>
    <row r="270" spans="1:21" ht="17" hidden="1" x14ac:dyDescent="0.2">
      <c r="A270">
        <v>268</v>
      </c>
      <c r="B270" t="s">
        <v>588</v>
      </c>
      <c r="C270" s="3" t="s">
        <v>589</v>
      </c>
      <c r="D270" s="6">
        <v>1500</v>
      </c>
      <c r="E270" s="8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9">
        <f t="shared" si="12"/>
        <v>1.8053333333333332</v>
      </c>
      <c r="P270" s="6">
        <f t="shared" si="13"/>
        <v>56.416666666666664</v>
      </c>
      <c r="Q270" s="6" t="str" cm="1">
        <f t="array" ref="Q270:R270">_xlfn.TEXTSPLIT(N270,"/")</f>
        <v>film &amp; video</v>
      </c>
      <c r="R270" s="6" t="str">
        <v>documentary</v>
      </c>
      <c r="S270">
        <f t="shared" si="14"/>
        <v>2012</v>
      </c>
      <c r="T270" s="13">
        <f>(((J270/60)/60)/24)+DATE(1970,1,1)</f>
        <v>41186.208333333336</v>
      </c>
      <c r="U270" s="13">
        <f>(((K270/60)/60)/24)+DATE(1970,1,1)</f>
        <v>41232.25</v>
      </c>
    </row>
    <row r="271" spans="1:21" ht="17" hidden="1" x14ac:dyDescent="0.2">
      <c r="A271">
        <v>269</v>
      </c>
      <c r="B271" t="s">
        <v>590</v>
      </c>
      <c r="C271" s="3" t="s">
        <v>591</v>
      </c>
      <c r="D271" s="6">
        <v>3500</v>
      </c>
      <c r="E271" s="8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9">
        <f t="shared" si="12"/>
        <v>2.5262857142857142</v>
      </c>
      <c r="P271" s="6">
        <f t="shared" si="13"/>
        <v>101.63218390804597</v>
      </c>
      <c r="Q271" s="6" t="str" cm="1">
        <f t="array" ref="Q271:R271">_xlfn.TEXTSPLIT(N271,"/")</f>
        <v>film &amp; video</v>
      </c>
      <c r="R271" s="6" t="str">
        <v>television</v>
      </c>
      <c r="S271">
        <f t="shared" si="14"/>
        <v>2019</v>
      </c>
      <c r="T271" s="13">
        <f>(((J271/60)/60)/24)+DATE(1970,1,1)</f>
        <v>43496.25</v>
      </c>
      <c r="U271" s="13">
        <f>(((K271/60)/60)/24)+DATE(1970,1,1)</f>
        <v>43517.25</v>
      </c>
    </row>
    <row r="272" spans="1:21" ht="17" hidden="1" x14ac:dyDescent="0.2">
      <c r="A272">
        <v>270</v>
      </c>
      <c r="B272" t="s">
        <v>592</v>
      </c>
      <c r="C272" s="3" t="s">
        <v>593</v>
      </c>
      <c r="D272" s="6">
        <v>173900</v>
      </c>
      <c r="E272" s="8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9">
        <f t="shared" si="12"/>
        <v>0.27176538240368026</v>
      </c>
      <c r="P272" s="6">
        <f t="shared" si="13"/>
        <v>25.005291005291006</v>
      </c>
      <c r="Q272" s="6" t="str" cm="1">
        <f t="array" ref="Q272:R272">_xlfn.TEXTSPLIT(N272,"/")</f>
        <v>games</v>
      </c>
      <c r="R272" s="6" t="str">
        <v>video games</v>
      </c>
      <c r="S272">
        <f t="shared" si="14"/>
        <v>2010</v>
      </c>
      <c r="T272" s="13">
        <f>(((J272/60)/60)/24)+DATE(1970,1,1)</f>
        <v>40514.25</v>
      </c>
      <c r="U272" s="13">
        <f>(((K272/60)/60)/24)+DATE(1970,1,1)</f>
        <v>40516.25</v>
      </c>
    </row>
    <row r="273" spans="1:21" ht="34" hidden="1" x14ac:dyDescent="0.2">
      <c r="A273">
        <v>271</v>
      </c>
      <c r="B273" t="s">
        <v>594</v>
      </c>
      <c r="C273" s="3" t="s">
        <v>595</v>
      </c>
      <c r="D273" s="6">
        <v>153700</v>
      </c>
      <c r="E273" s="8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9">
        <f t="shared" si="12"/>
        <v>1.2706571242680547E-2</v>
      </c>
      <c r="P273" s="6">
        <f t="shared" si="13"/>
        <v>32.016393442622949</v>
      </c>
      <c r="Q273" s="6" t="str" cm="1">
        <f t="array" ref="Q273:R273">_xlfn.TEXTSPLIT(N273,"/")</f>
        <v>photography</v>
      </c>
      <c r="R273" s="6" t="str">
        <v>photography books</v>
      </c>
      <c r="S273">
        <f t="shared" si="14"/>
        <v>2015</v>
      </c>
      <c r="T273" s="13">
        <f>(((J273/60)/60)/24)+DATE(1970,1,1)</f>
        <v>42345.25</v>
      </c>
      <c r="U273" s="13">
        <f>(((K273/60)/60)/24)+DATE(1970,1,1)</f>
        <v>42376.25</v>
      </c>
    </row>
    <row r="274" spans="1:21" ht="17" hidden="1" x14ac:dyDescent="0.2">
      <c r="A274">
        <v>272</v>
      </c>
      <c r="B274" t="s">
        <v>596</v>
      </c>
      <c r="C274" s="3" t="s">
        <v>597</v>
      </c>
      <c r="D274" s="6">
        <v>51100</v>
      </c>
      <c r="E274" s="8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9">
        <f t="shared" si="12"/>
        <v>3.0400978473581213</v>
      </c>
      <c r="P274" s="6">
        <f t="shared" si="13"/>
        <v>82.021647307286173</v>
      </c>
      <c r="Q274" s="6" t="str" cm="1">
        <f t="array" ref="Q274:R274">_xlfn.TEXTSPLIT(N274,"/")</f>
        <v>theater</v>
      </c>
      <c r="R274" s="6" t="str">
        <v>plays</v>
      </c>
      <c r="S274">
        <f t="shared" si="14"/>
        <v>2019</v>
      </c>
      <c r="T274" s="13">
        <f>(((J274/60)/60)/24)+DATE(1970,1,1)</f>
        <v>43656.208333333328</v>
      </c>
      <c r="U274" s="13">
        <f>(((K274/60)/60)/24)+DATE(1970,1,1)</f>
        <v>43681.208333333328</v>
      </c>
    </row>
    <row r="275" spans="1:21" ht="17" hidden="1" x14ac:dyDescent="0.2">
      <c r="A275">
        <v>273</v>
      </c>
      <c r="B275" t="s">
        <v>598</v>
      </c>
      <c r="C275" s="3" t="s">
        <v>599</v>
      </c>
      <c r="D275" s="6">
        <v>7800</v>
      </c>
      <c r="E275" s="8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9">
        <f t="shared" si="12"/>
        <v>1.3723076923076922</v>
      </c>
      <c r="P275" s="6">
        <f t="shared" si="13"/>
        <v>37.957446808510639</v>
      </c>
      <c r="Q275" s="6" t="str" cm="1">
        <f t="array" ref="Q275:R275">_xlfn.TEXTSPLIT(N275,"/")</f>
        <v>theater</v>
      </c>
      <c r="R275" s="6" t="str">
        <v>plays</v>
      </c>
      <c r="S275">
        <f t="shared" si="14"/>
        <v>2017</v>
      </c>
      <c r="T275" s="13">
        <f>(((J275/60)/60)/24)+DATE(1970,1,1)</f>
        <v>42995.208333333328</v>
      </c>
      <c r="U275" s="13">
        <f>(((K275/60)/60)/24)+DATE(1970,1,1)</f>
        <v>42998.208333333328</v>
      </c>
    </row>
    <row r="276" spans="1:21" ht="34" x14ac:dyDescent="0.2">
      <c r="A276">
        <v>274</v>
      </c>
      <c r="B276" t="s">
        <v>600</v>
      </c>
      <c r="C276" s="3" t="s">
        <v>601</v>
      </c>
      <c r="D276" s="6">
        <v>2400</v>
      </c>
      <c r="E276" s="8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9">
        <f t="shared" si="12"/>
        <v>0.32208333333333333</v>
      </c>
      <c r="P276" s="6">
        <f t="shared" si="13"/>
        <v>51.533333333333331</v>
      </c>
      <c r="Q276" s="6" t="str" cm="1">
        <f t="array" ref="Q276:R276">_xlfn.TEXTSPLIT(N276,"/")</f>
        <v>theater</v>
      </c>
      <c r="R276" s="6" t="str">
        <v>plays</v>
      </c>
      <c r="S276">
        <f t="shared" si="14"/>
        <v>2017</v>
      </c>
      <c r="T276" s="13">
        <f>(((J276/60)/60)/24)+DATE(1970,1,1)</f>
        <v>43045.25</v>
      </c>
      <c r="U276" s="13">
        <f>(((K276/60)/60)/24)+DATE(1970,1,1)</f>
        <v>43050.25</v>
      </c>
    </row>
    <row r="277" spans="1:21" ht="34" hidden="1" x14ac:dyDescent="0.2">
      <c r="A277">
        <v>275</v>
      </c>
      <c r="B277" t="s">
        <v>602</v>
      </c>
      <c r="C277" s="3" t="s">
        <v>603</v>
      </c>
      <c r="D277" s="6">
        <v>3900</v>
      </c>
      <c r="E277" s="8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9">
        <f t="shared" si="12"/>
        <v>2.4151282051282053</v>
      </c>
      <c r="P277" s="6">
        <f t="shared" si="13"/>
        <v>81.198275862068968</v>
      </c>
      <c r="Q277" s="6" t="str" cm="1">
        <f t="array" ref="Q277:R277">_xlfn.TEXTSPLIT(N277,"/")</f>
        <v>publishing</v>
      </c>
      <c r="R277" s="6" t="str">
        <v>translations</v>
      </c>
      <c r="S277">
        <f t="shared" si="14"/>
        <v>2019</v>
      </c>
      <c r="T277" s="13">
        <f>(((J277/60)/60)/24)+DATE(1970,1,1)</f>
        <v>43561.208333333328</v>
      </c>
      <c r="U277" s="13">
        <f>(((K277/60)/60)/24)+DATE(1970,1,1)</f>
        <v>43569.208333333328</v>
      </c>
    </row>
    <row r="278" spans="1:21" ht="17" x14ac:dyDescent="0.2">
      <c r="A278">
        <v>276</v>
      </c>
      <c r="B278" t="s">
        <v>604</v>
      </c>
      <c r="C278" s="3" t="s">
        <v>605</v>
      </c>
      <c r="D278" s="6">
        <v>5500</v>
      </c>
      <c r="E278" s="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9">
        <f t="shared" si="12"/>
        <v>0.96799999999999997</v>
      </c>
      <c r="P278" s="6">
        <f t="shared" si="13"/>
        <v>40.030075187969928</v>
      </c>
      <c r="Q278" s="6" t="str" cm="1">
        <f t="array" ref="Q278:R278">_xlfn.TEXTSPLIT(N278,"/")</f>
        <v>games</v>
      </c>
      <c r="R278" s="6" t="str">
        <v>video games</v>
      </c>
      <c r="S278">
        <f t="shared" si="14"/>
        <v>2012</v>
      </c>
      <c r="T278" s="13">
        <f>(((J278/60)/60)/24)+DATE(1970,1,1)</f>
        <v>41018.208333333336</v>
      </c>
      <c r="U278" s="13">
        <f>(((K278/60)/60)/24)+DATE(1970,1,1)</f>
        <v>41023.208333333336</v>
      </c>
    </row>
    <row r="279" spans="1:21" ht="34" hidden="1" x14ac:dyDescent="0.2">
      <c r="A279">
        <v>277</v>
      </c>
      <c r="B279" t="s">
        <v>606</v>
      </c>
      <c r="C279" s="3" t="s">
        <v>607</v>
      </c>
      <c r="D279" s="6">
        <v>700</v>
      </c>
      <c r="E279" s="8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9">
        <f t="shared" si="12"/>
        <v>10.664285714285715</v>
      </c>
      <c r="P279" s="6">
        <f t="shared" si="13"/>
        <v>89.939759036144579</v>
      </c>
      <c r="Q279" s="6" t="str" cm="1">
        <f t="array" ref="Q279:R279">_xlfn.TEXTSPLIT(N279,"/")</f>
        <v>theater</v>
      </c>
      <c r="R279" s="6" t="str">
        <v>plays</v>
      </c>
      <c r="S279">
        <f t="shared" si="14"/>
        <v>2010</v>
      </c>
      <c r="T279" s="13">
        <f>(((J279/60)/60)/24)+DATE(1970,1,1)</f>
        <v>40378.208333333336</v>
      </c>
      <c r="U279" s="13">
        <f>(((K279/60)/60)/24)+DATE(1970,1,1)</f>
        <v>40380.208333333336</v>
      </c>
    </row>
    <row r="280" spans="1:21" ht="17" hidden="1" x14ac:dyDescent="0.2">
      <c r="A280">
        <v>278</v>
      </c>
      <c r="B280" t="s">
        <v>608</v>
      </c>
      <c r="C280" s="3" t="s">
        <v>609</v>
      </c>
      <c r="D280" s="6">
        <v>2700</v>
      </c>
      <c r="E280" s="8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9">
        <f t="shared" si="12"/>
        <v>3.2588888888888889</v>
      </c>
      <c r="P280" s="6">
        <f t="shared" si="13"/>
        <v>96.692307692307693</v>
      </c>
      <c r="Q280" s="6" t="str" cm="1">
        <f t="array" ref="Q280:R280">_xlfn.TEXTSPLIT(N280,"/")</f>
        <v>technology</v>
      </c>
      <c r="R280" s="6" t="str">
        <v>web</v>
      </c>
      <c r="S280">
        <f t="shared" si="14"/>
        <v>2012</v>
      </c>
      <c r="T280" s="13">
        <f>(((J280/60)/60)/24)+DATE(1970,1,1)</f>
        <v>41239.25</v>
      </c>
      <c r="U280" s="13">
        <f>(((K280/60)/60)/24)+DATE(1970,1,1)</f>
        <v>41264.25</v>
      </c>
    </row>
    <row r="281" spans="1:21" ht="17" hidden="1" x14ac:dyDescent="0.2">
      <c r="A281">
        <v>279</v>
      </c>
      <c r="B281" t="s">
        <v>610</v>
      </c>
      <c r="C281" s="3" t="s">
        <v>611</v>
      </c>
      <c r="D281" s="6">
        <v>8000</v>
      </c>
      <c r="E281" s="8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9">
        <f t="shared" si="12"/>
        <v>1.7070000000000001</v>
      </c>
      <c r="P281" s="6">
        <f t="shared" si="13"/>
        <v>25.010989010989011</v>
      </c>
      <c r="Q281" s="6" t="str" cm="1">
        <f t="array" ref="Q281:R281">_xlfn.TEXTSPLIT(N281,"/")</f>
        <v>theater</v>
      </c>
      <c r="R281" s="6" t="str">
        <v>plays</v>
      </c>
      <c r="S281">
        <f t="shared" si="14"/>
        <v>2018</v>
      </c>
      <c r="T281" s="13">
        <f>(((J281/60)/60)/24)+DATE(1970,1,1)</f>
        <v>43346.208333333328</v>
      </c>
      <c r="U281" s="13">
        <f>(((K281/60)/60)/24)+DATE(1970,1,1)</f>
        <v>43349.208333333328</v>
      </c>
    </row>
    <row r="282" spans="1:21" ht="34" hidden="1" x14ac:dyDescent="0.2">
      <c r="A282">
        <v>280</v>
      </c>
      <c r="B282" t="s">
        <v>612</v>
      </c>
      <c r="C282" s="3" t="s">
        <v>613</v>
      </c>
      <c r="D282" s="6">
        <v>2500</v>
      </c>
      <c r="E282" s="8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9">
        <f t="shared" si="12"/>
        <v>5.8144</v>
      </c>
      <c r="P282" s="6">
        <f t="shared" si="13"/>
        <v>36.987277353689571</v>
      </c>
      <c r="Q282" s="6" t="str" cm="1">
        <f t="array" ref="Q282:R282">_xlfn.TEXTSPLIT(N282,"/")</f>
        <v>film &amp; video</v>
      </c>
      <c r="R282" s="6" t="str">
        <v>animation</v>
      </c>
      <c r="S282">
        <f t="shared" si="14"/>
        <v>2017</v>
      </c>
      <c r="T282" s="13">
        <f>(((J282/60)/60)/24)+DATE(1970,1,1)</f>
        <v>43060.25</v>
      </c>
      <c r="U282" s="13">
        <f>(((K282/60)/60)/24)+DATE(1970,1,1)</f>
        <v>43066.25</v>
      </c>
    </row>
    <row r="283" spans="1:21" ht="17" x14ac:dyDescent="0.2">
      <c r="A283">
        <v>281</v>
      </c>
      <c r="B283" t="s">
        <v>614</v>
      </c>
      <c r="C283" s="3" t="s">
        <v>615</v>
      </c>
      <c r="D283" s="6">
        <v>164500</v>
      </c>
      <c r="E283" s="8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9">
        <f t="shared" si="12"/>
        <v>0.91520972644376897</v>
      </c>
      <c r="P283" s="6">
        <f t="shared" si="13"/>
        <v>73.012609117361791</v>
      </c>
      <c r="Q283" s="6" t="str" cm="1">
        <f t="array" ref="Q283:R283">_xlfn.TEXTSPLIT(N283,"/")</f>
        <v>theater</v>
      </c>
      <c r="R283" s="6" t="str">
        <v>plays</v>
      </c>
      <c r="S283">
        <f t="shared" si="14"/>
        <v>2012</v>
      </c>
      <c r="T283" s="13">
        <f>(((J283/60)/60)/24)+DATE(1970,1,1)</f>
        <v>40979.25</v>
      </c>
      <c r="U283" s="13">
        <f>(((K283/60)/60)/24)+DATE(1970,1,1)</f>
        <v>41000.208333333336</v>
      </c>
    </row>
    <row r="284" spans="1:21" ht="17" hidden="1" x14ac:dyDescent="0.2">
      <c r="A284">
        <v>282</v>
      </c>
      <c r="B284" t="s">
        <v>616</v>
      </c>
      <c r="C284" s="3" t="s">
        <v>617</v>
      </c>
      <c r="D284" s="6">
        <v>8400</v>
      </c>
      <c r="E284" s="8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9">
        <f t="shared" si="12"/>
        <v>1.0804761904761904</v>
      </c>
      <c r="P284" s="6">
        <f t="shared" si="13"/>
        <v>68.240601503759393</v>
      </c>
      <c r="Q284" s="6" t="str" cm="1">
        <f t="array" ref="Q284:R284">_xlfn.TEXTSPLIT(N284,"/")</f>
        <v>film &amp; video</v>
      </c>
      <c r="R284" s="6" t="str">
        <v>television</v>
      </c>
      <c r="S284">
        <f t="shared" si="14"/>
        <v>2016</v>
      </c>
      <c r="T284" s="13">
        <f>(((J284/60)/60)/24)+DATE(1970,1,1)</f>
        <v>42701.25</v>
      </c>
      <c r="U284" s="13">
        <f>(((K284/60)/60)/24)+DATE(1970,1,1)</f>
        <v>42707.25</v>
      </c>
    </row>
    <row r="285" spans="1:21" ht="34" x14ac:dyDescent="0.2">
      <c r="A285">
        <v>283</v>
      </c>
      <c r="B285" t="s">
        <v>618</v>
      </c>
      <c r="C285" s="3" t="s">
        <v>619</v>
      </c>
      <c r="D285" s="6">
        <v>8100</v>
      </c>
      <c r="E285" s="8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9">
        <f t="shared" si="12"/>
        <v>0.18728395061728395</v>
      </c>
      <c r="P285" s="6">
        <f t="shared" si="13"/>
        <v>52.310344827586206</v>
      </c>
      <c r="Q285" s="6" t="str" cm="1">
        <f t="array" ref="Q285:R285">_xlfn.TEXTSPLIT(N285,"/")</f>
        <v>music</v>
      </c>
      <c r="R285" s="6" t="str">
        <v>rock</v>
      </c>
      <c r="S285">
        <f t="shared" si="14"/>
        <v>2016</v>
      </c>
      <c r="T285" s="13">
        <f>(((J285/60)/60)/24)+DATE(1970,1,1)</f>
        <v>42520.208333333328</v>
      </c>
      <c r="U285" s="13">
        <f>(((K285/60)/60)/24)+DATE(1970,1,1)</f>
        <v>42525.208333333328</v>
      </c>
    </row>
    <row r="286" spans="1:21" ht="17" x14ac:dyDescent="0.2">
      <c r="A286">
        <v>284</v>
      </c>
      <c r="B286" t="s">
        <v>620</v>
      </c>
      <c r="C286" s="3" t="s">
        <v>621</v>
      </c>
      <c r="D286" s="6">
        <v>9800</v>
      </c>
      <c r="E286" s="8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9">
        <f t="shared" si="12"/>
        <v>0.83193877551020412</v>
      </c>
      <c r="P286" s="6">
        <f t="shared" si="13"/>
        <v>61.765151515151516</v>
      </c>
      <c r="Q286" s="6" t="str" cm="1">
        <f t="array" ref="Q286:R286">_xlfn.TEXTSPLIT(N286,"/")</f>
        <v>technology</v>
      </c>
      <c r="R286" s="6" t="str">
        <v>web</v>
      </c>
      <c r="S286">
        <f t="shared" si="14"/>
        <v>2012</v>
      </c>
      <c r="T286" s="13">
        <f>(((J286/60)/60)/24)+DATE(1970,1,1)</f>
        <v>41030.208333333336</v>
      </c>
      <c r="U286" s="13">
        <f>(((K286/60)/60)/24)+DATE(1970,1,1)</f>
        <v>41035.208333333336</v>
      </c>
    </row>
    <row r="287" spans="1:21" ht="17" hidden="1" x14ac:dyDescent="0.2">
      <c r="A287">
        <v>285</v>
      </c>
      <c r="B287" t="s">
        <v>622</v>
      </c>
      <c r="C287" s="3" t="s">
        <v>623</v>
      </c>
      <c r="D287" s="6">
        <v>900</v>
      </c>
      <c r="E287" s="8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9">
        <f t="shared" si="12"/>
        <v>7.0633333333333335</v>
      </c>
      <c r="P287" s="6">
        <f t="shared" si="13"/>
        <v>25.027559055118111</v>
      </c>
      <c r="Q287" s="6" t="str" cm="1">
        <f t="array" ref="Q287:R287">_xlfn.TEXTSPLIT(N287,"/")</f>
        <v>theater</v>
      </c>
      <c r="R287" s="6" t="str">
        <v>plays</v>
      </c>
      <c r="S287">
        <f t="shared" si="14"/>
        <v>2016</v>
      </c>
      <c r="T287" s="13">
        <f>(((J287/60)/60)/24)+DATE(1970,1,1)</f>
        <v>42623.208333333328</v>
      </c>
      <c r="U287" s="13">
        <f>(((K287/60)/60)/24)+DATE(1970,1,1)</f>
        <v>42661.208333333328</v>
      </c>
    </row>
    <row r="288" spans="1:21" ht="17" hidden="1" x14ac:dyDescent="0.2">
      <c r="A288">
        <v>286</v>
      </c>
      <c r="B288" t="s">
        <v>624</v>
      </c>
      <c r="C288" s="3" t="s">
        <v>625</v>
      </c>
      <c r="D288" s="6">
        <v>112100</v>
      </c>
      <c r="E288" s="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9">
        <f t="shared" si="12"/>
        <v>0.17446030330062445</v>
      </c>
      <c r="P288" s="6">
        <f t="shared" si="13"/>
        <v>106.28804347826087</v>
      </c>
      <c r="Q288" s="6" t="str" cm="1">
        <f t="array" ref="Q288:R288">_xlfn.TEXTSPLIT(N288,"/")</f>
        <v>theater</v>
      </c>
      <c r="R288" s="6" t="str">
        <v>plays</v>
      </c>
      <c r="S288">
        <f t="shared" si="14"/>
        <v>2016</v>
      </c>
      <c r="T288" s="13">
        <f>(((J288/60)/60)/24)+DATE(1970,1,1)</f>
        <v>42697.25</v>
      </c>
      <c r="U288" s="13">
        <f>(((K288/60)/60)/24)+DATE(1970,1,1)</f>
        <v>42704.25</v>
      </c>
    </row>
    <row r="289" spans="1:21" ht="17" hidden="1" x14ac:dyDescent="0.2">
      <c r="A289">
        <v>287</v>
      </c>
      <c r="B289" t="s">
        <v>626</v>
      </c>
      <c r="C289" s="3" t="s">
        <v>627</v>
      </c>
      <c r="D289" s="6">
        <v>6300</v>
      </c>
      <c r="E289" s="8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9">
        <f t="shared" si="12"/>
        <v>2.0973015873015872</v>
      </c>
      <c r="P289" s="6">
        <f t="shared" si="13"/>
        <v>75.07386363636364</v>
      </c>
      <c r="Q289" s="6" t="str" cm="1">
        <f t="array" ref="Q289:R289">_xlfn.TEXTSPLIT(N289,"/")</f>
        <v>music</v>
      </c>
      <c r="R289" s="6" t="str">
        <v>electric music</v>
      </c>
      <c r="S289">
        <f t="shared" si="14"/>
        <v>2015</v>
      </c>
      <c r="T289" s="13">
        <f>(((J289/60)/60)/24)+DATE(1970,1,1)</f>
        <v>42122.208333333328</v>
      </c>
      <c r="U289" s="13">
        <f>(((K289/60)/60)/24)+DATE(1970,1,1)</f>
        <v>42122.208333333328</v>
      </c>
    </row>
    <row r="290" spans="1:21" ht="17" x14ac:dyDescent="0.2">
      <c r="A290">
        <v>288</v>
      </c>
      <c r="B290" t="s">
        <v>628</v>
      </c>
      <c r="C290" s="3" t="s">
        <v>629</v>
      </c>
      <c r="D290" s="6">
        <v>5600</v>
      </c>
      <c r="E290" s="8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9">
        <f t="shared" si="12"/>
        <v>0.97785714285714287</v>
      </c>
      <c r="P290" s="6">
        <f t="shared" si="13"/>
        <v>39.970802919708028</v>
      </c>
      <c r="Q290" s="6" t="str" cm="1">
        <f t="array" ref="Q290:R290">_xlfn.TEXTSPLIT(N290,"/")</f>
        <v>music</v>
      </c>
      <c r="R290" s="6" t="str">
        <v>metal</v>
      </c>
      <c r="S290">
        <f t="shared" si="14"/>
        <v>2012</v>
      </c>
      <c r="T290" s="13">
        <f>(((J290/60)/60)/24)+DATE(1970,1,1)</f>
        <v>40982.208333333336</v>
      </c>
      <c r="U290" s="13">
        <f>(((K290/60)/60)/24)+DATE(1970,1,1)</f>
        <v>40983.208333333336</v>
      </c>
    </row>
    <row r="291" spans="1:21" ht="17" hidden="1" x14ac:dyDescent="0.2">
      <c r="A291">
        <v>289</v>
      </c>
      <c r="B291" t="s">
        <v>630</v>
      </c>
      <c r="C291" s="3" t="s">
        <v>631</v>
      </c>
      <c r="D291" s="6">
        <v>800</v>
      </c>
      <c r="E291" s="8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9">
        <f t="shared" si="12"/>
        <v>16.842500000000001</v>
      </c>
      <c r="P291" s="6">
        <f t="shared" si="13"/>
        <v>39.982195845697326</v>
      </c>
      <c r="Q291" s="6" t="str" cm="1">
        <f t="array" ref="Q291:R291">_xlfn.TEXTSPLIT(N291,"/")</f>
        <v>theater</v>
      </c>
      <c r="R291" s="6" t="str">
        <v>plays</v>
      </c>
      <c r="S291">
        <f t="shared" si="14"/>
        <v>2015</v>
      </c>
      <c r="T291" s="13">
        <f>(((J291/60)/60)/24)+DATE(1970,1,1)</f>
        <v>42219.208333333328</v>
      </c>
      <c r="U291" s="13">
        <f>(((K291/60)/60)/24)+DATE(1970,1,1)</f>
        <v>42222.208333333328</v>
      </c>
    </row>
    <row r="292" spans="1:21" ht="17" x14ac:dyDescent="0.2">
      <c r="A292">
        <v>290</v>
      </c>
      <c r="B292" t="s">
        <v>632</v>
      </c>
      <c r="C292" s="3" t="s">
        <v>633</v>
      </c>
      <c r="D292" s="6">
        <v>168600</v>
      </c>
      <c r="E292" s="8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9">
        <f t="shared" si="12"/>
        <v>0.54402135231316728</v>
      </c>
      <c r="P292" s="6">
        <f t="shared" si="13"/>
        <v>101.01541850220265</v>
      </c>
      <c r="Q292" s="6" t="str" cm="1">
        <f t="array" ref="Q292:R292">_xlfn.TEXTSPLIT(N292,"/")</f>
        <v>film &amp; video</v>
      </c>
      <c r="R292" s="6" t="str">
        <v>documentary</v>
      </c>
      <c r="S292">
        <f t="shared" si="14"/>
        <v>2013</v>
      </c>
      <c r="T292" s="13">
        <f>(((J292/60)/60)/24)+DATE(1970,1,1)</f>
        <v>41404.208333333336</v>
      </c>
      <c r="U292" s="13">
        <f>(((K292/60)/60)/24)+DATE(1970,1,1)</f>
        <v>41436.208333333336</v>
      </c>
    </row>
    <row r="293" spans="1:21" ht="17" hidden="1" x14ac:dyDescent="0.2">
      <c r="A293">
        <v>291</v>
      </c>
      <c r="B293" t="s">
        <v>634</v>
      </c>
      <c r="C293" s="3" t="s">
        <v>635</v>
      </c>
      <c r="D293" s="6">
        <v>1800</v>
      </c>
      <c r="E293" s="8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9">
        <f t="shared" si="12"/>
        <v>4.5661111111111108</v>
      </c>
      <c r="P293" s="6">
        <f t="shared" si="13"/>
        <v>76.813084112149539</v>
      </c>
      <c r="Q293" s="6" t="str" cm="1">
        <f t="array" ref="Q293:R293">_xlfn.TEXTSPLIT(N293,"/")</f>
        <v>technology</v>
      </c>
      <c r="R293" s="6" t="str">
        <v>web</v>
      </c>
      <c r="S293">
        <f t="shared" si="14"/>
        <v>2011</v>
      </c>
      <c r="T293" s="13">
        <f>(((J293/60)/60)/24)+DATE(1970,1,1)</f>
        <v>40831.208333333336</v>
      </c>
      <c r="U293" s="13">
        <f>(((K293/60)/60)/24)+DATE(1970,1,1)</f>
        <v>40835.208333333336</v>
      </c>
    </row>
    <row r="294" spans="1:21" ht="17" x14ac:dyDescent="0.2">
      <c r="A294">
        <v>292</v>
      </c>
      <c r="B294" t="s">
        <v>636</v>
      </c>
      <c r="C294" s="3" t="s">
        <v>637</v>
      </c>
      <c r="D294" s="6">
        <v>7300</v>
      </c>
      <c r="E294" s="8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9">
        <f t="shared" si="12"/>
        <v>9.8219178082191785E-2</v>
      </c>
      <c r="P294" s="6">
        <f t="shared" si="13"/>
        <v>71.7</v>
      </c>
      <c r="Q294" s="6" t="str" cm="1">
        <f t="array" ref="Q294:R294">_xlfn.TEXTSPLIT(N294,"/")</f>
        <v>food</v>
      </c>
      <c r="R294" s="6" t="str">
        <v>food trucks</v>
      </c>
      <c r="S294">
        <f t="shared" si="14"/>
        <v>2012</v>
      </c>
      <c r="T294" s="13">
        <f>(((J294/60)/60)/24)+DATE(1970,1,1)</f>
        <v>40984.208333333336</v>
      </c>
      <c r="U294" s="13">
        <f>(((K294/60)/60)/24)+DATE(1970,1,1)</f>
        <v>41002.208333333336</v>
      </c>
    </row>
    <row r="295" spans="1:21" ht="17" hidden="1" x14ac:dyDescent="0.2">
      <c r="A295">
        <v>293</v>
      </c>
      <c r="B295" t="s">
        <v>638</v>
      </c>
      <c r="C295" s="3" t="s">
        <v>639</v>
      </c>
      <c r="D295" s="6">
        <v>6500</v>
      </c>
      <c r="E295" s="8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9">
        <f t="shared" si="12"/>
        <v>0.16384615384615384</v>
      </c>
      <c r="P295" s="6">
        <f t="shared" si="13"/>
        <v>33.28125</v>
      </c>
      <c r="Q295" s="6" t="str" cm="1">
        <f t="array" ref="Q295:R295">_xlfn.TEXTSPLIT(N295,"/")</f>
        <v>theater</v>
      </c>
      <c r="R295" s="6" t="str">
        <v>plays</v>
      </c>
      <c r="S295">
        <f t="shared" si="14"/>
        <v>2010</v>
      </c>
      <c r="T295" s="13">
        <f>(((J295/60)/60)/24)+DATE(1970,1,1)</f>
        <v>40456.208333333336</v>
      </c>
      <c r="U295" s="13">
        <f>(((K295/60)/60)/24)+DATE(1970,1,1)</f>
        <v>40465.208333333336</v>
      </c>
    </row>
    <row r="296" spans="1:21" ht="17" hidden="1" x14ac:dyDescent="0.2">
      <c r="A296">
        <v>294</v>
      </c>
      <c r="B296" t="s">
        <v>640</v>
      </c>
      <c r="C296" s="3" t="s">
        <v>641</v>
      </c>
      <c r="D296" s="6">
        <v>600</v>
      </c>
      <c r="E296" s="8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9">
        <f t="shared" si="12"/>
        <v>13.396666666666667</v>
      </c>
      <c r="P296" s="6">
        <f t="shared" si="13"/>
        <v>43.923497267759565</v>
      </c>
      <c r="Q296" s="6" t="str" cm="1">
        <f t="array" ref="Q296:R296">_xlfn.TEXTSPLIT(N296,"/")</f>
        <v>theater</v>
      </c>
      <c r="R296" s="6" t="str">
        <v>plays</v>
      </c>
      <c r="S296">
        <f t="shared" si="14"/>
        <v>2018</v>
      </c>
      <c r="T296" s="13">
        <f>(((J296/60)/60)/24)+DATE(1970,1,1)</f>
        <v>43399.208333333328</v>
      </c>
      <c r="U296" s="13">
        <f>(((K296/60)/60)/24)+DATE(1970,1,1)</f>
        <v>43411.25</v>
      </c>
    </row>
    <row r="297" spans="1:21" ht="34" x14ac:dyDescent="0.2">
      <c r="A297">
        <v>295</v>
      </c>
      <c r="B297" t="s">
        <v>642</v>
      </c>
      <c r="C297" s="3" t="s">
        <v>643</v>
      </c>
      <c r="D297" s="6">
        <v>192900</v>
      </c>
      <c r="E297" s="8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9">
        <f t="shared" si="12"/>
        <v>0.35650077760497667</v>
      </c>
      <c r="P297" s="6">
        <f t="shared" si="13"/>
        <v>36.004712041884815</v>
      </c>
      <c r="Q297" s="6" t="str" cm="1">
        <f t="array" ref="Q297:R297">_xlfn.TEXTSPLIT(N297,"/")</f>
        <v>theater</v>
      </c>
      <c r="R297" s="6" t="str">
        <v>plays</v>
      </c>
      <c r="S297">
        <f t="shared" si="14"/>
        <v>2013</v>
      </c>
      <c r="T297" s="13">
        <f>(((J297/60)/60)/24)+DATE(1970,1,1)</f>
        <v>41562.208333333336</v>
      </c>
      <c r="U297" s="13">
        <f>(((K297/60)/60)/24)+DATE(1970,1,1)</f>
        <v>41587.25</v>
      </c>
    </row>
    <row r="298" spans="1:21" ht="34" x14ac:dyDescent="0.2">
      <c r="A298">
        <v>296</v>
      </c>
      <c r="B298" t="s">
        <v>644</v>
      </c>
      <c r="C298" s="3" t="s">
        <v>645</v>
      </c>
      <c r="D298" s="6">
        <v>6100</v>
      </c>
      <c r="E298" s="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9">
        <f t="shared" si="12"/>
        <v>0.54950819672131146</v>
      </c>
      <c r="P298" s="6">
        <f t="shared" si="13"/>
        <v>88.21052631578948</v>
      </c>
      <c r="Q298" s="6" t="str" cm="1">
        <f t="array" ref="Q298:R298">_xlfn.TEXTSPLIT(N298,"/")</f>
        <v>theater</v>
      </c>
      <c r="R298" s="6" t="str">
        <v>plays</v>
      </c>
      <c r="S298">
        <f t="shared" si="14"/>
        <v>2019</v>
      </c>
      <c r="T298" s="13">
        <f>(((J298/60)/60)/24)+DATE(1970,1,1)</f>
        <v>43493.25</v>
      </c>
      <c r="U298" s="13">
        <f>(((K298/60)/60)/24)+DATE(1970,1,1)</f>
        <v>43515.25</v>
      </c>
    </row>
    <row r="299" spans="1:21" ht="17" x14ac:dyDescent="0.2">
      <c r="A299">
        <v>297</v>
      </c>
      <c r="B299" t="s">
        <v>646</v>
      </c>
      <c r="C299" s="3" t="s">
        <v>647</v>
      </c>
      <c r="D299" s="6">
        <v>7200</v>
      </c>
      <c r="E299" s="8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9">
        <f t="shared" si="12"/>
        <v>0.94236111111111109</v>
      </c>
      <c r="P299" s="6">
        <f t="shared" si="13"/>
        <v>65.240384615384613</v>
      </c>
      <c r="Q299" s="6" t="str" cm="1">
        <f t="array" ref="Q299:R299">_xlfn.TEXTSPLIT(N299,"/")</f>
        <v>theater</v>
      </c>
      <c r="R299" s="6" t="str">
        <v>plays</v>
      </c>
      <c r="S299">
        <f t="shared" si="14"/>
        <v>2014</v>
      </c>
      <c r="T299" s="13">
        <f>(((J299/60)/60)/24)+DATE(1970,1,1)</f>
        <v>41653.25</v>
      </c>
      <c r="U299" s="13">
        <f>(((K299/60)/60)/24)+DATE(1970,1,1)</f>
        <v>41662.25</v>
      </c>
    </row>
    <row r="300" spans="1:21" ht="17" hidden="1" x14ac:dyDescent="0.2">
      <c r="A300">
        <v>298</v>
      </c>
      <c r="B300" t="s">
        <v>648</v>
      </c>
      <c r="C300" s="3" t="s">
        <v>649</v>
      </c>
      <c r="D300" s="6">
        <v>3500</v>
      </c>
      <c r="E300" s="8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9">
        <f t="shared" si="12"/>
        <v>1.4391428571428571</v>
      </c>
      <c r="P300" s="6">
        <f t="shared" si="13"/>
        <v>69.958333333333329</v>
      </c>
      <c r="Q300" s="6" t="str" cm="1">
        <f t="array" ref="Q300:R300">_xlfn.TEXTSPLIT(N300,"/")</f>
        <v>music</v>
      </c>
      <c r="R300" s="6" t="str">
        <v>rock</v>
      </c>
      <c r="S300">
        <f t="shared" si="14"/>
        <v>2016</v>
      </c>
      <c r="T300" s="13">
        <f>(((J300/60)/60)/24)+DATE(1970,1,1)</f>
        <v>42426.25</v>
      </c>
      <c r="U300" s="13">
        <f>(((K300/60)/60)/24)+DATE(1970,1,1)</f>
        <v>42444.208333333328</v>
      </c>
    </row>
    <row r="301" spans="1:21" ht="34" x14ac:dyDescent="0.2">
      <c r="A301">
        <v>299</v>
      </c>
      <c r="B301" t="s">
        <v>650</v>
      </c>
      <c r="C301" s="3" t="s">
        <v>651</v>
      </c>
      <c r="D301" s="6">
        <v>3800</v>
      </c>
      <c r="E301" s="8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9">
        <f t="shared" si="12"/>
        <v>0.51421052631578945</v>
      </c>
      <c r="P301" s="6">
        <f t="shared" si="13"/>
        <v>39.877551020408163</v>
      </c>
      <c r="Q301" s="6" t="str" cm="1">
        <f t="array" ref="Q301:R301">_xlfn.TEXTSPLIT(N301,"/")</f>
        <v>food</v>
      </c>
      <c r="R301" s="6" t="str">
        <v>food trucks</v>
      </c>
      <c r="S301">
        <f t="shared" si="14"/>
        <v>2016</v>
      </c>
      <c r="T301" s="13">
        <f>(((J301/60)/60)/24)+DATE(1970,1,1)</f>
        <v>42432.25</v>
      </c>
      <c r="U301" s="13">
        <f>(((K301/60)/60)/24)+DATE(1970,1,1)</f>
        <v>42488.208333333328</v>
      </c>
    </row>
    <row r="302" spans="1:21" ht="17" x14ac:dyDescent="0.2">
      <c r="A302">
        <v>300</v>
      </c>
      <c r="B302" t="s">
        <v>652</v>
      </c>
      <c r="C302" s="3" t="s">
        <v>653</v>
      </c>
      <c r="D302" s="6">
        <v>100</v>
      </c>
      <c r="E302" s="8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9">
        <f t="shared" si="12"/>
        <v>0.05</v>
      </c>
      <c r="P302" s="6">
        <f t="shared" si="13"/>
        <v>5</v>
      </c>
      <c r="Q302" s="6" t="str" cm="1">
        <f t="array" ref="Q302:R302">_xlfn.TEXTSPLIT(N302,"/")</f>
        <v>publishing</v>
      </c>
      <c r="R302" s="6" t="str">
        <v>nonfiction</v>
      </c>
      <c r="S302">
        <f t="shared" si="14"/>
        <v>2017</v>
      </c>
      <c r="T302" s="13">
        <f>(((J302/60)/60)/24)+DATE(1970,1,1)</f>
        <v>42977.208333333328</v>
      </c>
      <c r="U302" s="13">
        <f>(((K302/60)/60)/24)+DATE(1970,1,1)</f>
        <v>42978.208333333328</v>
      </c>
    </row>
    <row r="303" spans="1:21" ht="34" hidden="1" x14ac:dyDescent="0.2">
      <c r="A303">
        <v>301</v>
      </c>
      <c r="B303" t="s">
        <v>654</v>
      </c>
      <c r="C303" s="3" t="s">
        <v>655</v>
      </c>
      <c r="D303" s="6">
        <v>900</v>
      </c>
      <c r="E303" s="8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9">
        <f t="shared" si="12"/>
        <v>13.446666666666667</v>
      </c>
      <c r="P303" s="6">
        <f t="shared" si="13"/>
        <v>41.023728813559323</v>
      </c>
      <c r="Q303" s="6" t="str" cm="1">
        <f t="array" ref="Q303:R303">_xlfn.TEXTSPLIT(N303,"/")</f>
        <v>film &amp; video</v>
      </c>
      <c r="R303" s="6" t="str">
        <v>documentary</v>
      </c>
      <c r="S303">
        <f t="shared" si="14"/>
        <v>2015</v>
      </c>
      <c r="T303" s="13">
        <f>(((J303/60)/60)/24)+DATE(1970,1,1)</f>
        <v>42061.25</v>
      </c>
      <c r="U303" s="13">
        <f>(((K303/60)/60)/24)+DATE(1970,1,1)</f>
        <v>42078.208333333328</v>
      </c>
    </row>
    <row r="304" spans="1:21" ht="17" x14ac:dyDescent="0.2">
      <c r="A304">
        <v>302</v>
      </c>
      <c r="B304" t="s">
        <v>656</v>
      </c>
      <c r="C304" s="3" t="s">
        <v>657</v>
      </c>
      <c r="D304" s="6">
        <v>76100</v>
      </c>
      <c r="E304" s="8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9">
        <f t="shared" si="12"/>
        <v>0.31844940867279897</v>
      </c>
      <c r="P304" s="6">
        <f t="shared" si="13"/>
        <v>98.914285714285711</v>
      </c>
      <c r="Q304" s="6" t="str" cm="1">
        <f t="array" ref="Q304:R304">_xlfn.TEXTSPLIT(N304,"/")</f>
        <v>theater</v>
      </c>
      <c r="R304" s="6" t="str">
        <v>plays</v>
      </c>
      <c r="S304">
        <f t="shared" si="14"/>
        <v>2018</v>
      </c>
      <c r="T304" s="13">
        <f>(((J304/60)/60)/24)+DATE(1970,1,1)</f>
        <v>43345.208333333328</v>
      </c>
      <c r="U304" s="13">
        <f>(((K304/60)/60)/24)+DATE(1970,1,1)</f>
        <v>43359.208333333328</v>
      </c>
    </row>
    <row r="305" spans="1:21" ht="17" x14ac:dyDescent="0.2">
      <c r="A305">
        <v>303</v>
      </c>
      <c r="B305" t="s">
        <v>658</v>
      </c>
      <c r="C305" s="3" t="s">
        <v>659</v>
      </c>
      <c r="D305" s="6">
        <v>3400</v>
      </c>
      <c r="E305" s="8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9">
        <f t="shared" si="12"/>
        <v>0.82617647058823529</v>
      </c>
      <c r="P305" s="6">
        <f t="shared" si="13"/>
        <v>87.78125</v>
      </c>
      <c r="Q305" s="6" t="str" cm="1">
        <f t="array" ref="Q305:R305">_xlfn.TEXTSPLIT(N305,"/")</f>
        <v>music</v>
      </c>
      <c r="R305" s="6" t="str">
        <v>indie rock</v>
      </c>
      <c r="S305">
        <f t="shared" si="14"/>
        <v>2016</v>
      </c>
      <c r="T305" s="13">
        <f>(((J305/60)/60)/24)+DATE(1970,1,1)</f>
        <v>42376.25</v>
      </c>
      <c r="U305" s="13">
        <f>(((K305/60)/60)/24)+DATE(1970,1,1)</f>
        <v>42381.25</v>
      </c>
    </row>
    <row r="306" spans="1:21" ht="17" hidden="1" x14ac:dyDescent="0.2">
      <c r="A306">
        <v>304</v>
      </c>
      <c r="B306" t="s">
        <v>660</v>
      </c>
      <c r="C306" s="3" t="s">
        <v>661</v>
      </c>
      <c r="D306" s="6">
        <v>2100</v>
      </c>
      <c r="E306" s="8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9">
        <f t="shared" si="12"/>
        <v>5.4614285714285717</v>
      </c>
      <c r="P306" s="6">
        <f t="shared" si="13"/>
        <v>80.767605633802816</v>
      </c>
      <c r="Q306" s="6" t="str" cm="1">
        <f t="array" ref="Q306:R306">_xlfn.TEXTSPLIT(N306,"/")</f>
        <v>film &amp; video</v>
      </c>
      <c r="R306" s="6" t="str">
        <v>documentary</v>
      </c>
      <c r="S306">
        <f t="shared" si="14"/>
        <v>2016</v>
      </c>
      <c r="T306" s="13">
        <f>(((J306/60)/60)/24)+DATE(1970,1,1)</f>
        <v>42589.208333333328</v>
      </c>
      <c r="U306" s="13">
        <f>(((K306/60)/60)/24)+DATE(1970,1,1)</f>
        <v>42630.208333333328</v>
      </c>
    </row>
    <row r="307" spans="1:21" ht="17" hidden="1" x14ac:dyDescent="0.2">
      <c r="A307">
        <v>305</v>
      </c>
      <c r="B307" t="s">
        <v>662</v>
      </c>
      <c r="C307" s="3" t="s">
        <v>663</v>
      </c>
      <c r="D307" s="6">
        <v>2800</v>
      </c>
      <c r="E307" s="8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9">
        <f t="shared" si="12"/>
        <v>2.8621428571428571</v>
      </c>
      <c r="P307" s="6">
        <f t="shared" si="13"/>
        <v>94.28235294117647</v>
      </c>
      <c r="Q307" s="6" t="str" cm="1">
        <f t="array" ref="Q307:R307">_xlfn.TEXTSPLIT(N307,"/")</f>
        <v>theater</v>
      </c>
      <c r="R307" s="6" t="str">
        <v>plays</v>
      </c>
      <c r="S307">
        <f t="shared" si="14"/>
        <v>2016</v>
      </c>
      <c r="T307" s="13">
        <f>(((J307/60)/60)/24)+DATE(1970,1,1)</f>
        <v>42448.208333333328</v>
      </c>
      <c r="U307" s="13">
        <f>(((K307/60)/60)/24)+DATE(1970,1,1)</f>
        <v>42489.208333333328</v>
      </c>
    </row>
    <row r="308" spans="1:21" ht="34" x14ac:dyDescent="0.2">
      <c r="A308">
        <v>306</v>
      </c>
      <c r="B308" t="s">
        <v>664</v>
      </c>
      <c r="C308" s="3" t="s">
        <v>665</v>
      </c>
      <c r="D308" s="6">
        <v>6500</v>
      </c>
      <c r="E308" s="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9">
        <f t="shared" si="12"/>
        <v>7.9076923076923072E-2</v>
      </c>
      <c r="P308" s="6">
        <f t="shared" si="13"/>
        <v>73.428571428571431</v>
      </c>
      <c r="Q308" s="6" t="str" cm="1">
        <f t="array" ref="Q308:R308">_xlfn.TEXTSPLIT(N308,"/")</f>
        <v>theater</v>
      </c>
      <c r="R308" s="6" t="str">
        <v>plays</v>
      </c>
      <c r="S308">
        <f t="shared" si="14"/>
        <v>2017</v>
      </c>
      <c r="T308" s="13">
        <f>(((J308/60)/60)/24)+DATE(1970,1,1)</f>
        <v>42930.208333333328</v>
      </c>
      <c r="U308" s="13">
        <f>(((K308/60)/60)/24)+DATE(1970,1,1)</f>
        <v>42933.208333333328</v>
      </c>
    </row>
    <row r="309" spans="1:21" ht="17" hidden="1" x14ac:dyDescent="0.2">
      <c r="A309">
        <v>307</v>
      </c>
      <c r="B309" t="s">
        <v>666</v>
      </c>
      <c r="C309" s="3" t="s">
        <v>667</v>
      </c>
      <c r="D309" s="6">
        <v>32900</v>
      </c>
      <c r="E309" s="8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9">
        <f t="shared" si="12"/>
        <v>1.3213677811550153</v>
      </c>
      <c r="P309" s="6">
        <f t="shared" si="13"/>
        <v>65.968133535660087</v>
      </c>
      <c r="Q309" s="6" t="str" cm="1">
        <f t="array" ref="Q309:R309">_xlfn.TEXTSPLIT(N309,"/")</f>
        <v>publishing</v>
      </c>
      <c r="R309" s="6" t="str">
        <v>fiction</v>
      </c>
      <c r="S309">
        <f t="shared" si="14"/>
        <v>2012</v>
      </c>
      <c r="T309" s="13">
        <f>(((J309/60)/60)/24)+DATE(1970,1,1)</f>
        <v>41066.208333333336</v>
      </c>
      <c r="U309" s="13">
        <f>(((K309/60)/60)/24)+DATE(1970,1,1)</f>
        <v>41086.208333333336</v>
      </c>
    </row>
    <row r="310" spans="1:21" ht="17" x14ac:dyDescent="0.2">
      <c r="A310">
        <v>308</v>
      </c>
      <c r="B310" t="s">
        <v>668</v>
      </c>
      <c r="C310" s="3" t="s">
        <v>669</v>
      </c>
      <c r="D310" s="6">
        <v>118200</v>
      </c>
      <c r="E310" s="8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9">
        <f t="shared" si="12"/>
        <v>0.74077834179357027</v>
      </c>
      <c r="P310" s="6">
        <f t="shared" si="13"/>
        <v>109.04109589041096</v>
      </c>
      <c r="Q310" s="6" t="str" cm="1">
        <f t="array" ref="Q310:R310">_xlfn.TEXTSPLIT(N310,"/")</f>
        <v>theater</v>
      </c>
      <c r="R310" s="6" t="str">
        <v>plays</v>
      </c>
      <c r="S310">
        <f t="shared" si="14"/>
        <v>2011</v>
      </c>
      <c r="T310" s="13">
        <f>(((J310/60)/60)/24)+DATE(1970,1,1)</f>
        <v>40651.208333333336</v>
      </c>
      <c r="U310" s="13">
        <f>(((K310/60)/60)/24)+DATE(1970,1,1)</f>
        <v>40652.208333333336</v>
      </c>
    </row>
    <row r="311" spans="1:21" ht="17" hidden="1" x14ac:dyDescent="0.2">
      <c r="A311">
        <v>309</v>
      </c>
      <c r="B311" t="s">
        <v>670</v>
      </c>
      <c r="C311" s="3" t="s">
        <v>671</v>
      </c>
      <c r="D311" s="6">
        <v>4100</v>
      </c>
      <c r="E311" s="8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9">
        <f t="shared" si="12"/>
        <v>0.75292682926829269</v>
      </c>
      <c r="P311" s="6">
        <f t="shared" si="13"/>
        <v>41.16</v>
      </c>
      <c r="Q311" s="6" t="str" cm="1">
        <f t="array" ref="Q311:R311">_xlfn.TEXTSPLIT(N311,"/")</f>
        <v>music</v>
      </c>
      <c r="R311" s="6" t="str">
        <v>indie rock</v>
      </c>
      <c r="S311">
        <f t="shared" si="14"/>
        <v>2011</v>
      </c>
      <c r="T311" s="13">
        <f>(((J311/60)/60)/24)+DATE(1970,1,1)</f>
        <v>40807.208333333336</v>
      </c>
      <c r="U311" s="13">
        <f>(((K311/60)/60)/24)+DATE(1970,1,1)</f>
        <v>40827.208333333336</v>
      </c>
    </row>
    <row r="312" spans="1:21" ht="17" x14ac:dyDescent="0.2">
      <c r="A312">
        <v>310</v>
      </c>
      <c r="B312" t="s">
        <v>672</v>
      </c>
      <c r="C312" s="3" t="s">
        <v>673</v>
      </c>
      <c r="D312" s="6">
        <v>7800</v>
      </c>
      <c r="E312" s="8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9">
        <f t="shared" si="12"/>
        <v>0.20333333333333334</v>
      </c>
      <c r="P312" s="6">
        <f t="shared" si="13"/>
        <v>99.125</v>
      </c>
      <c r="Q312" s="6" t="str" cm="1">
        <f t="array" ref="Q312:R312">_xlfn.TEXTSPLIT(N312,"/")</f>
        <v>games</v>
      </c>
      <c r="R312" s="6" t="str">
        <v>video games</v>
      </c>
      <c r="S312">
        <f t="shared" si="14"/>
        <v>2010</v>
      </c>
      <c r="T312" s="13">
        <f>(((J312/60)/60)/24)+DATE(1970,1,1)</f>
        <v>40277.208333333336</v>
      </c>
      <c r="U312" s="13">
        <f>(((K312/60)/60)/24)+DATE(1970,1,1)</f>
        <v>40293.208333333336</v>
      </c>
    </row>
    <row r="313" spans="1:21" ht="17" hidden="1" x14ac:dyDescent="0.2">
      <c r="A313">
        <v>311</v>
      </c>
      <c r="B313" t="s">
        <v>674</v>
      </c>
      <c r="C313" s="3" t="s">
        <v>675</v>
      </c>
      <c r="D313" s="6">
        <v>6300</v>
      </c>
      <c r="E313" s="8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9">
        <f t="shared" si="12"/>
        <v>2.0336507936507937</v>
      </c>
      <c r="P313" s="6">
        <f t="shared" si="13"/>
        <v>105.88429752066116</v>
      </c>
      <c r="Q313" s="6" t="str" cm="1">
        <f t="array" ref="Q313:R313">_xlfn.TEXTSPLIT(N313,"/")</f>
        <v>theater</v>
      </c>
      <c r="R313" s="6" t="str">
        <v>plays</v>
      </c>
      <c r="S313">
        <f t="shared" si="14"/>
        <v>2011</v>
      </c>
      <c r="T313" s="13">
        <f>(((J313/60)/60)/24)+DATE(1970,1,1)</f>
        <v>40590.25</v>
      </c>
      <c r="U313" s="13">
        <f>(((K313/60)/60)/24)+DATE(1970,1,1)</f>
        <v>40602.25</v>
      </c>
    </row>
    <row r="314" spans="1:21" ht="17" hidden="1" x14ac:dyDescent="0.2">
      <c r="A314">
        <v>312</v>
      </c>
      <c r="B314" t="s">
        <v>676</v>
      </c>
      <c r="C314" s="3" t="s">
        <v>677</v>
      </c>
      <c r="D314" s="6">
        <v>59100</v>
      </c>
      <c r="E314" s="8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9">
        <f t="shared" si="12"/>
        <v>3.1022842639593908</v>
      </c>
      <c r="P314" s="6">
        <f t="shared" si="13"/>
        <v>48.996525921966864</v>
      </c>
      <c r="Q314" s="6" t="str" cm="1">
        <f t="array" ref="Q314:R314">_xlfn.TEXTSPLIT(N314,"/")</f>
        <v>theater</v>
      </c>
      <c r="R314" s="6" t="str">
        <v>plays</v>
      </c>
      <c r="S314">
        <f t="shared" si="14"/>
        <v>2013</v>
      </c>
      <c r="T314" s="13">
        <f>(((J314/60)/60)/24)+DATE(1970,1,1)</f>
        <v>41572.208333333336</v>
      </c>
      <c r="U314" s="13">
        <f>(((K314/60)/60)/24)+DATE(1970,1,1)</f>
        <v>41579.208333333336</v>
      </c>
    </row>
    <row r="315" spans="1:21" ht="17" hidden="1" x14ac:dyDescent="0.2">
      <c r="A315">
        <v>313</v>
      </c>
      <c r="B315" t="s">
        <v>678</v>
      </c>
      <c r="C315" s="3" t="s">
        <v>679</v>
      </c>
      <c r="D315" s="6">
        <v>2200</v>
      </c>
      <c r="E315" s="8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9">
        <f t="shared" si="12"/>
        <v>3.9531818181818181</v>
      </c>
      <c r="P315" s="6">
        <f t="shared" si="13"/>
        <v>39</v>
      </c>
      <c r="Q315" s="6" t="str" cm="1">
        <f t="array" ref="Q315:R315">_xlfn.TEXTSPLIT(N315,"/")</f>
        <v>music</v>
      </c>
      <c r="R315" s="6" t="str">
        <v>rock</v>
      </c>
      <c r="S315">
        <f t="shared" si="14"/>
        <v>2012</v>
      </c>
      <c r="T315" s="13">
        <f>(((J315/60)/60)/24)+DATE(1970,1,1)</f>
        <v>40966.25</v>
      </c>
      <c r="U315" s="13">
        <f>(((K315/60)/60)/24)+DATE(1970,1,1)</f>
        <v>40968.25</v>
      </c>
    </row>
    <row r="316" spans="1:21" ht="17" hidden="1" x14ac:dyDescent="0.2">
      <c r="A316">
        <v>314</v>
      </c>
      <c r="B316" t="s">
        <v>680</v>
      </c>
      <c r="C316" s="3" t="s">
        <v>681</v>
      </c>
      <c r="D316" s="6">
        <v>1400</v>
      </c>
      <c r="E316" s="8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9">
        <f t="shared" si="12"/>
        <v>2.9471428571428571</v>
      </c>
      <c r="P316" s="6">
        <f t="shared" si="13"/>
        <v>31.022556390977442</v>
      </c>
      <c r="Q316" s="6" t="str" cm="1">
        <f t="array" ref="Q316:R316">_xlfn.TEXTSPLIT(N316,"/")</f>
        <v>film &amp; video</v>
      </c>
      <c r="R316" s="6" t="str">
        <v>documentary</v>
      </c>
      <c r="S316">
        <f t="shared" si="14"/>
        <v>2019</v>
      </c>
      <c r="T316" s="13">
        <f>(((J316/60)/60)/24)+DATE(1970,1,1)</f>
        <v>43536.208333333328</v>
      </c>
      <c r="U316" s="13">
        <f>(((K316/60)/60)/24)+DATE(1970,1,1)</f>
        <v>43541.208333333328</v>
      </c>
    </row>
    <row r="317" spans="1:21" ht="34" x14ac:dyDescent="0.2">
      <c r="A317">
        <v>315</v>
      </c>
      <c r="B317" t="s">
        <v>682</v>
      </c>
      <c r="C317" s="3" t="s">
        <v>683</v>
      </c>
      <c r="D317" s="6">
        <v>9500</v>
      </c>
      <c r="E317" s="8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9">
        <f t="shared" si="12"/>
        <v>0.33894736842105261</v>
      </c>
      <c r="P317" s="6">
        <f t="shared" si="13"/>
        <v>103.87096774193549</v>
      </c>
      <c r="Q317" s="6" t="str" cm="1">
        <f t="array" ref="Q317:R317">_xlfn.TEXTSPLIT(N317,"/")</f>
        <v>theater</v>
      </c>
      <c r="R317" s="6" t="str">
        <v>plays</v>
      </c>
      <c r="S317">
        <f t="shared" si="14"/>
        <v>2014</v>
      </c>
      <c r="T317" s="13">
        <f>(((J317/60)/60)/24)+DATE(1970,1,1)</f>
        <v>41783.208333333336</v>
      </c>
      <c r="U317" s="13">
        <f>(((K317/60)/60)/24)+DATE(1970,1,1)</f>
        <v>41812.208333333336</v>
      </c>
    </row>
    <row r="318" spans="1:21" ht="17" x14ac:dyDescent="0.2">
      <c r="A318">
        <v>316</v>
      </c>
      <c r="B318" t="s">
        <v>684</v>
      </c>
      <c r="C318" s="3" t="s">
        <v>685</v>
      </c>
      <c r="D318" s="6">
        <v>9600</v>
      </c>
      <c r="E318" s="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9">
        <f t="shared" si="12"/>
        <v>0.66677083333333331</v>
      </c>
      <c r="P318" s="6">
        <f t="shared" si="13"/>
        <v>59.268518518518519</v>
      </c>
      <c r="Q318" s="6" t="str" cm="1">
        <f t="array" ref="Q318:R318">_xlfn.TEXTSPLIT(N318,"/")</f>
        <v>food</v>
      </c>
      <c r="R318" s="6" t="str">
        <v>food trucks</v>
      </c>
      <c r="S318">
        <f t="shared" si="14"/>
        <v>2019</v>
      </c>
      <c r="T318" s="13">
        <f>(((J318/60)/60)/24)+DATE(1970,1,1)</f>
        <v>43788.25</v>
      </c>
      <c r="U318" s="13">
        <f>(((K318/60)/60)/24)+DATE(1970,1,1)</f>
        <v>43789.25</v>
      </c>
    </row>
    <row r="319" spans="1:21" ht="17" x14ac:dyDescent="0.2">
      <c r="A319">
        <v>317</v>
      </c>
      <c r="B319" t="s">
        <v>686</v>
      </c>
      <c r="C319" s="3" t="s">
        <v>687</v>
      </c>
      <c r="D319" s="6">
        <v>6600</v>
      </c>
      <c r="E319" s="8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9">
        <f t="shared" si="12"/>
        <v>0.19227272727272726</v>
      </c>
      <c r="P319" s="6">
        <f t="shared" si="13"/>
        <v>42.3</v>
      </c>
      <c r="Q319" s="6" t="str" cm="1">
        <f t="array" ref="Q319:R319">_xlfn.TEXTSPLIT(N319,"/")</f>
        <v>theater</v>
      </c>
      <c r="R319" s="6" t="str">
        <v>plays</v>
      </c>
      <c r="S319">
        <f t="shared" si="14"/>
        <v>2017</v>
      </c>
      <c r="T319" s="13">
        <f>(((J319/60)/60)/24)+DATE(1970,1,1)</f>
        <v>42869.208333333328</v>
      </c>
      <c r="U319" s="13">
        <f>(((K319/60)/60)/24)+DATE(1970,1,1)</f>
        <v>42882.208333333328</v>
      </c>
    </row>
    <row r="320" spans="1:21" ht="34" x14ac:dyDescent="0.2">
      <c r="A320">
        <v>318</v>
      </c>
      <c r="B320" t="s">
        <v>688</v>
      </c>
      <c r="C320" s="3" t="s">
        <v>689</v>
      </c>
      <c r="D320" s="6">
        <v>5700</v>
      </c>
      <c r="E320" s="8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9">
        <f t="shared" si="12"/>
        <v>0.15842105263157893</v>
      </c>
      <c r="P320" s="6">
        <f t="shared" si="13"/>
        <v>53.117647058823529</v>
      </c>
      <c r="Q320" s="6" t="str" cm="1">
        <f t="array" ref="Q320:R320">_xlfn.TEXTSPLIT(N320,"/")</f>
        <v>music</v>
      </c>
      <c r="R320" s="6" t="str">
        <v>rock</v>
      </c>
      <c r="S320">
        <f t="shared" si="14"/>
        <v>2014</v>
      </c>
      <c r="T320" s="13">
        <f>(((J320/60)/60)/24)+DATE(1970,1,1)</f>
        <v>41684.25</v>
      </c>
      <c r="U320" s="13">
        <f>(((K320/60)/60)/24)+DATE(1970,1,1)</f>
        <v>41686.25</v>
      </c>
    </row>
    <row r="321" spans="1:21" ht="17" hidden="1" x14ac:dyDescent="0.2">
      <c r="A321">
        <v>319</v>
      </c>
      <c r="B321" t="s">
        <v>690</v>
      </c>
      <c r="C321" s="3" t="s">
        <v>691</v>
      </c>
      <c r="D321" s="6">
        <v>8400</v>
      </c>
      <c r="E321" s="8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9">
        <f t="shared" si="12"/>
        <v>0.38702380952380955</v>
      </c>
      <c r="P321" s="6">
        <f t="shared" si="13"/>
        <v>50.796875</v>
      </c>
      <c r="Q321" s="6" t="str" cm="1">
        <f t="array" ref="Q321:R321">_xlfn.TEXTSPLIT(N321,"/")</f>
        <v>technology</v>
      </c>
      <c r="R321" s="6" t="str">
        <v>web</v>
      </c>
      <c r="S321">
        <f t="shared" si="14"/>
        <v>2010</v>
      </c>
      <c r="T321" s="13">
        <f>(((J321/60)/60)/24)+DATE(1970,1,1)</f>
        <v>40402.208333333336</v>
      </c>
      <c r="U321" s="13">
        <f>(((K321/60)/60)/24)+DATE(1970,1,1)</f>
        <v>40426.208333333336</v>
      </c>
    </row>
    <row r="322" spans="1:21" ht="17" x14ac:dyDescent="0.2">
      <c r="A322">
        <v>320</v>
      </c>
      <c r="B322" t="s">
        <v>692</v>
      </c>
      <c r="C322" s="3" t="s">
        <v>693</v>
      </c>
      <c r="D322" s="6">
        <v>84400</v>
      </c>
      <c r="E322" s="8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9">
        <f t="shared" ref="O322:O385" si="15">+IFERROR(E322/D322,0)</f>
        <v>9.5876777251184833E-2</v>
      </c>
      <c r="P322" s="6">
        <f t="shared" ref="P322:P385" si="16">+IFERROR(E322/G322,0)</f>
        <v>101.15</v>
      </c>
      <c r="Q322" s="6" t="str" cm="1">
        <f t="array" ref="Q322:R322">_xlfn.TEXTSPLIT(N322,"/")</f>
        <v>publishing</v>
      </c>
      <c r="R322" s="6" t="str">
        <v>fiction</v>
      </c>
      <c r="S322">
        <f t="shared" si="14"/>
        <v>2011</v>
      </c>
      <c r="T322" s="13">
        <f>(((J322/60)/60)/24)+DATE(1970,1,1)</f>
        <v>40673.208333333336</v>
      </c>
      <c r="U322" s="13">
        <f>(((K322/60)/60)/24)+DATE(1970,1,1)</f>
        <v>40682.208333333336</v>
      </c>
    </row>
    <row r="323" spans="1:21" ht="34" x14ac:dyDescent="0.2">
      <c r="A323">
        <v>321</v>
      </c>
      <c r="B323" t="s">
        <v>694</v>
      </c>
      <c r="C323" s="3" t="s">
        <v>695</v>
      </c>
      <c r="D323" s="6">
        <v>170400</v>
      </c>
      <c r="E323" s="8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9">
        <f t="shared" si="15"/>
        <v>0.94144366197183094</v>
      </c>
      <c r="P323" s="6">
        <f t="shared" si="16"/>
        <v>65.000810372771468</v>
      </c>
      <c r="Q323" s="6" t="str" cm="1">
        <f t="array" ref="Q323:R323">_xlfn.TEXTSPLIT(N323,"/")</f>
        <v>film &amp; video</v>
      </c>
      <c r="R323" s="6" t="str">
        <v>shorts</v>
      </c>
      <c r="S323">
        <f t="shared" ref="S323:S386" si="17">+YEAR(T323)</f>
        <v>2011</v>
      </c>
      <c r="T323" s="13">
        <f>(((J323/60)/60)/24)+DATE(1970,1,1)</f>
        <v>40634.208333333336</v>
      </c>
      <c r="U323" s="13">
        <f>(((K323/60)/60)/24)+DATE(1970,1,1)</f>
        <v>40642.208333333336</v>
      </c>
    </row>
    <row r="324" spans="1:21" ht="34" hidden="1" x14ac:dyDescent="0.2">
      <c r="A324">
        <v>322</v>
      </c>
      <c r="B324" t="s">
        <v>696</v>
      </c>
      <c r="C324" s="3" t="s">
        <v>697</v>
      </c>
      <c r="D324" s="6">
        <v>117900</v>
      </c>
      <c r="E324" s="8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9">
        <f t="shared" si="15"/>
        <v>1.6656234096692113</v>
      </c>
      <c r="P324" s="6">
        <f t="shared" si="16"/>
        <v>37.998645510835914</v>
      </c>
      <c r="Q324" s="6" t="str" cm="1">
        <f t="array" ref="Q324:R324">_xlfn.TEXTSPLIT(N324,"/")</f>
        <v>theater</v>
      </c>
      <c r="R324" s="6" t="str">
        <v>plays</v>
      </c>
      <c r="S324">
        <f t="shared" si="17"/>
        <v>2010</v>
      </c>
      <c r="T324" s="13">
        <f>(((J324/60)/60)/24)+DATE(1970,1,1)</f>
        <v>40507.25</v>
      </c>
      <c r="U324" s="13">
        <f>(((K324/60)/60)/24)+DATE(1970,1,1)</f>
        <v>40520.25</v>
      </c>
    </row>
    <row r="325" spans="1:21" ht="17" x14ac:dyDescent="0.2">
      <c r="A325">
        <v>323</v>
      </c>
      <c r="B325" t="s">
        <v>698</v>
      </c>
      <c r="C325" s="3" t="s">
        <v>699</v>
      </c>
      <c r="D325" s="6">
        <v>8900</v>
      </c>
      <c r="E325" s="8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9">
        <f t="shared" si="15"/>
        <v>0.24134831460674158</v>
      </c>
      <c r="P325" s="6">
        <f t="shared" si="16"/>
        <v>82.615384615384613</v>
      </c>
      <c r="Q325" s="6" t="str" cm="1">
        <f t="array" ref="Q325:R325">_xlfn.TEXTSPLIT(N325,"/")</f>
        <v>film &amp; video</v>
      </c>
      <c r="R325" s="6" t="str">
        <v>documentary</v>
      </c>
      <c r="S325">
        <f t="shared" si="17"/>
        <v>2014</v>
      </c>
      <c r="T325" s="13">
        <f>(((J325/60)/60)/24)+DATE(1970,1,1)</f>
        <v>41725.208333333336</v>
      </c>
      <c r="U325" s="13">
        <f>(((K325/60)/60)/24)+DATE(1970,1,1)</f>
        <v>41727.208333333336</v>
      </c>
    </row>
    <row r="326" spans="1:21" ht="17" hidden="1" x14ac:dyDescent="0.2">
      <c r="A326">
        <v>324</v>
      </c>
      <c r="B326" t="s">
        <v>700</v>
      </c>
      <c r="C326" s="3" t="s">
        <v>701</v>
      </c>
      <c r="D326" s="6">
        <v>7100</v>
      </c>
      <c r="E326" s="8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9">
        <f t="shared" si="15"/>
        <v>1.6405633802816901</v>
      </c>
      <c r="P326" s="6">
        <f t="shared" si="16"/>
        <v>37.941368078175898</v>
      </c>
      <c r="Q326" s="6" t="str" cm="1">
        <f t="array" ref="Q326:R326">_xlfn.TEXTSPLIT(N326,"/")</f>
        <v>theater</v>
      </c>
      <c r="R326" s="6" t="str">
        <v>plays</v>
      </c>
      <c r="S326">
        <f t="shared" si="17"/>
        <v>2015</v>
      </c>
      <c r="T326" s="13">
        <f>(((J326/60)/60)/24)+DATE(1970,1,1)</f>
        <v>42176.208333333328</v>
      </c>
      <c r="U326" s="13">
        <f>(((K326/60)/60)/24)+DATE(1970,1,1)</f>
        <v>42188.208333333328</v>
      </c>
    </row>
    <row r="327" spans="1:21" ht="34" x14ac:dyDescent="0.2">
      <c r="A327">
        <v>325</v>
      </c>
      <c r="B327" t="s">
        <v>702</v>
      </c>
      <c r="C327" s="3" t="s">
        <v>703</v>
      </c>
      <c r="D327" s="6">
        <v>6500</v>
      </c>
      <c r="E327" s="8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9">
        <f t="shared" si="15"/>
        <v>0.90723076923076929</v>
      </c>
      <c r="P327" s="6">
        <f t="shared" si="16"/>
        <v>80.780821917808225</v>
      </c>
      <c r="Q327" s="6" t="str" cm="1">
        <f t="array" ref="Q327:R327">_xlfn.TEXTSPLIT(N327,"/")</f>
        <v>theater</v>
      </c>
      <c r="R327" s="6" t="str">
        <v>plays</v>
      </c>
      <c r="S327">
        <f t="shared" si="17"/>
        <v>2018</v>
      </c>
      <c r="T327" s="13">
        <f>(((J327/60)/60)/24)+DATE(1970,1,1)</f>
        <v>43267.208333333328</v>
      </c>
      <c r="U327" s="13">
        <f>(((K327/60)/60)/24)+DATE(1970,1,1)</f>
        <v>43290.208333333328</v>
      </c>
    </row>
    <row r="328" spans="1:21" ht="34" x14ac:dyDescent="0.2">
      <c r="A328">
        <v>326</v>
      </c>
      <c r="B328" t="s">
        <v>704</v>
      </c>
      <c r="C328" s="3" t="s">
        <v>705</v>
      </c>
      <c r="D328" s="6">
        <v>7200</v>
      </c>
      <c r="E328" s="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9">
        <f t="shared" si="15"/>
        <v>0.46194444444444444</v>
      </c>
      <c r="P328" s="6">
        <f t="shared" si="16"/>
        <v>25.984375</v>
      </c>
      <c r="Q328" s="6" t="str" cm="1">
        <f t="array" ref="Q328:R328">_xlfn.TEXTSPLIT(N328,"/")</f>
        <v>film &amp; video</v>
      </c>
      <c r="R328" s="6" t="str">
        <v>animation</v>
      </c>
      <c r="S328">
        <f t="shared" si="17"/>
        <v>2015</v>
      </c>
      <c r="T328" s="13">
        <f>(((J328/60)/60)/24)+DATE(1970,1,1)</f>
        <v>42364.25</v>
      </c>
      <c r="U328" s="13">
        <f>(((K328/60)/60)/24)+DATE(1970,1,1)</f>
        <v>42370.25</v>
      </c>
    </row>
    <row r="329" spans="1:21" ht="17" x14ac:dyDescent="0.2">
      <c r="A329">
        <v>327</v>
      </c>
      <c r="B329" t="s">
        <v>706</v>
      </c>
      <c r="C329" s="3" t="s">
        <v>707</v>
      </c>
      <c r="D329" s="6">
        <v>2600</v>
      </c>
      <c r="E329" s="8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9">
        <f t="shared" si="15"/>
        <v>0.38538461538461538</v>
      </c>
      <c r="P329" s="6">
        <f t="shared" si="16"/>
        <v>30.363636363636363</v>
      </c>
      <c r="Q329" s="6" t="str" cm="1">
        <f t="array" ref="Q329:R329">_xlfn.TEXTSPLIT(N329,"/")</f>
        <v>theater</v>
      </c>
      <c r="R329" s="6" t="str">
        <v>plays</v>
      </c>
      <c r="S329">
        <f t="shared" si="17"/>
        <v>2019</v>
      </c>
      <c r="T329" s="13">
        <f>(((J329/60)/60)/24)+DATE(1970,1,1)</f>
        <v>43705.208333333328</v>
      </c>
      <c r="U329" s="13">
        <f>(((K329/60)/60)/24)+DATE(1970,1,1)</f>
        <v>43709.208333333328</v>
      </c>
    </row>
    <row r="330" spans="1:21" ht="34" hidden="1" x14ac:dyDescent="0.2">
      <c r="A330">
        <v>328</v>
      </c>
      <c r="B330" t="s">
        <v>708</v>
      </c>
      <c r="C330" s="3" t="s">
        <v>709</v>
      </c>
      <c r="D330" s="6">
        <v>98700</v>
      </c>
      <c r="E330" s="8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9">
        <f t="shared" si="15"/>
        <v>1.3356231003039514</v>
      </c>
      <c r="P330" s="6">
        <f t="shared" si="16"/>
        <v>54.004916018025398</v>
      </c>
      <c r="Q330" s="6" t="str" cm="1">
        <f t="array" ref="Q330:R330">_xlfn.TEXTSPLIT(N330,"/")</f>
        <v>music</v>
      </c>
      <c r="R330" s="6" t="str">
        <v>rock</v>
      </c>
      <c r="S330">
        <f t="shared" si="17"/>
        <v>2018</v>
      </c>
      <c r="T330" s="13">
        <f>(((J330/60)/60)/24)+DATE(1970,1,1)</f>
        <v>43434.25</v>
      </c>
      <c r="U330" s="13">
        <f>(((K330/60)/60)/24)+DATE(1970,1,1)</f>
        <v>43445.25</v>
      </c>
    </row>
    <row r="331" spans="1:21" ht="17" hidden="1" x14ac:dyDescent="0.2">
      <c r="A331">
        <v>329</v>
      </c>
      <c r="B331" t="s">
        <v>710</v>
      </c>
      <c r="C331" s="3" t="s">
        <v>711</v>
      </c>
      <c r="D331" s="6">
        <v>93800</v>
      </c>
      <c r="E331" s="8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9">
        <f t="shared" si="15"/>
        <v>0.22896588486140726</v>
      </c>
      <c r="P331" s="6">
        <f t="shared" si="16"/>
        <v>101.78672985781991</v>
      </c>
      <c r="Q331" s="6" t="str" cm="1">
        <f t="array" ref="Q331:R331">_xlfn.TEXTSPLIT(N331,"/")</f>
        <v>games</v>
      </c>
      <c r="R331" s="6" t="str">
        <v>video games</v>
      </c>
      <c r="S331">
        <f t="shared" si="17"/>
        <v>2016</v>
      </c>
      <c r="T331" s="13">
        <f>(((J331/60)/60)/24)+DATE(1970,1,1)</f>
        <v>42716.25</v>
      </c>
      <c r="U331" s="13">
        <f>(((K331/60)/60)/24)+DATE(1970,1,1)</f>
        <v>42727.25</v>
      </c>
    </row>
    <row r="332" spans="1:21" ht="34" hidden="1" x14ac:dyDescent="0.2">
      <c r="A332">
        <v>330</v>
      </c>
      <c r="B332" t="s">
        <v>712</v>
      </c>
      <c r="C332" s="3" t="s">
        <v>713</v>
      </c>
      <c r="D332" s="6">
        <v>33700</v>
      </c>
      <c r="E332" s="8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9">
        <f t="shared" si="15"/>
        <v>1.8495548961424333</v>
      </c>
      <c r="P332" s="6">
        <f t="shared" si="16"/>
        <v>45.003610108303249</v>
      </c>
      <c r="Q332" s="6" t="str" cm="1">
        <f t="array" ref="Q332:R332">_xlfn.TEXTSPLIT(N332,"/")</f>
        <v>film &amp; video</v>
      </c>
      <c r="R332" s="6" t="str">
        <v>documentary</v>
      </c>
      <c r="S332">
        <f t="shared" si="17"/>
        <v>2017</v>
      </c>
      <c r="T332" s="13">
        <f>(((J332/60)/60)/24)+DATE(1970,1,1)</f>
        <v>43077.25</v>
      </c>
      <c r="U332" s="13">
        <f>(((K332/60)/60)/24)+DATE(1970,1,1)</f>
        <v>43078.25</v>
      </c>
    </row>
    <row r="333" spans="1:21" ht="17" hidden="1" x14ac:dyDescent="0.2">
      <c r="A333">
        <v>331</v>
      </c>
      <c r="B333" t="s">
        <v>714</v>
      </c>
      <c r="C333" s="3" t="s">
        <v>715</v>
      </c>
      <c r="D333" s="6">
        <v>3300</v>
      </c>
      <c r="E333" s="8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9">
        <f t="shared" si="15"/>
        <v>4.4372727272727275</v>
      </c>
      <c r="P333" s="6">
        <f t="shared" si="16"/>
        <v>77.068421052631578</v>
      </c>
      <c r="Q333" s="6" t="str" cm="1">
        <f t="array" ref="Q333:R333">_xlfn.TEXTSPLIT(N333,"/")</f>
        <v>food</v>
      </c>
      <c r="R333" s="6" t="str">
        <v>food trucks</v>
      </c>
      <c r="S333">
        <f t="shared" si="17"/>
        <v>2011</v>
      </c>
      <c r="T333" s="13">
        <f>(((J333/60)/60)/24)+DATE(1970,1,1)</f>
        <v>40896.25</v>
      </c>
      <c r="U333" s="13">
        <f>(((K333/60)/60)/24)+DATE(1970,1,1)</f>
        <v>40897.25</v>
      </c>
    </row>
    <row r="334" spans="1:21" ht="34" hidden="1" x14ac:dyDescent="0.2">
      <c r="A334">
        <v>332</v>
      </c>
      <c r="B334" t="s">
        <v>716</v>
      </c>
      <c r="C334" s="3" t="s">
        <v>717</v>
      </c>
      <c r="D334" s="6">
        <v>20700</v>
      </c>
      <c r="E334" s="8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9">
        <f t="shared" si="15"/>
        <v>1.999806763285024</v>
      </c>
      <c r="P334" s="6">
        <f t="shared" si="16"/>
        <v>88.076595744680844</v>
      </c>
      <c r="Q334" s="6" t="str" cm="1">
        <f t="array" ref="Q334:R334">_xlfn.TEXTSPLIT(N334,"/")</f>
        <v>technology</v>
      </c>
      <c r="R334" s="6" t="str">
        <v>wearables</v>
      </c>
      <c r="S334">
        <f t="shared" si="17"/>
        <v>2013</v>
      </c>
      <c r="T334" s="13">
        <f>(((J334/60)/60)/24)+DATE(1970,1,1)</f>
        <v>41361.208333333336</v>
      </c>
      <c r="U334" s="13">
        <f>(((K334/60)/60)/24)+DATE(1970,1,1)</f>
        <v>41362.208333333336</v>
      </c>
    </row>
    <row r="335" spans="1:21" ht="17" hidden="1" x14ac:dyDescent="0.2">
      <c r="A335">
        <v>333</v>
      </c>
      <c r="B335" t="s">
        <v>718</v>
      </c>
      <c r="C335" s="3" t="s">
        <v>719</v>
      </c>
      <c r="D335" s="6">
        <v>9600</v>
      </c>
      <c r="E335" s="8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9">
        <f t="shared" si="15"/>
        <v>1.2395833333333333</v>
      </c>
      <c r="P335" s="6">
        <f t="shared" si="16"/>
        <v>47.035573122529641</v>
      </c>
      <c r="Q335" s="6" t="str" cm="1">
        <f t="array" ref="Q335:R335">_xlfn.TEXTSPLIT(N335,"/")</f>
        <v>theater</v>
      </c>
      <c r="R335" s="6" t="str">
        <v>plays</v>
      </c>
      <c r="S335">
        <f t="shared" si="17"/>
        <v>2018</v>
      </c>
      <c r="T335" s="13">
        <f>(((J335/60)/60)/24)+DATE(1970,1,1)</f>
        <v>43424.25</v>
      </c>
      <c r="U335" s="13">
        <f>(((K335/60)/60)/24)+DATE(1970,1,1)</f>
        <v>43452.25</v>
      </c>
    </row>
    <row r="336" spans="1:21" ht="17" hidden="1" x14ac:dyDescent="0.2">
      <c r="A336">
        <v>334</v>
      </c>
      <c r="B336" t="s">
        <v>720</v>
      </c>
      <c r="C336" s="3" t="s">
        <v>721</v>
      </c>
      <c r="D336" s="6">
        <v>66200</v>
      </c>
      <c r="E336" s="8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9">
        <f t="shared" si="15"/>
        <v>1.8661329305135952</v>
      </c>
      <c r="P336" s="6">
        <f t="shared" si="16"/>
        <v>110.99550763701707</v>
      </c>
      <c r="Q336" s="6" t="str" cm="1">
        <f t="array" ref="Q336:R336">_xlfn.TEXTSPLIT(N336,"/")</f>
        <v>music</v>
      </c>
      <c r="R336" s="6" t="str">
        <v>rock</v>
      </c>
      <c r="S336">
        <f t="shared" si="17"/>
        <v>2018</v>
      </c>
      <c r="T336" s="13">
        <f>(((J336/60)/60)/24)+DATE(1970,1,1)</f>
        <v>43110.25</v>
      </c>
      <c r="U336" s="13">
        <f>(((K336/60)/60)/24)+DATE(1970,1,1)</f>
        <v>43117.25</v>
      </c>
    </row>
    <row r="337" spans="1:21" ht="17" hidden="1" x14ac:dyDescent="0.2">
      <c r="A337">
        <v>335</v>
      </c>
      <c r="B337" t="s">
        <v>722</v>
      </c>
      <c r="C337" s="3" t="s">
        <v>723</v>
      </c>
      <c r="D337" s="6">
        <v>173800</v>
      </c>
      <c r="E337" s="8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9">
        <f t="shared" si="15"/>
        <v>1.1428538550057536</v>
      </c>
      <c r="P337" s="6">
        <f t="shared" si="16"/>
        <v>87.003066141042481</v>
      </c>
      <c r="Q337" s="6" t="str" cm="1">
        <f t="array" ref="Q337:R337">_xlfn.TEXTSPLIT(N337,"/")</f>
        <v>music</v>
      </c>
      <c r="R337" s="6" t="str">
        <v>rock</v>
      </c>
      <c r="S337">
        <f t="shared" si="17"/>
        <v>2019</v>
      </c>
      <c r="T337" s="13">
        <f>(((J337/60)/60)/24)+DATE(1970,1,1)</f>
        <v>43784.25</v>
      </c>
      <c r="U337" s="13">
        <f>(((K337/60)/60)/24)+DATE(1970,1,1)</f>
        <v>43797.25</v>
      </c>
    </row>
    <row r="338" spans="1:21" ht="17" x14ac:dyDescent="0.2">
      <c r="A338">
        <v>336</v>
      </c>
      <c r="B338" t="s">
        <v>724</v>
      </c>
      <c r="C338" s="3" t="s">
        <v>725</v>
      </c>
      <c r="D338" s="6">
        <v>70700</v>
      </c>
      <c r="E338" s="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9">
        <f t="shared" si="15"/>
        <v>0.97032531824611035</v>
      </c>
      <c r="P338" s="6">
        <f t="shared" si="16"/>
        <v>63.994402985074629</v>
      </c>
      <c r="Q338" s="6" t="str" cm="1">
        <f t="array" ref="Q338:R338">_xlfn.TEXTSPLIT(N338,"/")</f>
        <v>music</v>
      </c>
      <c r="R338" s="6" t="str">
        <v>rock</v>
      </c>
      <c r="S338">
        <f t="shared" si="17"/>
        <v>2010</v>
      </c>
      <c r="T338" s="13">
        <f>(((J338/60)/60)/24)+DATE(1970,1,1)</f>
        <v>40527.25</v>
      </c>
      <c r="U338" s="13">
        <f>(((K338/60)/60)/24)+DATE(1970,1,1)</f>
        <v>40528.25</v>
      </c>
    </row>
    <row r="339" spans="1:21" ht="17" hidden="1" x14ac:dyDescent="0.2">
      <c r="A339">
        <v>337</v>
      </c>
      <c r="B339" t="s">
        <v>726</v>
      </c>
      <c r="C339" s="3" t="s">
        <v>727</v>
      </c>
      <c r="D339" s="6">
        <v>94500</v>
      </c>
      <c r="E339" s="8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9">
        <f t="shared" si="15"/>
        <v>1.2281904761904763</v>
      </c>
      <c r="P339" s="6">
        <f t="shared" si="16"/>
        <v>105.9945205479452</v>
      </c>
      <c r="Q339" s="6" t="str" cm="1">
        <f t="array" ref="Q339:R339">_xlfn.TEXTSPLIT(N339,"/")</f>
        <v>theater</v>
      </c>
      <c r="R339" s="6" t="str">
        <v>plays</v>
      </c>
      <c r="S339">
        <f t="shared" si="17"/>
        <v>2019</v>
      </c>
      <c r="T339" s="13">
        <f>(((J339/60)/60)/24)+DATE(1970,1,1)</f>
        <v>43780.25</v>
      </c>
      <c r="U339" s="13">
        <f>(((K339/60)/60)/24)+DATE(1970,1,1)</f>
        <v>43781.25</v>
      </c>
    </row>
    <row r="340" spans="1:21" ht="17" hidden="1" x14ac:dyDescent="0.2">
      <c r="A340">
        <v>338</v>
      </c>
      <c r="B340" t="s">
        <v>728</v>
      </c>
      <c r="C340" s="3" t="s">
        <v>729</v>
      </c>
      <c r="D340" s="6">
        <v>69800</v>
      </c>
      <c r="E340" s="8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9">
        <f t="shared" si="15"/>
        <v>1.7914326647564469</v>
      </c>
      <c r="P340" s="6">
        <f t="shared" si="16"/>
        <v>73.989349112426041</v>
      </c>
      <c r="Q340" s="6" t="str" cm="1">
        <f t="array" ref="Q340:R340">_xlfn.TEXTSPLIT(N340,"/")</f>
        <v>theater</v>
      </c>
      <c r="R340" s="6" t="str">
        <v>plays</v>
      </c>
      <c r="S340">
        <f t="shared" si="17"/>
        <v>2011</v>
      </c>
      <c r="T340" s="13">
        <f>(((J340/60)/60)/24)+DATE(1970,1,1)</f>
        <v>40821.208333333336</v>
      </c>
      <c r="U340" s="13">
        <f>(((K340/60)/60)/24)+DATE(1970,1,1)</f>
        <v>40851.208333333336</v>
      </c>
    </row>
    <row r="341" spans="1:21" ht="17" hidden="1" x14ac:dyDescent="0.2">
      <c r="A341">
        <v>339</v>
      </c>
      <c r="B341" t="s">
        <v>730</v>
      </c>
      <c r="C341" s="3" t="s">
        <v>731</v>
      </c>
      <c r="D341" s="6">
        <v>136300</v>
      </c>
      <c r="E341" s="8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9">
        <f t="shared" si="15"/>
        <v>0.79951577402787966</v>
      </c>
      <c r="P341" s="6">
        <f t="shared" si="16"/>
        <v>84.02004626060139</v>
      </c>
      <c r="Q341" s="6" t="str" cm="1">
        <f t="array" ref="Q341:R341">_xlfn.TEXTSPLIT(N341,"/")</f>
        <v>theater</v>
      </c>
      <c r="R341" s="6" t="str">
        <v>plays</v>
      </c>
      <c r="S341">
        <f t="shared" si="17"/>
        <v>2017</v>
      </c>
      <c r="T341" s="13">
        <f>(((J341/60)/60)/24)+DATE(1970,1,1)</f>
        <v>42949.208333333328</v>
      </c>
      <c r="U341" s="13">
        <f>(((K341/60)/60)/24)+DATE(1970,1,1)</f>
        <v>42963.208333333328</v>
      </c>
    </row>
    <row r="342" spans="1:21" ht="17" x14ac:dyDescent="0.2">
      <c r="A342">
        <v>340</v>
      </c>
      <c r="B342" t="s">
        <v>732</v>
      </c>
      <c r="C342" s="3" t="s">
        <v>733</v>
      </c>
      <c r="D342" s="6">
        <v>37100</v>
      </c>
      <c r="E342" s="8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9">
        <f t="shared" si="15"/>
        <v>0.94242587601078165</v>
      </c>
      <c r="P342" s="6">
        <f t="shared" si="16"/>
        <v>88.966921119592882</v>
      </c>
      <c r="Q342" s="6" t="str" cm="1">
        <f t="array" ref="Q342:R342">_xlfn.TEXTSPLIT(N342,"/")</f>
        <v>photography</v>
      </c>
      <c r="R342" s="6" t="str">
        <v>photography books</v>
      </c>
      <c r="S342">
        <f t="shared" si="17"/>
        <v>2011</v>
      </c>
      <c r="T342" s="13">
        <f>(((J342/60)/60)/24)+DATE(1970,1,1)</f>
        <v>40889.25</v>
      </c>
      <c r="U342" s="13">
        <f>(((K342/60)/60)/24)+DATE(1970,1,1)</f>
        <v>40890.25</v>
      </c>
    </row>
    <row r="343" spans="1:21" ht="34" x14ac:dyDescent="0.2">
      <c r="A343">
        <v>341</v>
      </c>
      <c r="B343" t="s">
        <v>734</v>
      </c>
      <c r="C343" s="3" t="s">
        <v>735</v>
      </c>
      <c r="D343" s="6">
        <v>114300</v>
      </c>
      <c r="E343" s="8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9">
        <f t="shared" si="15"/>
        <v>0.84669291338582675</v>
      </c>
      <c r="P343" s="6">
        <f t="shared" si="16"/>
        <v>76.990453460620529</v>
      </c>
      <c r="Q343" s="6" t="str" cm="1">
        <f t="array" ref="Q343:R343">_xlfn.TEXTSPLIT(N343,"/")</f>
        <v>music</v>
      </c>
      <c r="R343" s="6" t="str">
        <v>indie rock</v>
      </c>
      <c r="S343">
        <f t="shared" si="17"/>
        <v>2015</v>
      </c>
      <c r="T343" s="13">
        <f>(((J343/60)/60)/24)+DATE(1970,1,1)</f>
        <v>42244.208333333328</v>
      </c>
      <c r="U343" s="13">
        <f>(((K343/60)/60)/24)+DATE(1970,1,1)</f>
        <v>42251.208333333328</v>
      </c>
    </row>
    <row r="344" spans="1:21" ht="17" x14ac:dyDescent="0.2">
      <c r="A344">
        <v>342</v>
      </c>
      <c r="B344" t="s">
        <v>736</v>
      </c>
      <c r="C344" s="3" t="s">
        <v>737</v>
      </c>
      <c r="D344" s="6">
        <v>47900</v>
      </c>
      <c r="E344" s="8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9">
        <f t="shared" si="15"/>
        <v>0.66521920668058454</v>
      </c>
      <c r="P344" s="6">
        <f t="shared" si="16"/>
        <v>97.146341463414629</v>
      </c>
      <c r="Q344" s="6" t="str" cm="1">
        <f t="array" ref="Q344:R344">_xlfn.TEXTSPLIT(N344,"/")</f>
        <v>theater</v>
      </c>
      <c r="R344" s="6" t="str">
        <v>plays</v>
      </c>
      <c r="S344">
        <f t="shared" si="17"/>
        <v>2013</v>
      </c>
      <c r="T344" s="13">
        <f>(((J344/60)/60)/24)+DATE(1970,1,1)</f>
        <v>41475.208333333336</v>
      </c>
      <c r="U344" s="13">
        <f>(((K344/60)/60)/24)+DATE(1970,1,1)</f>
        <v>41487.208333333336</v>
      </c>
    </row>
    <row r="345" spans="1:21" ht="17" x14ac:dyDescent="0.2">
      <c r="A345">
        <v>343</v>
      </c>
      <c r="B345" t="s">
        <v>738</v>
      </c>
      <c r="C345" s="3" t="s">
        <v>739</v>
      </c>
      <c r="D345" s="6">
        <v>9000</v>
      </c>
      <c r="E345" s="8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9">
        <f t="shared" si="15"/>
        <v>0.53922222222222227</v>
      </c>
      <c r="P345" s="6">
        <f t="shared" si="16"/>
        <v>33.013605442176868</v>
      </c>
      <c r="Q345" s="6" t="str" cm="1">
        <f t="array" ref="Q345:R345">_xlfn.TEXTSPLIT(N345,"/")</f>
        <v>theater</v>
      </c>
      <c r="R345" s="6" t="str">
        <v>plays</v>
      </c>
      <c r="S345">
        <f t="shared" si="17"/>
        <v>2013</v>
      </c>
      <c r="T345" s="13">
        <f>(((J345/60)/60)/24)+DATE(1970,1,1)</f>
        <v>41597.25</v>
      </c>
      <c r="U345" s="13">
        <f>(((K345/60)/60)/24)+DATE(1970,1,1)</f>
        <v>41650.25</v>
      </c>
    </row>
    <row r="346" spans="1:21" ht="17" x14ac:dyDescent="0.2">
      <c r="A346">
        <v>344</v>
      </c>
      <c r="B346" t="s">
        <v>740</v>
      </c>
      <c r="C346" s="3" t="s">
        <v>741</v>
      </c>
      <c r="D346" s="6">
        <v>197600</v>
      </c>
      <c r="E346" s="8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9">
        <f t="shared" si="15"/>
        <v>0.41983299595141699</v>
      </c>
      <c r="P346" s="6">
        <f t="shared" si="16"/>
        <v>99.950602409638549</v>
      </c>
      <c r="Q346" s="6" t="str" cm="1">
        <f t="array" ref="Q346:R346">_xlfn.TEXTSPLIT(N346,"/")</f>
        <v>games</v>
      </c>
      <c r="R346" s="6" t="str">
        <v>video games</v>
      </c>
      <c r="S346">
        <f t="shared" si="17"/>
        <v>2018</v>
      </c>
      <c r="T346" s="13">
        <f>(((J346/60)/60)/24)+DATE(1970,1,1)</f>
        <v>43122.25</v>
      </c>
      <c r="U346" s="13">
        <f>(((K346/60)/60)/24)+DATE(1970,1,1)</f>
        <v>43162.25</v>
      </c>
    </row>
    <row r="347" spans="1:21" ht="17" x14ac:dyDescent="0.2">
      <c r="A347">
        <v>345</v>
      </c>
      <c r="B347" t="s">
        <v>742</v>
      </c>
      <c r="C347" s="3" t="s">
        <v>743</v>
      </c>
      <c r="D347" s="6">
        <v>157600</v>
      </c>
      <c r="E347" s="8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9">
        <f t="shared" si="15"/>
        <v>0.14694796954314721</v>
      </c>
      <c r="P347" s="6">
        <f t="shared" si="16"/>
        <v>69.966767371601208</v>
      </c>
      <c r="Q347" s="6" t="str" cm="1">
        <f t="array" ref="Q347:R347">_xlfn.TEXTSPLIT(N347,"/")</f>
        <v>film &amp; video</v>
      </c>
      <c r="R347" s="6" t="str">
        <v>drama</v>
      </c>
      <c r="S347">
        <f t="shared" si="17"/>
        <v>2015</v>
      </c>
      <c r="T347" s="13">
        <f>(((J347/60)/60)/24)+DATE(1970,1,1)</f>
        <v>42194.208333333328</v>
      </c>
      <c r="U347" s="13">
        <f>(((K347/60)/60)/24)+DATE(1970,1,1)</f>
        <v>42195.208333333328</v>
      </c>
    </row>
    <row r="348" spans="1:21" ht="17" x14ac:dyDescent="0.2">
      <c r="A348">
        <v>346</v>
      </c>
      <c r="B348" t="s">
        <v>744</v>
      </c>
      <c r="C348" s="3" t="s">
        <v>745</v>
      </c>
      <c r="D348" s="6">
        <v>8000</v>
      </c>
      <c r="E348" s="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9">
        <f t="shared" si="15"/>
        <v>0.34475</v>
      </c>
      <c r="P348" s="6">
        <f t="shared" si="16"/>
        <v>110.32</v>
      </c>
      <c r="Q348" s="6" t="str" cm="1">
        <f t="array" ref="Q348:R348">_xlfn.TEXTSPLIT(N348,"/")</f>
        <v>music</v>
      </c>
      <c r="R348" s="6" t="str">
        <v>indie rock</v>
      </c>
      <c r="S348">
        <f t="shared" si="17"/>
        <v>2017</v>
      </c>
      <c r="T348" s="13">
        <f>(((J348/60)/60)/24)+DATE(1970,1,1)</f>
        <v>42971.208333333328</v>
      </c>
      <c r="U348" s="13">
        <f>(((K348/60)/60)/24)+DATE(1970,1,1)</f>
        <v>43026.208333333328</v>
      </c>
    </row>
    <row r="349" spans="1:21" ht="17" hidden="1" x14ac:dyDescent="0.2">
      <c r="A349">
        <v>347</v>
      </c>
      <c r="B349" t="s">
        <v>746</v>
      </c>
      <c r="C349" s="3" t="s">
        <v>747</v>
      </c>
      <c r="D349" s="6">
        <v>900</v>
      </c>
      <c r="E349" s="8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9">
        <f t="shared" si="15"/>
        <v>14.007777777777777</v>
      </c>
      <c r="P349" s="6">
        <f t="shared" si="16"/>
        <v>66.005235602094245</v>
      </c>
      <c r="Q349" s="6" t="str" cm="1">
        <f t="array" ref="Q349:R349">_xlfn.TEXTSPLIT(N349,"/")</f>
        <v>technology</v>
      </c>
      <c r="R349" s="6" t="str">
        <v>web</v>
      </c>
      <c r="S349">
        <f t="shared" si="17"/>
        <v>2015</v>
      </c>
      <c r="T349" s="13">
        <f>(((J349/60)/60)/24)+DATE(1970,1,1)</f>
        <v>42046.25</v>
      </c>
      <c r="U349" s="13">
        <f>(((K349/60)/60)/24)+DATE(1970,1,1)</f>
        <v>42070.25</v>
      </c>
    </row>
    <row r="350" spans="1:21" ht="17" x14ac:dyDescent="0.2">
      <c r="A350">
        <v>348</v>
      </c>
      <c r="B350" t="s">
        <v>748</v>
      </c>
      <c r="C350" s="3" t="s">
        <v>749</v>
      </c>
      <c r="D350" s="6">
        <v>199000</v>
      </c>
      <c r="E350" s="8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9">
        <f t="shared" si="15"/>
        <v>0.71770351758793971</v>
      </c>
      <c r="P350" s="6">
        <f t="shared" si="16"/>
        <v>41.005742176284812</v>
      </c>
      <c r="Q350" s="6" t="str" cm="1">
        <f t="array" ref="Q350:R350">_xlfn.TEXTSPLIT(N350,"/")</f>
        <v>food</v>
      </c>
      <c r="R350" s="6" t="str">
        <v>food trucks</v>
      </c>
      <c r="S350">
        <f t="shared" si="17"/>
        <v>2017</v>
      </c>
      <c r="T350" s="13">
        <f>(((J350/60)/60)/24)+DATE(1970,1,1)</f>
        <v>42782.25</v>
      </c>
      <c r="U350" s="13">
        <f>(((K350/60)/60)/24)+DATE(1970,1,1)</f>
        <v>42795.25</v>
      </c>
    </row>
    <row r="351" spans="1:21" ht="17" x14ac:dyDescent="0.2">
      <c r="A351">
        <v>349</v>
      </c>
      <c r="B351" t="s">
        <v>750</v>
      </c>
      <c r="C351" s="3" t="s">
        <v>751</v>
      </c>
      <c r="D351" s="6">
        <v>180800</v>
      </c>
      <c r="E351" s="8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9">
        <f t="shared" si="15"/>
        <v>0.53074115044247783</v>
      </c>
      <c r="P351" s="6">
        <f t="shared" si="16"/>
        <v>103.96316359696641</v>
      </c>
      <c r="Q351" s="6" t="str" cm="1">
        <f t="array" ref="Q351:R351">_xlfn.TEXTSPLIT(N351,"/")</f>
        <v>theater</v>
      </c>
      <c r="R351" s="6" t="str">
        <v>plays</v>
      </c>
      <c r="S351">
        <f t="shared" si="17"/>
        <v>2017</v>
      </c>
      <c r="T351" s="13">
        <f>(((J351/60)/60)/24)+DATE(1970,1,1)</f>
        <v>42930.208333333328</v>
      </c>
      <c r="U351" s="13">
        <f>(((K351/60)/60)/24)+DATE(1970,1,1)</f>
        <v>42960.208333333328</v>
      </c>
    </row>
    <row r="352" spans="1:21" ht="17" x14ac:dyDescent="0.2">
      <c r="A352">
        <v>350</v>
      </c>
      <c r="B352" t="s">
        <v>752</v>
      </c>
      <c r="C352" s="3" t="s">
        <v>753</v>
      </c>
      <c r="D352" s="6">
        <v>100</v>
      </c>
      <c r="E352" s="8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9">
        <f t="shared" si="15"/>
        <v>0.05</v>
      </c>
      <c r="P352" s="6">
        <f t="shared" si="16"/>
        <v>5</v>
      </c>
      <c r="Q352" s="6" t="str" cm="1">
        <f t="array" ref="Q352:R352">_xlfn.TEXTSPLIT(N352,"/")</f>
        <v>music</v>
      </c>
      <c r="R352" s="6" t="str">
        <v>jazz</v>
      </c>
      <c r="S352">
        <f t="shared" si="17"/>
        <v>2015</v>
      </c>
      <c r="T352" s="13">
        <f>(((J352/60)/60)/24)+DATE(1970,1,1)</f>
        <v>42144.208333333328</v>
      </c>
      <c r="U352" s="13">
        <f>(((K352/60)/60)/24)+DATE(1970,1,1)</f>
        <v>42162.208333333328</v>
      </c>
    </row>
    <row r="353" spans="1:21" ht="17" hidden="1" x14ac:dyDescent="0.2">
      <c r="A353">
        <v>351</v>
      </c>
      <c r="B353" t="s">
        <v>754</v>
      </c>
      <c r="C353" s="3" t="s">
        <v>755</v>
      </c>
      <c r="D353" s="6">
        <v>74100</v>
      </c>
      <c r="E353" s="8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9">
        <f t="shared" si="15"/>
        <v>1.2770715249662619</v>
      </c>
      <c r="P353" s="6">
        <f t="shared" si="16"/>
        <v>47.009935419771487</v>
      </c>
      <c r="Q353" s="6" t="str" cm="1">
        <f t="array" ref="Q353:R353">_xlfn.TEXTSPLIT(N353,"/")</f>
        <v>music</v>
      </c>
      <c r="R353" s="6" t="str">
        <v>rock</v>
      </c>
      <c r="S353">
        <f t="shared" si="17"/>
        <v>2015</v>
      </c>
      <c r="T353" s="13">
        <f>(((J353/60)/60)/24)+DATE(1970,1,1)</f>
        <v>42240.208333333328</v>
      </c>
      <c r="U353" s="13">
        <f>(((K353/60)/60)/24)+DATE(1970,1,1)</f>
        <v>42254.208333333328</v>
      </c>
    </row>
    <row r="354" spans="1:21" ht="17" x14ac:dyDescent="0.2">
      <c r="A354">
        <v>352</v>
      </c>
      <c r="B354" t="s">
        <v>756</v>
      </c>
      <c r="C354" s="3" t="s">
        <v>757</v>
      </c>
      <c r="D354" s="6">
        <v>2800</v>
      </c>
      <c r="E354" s="8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9">
        <f t="shared" si="15"/>
        <v>0.34892857142857142</v>
      </c>
      <c r="P354" s="6">
        <f t="shared" si="16"/>
        <v>29.606060606060606</v>
      </c>
      <c r="Q354" s="6" t="str" cm="1">
        <f t="array" ref="Q354:R354">_xlfn.TEXTSPLIT(N354,"/")</f>
        <v>theater</v>
      </c>
      <c r="R354" s="6" t="str">
        <v>plays</v>
      </c>
      <c r="S354">
        <f t="shared" si="17"/>
        <v>2015</v>
      </c>
      <c r="T354" s="13">
        <f>(((J354/60)/60)/24)+DATE(1970,1,1)</f>
        <v>42315.25</v>
      </c>
      <c r="U354" s="13">
        <f>(((K354/60)/60)/24)+DATE(1970,1,1)</f>
        <v>42323.25</v>
      </c>
    </row>
    <row r="355" spans="1:21" ht="17" hidden="1" x14ac:dyDescent="0.2">
      <c r="A355">
        <v>353</v>
      </c>
      <c r="B355" t="s">
        <v>758</v>
      </c>
      <c r="C355" s="3" t="s">
        <v>759</v>
      </c>
      <c r="D355" s="6">
        <v>33600</v>
      </c>
      <c r="E355" s="8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9">
        <f t="shared" si="15"/>
        <v>4.105982142857143</v>
      </c>
      <c r="P355" s="6">
        <f t="shared" si="16"/>
        <v>81.010569583088667</v>
      </c>
      <c r="Q355" s="6" t="str" cm="1">
        <f t="array" ref="Q355:R355">_xlfn.TEXTSPLIT(N355,"/")</f>
        <v>theater</v>
      </c>
      <c r="R355" s="6" t="str">
        <v>plays</v>
      </c>
      <c r="S355">
        <f t="shared" si="17"/>
        <v>2019</v>
      </c>
      <c r="T355" s="13">
        <f>(((J355/60)/60)/24)+DATE(1970,1,1)</f>
        <v>43651.208333333328</v>
      </c>
      <c r="U355" s="13">
        <f>(((K355/60)/60)/24)+DATE(1970,1,1)</f>
        <v>43652.208333333328</v>
      </c>
    </row>
    <row r="356" spans="1:21" ht="17" hidden="1" x14ac:dyDescent="0.2">
      <c r="A356">
        <v>354</v>
      </c>
      <c r="B356" t="s">
        <v>760</v>
      </c>
      <c r="C356" s="3" t="s">
        <v>761</v>
      </c>
      <c r="D356" s="6">
        <v>6100</v>
      </c>
      <c r="E356" s="8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9">
        <f t="shared" si="15"/>
        <v>1.2373770491803278</v>
      </c>
      <c r="P356" s="6">
        <f t="shared" si="16"/>
        <v>94.35</v>
      </c>
      <c r="Q356" s="6" t="str" cm="1">
        <f t="array" ref="Q356:R356">_xlfn.TEXTSPLIT(N356,"/")</f>
        <v>film &amp; video</v>
      </c>
      <c r="R356" s="6" t="str">
        <v>documentary</v>
      </c>
      <c r="S356">
        <f t="shared" si="17"/>
        <v>2013</v>
      </c>
      <c r="T356" s="13">
        <f>(((J356/60)/60)/24)+DATE(1970,1,1)</f>
        <v>41520.208333333336</v>
      </c>
      <c r="U356" s="13">
        <f>(((K356/60)/60)/24)+DATE(1970,1,1)</f>
        <v>41527.208333333336</v>
      </c>
    </row>
    <row r="357" spans="1:21" ht="17" hidden="1" x14ac:dyDescent="0.2">
      <c r="A357">
        <v>355</v>
      </c>
      <c r="B357" t="s">
        <v>762</v>
      </c>
      <c r="C357" s="3" t="s">
        <v>763</v>
      </c>
      <c r="D357" s="6">
        <v>3800</v>
      </c>
      <c r="E357" s="8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9">
        <f t="shared" si="15"/>
        <v>0.58973684210526311</v>
      </c>
      <c r="P357" s="6">
        <f t="shared" si="16"/>
        <v>26.058139534883722</v>
      </c>
      <c r="Q357" s="6" t="str" cm="1">
        <f t="array" ref="Q357:R357">_xlfn.TEXTSPLIT(N357,"/")</f>
        <v>technology</v>
      </c>
      <c r="R357" s="6" t="str">
        <v>wearables</v>
      </c>
      <c r="S357">
        <f t="shared" si="17"/>
        <v>2017</v>
      </c>
      <c r="T357" s="13">
        <f>(((J357/60)/60)/24)+DATE(1970,1,1)</f>
        <v>42757.25</v>
      </c>
      <c r="U357" s="13">
        <f>(((K357/60)/60)/24)+DATE(1970,1,1)</f>
        <v>42797.25</v>
      </c>
    </row>
    <row r="358" spans="1:21" ht="17" x14ac:dyDescent="0.2">
      <c r="A358">
        <v>356</v>
      </c>
      <c r="B358" t="s">
        <v>764</v>
      </c>
      <c r="C358" s="3" t="s">
        <v>765</v>
      </c>
      <c r="D358" s="6">
        <v>9300</v>
      </c>
      <c r="E358" s="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9">
        <f t="shared" si="15"/>
        <v>0.36892473118279567</v>
      </c>
      <c r="P358" s="6">
        <f t="shared" si="16"/>
        <v>85.775000000000006</v>
      </c>
      <c r="Q358" s="6" t="str" cm="1">
        <f t="array" ref="Q358:R358">_xlfn.TEXTSPLIT(N358,"/")</f>
        <v>theater</v>
      </c>
      <c r="R358" s="6" t="str">
        <v>plays</v>
      </c>
      <c r="S358">
        <f t="shared" si="17"/>
        <v>2012</v>
      </c>
      <c r="T358" s="13">
        <f>(((J358/60)/60)/24)+DATE(1970,1,1)</f>
        <v>40922.25</v>
      </c>
      <c r="U358" s="13">
        <f>(((K358/60)/60)/24)+DATE(1970,1,1)</f>
        <v>40931.25</v>
      </c>
    </row>
    <row r="359" spans="1:21" ht="17" hidden="1" x14ac:dyDescent="0.2">
      <c r="A359">
        <v>357</v>
      </c>
      <c r="B359" t="s">
        <v>766</v>
      </c>
      <c r="C359" s="3" t="s">
        <v>767</v>
      </c>
      <c r="D359" s="6">
        <v>2300</v>
      </c>
      <c r="E359" s="8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9">
        <f t="shared" si="15"/>
        <v>1.8491304347826087</v>
      </c>
      <c r="P359" s="6">
        <f t="shared" si="16"/>
        <v>103.73170731707317</v>
      </c>
      <c r="Q359" s="6" t="str" cm="1">
        <f t="array" ref="Q359:R359">_xlfn.TEXTSPLIT(N359,"/")</f>
        <v>games</v>
      </c>
      <c r="R359" s="6" t="str">
        <v>video games</v>
      </c>
      <c r="S359">
        <f t="shared" si="17"/>
        <v>2015</v>
      </c>
      <c r="T359" s="13">
        <f>(((J359/60)/60)/24)+DATE(1970,1,1)</f>
        <v>42250.208333333328</v>
      </c>
      <c r="U359" s="13">
        <f>(((K359/60)/60)/24)+DATE(1970,1,1)</f>
        <v>42275.208333333328</v>
      </c>
    </row>
    <row r="360" spans="1:21" ht="17" x14ac:dyDescent="0.2">
      <c r="A360">
        <v>358</v>
      </c>
      <c r="B360" t="s">
        <v>768</v>
      </c>
      <c r="C360" s="3" t="s">
        <v>769</v>
      </c>
      <c r="D360" s="6">
        <v>9700</v>
      </c>
      <c r="E360" s="8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9">
        <f t="shared" si="15"/>
        <v>0.11814432989690722</v>
      </c>
      <c r="P360" s="6">
        <f t="shared" si="16"/>
        <v>49.826086956521742</v>
      </c>
      <c r="Q360" s="6" t="str" cm="1">
        <f t="array" ref="Q360:R360">_xlfn.TEXTSPLIT(N360,"/")</f>
        <v>photography</v>
      </c>
      <c r="R360" s="6" t="str">
        <v>photography books</v>
      </c>
      <c r="S360">
        <f t="shared" si="17"/>
        <v>2018</v>
      </c>
      <c r="T360" s="13">
        <f>(((J360/60)/60)/24)+DATE(1970,1,1)</f>
        <v>43322.208333333328</v>
      </c>
      <c r="U360" s="13">
        <f>(((K360/60)/60)/24)+DATE(1970,1,1)</f>
        <v>43325.208333333328</v>
      </c>
    </row>
    <row r="361" spans="1:21" ht="17" hidden="1" x14ac:dyDescent="0.2">
      <c r="A361">
        <v>359</v>
      </c>
      <c r="B361" t="s">
        <v>770</v>
      </c>
      <c r="C361" s="3" t="s">
        <v>771</v>
      </c>
      <c r="D361" s="6">
        <v>4000</v>
      </c>
      <c r="E361" s="8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9">
        <f t="shared" si="15"/>
        <v>2.9870000000000001</v>
      </c>
      <c r="P361" s="6">
        <f t="shared" si="16"/>
        <v>63.893048128342244</v>
      </c>
      <c r="Q361" s="6" t="str" cm="1">
        <f t="array" ref="Q361:R361">_xlfn.TEXTSPLIT(N361,"/")</f>
        <v>film &amp; video</v>
      </c>
      <c r="R361" s="6" t="str">
        <v>animation</v>
      </c>
      <c r="S361">
        <f t="shared" si="17"/>
        <v>2011</v>
      </c>
      <c r="T361" s="13">
        <f>(((J361/60)/60)/24)+DATE(1970,1,1)</f>
        <v>40782.208333333336</v>
      </c>
      <c r="U361" s="13">
        <f>(((K361/60)/60)/24)+DATE(1970,1,1)</f>
        <v>40789.208333333336</v>
      </c>
    </row>
    <row r="362" spans="1:21" ht="17" hidden="1" x14ac:dyDescent="0.2">
      <c r="A362">
        <v>360</v>
      </c>
      <c r="B362" t="s">
        <v>772</v>
      </c>
      <c r="C362" s="3" t="s">
        <v>773</v>
      </c>
      <c r="D362" s="6">
        <v>59700</v>
      </c>
      <c r="E362" s="8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9">
        <f t="shared" si="15"/>
        <v>2.2635175879396985</v>
      </c>
      <c r="P362" s="6">
        <f t="shared" si="16"/>
        <v>47.002434782608695</v>
      </c>
      <c r="Q362" s="6" t="str" cm="1">
        <f t="array" ref="Q362:R362">_xlfn.TEXTSPLIT(N362,"/")</f>
        <v>theater</v>
      </c>
      <c r="R362" s="6" t="str">
        <v>plays</v>
      </c>
      <c r="S362">
        <f t="shared" si="17"/>
        <v>2011</v>
      </c>
      <c r="T362" s="13">
        <f>(((J362/60)/60)/24)+DATE(1970,1,1)</f>
        <v>40544.25</v>
      </c>
      <c r="U362" s="13">
        <f>(((K362/60)/60)/24)+DATE(1970,1,1)</f>
        <v>40558.25</v>
      </c>
    </row>
    <row r="363" spans="1:21" ht="17" hidden="1" x14ac:dyDescent="0.2">
      <c r="A363">
        <v>361</v>
      </c>
      <c r="B363" t="s">
        <v>774</v>
      </c>
      <c r="C363" s="3" t="s">
        <v>775</v>
      </c>
      <c r="D363" s="6">
        <v>5500</v>
      </c>
      <c r="E363" s="8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9">
        <f t="shared" si="15"/>
        <v>1.7356363636363636</v>
      </c>
      <c r="P363" s="6">
        <f t="shared" si="16"/>
        <v>108.47727272727273</v>
      </c>
      <c r="Q363" s="6" t="str" cm="1">
        <f t="array" ref="Q363:R363">_xlfn.TEXTSPLIT(N363,"/")</f>
        <v>theater</v>
      </c>
      <c r="R363" s="6" t="str">
        <v>plays</v>
      </c>
      <c r="S363">
        <f t="shared" si="17"/>
        <v>2017</v>
      </c>
      <c r="T363" s="13">
        <f>(((J363/60)/60)/24)+DATE(1970,1,1)</f>
        <v>43015.208333333328</v>
      </c>
      <c r="U363" s="13">
        <f>(((K363/60)/60)/24)+DATE(1970,1,1)</f>
        <v>43039.208333333328</v>
      </c>
    </row>
    <row r="364" spans="1:21" ht="17" hidden="1" x14ac:dyDescent="0.2">
      <c r="A364">
        <v>362</v>
      </c>
      <c r="B364" t="s">
        <v>776</v>
      </c>
      <c r="C364" s="3" t="s">
        <v>777</v>
      </c>
      <c r="D364" s="6">
        <v>3700</v>
      </c>
      <c r="E364" s="8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9">
        <f t="shared" si="15"/>
        <v>3.7175675675675675</v>
      </c>
      <c r="P364" s="6">
        <f t="shared" si="16"/>
        <v>72.015706806282722</v>
      </c>
      <c r="Q364" s="6" t="str" cm="1">
        <f t="array" ref="Q364:R364">_xlfn.TEXTSPLIT(N364,"/")</f>
        <v>music</v>
      </c>
      <c r="R364" s="6" t="str">
        <v>rock</v>
      </c>
      <c r="S364">
        <f t="shared" si="17"/>
        <v>2011</v>
      </c>
      <c r="T364" s="13">
        <f>(((J364/60)/60)/24)+DATE(1970,1,1)</f>
        <v>40570.25</v>
      </c>
      <c r="U364" s="13">
        <f>(((K364/60)/60)/24)+DATE(1970,1,1)</f>
        <v>40608.25</v>
      </c>
    </row>
    <row r="365" spans="1:21" ht="17" hidden="1" x14ac:dyDescent="0.2">
      <c r="A365">
        <v>363</v>
      </c>
      <c r="B365" t="s">
        <v>778</v>
      </c>
      <c r="C365" s="3" t="s">
        <v>779</v>
      </c>
      <c r="D365" s="6">
        <v>5200</v>
      </c>
      <c r="E365" s="8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9">
        <f t="shared" si="15"/>
        <v>1.601923076923077</v>
      </c>
      <c r="P365" s="6">
        <f t="shared" si="16"/>
        <v>59.928057553956833</v>
      </c>
      <c r="Q365" s="6" t="str" cm="1">
        <f t="array" ref="Q365:R365">_xlfn.TEXTSPLIT(N365,"/")</f>
        <v>music</v>
      </c>
      <c r="R365" s="6" t="str">
        <v>rock</v>
      </c>
      <c r="S365">
        <f t="shared" si="17"/>
        <v>2011</v>
      </c>
      <c r="T365" s="13">
        <f>(((J365/60)/60)/24)+DATE(1970,1,1)</f>
        <v>40904.25</v>
      </c>
      <c r="U365" s="13">
        <f>(((K365/60)/60)/24)+DATE(1970,1,1)</f>
        <v>40905.25</v>
      </c>
    </row>
    <row r="366" spans="1:21" ht="17" hidden="1" x14ac:dyDescent="0.2">
      <c r="A366">
        <v>364</v>
      </c>
      <c r="B366" t="s">
        <v>780</v>
      </c>
      <c r="C366" s="3" t="s">
        <v>781</v>
      </c>
      <c r="D366" s="6">
        <v>900</v>
      </c>
      <c r="E366" s="8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9">
        <f t="shared" si="15"/>
        <v>16.163333333333334</v>
      </c>
      <c r="P366" s="6">
        <f t="shared" si="16"/>
        <v>78.209677419354833</v>
      </c>
      <c r="Q366" s="6" t="str" cm="1">
        <f t="array" ref="Q366:R366">_xlfn.TEXTSPLIT(N366,"/")</f>
        <v>music</v>
      </c>
      <c r="R366" s="6" t="str">
        <v>indie rock</v>
      </c>
      <c r="S366">
        <f t="shared" si="17"/>
        <v>2018</v>
      </c>
      <c r="T366" s="13">
        <f>(((J366/60)/60)/24)+DATE(1970,1,1)</f>
        <v>43164.25</v>
      </c>
      <c r="U366" s="13">
        <f>(((K366/60)/60)/24)+DATE(1970,1,1)</f>
        <v>43194.208333333328</v>
      </c>
    </row>
    <row r="367" spans="1:21" ht="17" hidden="1" x14ac:dyDescent="0.2">
      <c r="A367">
        <v>365</v>
      </c>
      <c r="B367" t="s">
        <v>782</v>
      </c>
      <c r="C367" s="3" t="s">
        <v>783</v>
      </c>
      <c r="D367" s="6">
        <v>1600</v>
      </c>
      <c r="E367" s="8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9">
        <f t="shared" si="15"/>
        <v>7.3343749999999996</v>
      </c>
      <c r="P367" s="6">
        <f t="shared" si="16"/>
        <v>104.77678571428571</v>
      </c>
      <c r="Q367" s="6" t="str" cm="1">
        <f t="array" ref="Q367:R367">_xlfn.TEXTSPLIT(N367,"/")</f>
        <v>theater</v>
      </c>
      <c r="R367" s="6" t="str">
        <v>plays</v>
      </c>
      <c r="S367">
        <f t="shared" si="17"/>
        <v>2016</v>
      </c>
      <c r="T367" s="13">
        <f>(((J367/60)/60)/24)+DATE(1970,1,1)</f>
        <v>42733.25</v>
      </c>
      <c r="U367" s="13">
        <f>(((K367/60)/60)/24)+DATE(1970,1,1)</f>
        <v>42760.25</v>
      </c>
    </row>
    <row r="368" spans="1:21" ht="17" hidden="1" x14ac:dyDescent="0.2">
      <c r="A368">
        <v>366</v>
      </c>
      <c r="B368" t="s">
        <v>784</v>
      </c>
      <c r="C368" s="3" t="s">
        <v>785</v>
      </c>
      <c r="D368" s="6">
        <v>1800</v>
      </c>
      <c r="E368" s="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9">
        <f t="shared" si="15"/>
        <v>5.9211111111111112</v>
      </c>
      <c r="P368" s="6">
        <f t="shared" si="16"/>
        <v>105.52475247524752</v>
      </c>
      <c r="Q368" s="6" t="str" cm="1">
        <f t="array" ref="Q368:R368">_xlfn.TEXTSPLIT(N368,"/")</f>
        <v>theater</v>
      </c>
      <c r="R368" s="6" t="str">
        <v>plays</v>
      </c>
      <c r="S368">
        <f t="shared" si="17"/>
        <v>2011</v>
      </c>
      <c r="T368" s="13">
        <f>(((J368/60)/60)/24)+DATE(1970,1,1)</f>
        <v>40546.25</v>
      </c>
      <c r="U368" s="13">
        <f>(((K368/60)/60)/24)+DATE(1970,1,1)</f>
        <v>40547.25</v>
      </c>
    </row>
    <row r="369" spans="1:21" ht="17" x14ac:dyDescent="0.2">
      <c r="A369">
        <v>367</v>
      </c>
      <c r="B369" t="s">
        <v>786</v>
      </c>
      <c r="C369" s="3" t="s">
        <v>787</v>
      </c>
      <c r="D369" s="6">
        <v>9900</v>
      </c>
      <c r="E369" s="8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9">
        <f t="shared" si="15"/>
        <v>0.18888888888888888</v>
      </c>
      <c r="P369" s="6">
        <f t="shared" si="16"/>
        <v>24.933333333333334</v>
      </c>
      <c r="Q369" s="6" t="str" cm="1">
        <f t="array" ref="Q369:R369">_xlfn.TEXTSPLIT(N369,"/")</f>
        <v>theater</v>
      </c>
      <c r="R369" s="6" t="str">
        <v>plays</v>
      </c>
      <c r="S369">
        <f t="shared" si="17"/>
        <v>2014</v>
      </c>
      <c r="T369" s="13">
        <f>(((J369/60)/60)/24)+DATE(1970,1,1)</f>
        <v>41930.208333333336</v>
      </c>
      <c r="U369" s="13">
        <f>(((K369/60)/60)/24)+DATE(1970,1,1)</f>
        <v>41954.25</v>
      </c>
    </row>
    <row r="370" spans="1:21" ht="17" hidden="1" x14ac:dyDescent="0.2">
      <c r="A370">
        <v>368</v>
      </c>
      <c r="B370" t="s">
        <v>788</v>
      </c>
      <c r="C370" s="3" t="s">
        <v>789</v>
      </c>
      <c r="D370" s="6">
        <v>5200</v>
      </c>
      <c r="E370" s="8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9">
        <f t="shared" si="15"/>
        <v>2.7680769230769231</v>
      </c>
      <c r="P370" s="6">
        <f t="shared" si="16"/>
        <v>69.873786407766985</v>
      </c>
      <c r="Q370" s="6" t="str" cm="1">
        <f t="array" ref="Q370:R370">_xlfn.TEXTSPLIT(N370,"/")</f>
        <v>film &amp; video</v>
      </c>
      <c r="R370" s="6" t="str">
        <v>documentary</v>
      </c>
      <c r="S370">
        <f t="shared" si="17"/>
        <v>2010</v>
      </c>
      <c r="T370" s="13">
        <f>(((J370/60)/60)/24)+DATE(1970,1,1)</f>
        <v>40464.208333333336</v>
      </c>
      <c r="U370" s="13">
        <f>(((K370/60)/60)/24)+DATE(1970,1,1)</f>
        <v>40487.208333333336</v>
      </c>
    </row>
    <row r="371" spans="1:21" ht="17" hidden="1" x14ac:dyDescent="0.2">
      <c r="A371">
        <v>369</v>
      </c>
      <c r="B371" t="s">
        <v>790</v>
      </c>
      <c r="C371" s="3" t="s">
        <v>791</v>
      </c>
      <c r="D371" s="6">
        <v>5400</v>
      </c>
      <c r="E371" s="8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9">
        <f t="shared" si="15"/>
        <v>2.730185185185185</v>
      </c>
      <c r="P371" s="6">
        <f t="shared" si="16"/>
        <v>95.733766233766232</v>
      </c>
      <c r="Q371" s="6" t="str" cm="1">
        <f t="array" ref="Q371:R371">_xlfn.TEXTSPLIT(N371,"/")</f>
        <v>film &amp; video</v>
      </c>
      <c r="R371" s="6" t="str">
        <v>television</v>
      </c>
      <c r="S371">
        <f t="shared" si="17"/>
        <v>2013</v>
      </c>
      <c r="T371" s="13">
        <f>(((J371/60)/60)/24)+DATE(1970,1,1)</f>
        <v>41308.25</v>
      </c>
      <c r="U371" s="13">
        <f>(((K371/60)/60)/24)+DATE(1970,1,1)</f>
        <v>41347.208333333336</v>
      </c>
    </row>
    <row r="372" spans="1:21" ht="17" hidden="1" x14ac:dyDescent="0.2">
      <c r="A372">
        <v>370</v>
      </c>
      <c r="B372" t="s">
        <v>792</v>
      </c>
      <c r="C372" s="3" t="s">
        <v>793</v>
      </c>
      <c r="D372" s="6">
        <v>112300</v>
      </c>
      <c r="E372" s="8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9">
        <f t="shared" si="15"/>
        <v>1.593633125556545</v>
      </c>
      <c r="P372" s="6">
        <f t="shared" si="16"/>
        <v>29.997485752598056</v>
      </c>
      <c r="Q372" s="6" t="str" cm="1">
        <f t="array" ref="Q372:R372">_xlfn.TEXTSPLIT(N372,"/")</f>
        <v>theater</v>
      </c>
      <c r="R372" s="6" t="str">
        <v>plays</v>
      </c>
      <c r="S372">
        <f t="shared" si="17"/>
        <v>2019</v>
      </c>
      <c r="T372" s="13">
        <f>(((J372/60)/60)/24)+DATE(1970,1,1)</f>
        <v>43570.208333333328</v>
      </c>
      <c r="U372" s="13">
        <f>(((K372/60)/60)/24)+DATE(1970,1,1)</f>
        <v>43576.208333333328</v>
      </c>
    </row>
    <row r="373" spans="1:21" ht="17" x14ac:dyDescent="0.2">
      <c r="A373">
        <v>371</v>
      </c>
      <c r="B373" t="s">
        <v>794</v>
      </c>
      <c r="C373" s="3" t="s">
        <v>795</v>
      </c>
      <c r="D373" s="6">
        <v>189200</v>
      </c>
      <c r="E373" s="8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9">
        <f t="shared" si="15"/>
        <v>0.67869978858350954</v>
      </c>
      <c r="P373" s="6">
        <f t="shared" si="16"/>
        <v>59.011948529411768</v>
      </c>
      <c r="Q373" s="6" t="str" cm="1">
        <f t="array" ref="Q373:R373">_xlfn.TEXTSPLIT(N373,"/")</f>
        <v>theater</v>
      </c>
      <c r="R373" s="6" t="str">
        <v>plays</v>
      </c>
      <c r="S373">
        <f t="shared" si="17"/>
        <v>2015</v>
      </c>
      <c r="T373" s="13">
        <f>(((J373/60)/60)/24)+DATE(1970,1,1)</f>
        <v>42043.25</v>
      </c>
      <c r="U373" s="13">
        <f>(((K373/60)/60)/24)+DATE(1970,1,1)</f>
        <v>42094.208333333328</v>
      </c>
    </row>
    <row r="374" spans="1:21" ht="34" hidden="1" x14ac:dyDescent="0.2">
      <c r="A374">
        <v>372</v>
      </c>
      <c r="B374" t="s">
        <v>796</v>
      </c>
      <c r="C374" s="3" t="s">
        <v>797</v>
      </c>
      <c r="D374" s="6">
        <v>900</v>
      </c>
      <c r="E374" s="8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9">
        <f t="shared" si="15"/>
        <v>15.915555555555555</v>
      </c>
      <c r="P374" s="6">
        <f t="shared" si="16"/>
        <v>84.757396449704146</v>
      </c>
      <c r="Q374" s="6" t="str" cm="1">
        <f t="array" ref="Q374:R374">_xlfn.TEXTSPLIT(N374,"/")</f>
        <v>film &amp; video</v>
      </c>
      <c r="R374" s="6" t="str">
        <v>documentary</v>
      </c>
      <c r="S374">
        <f t="shared" si="17"/>
        <v>2015</v>
      </c>
      <c r="T374" s="13">
        <f>(((J374/60)/60)/24)+DATE(1970,1,1)</f>
        <v>42012.25</v>
      </c>
      <c r="U374" s="13">
        <f>(((K374/60)/60)/24)+DATE(1970,1,1)</f>
        <v>42032.25</v>
      </c>
    </row>
    <row r="375" spans="1:21" ht="17" hidden="1" x14ac:dyDescent="0.2">
      <c r="A375">
        <v>373</v>
      </c>
      <c r="B375" t="s">
        <v>798</v>
      </c>
      <c r="C375" s="3" t="s">
        <v>799</v>
      </c>
      <c r="D375" s="6">
        <v>22500</v>
      </c>
      <c r="E375" s="8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9">
        <f t="shared" si="15"/>
        <v>7.3018222222222224</v>
      </c>
      <c r="P375" s="6">
        <f t="shared" si="16"/>
        <v>78.010921177587846</v>
      </c>
      <c r="Q375" s="6" t="str" cm="1">
        <f t="array" ref="Q375:R375">_xlfn.TEXTSPLIT(N375,"/")</f>
        <v>theater</v>
      </c>
      <c r="R375" s="6" t="str">
        <v>plays</v>
      </c>
      <c r="S375">
        <f t="shared" si="17"/>
        <v>2017</v>
      </c>
      <c r="T375" s="13">
        <f>(((J375/60)/60)/24)+DATE(1970,1,1)</f>
        <v>42964.208333333328</v>
      </c>
      <c r="U375" s="13">
        <f>(((K375/60)/60)/24)+DATE(1970,1,1)</f>
        <v>42972.208333333328</v>
      </c>
    </row>
    <row r="376" spans="1:21" ht="34" x14ac:dyDescent="0.2">
      <c r="A376">
        <v>374</v>
      </c>
      <c r="B376" t="s">
        <v>800</v>
      </c>
      <c r="C376" s="3" t="s">
        <v>801</v>
      </c>
      <c r="D376" s="6">
        <v>167400</v>
      </c>
      <c r="E376" s="8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9">
        <f t="shared" si="15"/>
        <v>0.13185782556750297</v>
      </c>
      <c r="P376" s="6">
        <f t="shared" si="16"/>
        <v>50.05215419501134</v>
      </c>
      <c r="Q376" s="6" t="str" cm="1">
        <f t="array" ref="Q376:R376">_xlfn.TEXTSPLIT(N376,"/")</f>
        <v>film &amp; video</v>
      </c>
      <c r="R376" s="6" t="str">
        <v>documentary</v>
      </c>
      <c r="S376">
        <f t="shared" si="17"/>
        <v>2019</v>
      </c>
      <c r="T376" s="13">
        <f>(((J376/60)/60)/24)+DATE(1970,1,1)</f>
        <v>43476.25</v>
      </c>
      <c r="U376" s="13">
        <f>(((K376/60)/60)/24)+DATE(1970,1,1)</f>
        <v>43481.25</v>
      </c>
    </row>
    <row r="377" spans="1:21" ht="34" x14ac:dyDescent="0.2">
      <c r="A377">
        <v>375</v>
      </c>
      <c r="B377" t="s">
        <v>802</v>
      </c>
      <c r="C377" s="3" t="s">
        <v>803</v>
      </c>
      <c r="D377" s="6">
        <v>2700</v>
      </c>
      <c r="E377" s="8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9">
        <f t="shared" si="15"/>
        <v>0.54777777777777781</v>
      </c>
      <c r="P377" s="6">
        <f t="shared" si="16"/>
        <v>59.16</v>
      </c>
      <c r="Q377" s="6" t="str" cm="1">
        <f t="array" ref="Q377:R377">_xlfn.TEXTSPLIT(N377,"/")</f>
        <v>music</v>
      </c>
      <c r="R377" s="6" t="str">
        <v>indie rock</v>
      </c>
      <c r="S377">
        <f t="shared" si="17"/>
        <v>2015</v>
      </c>
      <c r="T377" s="13">
        <f>(((J377/60)/60)/24)+DATE(1970,1,1)</f>
        <v>42293.208333333328</v>
      </c>
      <c r="U377" s="13">
        <f>(((K377/60)/60)/24)+DATE(1970,1,1)</f>
        <v>42350.25</v>
      </c>
    </row>
    <row r="378" spans="1:21" ht="17" hidden="1" x14ac:dyDescent="0.2">
      <c r="A378">
        <v>376</v>
      </c>
      <c r="B378" t="s">
        <v>804</v>
      </c>
      <c r="C378" s="3" t="s">
        <v>805</v>
      </c>
      <c r="D378" s="6">
        <v>3400</v>
      </c>
      <c r="E378" s="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9">
        <f t="shared" si="15"/>
        <v>3.6102941176470589</v>
      </c>
      <c r="P378" s="6">
        <f t="shared" si="16"/>
        <v>93.702290076335885</v>
      </c>
      <c r="Q378" s="6" t="str" cm="1">
        <f t="array" ref="Q378:R378">_xlfn.TEXTSPLIT(N378,"/")</f>
        <v>music</v>
      </c>
      <c r="R378" s="6" t="str">
        <v>rock</v>
      </c>
      <c r="S378">
        <f t="shared" si="17"/>
        <v>2014</v>
      </c>
      <c r="T378" s="13">
        <f>(((J378/60)/60)/24)+DATE(1970,1,1)</f>
        <v>41826.208333333336</v>
      </c>
      <c r="U378" s="13">
        <f>(((K378/60)/60)/24)+DATE(1970,1,1)</f>
        <v>41832.208333333336</v>
      </c>
    </row>
    <row r="379" spans="1:21" ht="17" x14ac:dyDescent="0.2">
      <c r="A379">
        <v>377</v>
      </c>
      <c r="B379" t="s">
        <v>806</v>
      </c>
      <c r="C379" s="3" t="s">
        <v>807</v>
      </c>
      <c r="D379" s="6">
        <v>49700</v>
      </c>
      <c r="E379" s="8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9">
        <f t="shared" si="15"/>
        <v>0.10257545271629778</v>
      </c>
      <c r="P379" s="6">
        <f t="shared" si="16"/>
        <v>40.14173228346457</v>
      </c>
      <c r="Q379" s="6" t="str" cm="1">
        <f t="array" ref="Q379:R379">_xlfn.TEXTSPLIT(N379,"/")</f>
        <v>theater</v>
      </c>
      <c r="R379" s="6" t="str">
        <v>plays</v>
      </c>
      <c r="S379">
        <f t="shared" si="17"/>
        <v>2019</v>
      </c>
      <c r="T379" s="13">
        <f>(((J379/60)/60)/24)+DATE(1970,1,1)</f>
        <v>43760.208333333328</v>
      </c>
      <c r="U379" s="13">
        <f>(((K379/60)/60)/24)+DATE(1970,1,1)</f>
        <v>43774.25</v>
      </c>
    </row>
    <row r="380" spans="1:21" ht="17" x14ac:dyDescent="0.2">
      <c r="A380">
        <v>378</v>
      </c>
      <c r="B380" t="s">
        <v>808</v>
      </c>
      <c r="C380" s="3" t="s">
        <v>809</v>
      </c>
      <c r="D380" s="6">
        <v>178200</v>
      </c>
      <c r="E380" s="8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9">
        <f t="shared" si="15"/>
        <v>0.13962962962962963</v>
      </c>
      <c r="P380" s="6">
        <f t="shared" si="16"/>
        <v>70.090140845070422</v>
      </c>
      <c r="Q380" s="6" t="str" cm="1">
        <f t="array" ref="Q380:R380">_xlfn.TEXTSPLIT(N380,"/")</f>
        <v>film &amp; video</v>
      </c>
      <c r="R380" s="6" t="str">
        <v>documentary</v>
      </c>
      <c r="S380">
        <f t="shared" si="17"/>
        <v>2018</v>
      </c>
      <c r="T380" s="13">
        <f>(((J380/60)/60)/24)+DATE(1970,1,1)</f>
        <v>43241.208333333328</v>
      </c>
      <c r="U380" s="13">
        <f>(((K380/60)/60)/24)+DATE(1970,1,1)</f>
        <v>43279.208333333328</v>
      </c>
    </row>
    <row r="381" spans="1:21" ht="17" x14ac:dyDescent="0.2">
      <c r="A381">
        <v>379</v>
      </c>
      <c r="B381" t="s">
        <v>810</v>
      </c>
      <c r="C381" s="3" t="s">
        <v>811</v>
      </c>
      <c r="D381" s="6">
        <v>7200</v>
      </c>
      <c r="E381" s="8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9">
        <f t="shared" si="15"/>
        <v>0.40444444444444444</v>
      </c>
      <c r="P381" s="6">
        <f t="shared" si="16"/>
        <v>66.181818181818187</v>
      </c>
      <c r="Q381" s="6" t="str" cm="1">
        <f t="array" ref="Q381:R381">_xlfn.TEXTSPLIT(N381,"/")</f>
        <v>theater</v>
      </c>
      <c r="R381" s="6" t="str">
        <v>plays</v>
      </c>
      <c r="S381">
        <f t="shared" si="17"/>
        <v>2011</v>
      </c>
      <c r="T381" s="13">
        <f>(((J381/60)/60)/24)+DATE(1970,1,1)</f>
        <v>40843.208333333336</v>
      </c>
      <c r="U381" s="13">
        <f>(((K381/60)/60)/24)+DATE(1970,1,1)</f>
        <v>40857.25</v>
      </c>
    </row>
    <row r="382" spans="1:21" ht="34" hidden="1" x14ac:dyDescent="0.2">
      <c r="A382">
        <v>380</v>
      </c>
      <c r="B382" t="s">
        <v>812</v>
      </c>
      <c r="C382" s="3" t="s">
        <v>813</v>
      </c>
      <c r="D382" s="6">
        <v>2500</v>
      </c>
      <c r="E382" s="8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9">
        <f t="shared" si="15"/>
        <v>1.6032</v>
      </c>
      <c r="P382" s="6">
        <f t="shared" si="16"/>
        <v>47.714285714285715</v>
      </c>
      <c r="Q382" s="6" t="str" cm="1">
        <f t="array" ref="Q382:R382">_xlfn.TEXTSPLIT(N382,"/")</f>
        <v>theater</v>
      </c>
      <c r="R382" s="6" t="str">
        <v>plays</v>
      </c>
      <c r="S382">
        <f t="shared" si="17"/>
        <v>2013</v>
      </c>
      <c r="T382" s="13">
        <f>(((J382/60)/60)/24)+DATE(1970,1,1)</f>
        <v>41448.208333333336</v>
      </c>
      <c r="U382" s="13">
        <f>(((K382/60)/60)/24)+DATE(1970,1,1)</f>
        <v>41453.208333333336</v>
      </c>
    </row>
    <row r="383" spans="1:21" ht="17" hidden="1" x14ac:dyDescent="0.2">
      <c r="A383">
        <v>381</v>
      </c>
      <c r="B383" t="s">
        <v>814</v>
      </c>
      <c r="C383" s="3" t="s">
        <v>815</v>
      </c>
      <c r="D383" s="6">
        <v>5300</v>
      </c>
      <c r="E383" s="8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9">
        <f t="shared" si="15"/>
        <v>1.8394339622641509</v>
      </c>
      <c r="P383" s="6">
        <f t="shared" si="16"/>
        <v>62.896774193548389</v>
      </c>
      <c r="Q383" s="6" t="str" cm="1">
        <f t="array" ref="Q383:R383">_xlfn.TEXTSPLIT(N383,"/")</f>
        <v>theater</v>
      </c>
      <c r="R383" s="6" t="str">
        <v>plays</v>
      </c>
      <c r="S383">
        <f t="shared" si="17"/>
        <v>2015</v>
      </c>
      <c r="T383" s="13">
        <f>(((J383/60)/60)/24)+DATE(1970,1,1)</f>
        <v>42163.208333333328</v>
      </c>
      <c r="U383" s="13">
        <f>(((K383/60)/60)/24)+DATE(1970,1,1)</f>
        <v>42209.208333333328</v>
      </c>
    </row>
    <row r="384" spans="1:21" ht="34" x14ac:dyDescent="0.2">
      <c r="A384">
        <v>382</v>
      </c>
      <c r="B384" t="s">
        <v>816</v>
      </c>
      <c r="C384" s="3" t="s">
        <v>817</v>
      </c>
      <c r="D384" s="6">
        <v>9100</v>
      </c>
      <c r="E384" s="8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9">
        <f t="shared" si="15"/>
        <v>0.63769230769230767</v>
      </c>
      <c r="P384" s="6">
        <f t="shared" si="16"/>
        <v>86.611940298507463</v>
      </c>
      <c r="Q384" s="6" t="str" cm="1">
        <f t="array" ref="Q384:R384">_xlfn.TEXTSPLIT(N384,"/")</f>
        <v>photography</v>
      </c>
      <c r="R384" s="6" t="str">
        <v>photography books</v>
      </c>
      <c r="S384">
        <f t="shared" si="17"/>
        <v>2017</v>
      </c>
      <c r="T384" s="13">
        <f>(((J384/60)/60)/24)+DATE(1970,1,1)</f>
        <v>43024.208333333328</v>
      </c>
      <c r="U384" s="13">
        <f>(((K384/60)/60)/24)+DATE(1970,1,1)</f>
        <v>43043.208333333328</v>
      </c>
    </row>
    <row r="385" spans="1:21" ht="17" hidden="1" x14ac:dyDescent="0.2">
      <c r="A385">
        <v>383</v>
      </c>
      <c r="B385" t="s">
        <v>818</v>
      </c>
      <c r="C385" s="3" t="s">
        <v>819</v>
      </c>
      <c r="D385" s="6">
        <v>6300</v>
      </c>
      <c r="E385" s="8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9">
        <f t="shared" si="15"/>
        <v>2.2538095238095237</v>
      </c>
      <c r="P385" s="6">
        <f t="shared" si="16"/>
        <v>75.126984126984127</v>
      </c>
      <c r="Q385" s="6" t="str" cm="1">
        <f t="array" ref="Q385:R385">_xlfn.TEXTSPLIT(N385,"/")</f>
        <v>food</v>
      </c>
      <c r="R385" s="6" t="str">
        <v>food trucks</v>
      </c>
      <c r="S385">
        <f t="shared" si="17"/>
        <v>2019</v>
      </c>
      <c r="T385" s="13">
        <f>(((J385/60)/60)/24)+DATE(1970,1,1)</f>
        <v>43509.25</v>
      </c>
      <c r="U385" s="13">
        <f>(((K385/60)/60)/24)+DATE(1970,1,1)</f>
        <v>43515.25</v>
      </c>
    </row>
    <row r="386" spans="1:21" ht="17" hidden="1" x14ac:dyDescent="0.2">
      <c r="A386">
        <v>384</v>
      </c>
      <c r="B386" t="s">
        <v>820</v>
      </c>
      <c r="C386" s="3" t="s">
        <v>821</v>
      </c>
      <c r="D386" s="6">
        <v>114400</v>
      </c>
      <c r="E386" s="8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9">
        <f t="shared" ref="O386:O449" si="18">+IFERROR(E386/D386,0)</f>
        <v>1.7200961538461539</v>
      </c>
      <c r="P386" s="6">
        <f t="shared" ref="P386:P449" si="19">+IFERROR(E386/G386,0)</f>
        <v>41.004167534903104</v>
      </c>
      <c r="Q386" s="6" t="str" cm="1">
        <f t="array" ref="Q386:R386">_xlfn.TEXTSPLIT(N386,"/")</f>
        <v>film &amp; video</v>
      </c>
      <c r="R386" s="6" t="str">
        <v>documentary</v>
      </c>
      <c r="S386">
        <f t="shared" si="17"/>
        <v>2017</v>
      </c>
      <c r="T386" s="13">
        <f>(((J386/60)/60)/24)+DATE(1970,1,1)</f>
        <v>42776.25</v>
      </c>
      <c r="U386" s="13">
        <f>(((K386/60)/60)/24)+DATE(1970,1,1)</f>
        <v>42803.25</v>
      </c>
    </row>
    <row r="387" spans="1:21" ht="34" hidden="1" x14ac:dyDescent="0.2">
      <c r="A387">
        <v>385</v>
      </c>
      <c r="B387" t="s">
        <v>822</v>
      </c>
      <c r="C387" s="3" t="s">
        <v>823</v>
      </c>
      <c r="D387" s="6">
        <v>38900</v>
      </c>
      <c r="E387" s="8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9">
        <f t="shared" si="18"/>
        <v>1.4616709511568124</v>
      </c>
      <c r="P387" s="6">
        <f t="shared" si="19"/>
        <v>50.007915567282325</v>
      </c>
      <c r="Q387" s="6" t="str" cm="1">
        <f t="array" ref="Q387:R387">_xlfn.TEXTSPLIT(N387,"/")</f>
        <v>publishing</v>
      </c>
      <c r="R387" s="6" t="str">
        <v>nonfiction</v>
      </c>
      <c r="S387">
        <f t="shared" ref="S387:S450" si="20">+YEAR(T387)</f>
        <v>2019</v>
      </c>
      <c r="T387" s="13">
        <f>(((J387/60)/60)/24)+DATE(1970,1,1)</f>
        <v>43553.208333333328</v>
      </c>
      <c r="U387" s="13">
        <f>(((K387/60)/60)/24)+DATE(1970,1,1)</f>
        <v>43585.208333333328</v>
      </c>
    </row>
    <row r="388" spans="1:21" ht="34" x14ac:dyDescent="0.2">
      <c r="A388">
        <v>386</v>
      </c>
      <c r="B388" t="s">
        <v>824</v>
      </c>
      <c r="C388" s="3" t="s">
        <v>825</v>
      </c>
      <c r="D388" s="6">
        <v>135500</v>
      </c>
      <c r="E388" s="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9">
        <f t="shared" si="18"/>
        <v>0.76423616236162362</v>
      </c>
      <c r="P388" s="6">
        <f t="shared" si="19"/>
        <v>96.960674157303373</v>
      </c>
      <c r="Q388" s="6" t="str" cm="1">
        <f t="array" ref="Q388:R388">_xlfn.TEXTSPLIT(N388,"/")</f>
        <v>theater</v>
      </c>
      <c r="R388" s="6" t="str">
        <v>plays</v>
      </c>
      <c r="S388">
        <f t="shared" si="20"/>
        <v>2010</v>
      </c>
      <c r="T388" s="13">
        <f>(((J388/60)/60)/24)+DATE(1970,1,1)</f>
        <v>40355.208333333336</v>
      </c>
      <c r="U388" s="13">
        <f>(((K388/60)/60)/24)+DATE(1970,1,1)</f>
        <v>40367.208333333336</v>
      </c>
    </row>
    <row r="389" spans="1:21" ht="17" x14ac:dyDescent="0.2">
      <c r="A389">
        <v>387</v>
      </c>
      <c r="B389" t="s">
        <v>826</v>
      </c>
      <c r="C389" s="3" t="s">
        <v>827</v>
      </c>
      <c r="D389" s="6">
        <v>109000</v>
      </c>
      <c r="E389" s="8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9">
        <f t="shared" si="18"/>
        <v>0.39261467889908258</v>
      </c>
      <c r="P389" s="6">
        <f t="shared" si="19"/>
        <v>100.93160377358491</v>
      </c>
      <c r="Q389" s="6" t="str" cm="1">
        <f t="array" ref="Q389:R389">_xlfn.TEXTSPLIT(N389,"/")</f>
        <v>technology</v>
      </c>
      <c r="R389" s="6" t="str">
        <v>wearables</v>
      </c>
      <c r="S389">
        <f t="shared" si="20"/>
        <v>2012</v>
      </c>
      <c r="T389" s="13">
        <f>(((J389/60)/60)/24)+DATE(1970,1,1)</f>
        <v>41072.208333333336</v>
      </c>
      <c r="U389" s="13">
        <f>(((K389/60)/60)/24)+DATE(1970,1,1)</f>
        <v>41077.208333333336</v>
      </c>
    </row>
    <row r="390" spans="1:21" ht="17" hidden="1" x14ac:dyDescent="0.2">
      <c r="A390">
        <v>388</v>
      </c>
      <c r="B390" t="s">
        <v>828</v>
      </c>
      <c r="C390" s="3" t="s">
        <v>829</v>
      </c>
      <c r="D390" s="6">
        <v>114800</v>
      </c>
      <c r="E390" s="8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9">
        <f t="shared" si="18"/>
        <v>0.11270034843205574</v>
      </c>
      <c r="P390" s="6">
        <f t="shared" si="19"/>
        <v>89.227586206896547</v>
      </c>
      <c r="Q390" s="6" t="str" cm="1">
        <f t="array" ref="Q390:R390">_xlfn.TEXTSPLIT(N390,"/")</f>
        <v>music</v>
      </c>
      <c r="R390" s="6" t="str">
        <v>indie rock</v>
      </c>
      <c r="S390">
        <f t="shared" si="20"/>
        <v>2012</v>
      </c>
      <c r="T390" s="13">
        <f>(((J390/60)/60)/24)+DATE(1970,1,1)</f>
        <v>40912.25</v>
      </c>
      <c r="U390" s="13">
        <f>(((K390/60)/60)/24)+DATE(1970,1,1)</f>
        <v>40914.25</v>
      </c>
    </row>
    <row r="391" spans="1:21" ht="17" hidden="1" x14ac:dyDescent="0.2">
      <c r="A391">
        <v>389</v>
      </c>
      <c r="B391" t="s">
        <v>830</v>
      </c>
      <c r="C391" s="3" t="s">
        <v>831</v>
      </c>
      <c r="D391" s="6">
        <v>83000</v>
      </c>
      <c r="E391" s="8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9">
        <f t="shared" si="18"/>
        <v>1.2211084337349398</v>
      </c>
      <c r="P391" s="6">
        <f t="shared" si="19"/>
        <v>87.979166666666671</v>
      </c>
      <c r="Q391" s="6" t="str" cm="1">
        <f t="array" ref="Q391:R391">_xlfn.TEXTSPLIT(N391,"/")</f>
        <v>theater</v>
      </c>
      <c r="R391" s="6" t="str">
        <v>plays</v>
      </c>
      <c r="S391">
        <f t="shared" si="20"/>
        <v>2010</v>
      </c>
      <c r="T391" s="13">
        <f>(((J391/60)/60)/24)+DATE(1970,1,1)</f>
        <v>40479.208333333336</v>
      </c>
      <c r="U391" s="13">
        <f>(((K391/60)/60)/24)+DATE(1970,1,1)</f>
        <v>40506.25</v>
      </c>
    </row>
    <row r="392" spans="1:21" ht="17" hidden="1" x14ac:dyDescent="0.2">
      <c r="A392">
        <v>390</v>
      </c>
      <c r="B392" t="s">
        <v>832</v>
      </c>
      <c r="C392" s="3" t="s">
        <v>833</v>
      </c>
      <c r="D392" s="6">
        <v>2400</v>
      </c>
      <c r="E392" s="8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9">
        <f t="shared" si="18"/>
        <v>1.8654166666666667</v>
      </c>
      <c r="P392" s="6">
        <f t="shared" si="19"/>
        <v>89.54</v>
      </c>
      <c r="Q392" s="6" t="str" cm="1">
        <f t="array" ref="Q392:R392">_xlfn.TEXTSPLIT(N392,"/")</f>
        <v>photography</v>
      </c>
      <c r="R392" s="6" t="str">
        <v>photography books</v>
      </c>
      <c r="S392">
        <f t="shared" si="20"/>
        <v>2013</v>
      </c>
      <c r="T392" s="13">
        <f>(((J392/60)/60)/24)+DATE(1970,1,1)</f>
        <v>41530.208333333336</v>
      </c>
      <c r="U392" s="13">
        <f>(((K392/60)/60)/24)+DATE(1970,1,1)</f>
        <v>41545.208333333336</v>
      </c>
    </row>
    <row r="393" spans="1:21" ht="17" x14ac:dyDescent="0.2">
      <c r="A393">
        <v>391</v>
      </c>
      <c r="B393" t="s">
        <v>834</v>
      </c>
      <c r="C393" s="3" t="s">
        <v>835</v>
      </c>
      <c r="D393" s="6">
        <v>60400</v>
      </c>
      <c r="E393" s="8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9">
        <f t="shared" si="18"/>
        <v>7.27317880794702E-2</v>
      </c>
      <c r="P393" s="6">
        <f t="shared" si="19"/>
        <v>29.09271523178808</v>
      </c>
      <c r="Q393" s="6" t="str" cm="1">
        <f t="array" ref="Q393:R393">_xlfn.TEXTSPLIT(N393,"/")</f>
        <v>publishing</v>
      </c>
      <c r="R393" s="6" t="str">
        <v>nonfiction</v>
      </c>
      <c r="S393">
        <f t="shared" si="20"/>
        <v>2014</v>
      </c>
      <c r="T393" s="13">
        <f>(((J393/60)/60)/24)+DATE(1970,1,1)</f>
        <v>41653.25</v>
      </c>
      <c r="U393" s="13">
        <f>(((K393/60)/60)/24)+DATE(1970,1,1)</f>
        <v>41655.25</v>
      </c>
    </row>
    <row r="394" spans="1:21" ht="34" x14ac:dyDescent="0.2">
      <c r="A394">
        <v>392</v>
      </c>
      <c r="B394" t="s">
        <v>836</v>
      </c>
      <c r="C394" s="3" t="s">
        <v>837</v>
      </c>
      <c r="D394" s="6">
        <v>102900</v>
      </c>
      <c r="E394" s="8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9">
        <f t="shared" si="18"/>
        <v>0.65642371234207963</v>
      </c>
      <c r="P394" s="6">
        <f t="shared" si="19"/>
        <v>42.006218905472636</v>
      </c>
      <c r="Q394" s="6" t="str" cm="1">
        <f t="array" ref="Q394:R394">_xlfn.TEXTSPLIT(N394,"/")</f>
        <v>technology</v>
      </c>
      <c r="R394" s="6" t="str">
        <v>wearables</v>
      </c>
      <c r="S394">
        <f t="shared" si="20"/>
        <v>2011</v>
      </c>
      <c r="T394" s="13">
        <f>(((J394/60)/60)/24)+DATE(1970,1,1)</f>
        <v>40549.25</v>
      </c>
      <c r="U394" s="13">
        <f>(((K394/60)/60)/24)+DATE(1970,1,1)</f>
        <v>40551.25</v>
      </c>
    </row>
    <row r="395" spans="1:21" ht="17" hidden="1" x14ac:dyDescent="0.2">
      <c r="A395">
        <v>393</v>
      </c>
      <c r="B395" t="s">
        <v>838</v>
      </c>
      <c r="C395" s="3" t="s">
        <v>839</v>
      </c>
      <c r="D395" s="6">
        <v>62800</v>
      </c>
      <c r="E395" s="8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9">
        <f t="shared" si="18"/>
        <v>2.2896178343949045</v>
      </c>
      <c r="P395" s="6">
        <f t="shared" si="19"/>
        <v>47.004903563255965</v>
      </c>
      <c r="Q395" s="6" t="str" cm="1">
        <f t="array" ref="Q395:R395">_xlfn.TEXTSPLIT(N395,"/")</f>
        <v>music</v>
      </c>
      <c r="R395" s="6" t="str">
        <v>jazz</v>
      </c>
      <c r="S395">
        <f t="shared" si="20"/>
        <v>2017</v>
      </c>
      <c r="T395" s="13">
        <f>(((J395/60)/60)/24)+DATE(1970,1,1)</f>
        <v>42933.208333333328</v>
      </c>
      <c r="U395" s="13">
        <f>(((K395/60)/60)/24)+DATE(1970,1,1)</f>
        <v>42934.208333333328</v>
      </c>
    </row>
    <row r="396" spans="1:21" ht="17" hidden="1" x14ac:dyDescent="0.2">
      <c r="A396">
        <v>394</v>
      </c>
      <c r="B396" t="s">
        <v>840</v>
      </c>
      <c r="C396" s="3" t="s">
        <v>841</v>
      </c>
      <c r="D396" s="6">
        <v>800</v>
      </c>
      <c r="E396" s="8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9">
        <f t="shared" si="18"/>
        <v>4.6937499999999996</v>
      </c>
      <c r="P396" s="6">
        <f t="shared" si="19"/>
        <v>110.44117647058823</v>
      </c>
      <c r="Q396" s="6" t="str" cm="1">
        <f t="array" ref="Q396:R396">_xlfn.TEXTSPLIT(N396,"/")</f>
        <v>film &amp; video</v>
      </c>
      <c r="R396" s="6" t="str">
        <v>documentary</v>
      </c>
      <c r="S396">
        <f t="shared" si="20"/>
        <v>2013</v>
      </c>
      <c r="T396" s="13">
        <f>(((J396/60)/60)/24)+DATE(1970,1,1)</f>
        <v>41484.208333333336</v>
      </c>
      <c r="U396" s="13">
        <f>(((K396/60)/60)/24)+DATE(1970,1,1)</f>
        <v>41494.208333333336</v>
      </c>
    </row>
    <row r="397" spans="1:21" ht="34" hidden="1" x14ac:dyDescent="0.2">
      <c r="A397">
        <v>395</v>
      </c>
      <c r="B397" t="s">
        <v>295</v>
      </c>
      <c r="C397" s="3" t="s">
        <v>842</v>
      </c>
      <c r="D397" s="6">
        <v>7100</v>
      </c>
      <c r="E397" s="8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9">
        <f t="shared" si="18"/>
        <v>1.3011267605633803</v>
      </c>
      <c r="P397" s="6">
        <f t="shared" si="19"/>
        <v>41.990909090909092</v>
      </c>
      <c r="Q397" s="6" t="str" cm="1">
        <f t="array" ref="Q397:R397">_xlfn.TEXTSPLIT(N397,"/")</f>
        <v>theater</v>
      </c>
      <c r="R397" s="6" t="str">
        <v>plays</v>
      </c>
      <c r="S397">
        <f t="shared" si="20"/>
        <v>2011</v>
      </c>
      <c r="T397" s="13">
        <f>(((J397/60)/60)/24)+DATE(1970,1,1)</f>
        <v>40885.25</v>
      </c>
      <c r="U397" s="13">
        <f>(((K397/60)/60)/24)+DATE(1970,1,1)</f>
        <v>40886.25</v>
      </c>
    </row>
    <row r="398" spans="1:21" ht="17" hidden="1" x14ac:dyDescent="0.2">
      <c r="A398">
        <v>396</v>
      </c>
      <c r="B398" t="s">
        <v>843</v>
      </c>
      <c r="C398" s="3" t="s">
        <v>844</v>
      </c>
      <c r="D398" s="6">
        <v>46100</v>
      </c>
      <c r="E398" s="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9">
        <f t="shared" si="18"/>
        <v>1.6705422993492407</v>
      </c>
      <c r="P398" s="6">
        <f t="shared" si="19"/>
        <v>48.012468827930178</v>
      </c>
      <c r="Q398" s="6" t="str" cm="1">
        <f t="array" ref="Q398:R398">_xlfn.TEXTSPLIT(N398,"/")</f>
        <v>film &amp; video</v>
      </c>
      <c r="R398" s="6" t="str">
        <v>drama</v>
      </c>
      <c r="S398">
        <f t="shared" si="20"/>
        <v>2018</v>
      </c>
      <c r="T398" s="13">
        <f>(((J398/60)/60)/24)+DATE(1970,1,1)</f>
        <v>43378.208333333328</v>
      </c>
      <c r="U398" s="13">
        <f>(((K398/60)/60)/24)+DATE(1970,1,1)</f>
        <v>43386.208333333328</v>
      </c>
    </row>
    <row r="399" spans="1:21" ht="17" hidden="1" x14ac:dyDescent="0.2">
      <c r="A399">
        <v>397</v>
      </c>
      <c r="B399" t="s">
        <v>845</v>
      </c>
      <c r="C399" s="3" t="s">
        <v>846</v>
      </c>
      <c r="D399" s="6">
        <v>8100</v>
      </c>
      <c r="E399" s="8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9">
        <f t="shared" si="18"/>
        <v>1.738641975308642</v>
      </c>
      <c r="P399" s="6">
        <f t="shared" si="19"/>
        <v>31.019823788546255</v>
      </c>
      <c r="Q399" s="6" t="str" cm="1">
        <f t="array" ref="Q399:R399">_xlfn.TEXTSPLIT(N399,"/")</f>
        <v>music</v>
      </c>
      <c r="R399" s="6" t="str">
        <v>rock</v>
      </c>
      <c r="S399">
        <f t="shared" si="20"/>
        <v>2013</v>
      </c>
      <c r="T399" s="13">
        <f>(((J399/60)/60)/24)+DATE(1970,1,1)</f>
        <v>41417.208333333336</v>
      </c>
      <c r="U399" s="13">
        <f>(((K399/60)/60)/24)+DATE(1970,1,1)</f>
        <v>41423.208333333336</v>
      </c>
    </row>
    <row r="400" spans="1:21" ht="34" hidden="1" x14ac:dyDescent="0.2">
      <c r="A400">
        <v>398</v>
      </c>
      <c r="B400" t="s">
        <v>847</v>
      </c>
      <c r="C400" s="3" t="s">
        <v>848</v>
      </c>
      <c r="D400" s="6">
        <v>1700</v>
      </c>
      <c r="E400" s="8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9">
        <f t="shared" si="18"/>
        <v>7.1776470588235295</v>
      </c>
      <c r="P400" s="6">
        <f t="shared" si="19"/>
        <v>99.203252032520325</v>
      </c>
      <c r="Q400" s="6" t="str" cm="1">
        <f t="array" ref="Q400:R400">_xlfn.TEXTSPLIT(N400,"/")</f>
        <v>film &amp; video</v>
      </c>
      <c r="R400" s="6" t="str">
        <v>animation</v>
      </c>
      <c r="S400">
        <f t="shared" si="20"/>
        <v>2018</v>
      </c>
      <c r="T400" s="13">
        <f>(((J400/60)/60)/24)+DATE(1970,1,1)</f>
        <v>43228.208333333328</v>
      </c>
      <c r="U400" s="13">
        <f>(((K400/60)/60)/24)+DATE(1970,1,1)</f>
        <v>43230.208333333328</v>
      </c>
    </row>
    <row r="401" spans="1:21" ht="17" x14ac:dyDescent="0.2">
      <c r="A401">
        <v>399</v>
      </c>
      <c r="B401" t="s">
        <v>849</v>
      </c>
      <c r="C401" s="3" t="s">
        <v>850</v>
      </c>
      <c r="D401" s="6">
        <v>97300</v>
      </c>
      <c r="E401" s="8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9">
        <f t="shared" si="18"/>
        <v>0.63850976361767731</v>
      </c>
      <c r="P401" s="6">
        <f t="shared" si="19"/>
        <v>66.022316684378325</v>
      </c>
      <c r="Q401" s="6" t="str" cm="1">
        <f t="array" ref="Q401:R401">_xlfn.TEXTSPLIT(N401,"/")</f>
        <v>music</v>
      </c>
      <c r="R401" s="6" t="str">
        <v>indie rock</v>
      </c>
      <c r="S401">
        <f t="shared" si="20"/>
        <v>2011</v>
      </c>
      <c r="T401" s="13">
        <f>(((J401/60)/60)/24)+DATE(1970,1,1)</f>
        <v>40576.25</v>
      </c>
      <c r="U401" s="13">
        <f>(((K401/60)/60)/24)+DATE(1970,1,1)</f>
        <v>40583.25</v>
      </c>
    </row>
    <row r="402" spans="1:21" ht="34" x14ac:dyDescent="0.2">
      <c r="A402">
        <v>400</v>
      </c>
      <c r="B402" t="s">
        <v>851</v>
      </c>
      <c r="C402" s="3" t="s">
        <v>852</v>
      </c>
      <c r="D402" s="6">
        <v>100</v>
      </c>
      <c r="E402" s="8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9">
        <f t="shared" si="18"/>
        <v>0.02</v>
      </c>
      <c r="P402" s="6">
        <f t="shared" si="19"/>
        <v>2</v>
      </c>
      <c r="Q402" s="6" t="str" cm="1">
        <f t="array" ref="Q402:R402">_xlfn.TEXTSPLIT(N402,"/")</f>
        <v>photography</v>
      </c>
      <c r="R402" s="6" t="str">
        <v>photography books</v>
      </c>
      <c r="S402">
        <f t="shared" si="20"/>
        <v>2013</v>
      </c>
      <c r="T402" s="13">
        <f>(((J402/60)/60)/24)+DATE(1970,1,1)</f>
        <v>41502.208333333336</v>
      </c>
      <c r="U402" s="13">
        <f>(((K402/60)/60)/24)+DATE(1970,1,1)</f>
        <v>41524.208333333336</v>
      </c>
    </row>
    <row r="403" spans="1:21" ht="17" hidden="1" x14ac:dyDescent="0.2">
      <c r="A403">
        <v>401</v>
      </c>
      <c r="B403" t="s">
        <v>853</v>
      </c>
      <c r="C403" s="3" t="s">
        <v>854</v>
      </c>
      <c r="D403" s="6">
        <v>900</v>
      </c>
      <c r="E403" s="8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9">
        <f t="shared" si="18"/>
        <v>15.302222222222222</v>
      </c>
      <c r="P403" s="6">
        <f t="shared" si="19"/>
        <v>46.060200668896321</v>
      </c>
      <c r="Q403" s="6" t="str" cm="1">
        <f t="array" ref="Q403:R403">_xlfn.TEXTSPLIT(N403,"/")</f>
        <v>theater</v>
      </c>
      <c r="R403" s="6" t="str">
        <v>plays</v>
      </c>
      <c r="S403">
        <f t="shared" si="20"/>
        <v>2019</v>
      </c>
      <c r="T403" s="13">
        <f>(((J403/60)/60)/24)+DATE(1970,1,1)</f>
        <v>43765.208333333328</v>
      </c>
      <c r="U403" s="13">
        <f>(((K403/60)/60)/24)+DATE(1970,1,1)</f>
        <v>43765.208333333328</v>
      </c>
    </row>
    <row r="404" spans="1:21" ht="17" x14ac:dyDescent="0.2">
      <c r="A404">
        <v>402</v>
      </c>
      <c r="B404" t="s">
        <v>855</v>
      </c>
      <c r="C404" s="3" t="s">
        <v>856</v>
      </c>
      <c r="D404" s="6">
        <v>7300</v>
      </c>
      <c r="E404" s="8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9">
        <f t="shared" si="18"/>
        <v>0.40356164383561643</v>
      </c>
      <c r="P404" s="6">
        <f t="shared" si="19"/>
        <v>73.650000000000006</v>
      </c>
      <c r="Q404" s="6" t="str" cm="1">
        <f t="array" ref="Q404:R404">_xlfn.TEXTSPLIT(N404,"/")</f>
        <v>film &amp; video</v>
      </c>
      <c r="R404" s="6" t="str">
        <v>shorts</v>
      </c>
      <c r="S404">
        <f t="shared" si="20"/>
        <v>2012</v>
      </c>
      <c r="T404" s="13">
        <f>(((J404/60)/60)/24)+DATE(1970,1,1)</f>
        <v>40914.25</v>
      </c>
      <c r="U404" s="13">
        <f>(((K404/60)/60)/24)+DATE(1970,1,1)</f>
        <v>40961.25</v>
      </c>
    </row>
    <row r="405" spans="1:21" ht="17" x14ac:dyDescent="0.2">
      <c r="A405">
        <v>403</v>
      </c>
      <c r="B405" t="s">
        <v>857</v>
      </c>
      <c r="C405" s="3" t="s">
        <v>858</v>
      </c>
      <c r="D405" s="6">
        <v>195800</v>
      </c>
      <c r="E405" s="8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9">
        <f t="shared" si="18"/>
        <v>0.86220633299284988</v>
      </c>
      <c r="P405" s="6">
        <f t="shared" si="19"/>
        <v>55.99336650082919</v>
      </c>
      <c r="Q405" s="6" t="str" cm="1">
        <f t="array" ref="Q405:R405">_xlfn.TEXTSPLIT(N405,"/")</f>
        <v>theater</v>
      </c>
      <c r="R405" s="6" t="str">
        <v>plays</v>
      </c>
      <c r="S405">
        <f t="shared" si="20"/>
        <v>2010</v>
      </c>
      <c r="T405" s="13">
        <f>(((J405/60)/60)/24)+DATE(1970,1,1)</f>
        <v>40310.208333333336</v>
      </c>
      <c r="U405" s="13">
        <f>(((K405/60)/60)/24)+DATE(1970,1,1)</f>
        <v>40346.208333333336</v>
      </c>
    </row>
    <row r="406" spans="1:21" ht="17" hidden="1" x14ac:dyDescent="0.2">
      <c r="A406">
        <v>404</v>
      </c>
      <c r="B406" t="s">
        <v>859</v>
      </c>
      <c r="C406" s="3" t="s">
        <v>860</v>
      </c>
      <c r="D406" s="6">
        <v>48900</v>
      </c>
      <c r="E406" s="8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9">
        <f t="shared" si="18"/>
        <v>3.1558486707566464</v>
      </c>
      <c r="P406" s="6">
        <f t="shared" si="19"/>
        <v>68.985695127402778</v>
      </c>
      <c r="Q406" s="6" t="str" cm="1">
        <f t="array" ref="Q406:R406">_xlfn.TEXTSPLIT(N406,"/")</f>
        <v>theater</v>
      </c>
      <c r="R406" s="6" t="str">
        <v>plays</v>
      </c>
      <c r="S406">
        <f t="shared" si="20"/>
        <v>2017</v>
      </c>
      <c r="T406" s="13">
        <f>(((J406/60)/60)/24)+DATE(1970,1,1)</f>
        <v>43053.25</v>
      </c>
      <c r="U406" s="13">
        <f>(((K406/60)/60)/24)+DATE(1970,1,1)</f>
        <v>43056.25</v>
      </c>
    </row>
    <row r="407" spans="1:21" ht="17" x14ac:dyDescent="0.2">
      <c r="A407">
        <v>405</v>
      </c>
      <c r="B407" t="s">
        <v>861</v>
      </c>
      <c r="C407" s="3" t="s">
        <v>862</v>
      </c>
      <c r="D407" s="6">
        <v>29600</v>
      </c>
      <c r="E407" s="8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9">
        <f t="shared" si="18"/>
        <v>0.89618243243243245</v>
      </c>
      <c r="P407" s="6">
        <f t="shared" si="19"/>
        <v>60.981609195402299</v>
      </c>
      <c r="Q407" s="6" t="str" cm="1">
        <f t="array" ref="Q407:R407">_xlfn.TEXTSPLIT(N407,"/")</f>
        <v>theater</v>
      </c>
      <c r="R407" s="6" t="str">
        <v>plays</v>
      </c>
      <c r="S407">
        <f t="shared" si="20"/>
        <v>2018</v>
      </c>
      <c r="T407" s="13">
        <f>(((J407/60)/60)/24)+DATE(1970,1,1)</f>
        <v>43255.208333333328</v>
      </c>
      <c r="U407" s="13">
        <f>(((K407/60)/60)/24)+DATE(1970,1,1)</f>
        <v>43305.208333333328</v>
      </c>
    </row>
    <row r="408" spans="1:21" ht="17" hidden="1" x14ac:dyDescent="0.2">
      <c r="A408">
        <v>406</v>
      </c>
      <c r="B408" t="s">
        <v>863</v>
      </c>
      <c r="C408" s="3" t="s">
        <v>864</v>
      </c>
      <c r="D408" s="6">
        <v>39300</v>
      </c>
      <c r="E408" s="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9">
        <f t="shared" si="18"/>
        <v>1.8214503816793892</v>
      </c>
      <c r="P408" s="6">
        <f t="shared" si="19"/>
        <v>110.98139534883721</v>
      </c>
      <c r="Q408" s="6" t="str" cm="1">
        <f t="array" ref="Q408:R408">_xlfn.TEXTSPLIT(N408,"/")</f>
        <v>film &amp; video</v>
      </c>
      <c r="R408" s="6" t="str">
        <v>documentary</v>
      </c>
      <c r="S408">
        <f t="shared" si="20"/>
        <v>2013</v>
      </c>
      <c r="T408" s="13">
        <f>(((J408/60)/60)/24)+DATE(1970,1,1)</f>
        <v>41304.25</v>
      </c>
      <c r="U408" s="13">
        <f>(((K408/60)/60)/24)+DATE(1970,1,1)</f>
        <v>41316.25</v>
      </c>
    </row>
    <row r="409" spans="1:21" ht="17" hidden="1" x14ac:dyDescent="0.2">
      <c r="A409">
        <v>407</v>
      </c>
      <c r="B409" t="s">
        <v>865</v>
      </c>
      <c r="C409" s="3" t="s">
        <v>866</v>
      </c>
      <c r="D409" s="6">
        <v>3400</v>
      </c>
      <c r="E409" s="8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9">
        <f t="shared" si="18"/>
        <v>3.5588235294117645</v>
      </c>
      <c r="P409" s="6">
        <f t="shared" si="19"/>
        <v>25</v>
      </c>
      <c r="Q409" s="6" t="str" cm="1">
        <f t="array" ref="Q409:R409">_xlfn.TEXTSPLIT(N409,"/")</f>
        <v>theater</v>
      </c>
      <c r="R409" s="6" t="str">
        <v>plays</v>
      </c>
      <c r="S409">
        <f t="shared" si="20"/>
        <v>2019</v>
      </c>
      <c r="T409" s="13">
        <f>(((J409/60)/60)/24)+DATE(1970,1,1)</f>
        <v>43751.208333333328</v>
      </c>
      <c r="U409" s="13">
        <f>(((K409/60)/60)/24)+DATE(1970,1,1)</f>
        <v>43758.208333333328</v>
      </c>
    </row>
    <row r="410" spans="1:21" ht="17" hidden="1" x14ac:dyDescent="0.2">
      <c r="A410">
        <v>408</v>
      </c>
      <c r="B410" t="s">
        <v>867</v>
      </c>
      <c r="C410" s="3" t="s">
        <v>868</v>
      </c>
      <c r="D410" s="6">
        <v>9200</v>
      </c>
      <c r="E410" s="8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9">
        <f t="shared" si="18"/>
        <v>1.3183695652173912</v>
      </c>
      <c r="P410" s="6">
        <f t="shared" si="19"/>
        <v>78.759740259740255</v>
      </c>
      <c r="Q410" s="6" t="str" cm="1">
        <f t="array" ref="Q410:R410">_xlfn.TEXTSPLIT(N410,"/")</f>
        <v>film &amp; video</v>
      </c>
      <c r="R410" s="6" t="str">
        <v>documentary</v>
      </c>
      <c r="S410">
        <f t="shared" si="20"/>
        <v>2016</v>
      </c>
      <c r="T410" s="13">
        <f>(((J410/60)/60)/24)+DATE(1970,1,1)</f>
        <v>42541.208333333328</v>
      </c>
      <c r="U410" s="13">
        <f>(((K410/60)/60)/24)+DATE(1970,1,1)</f>
        <v>42561.208333333328</v>
      </c>
    </row>
    <row r="411" spans="1:21" ht="17" x14ac:dyDescent="0.2">
      <c r="A411">
        <v>409</v>
      </c>
      <c r="B411" t="s">
        <v>243</v>
      </c>
      <c r="C411" s="3" t="s">
        <v>869</v>
      </c>
      <c r="D411" s="6">
        <v>135600</v>
      </c>
      <c r="E411" s="8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9">
        <f t="shared" si="18"/>
        <v>0.46315634218289087</v>
      </c>
      <c r="P411" s="6">
        <f t="shared" si="19"/>
        <v>87.960784313725483</v>
      </c>
      <c r="Q411" s="6" t="str" cm="1">
        <f t="array" ref="Q411:R411">_xlfn.TEXTSPLIT(N411,"/")</f>
        <v>music</v>
      </c>
      <c r="R411" s="6" t="str">
        <v>rock</v>
      </c>
      <c r="S411">
        <f t="shared" si="20"/>
        <v>2017</v>
      </c>
      <c r="T411" s="13">
        <f>(((J411/60)/60)/24)+DATE(1970,1,1)</f>
        <v>42843.208333333328</v>
      </c>
      <c r="U411" s="13">
        <f>(((K411/60)/60)/24)+DATE(1970,1,1)</f>
        <v>42847.208333333328</v>
      </c>
    </row>
    <row r="412" spans="1:21" ht="17" hidden="1" x14ac:dyDescent="0.2">
      <c r="A412">
        <v>410</v>
      </c>
      <c r="B412" t="s">
        <v>870</v>
      </c>
      <c r="C412" s="3" t="s">
        <v>871</v>
      </c>
      <c r="D412" s="6">
        <v>153700</v>
      </c>
      <c r="E412" s="8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9">
        <f t="shared" si="18"/>
        <v>0.36132726089785294</v>
      </c>
      <c r="P412" s="6">
        <f t="shared" si="19"/>
        <v>49.987398739873989</v>
      </c>
      <c r="Q412" s="6" t="str" cm="1">
        <f t="array" ref="Q412:R412">_xlfn.TEXTSPLIT(N412,"/")</f>
        <v>games</v>
      </c>
      <c r="R412" s="6" t="str">
        <v>mobile games</v>
      </c>
      <c r="S412">
        <f t="shared" si="20"/>
        <v>2015</v>
      </c>
      <c r="T412" s="13">
        <f>(((J412/60)/60)/24)+DATE(1970,1,1)</f>
        <v>42122.208333333328</v>
      </c>
      <c r="U412" s="13">
        <f>(((K412/60)/60)/24)+DATE(1970,1,1)</f>
        <v>42122.208333333328</v>
      </c>
    </row>
    <row r="413" spans="1:21" ht="17" hidden="1" x14ac:dyDescent="0.2">
      <c r="A413">
        <v>411</v>
      </c>
      <c r="B413" t="s">
        <v>872</v>
      </c>
      <c r="C413" s="3" t="s">
        <v>873</v>
      </c>
      <c r="D413" s="6">
        <v>7800</v>
      </c>
      <c r="E413" s="8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9">
        <f t="shared" si="18"/>
        <v>1.0462820512820512</v>
      </c>
      <c r="P413" s="6">
        <f t="shared" si="19"/>
        <v>99.524390243902445</v>
      </c>
      <c r="Q413" s="6" t="str" cm="1">
        <f t="array" ref="Q413:R413">_xlfn.TEXTSPLIT(N413,"/")</f>
        <v>theater</v>
      </c>
      <c r="R413" s="6" t="str">
        <v>plays</v>
      </c>
      <c r="S413">
        <f t="shared" si="20"/>
        <v>2017</v>
      </c>
      <c r="T413" s="13">
        <f>(((J413/60)/60)/24)+DATE(1970,1,1)</f>
        <v>42884.208333333328</v>
      </c>
      <c r="U413" s="13">
        <f>(((K413/60)/60)/24)+DATE(1970,1,1)</f>
        <v>42886.208333333328</v>
      </c>
    </row>
    <row r="414" spans="1:21" ht="17" hidden="1" x14ac:dyDescent="0.2">
      <c r="A414">
        <v>412</v>
      </c>
      <c r="B414" t="s">
        <v>874</v>
      </c>
      <c r="C414" s="3" t="s">
        <v>875</v>
      </c>
      <c r="D414" s="6">
        <v>2100</v>
      </c>
      <c r="E414" s="8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9">
        <f t="shared" si="18"/>
        <v>6.6885714285714286</v>
      </c>
      <c r="P414" s="6">
        <f t="shared" si="19"/>
        <v>104.82089552238806</v>
      </c>
      <c r="Q414" s="6" t="str" cm="1">
        <f t="array" ref="Q414:R414">_xlfn.TEXTSPLIT(N414,"/")</f>
        <v>publishing</v>
      </c>
      <c r="R414" s="6" t="str">
        <v>fiction</v>
      </c>
      <c r="S414">
        <f t="shared" si="20"/>
        <v>2014</v>
      </c>
      <c r="T414" s="13">
        <f>(((J414/60)/60)/24)+DATE(1970,1,1)</f>
        <v>41642.25</v>
      </c>
      <c r="U414" s="13">
        <f>(((K414/60)/60)/24)+DATE(1970,1,1)</f>
        <v>41652.25</v>
      </c>
    </row>
    <row r="415" spans="1:21" ht="17" hidden="1" x14ac:dyDescent="0.2">
      <c r="A415">
        <v>413</v>
      </c>
      <c r="B415" t="s">
        <v>876</v>
      </c>
      <c r="C415" s="3" t="s">
        <v>877</v>
      </c>
      <c r="D415" s="6">
        <v>189500</v>
      </c>
      <c r="E415" s="8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9">
        <f t="shared" si="18"/>
        <v>0.62072823218997364</v>
      </c>
      <c r="P415" s="6">
        <f t="shared" si="19"/>
        <v>108.01469237832875</v>
      </c>
      <c r="Q415" s="6" t="str" cm="1">
        <f t="array" ref="Q415:R415">_xlfn.TEXTSPLIT(N415,"/")</f>
        <v>film &amp; video</v>
      </c>
      <c r="R415" s="6" t="str">
        <v>animation</v>
      </c>
      <c r="S415">
        <f t="shared" si="20"/>
        <v>2018</v>
      </c>
      <c r="T415" s="13">
        <f>(((J415/60)/60)/24)+DATE(1970,1,1)</f>
        <v>43431.25</v>
      </c>
      <c r="U415" s="13">
        <f>(((K415/60)/60)/24)+DATE(1970,1,1)</f>
        <v>43458.25</v>
      </c>
    </row>
    <row r="416" spans="1:21" ht="17" x14ac:dyDescent="0.2">
      <c r="A416">
        <v>414</v>
      </c>
      <c r="B416" t="s">
        <v>878</v>
      </c>
      <c r="C416" s="3" t="s">
        <v>879</v>
      </c>
      <c r="D416" s="6">
        <v>188200</v>
      </c>
      <c r="E416" s="8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9">
        <f t="shared" si="18"/>
        <v>0.84699787460148779</v>
      </c>
      <c r="P416" s="6">
        <f t="shared" si="19"/>
        <v>28.998544660724033</v>
      </c>
      <c r="Q416" s="6" t="str" cm="1">
        <f t="array" ref="Q416:R416">_xlfn.TEXTSPLIT(N416,"/")</f>
        <v>food</v>
      </c>
      <c r="R416" s="6" t="str">
        <v>food trucks</v>
      </c>
      <c r="S416">
        <f t="shared" si="20"/>
        <v>2010</v>
      </c>
      <c r="T416" s="13">
        <f>(((J416/60)/60)/24)+DATE(1970,1,1)</f>
        <v>40288.208333333336</v>
      </c>
      <c r="U416" s="13">
        <f>(((K416/60)/60)/24)+DATE(1970,1,1)</f>
        <v>40296.208333333336</v>
      </c>
    </row>
    <row r="417" spans="1:21" ht="17" x14ac:dyDescent="0.2">
      <c r="A417">
        <v>415</v>
      </c>
      <c r="B417" t="s">
        <v>880</v>
      </c>
      <c r="C417" s="3" t="s">
        <v>881</v>
      </c>
      <c r="D417" s="6">
        <v>113500</v>
      </c>
      <c r="E417" s="8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9">
        <f t="shared" si="18"/>
        <v>0.11059030837004405</v>
      </c>
      <c r="P417" s="6">
        <f t="shared" si="19"/>
        <v>30.028708133971293</v>
      </c>
      <c r="Q417" s="6" t="str" cm="1">
        <f t="array" ref="Q417:R417">_xlfn.TEXTSPLIT(N417,"/")</f>
        <v>theater</v>
      </c>
      <c r="R417" s="6" t="str">
        <v>plays</v>
      </c>
      <c r="S417">
        <f t="shared" si="20"/>
        <v>2012</v>
      </c>
      <c r="T417" s="13">
        <f>(((J417/60)/60)/24)+DATE(1970,1,1)</f>
        <v>40921.25</v>
      </c>
      <c r="U417" s="13">
        <f>(((K417/60)/60)/24)+DATE(1970,1,1)</f>
        <v>40938.25</v>
      </c>
    </row>
    <row r="418" spans="1:21" ht="34" x14ac:dyDescent="0.2">
      <c r="A418">
        <v>416</v>
      </c>
      <c r="B418" t="s">
        <v>882</v>
      </c>
      <c r="C418" s="3" t="s">
        <v>883</v>
      </c>
      <c r="D418" s="6">
        <v>134600</v>
      </c>
      <c r="E418" s="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9">
        <f t="shared" si="18"/>
        <v>0.43838781575037145</v>
      </c>
      <c r="P418" s="6">
        <f t="shared" si="19"/>
        <v>41.005559416261292</v>
      </c>
      <c r="Q418" s="6" t="str" cm="1">
        <f t="array" ref="Q418:R418">_xlfn.TEXTSPLIT(N418,"/")</f>
        <v>film &amp; video</v>
      </c>
      <c r="R418" s="6" t="str">
        <v>documentary</v>
      </c>
      <c r="S418">
        <f t="shared" si="20"/>
        <v>2011</v>
      </c>
      <c r="T418" s="13">
        <f>(((J418/60)/60)/24)+DATE(1970,1,1)</f>
        <v>40560.25</v>
      </c>
      <c r="U418" s="13">
        <f>(((K418/60)/60)/24)+DATE(1970,1,1)</f>
        <v>40569.25</v>
      </c>
    </row>
    <row r="419" spans="1:21" ht="17" x14ac:dyDescent="0.2">
      <c r="A419">
        <v>417</v>
      </c>
      <c r="B419" t="s">
        <v>884</v>
      </c>
      <c r="C419" s="3" t="s">
        <v>885</v>
      </c>
      <c r="D419" s="6">
        <v>1700</v>
      </c>
      <c r="E419" s="8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9">
        <f t="shared" si="18"/>
        <v>0.55470588235294116</v>
      </c>
      <c r="P419" s="6">
        <f t="shared" si="19"/>
        <v>62.866666666666667</v>
      </c>
      <c r="Q419" s="6" t="str" cm="1">
        <f t="array" ref="Q419:R419">_xlfn.TEXTSPLIT(N419,"/")</f>
        <v>theater</v>
      </c>
      <c r="R419" s="6" t="str">
        <v>plays</v>
      </c>
      <c r="S419">
        <f t="shared" si="20"/>
        <v>2018</v>
      </c>
      <c r="T419" s="13">
        <f>(((J419/60)/60)/24)+DATE(1970,1,1)</f>
        <v>43407.208333333328</v>
      </c>
      <c r="U419" s="13">
        <f>(((K419/60)/60)/24)+DATE(1970,1,1)</f>
        <v>43431.25</v>
      </c>
    </row>
    <row r="420" spans="1:21" ht="17" x14ac:dyDescent="0.2">
      <c r="A420">
        <v>418</v>
      </c>
      <c r="B420" t="s">
        <v>105</v>
      </c>
      <c r="C420" s="3" t="s">
        <v>886</v>
      </c>
      <c r="D420" s="6">
        <v>163700</v>
      </c>
      <c r="E420" s="8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9">
        <f t="shared" si="18"/>
        <v>0.57399511301160655</v>
      </c>
      <c r="P420" s="6">
        <f t="shared" si="19"/>
        <v>47.005002501250623</v>
      </c>
      <c r="Q420" s="6" t="str" cm="1">
        <f t="array" ref="Q420:R420">_xlfn.TEXTSPLIT(N420,"/")</f>
        <v>film &amp; video</v>
      </c>
      <c r="R420" s="6" t="str">
        <v>documentary</v>
      </c>
      <c r="S420">
        <f t="shared" si="20"/>
        <v>2012</v>
      </c>
      <c r="T420" s="13">
        <f>(((J420/60)/60)/24)+DATE(1970,1,1)</f>
        <v>41035.208333333336</v>
      </c>
      <c r="U420" s="13">
        <f>(((K420/60)/60)/24)+DATE(1970,1,1)</f>
        <v>41036.208333333336</v>
      </c>
    </row>
    <row r="421" spans="1:21" ht="17" hidden="1" x14ac:dyDescent="0.2">
      <c r="A421">
        <v>419</v>
      </c>
      <c r="B421" t="s">
        <v>887</v>
      </c>
      <c r="C421" s="3" t="s">
        <v>888</v>
      </c>
      <c r="D421" s="6">
        <v>113800</v>
      </c>
      <c r="E421" s="8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9">
        <f t="shared" si="18"/>
        <v>1.2343497363796134</v>
      </c>
      <c r="P421" s="6">
        <f t="shared" si="19"/>
        <v>26.997693638285604</v>
      </c>
      <c r="Q421" s="6" t="str" cm="1">
        <f t="array" ref="Q421:R421">_xlfn.TEXTSPLIT(N421,"/")</f>
        <v>technology</v>
      </c>
      <c r="R421" s="6" t="str">
        <v>web</v>
      </c>
      <c r="S421">
        <f t="shared" si="20"/>
        <v>2011</v>
      </c>
      <c r="T421" s="13">
        <f>(((J421/60)/60)/24)+DATE(1970,1,1)</f>
        <v>40899.25</v>
      </c>
      <c r="U421" s="13">
        <f>(((K421/60)/60)/24)+DATE(1970,1,1)</f>
        <v>40905.25</v>
      </c>
    </row>
    <row r="422" spans="1:21" ht="17" hidden="1" x14ac:dyDescent="0.2">
      <c r="A422">
        <v>420</v>
      </c>
      <c r="B422" t="s">
        <v>889</v>
      </c>
      <c r="C422" s="3" t="s">
        <v>890</v>
      </c>
      <c r="D422" s="6">
        <v>5000</v>
      </c>
      <c r="E422" s="8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9">
        <f t="shared" si="18"/>
        <v>1.2846</v>
      </c>
      <c r="P422" s="6">
        <f t="shared" si="19"/>
        <v>68.329787234042556</v>
      </c>
      <c r="Q422" s="6" t="str" cm="1">
        <f t="array" ref="Q422:R422">_xlfn.TEXTSPLIT(N422,"/")</f>
        <v>theater</v>
      </c>
      <c r="R422" s="6" t="str">
        <v>plays</v>
      </c>
      <c r="S422">
        <f t="shared" si="20"/>
        <v>2017</v>
      </c>
      <c r="T422" s="13">
        <f>(((J422/60)/60)/24)+DATE(1970,1,1)</f>
        <v>42911.208333333328</v>
      </c>
      <c r="U422" s="13">
        <f>(((K422/60)/60)/24)+DATE(1970,1,1)</f>
        <v>42925.208333333328</v>
      </c>
    </row>
    <row r="423" spans="1:21" ht="17" x14ac:dyDescent="0.2">
      <c r="A423">
        <v>421</v>
      </c>
      <c r="B423" t="s">
        <v>891</v>
      </c>
      <c r="C423" s="3" t="s">
        <v>892</v>
      </c>
      <c r="D423" s="6">
        <v>9400</v>
      </c>
      <c r="E423" s="8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9">
        <f t="shared" si="18"/>
        <v>0.63989361702127656</v>
      </c>
      <c r="P423" s="6">
        <f t="shared" si="19"/>
        <v>50.974576271186443</v>
      </c>
      <c r="Q423" s="6" t="str" cm="1">
        <f t="array" ref="Q423:R423">_xlfn.TEXTSPLIT(N423,"/")</f>
        <v>technology</v>
      </c>
      <c r="R423" s="6" t="str">
        <v>wearables</v>
      </c>
      <c r="S423">
        <f t="shared" si="20"/>
        <v>2017</v>
      </c>
      <c r="T423" s="13">
        <f>(((J423/60)/60)/24)+DATE(1970,1,1)</f>
        <v>42915.208333333328</v>
      </c>
      <c r="U423" s="13">
        <f>(((K423/60)/60)/24)+DATE(1970,1,1)</f>
        <v>42945.208333333328</v>
      </c>
    </row>
    <row r="424" spans="1:21" ht="34" hidden="1" x14ac:dyDescent="0.2">
      <c r="A424">
        <v>422</v>
      </c>
      <c r="B424" t="s">
        <v>893</v>
      </c>
      <c r="C424" s="3" t="s">
        <v>894</v>
      </c>
      <c r="D424" s="6">
        <v>8700</v>
      </c>
      <c r="E424" s="8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9">
        <f t="shared" si="18"/>
        <v>1.2729885057471264</v>
      </c>
      <c r="P424" s="6">
        <f t="shared" si="19"/>
        <v>54.024390243902438</v>
      </c>
      <c r="Q424" s="6" t="str" cm="1">
        <f t="array" ref="Q424:R424">_xlfn.TEXTSPLIT(N424,"/")</f>
        <v>theater</v>
      </c>
      <c r="R424" s="6" t="str">
        <v>plays</v>
      </c>
      <c r="S424">
        <f t="shared" si="20"/>
        <v>2010</v>
      </c>
      <c r="T424" s="13">
        <f>(((J424/60)/60)/24)+DATE(1970,1,1)</f>
        <v>40285.208333333336</v>
      </c>
      <c r="U424" s="13">
        <f>(((K424/60)/60)/24)+DATE(1970,1,1)</f>
        <v>40305.208333333336</v>
      </c>
    </row>
    <row r="425" spans="1:21" ht="17" x14ac:dyDescent="0.2">
      <c r="A425">
        <v>423</v>
      </c>
      <c r="B425" t="s">
        <v>895</v>
      </c>
      <c r="C425" s="3" t="s">
        <v>896</v>
      </c>
      <c r="D425" s="6">
        <v>147800</v>
      </c>
      <c r="E425" s="8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9">
        <f t="shared" si="18"/>
        <v>0.10638024357239513</v>
      </c>
      <c r="P425" s="6">
        <f t="shared" si="19"/>
        <v>97.055555555555557</v>
      </c>
      <c r="Q425" s="6" t="str" cm="1">
        <f t="array" ref="Q425:R425">_xlfn.TEXTSPLIT(N425,"/")</f>
        <v>food</v>
      </c>
      <c r="R425" s="6" t="str">
        <v>food trucks</v>
      </c>
      <c r="S425">
        <f t="shared" si="20"/>
        <v>2011</v>
      </c>
      <c r="T425" s="13">
        <f>(((J425/60)/60)/24)+DATE(1970,1,1)</f>
        <v>40808.208333333336</v>
      </c>
      <c r="U425" s="13">
        <f>(((K425/60)/60)/24)+DATE(1970,1,1)</f>
        <v>40810.208333333336</v>
      </c>
    </row>
    <row r="426" spans="1:21" ht="17" x14ac:dyDescent="0.2">
      <c r="A426">
        <v>424</v>
      </c>
      <c r="B426" t="s">
        <v>897</v>
      </c>
      <c r="C426" s="3" t="s">
        <v>898</v>
      </c>
      <c r="D426" s="6">
        <v>5100</v>
      </c>
      <c r="E426" s="8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9">
        <f t="shared" si="18"/>
        <v>0.40470588235294119</v>
      </c>
      <c r="P426" s="6">
        <f t="shared" si="19"/>
        <v>24.867469879518072</v>
      </c>
      <c r="Q426" s="6" t="str" cm="1">
        <f t="array" ref="Q426:R426">_xlfn.TEXTSPLIT(N426,"/")</f>
        <v>music</v>
      </c>
      <c r="R426" s="6" t="str">
        <v>indie rock</v>
      </c>
      <c r="S426">
        <f t="shared" si="20"/>
        <v>2018</v>
      </c>
      <c r="T426" s="13">
        <f>(((J426/60)/60)/24)+DATE(1970,1,1)</f>
        <v>43208.208333333328</v>
      </c>
      <c r="U426" s="13">
        <f>(((K426/60)/60)/24)+DATE(1970,1,1)</f>
        <v>43214.208333333328</v>
      </c>
    </row>
    <row r="427" spans="1:21" ht="17" hidden="1" x14ac:dyDescent="0.2">
      <c r="A427">
        <v>425</v>
      </c>
      <c r="B427" t="s">
        <v>899</v>
      </c>
      <c r="C427" s="3" t="s">
        <v>900</v>
      </c>
      <c r="D427" s="6">
        <v>2700</v>
      </c>
      <c r="E427" s="8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9">
        <f t="shared" si="18"/>
        <v>2.8766666666666665</v>
      </c>
      <c r="P427" s="6">
        <f t="shared" si="19"/>
        <v>84.423913043478265</v>
      </c>
      <c r="Q427" s="6" t="str" cm="1">
        <f t="array" ref="Q427:R427">_xlfn.TEXTSPLIT(N427,"/")</f>
        <v>photography</v>
      </c>
      <c r="R427" s="6" t="str">
        <v>photography books</v>
      </c>
      <c r="S427">
        <f t="shared" si="20"/>
        <v>2015</v>
      </c>
      <c r="T427" s="13">
        <f>(((J427/60)/60)/24)+DATE(1970,1,1)</f>
        <v>42213.208333333328</v>
      </c>
      <c r="U427" s="13">
        <f>(((K427/60)/60)/24)+DATE(1970,1,1)</f>
        <v>42219.208333333328</v>
      </c>
    </row>
    <row r="428" spans="1:21" ht="17" hidden="1" x14ac:dyDescent="0.2">
      <c r="A428">
        <v>426</v>
      </c>
      <c r="B428" t="s">
        <v>901</v>
      </c>
      <c r="C428" s="3" t="s">
        <v>902</v>
      </c>
      <c r="D428" s="6">
        <v>1800</v>
      </c>
      <c r="E428" s="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9">
        <f t="shared" si="18"/>
        <v>5.7294444444444448</v>
      </c>
      <c r="P428" s="6">
        <f t="shared" si="19"/>
        <v>47.091324200913242</v>
      </c>
      <c r="Q428" s="6" t="str" cm="1">
        <f t="array" ref="Q428:R428">_xlfn.TEXTSPLIT(N428,"/")</f>
        <v>theater</v>
      </c>
      <c r="R428" s="6" t="str">
        <v>plays</v>
      </c>
      <c r="S428">
        <f t="shared" si="20"/>
        <v>2013</v>
      </c>
      <c r="T428" s="13">
        <f>(((J428/60)/60)/24)+DATE(1970,1,1)</f>
        <v>41332.25</v>
      </c>
      <c r="U428" s="13">
        <f>(((K428/60)/60)/24)+DATE(1970,1,1)</f>
        <v>41339.25</v>
      </c>
    </row>
    <row r="429" spans="1:21" ht="17" hidden="1" x14ac:dyDescent="0.2">
      <c r="A429">
        <v>427</v>
      </c>
      <c r="B429" t="s">
        <v>903</v>
      </c>
      <c r="C429" s="3" t="s">
        <v>904</v>
      </c>
      <c r="D429" s="6">
        <v>174500</v>
      </c>
      <c r="E429" s="8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9">
        <f t="shared" si="18"/>
        <v>1.1290429799426933</v>
      </c>
      <c r="P429" s="6">
        <f t="shared" si="19"/>
        <v>77.996041171813147</v>
      </c>
      <c r="Q429" s="6" t="str" cm="1">
        <f t="array" ref="Q429:R429">_xlfn.TEXTSPLIT(N429,"/")</f>
        <v>theater</v>
      </c>
      <c r="R429" s="6" t="str">
        <v>plays</v>
      </c>
      <c r="S429">
        <f t="shared" si="20"/>
        <v>2014</v>
      </c>
      <c r="T429" s="13">
        <f>(((J429/60)/60)/24)+DATE(1970,1,1)</f>
        <v>41895.208333333336</v>
      </c>
      <c r="U429" s="13">
        <f>(((K429/60)/60)/24)+DATE(1970,1,1)</f>
        <v>41927.208333333336</v>
      </c>
    </row>
    <row r="430" spans="1:21" ht="17" x14ac:dyDescent="0.2">
      <c r="A430">
        <v>428</v>
      </c>
      <c r="B430" t="s">
        <v>905</v>
      </c>
      <c r="C430" s="3" t="s">
        <v>906</v>
      </c>
      <c r="D430" s="6">
        <v>101400</v>
      </c>
      <c r="E430" s="8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9">
        <f t="shared" si="18"/>
        <v>0.46387573964497042</v>
      </c>
      <c r="P430" s="6">
        <f t="shared" si="19"/>
        <v>62.967871485943775</v>
      </c>
      <c r="Q430" s="6" t="str" cm="1">
        <f t="array" ref="Q430:R430">_xlfn.TEXTSPLIT(N430,"/")</f>
        <v>film &amp; video</v>
      </c>
      <c r="R430" s="6" t="str">
        <v>animation</v>
      </c>
      <c r="S430">
        <f t="shared" si="20"/>
        <v>2011</v>
      </c>
      <c r="T430" s="13">
        <f>(((J430/60)/60)/24)+DATE(1970,1,1)</f>
        <v>40585.25</v>
      </c>
      <c r="U430" s="13">
        <f>(((K430/60)/60)/24)+DATE(1970,1,1)</f>
        <v>40592.25</v>
      </c>
    </row>
    <row r="431" spans="1:21" ht="17" hidden="1" x14ac:dyDescent="0.2">
      <c r="A431">
        <v>429</v>
      </c>
      <c r="B431" t="s">
        <v>907</v>
      </c>
      <c r="C431" s="3" t="s">
        <v>908</v>
      </c>
      <c r="D431" s="6">
        <v>191000</v>
      </c>
      <c r="E431" s="8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9">
        <f t="shared" si="18"/>
        <v>0.90675916230366493</v>
      </c>
      <c r="P431" s="6">
        <f t="shared" si="19"/>
        <v>81.006080449017773</v>
      </c>
      <c r="Q431" s="6" t="str" cm="1">
        <f t="array" ref="Q431:R431">_xlfn.TEXTSPLIT(N431,"/")</f>
        <v>photography</v>
      </c>
      <c r="R431" s="6" t="str">
        <v>photography books</v>
      </c>
      <c r="S431">
        <f t="shared" si="20"/>
        <v>2014</v>
      </c>
      <c r="T431" s="13">
        <f>(((J431/60)/60)/24)+DATE(1970,1,1)</f>
        <v>41680.25</v>
      </c>
      <c r="U431" s="13">
        <f>(((K431/60)/60)/24)+DATE(1970,1,1)</f>
        <v>41708.208333333336</v>
      </c>
    </row>
    <row r="432" spans="1:21" ht="34" x14ac:dyDescent="0.2">
      <c r="A432">
        <v>430</v>
      </c>
      <c r="B432" t="s">
        <v>909</v>
      </c>
      <c r="C432" s="3" t="s">
        <v>910</v>
      </c>
      <c r="D432" s="6">
        <v>8100</v>
      </c>
      <c r="E432" s="8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9">
        <f t="shared" si="18"/>
        <v>0.67740740740740746</v>
      </c>
      <c r="P432" s="6">
        <f t="shared" si="19"/>
        <v>65.321428571428569</v>
      </c>
      <c r="Q432" s="6" t="str" cm="1">
        <f t="array" ref="Q432:R432">_xlfn.TEXTSPLIT(N432,"/")</f>
        <v>theater</v>
      </c>
      <c r="R432" s="6" t="str">
        <v>plays</v>
      </c>
      <c r="S432">
        <f t="shared" si="20"/>
        <v>2019</v>
      </c>
      <c r="T432" s="13">
        <f>(((J432/60)/60)/24)+DATE(1970,1,1)</f>
        <v>43737.208333333328</v>
      </c>
      <c r="U432" s="13">
        <f>(((K432/60)/60)/24)+DATE(1970,1,1)</f>
        <v>43771.208333333328</v>
      </c>
    </row>
    <row r="433" spans="1:21" ht="17" hidden="1" x14ac:dyDescent="0.2">
      <c r="A433">
        <v>431</v>
      </c>
      <c r="B433" t="s">
        <v>911</v>
      </c>
      <c r="C433" s="3" t="s">
        <v>912</v>
      </c>
      <c r="D433" s="6">
        <v>5100</v>
      </c>
      <c r="E433" s="8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9">
        <f t="shared" si="18"/>
        <v>1.9249019607843136</v>
      </c>
      <c r="P433" s="6">
        <f t="shared" si="19"/>
        <v>104.43617021276596</v>
      </c>
      <c r="Q433" s="6" t="str" cm="1">
        <f t="array" ref="Q433:R433">_xlfn.TEXTSPLIT(N433,"/")</f>
        <v>theater</v>
      </c>
      <c r="R433" s="6" t="str">
        <v>plays</v>
      </c>
      <c r="S433">
        <f t="shared" si="20"/>
        <v>2018</v>
      </c>
      <c r="T433" s="13">
        <f>(((J433/60)/60)/24)+DATE(1970,1,1)</f>
        <v>43273.208333333328</v>
      </c>
      <c r="U433" s="13">
        <f>(((K433/60)/60)/24)+DATE(1970,1,1)</f>
        <v>43290.208333333328</v>
      </c>
    </row>
    <row r="434" spans="1:21" ht="17" x14ac:dyDescent="0.2">
      <c r="A434">
        <v>432</v>
      </c>
      <c r="B434" t="s">
        <v>913</v>
      </c>
      <c r="C434" s="3" t="s">
        <v>914</v>
      </c>
      <c r="D434" s="6">
        <v>7700</v>
      </c>
      <c r="E434" s="8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9">
        <f t="shared" si="18"/>
        <v>0.82714285714285718</v>
      </c>
      <c r="P434" s="6">
        <f t="shared" si="19"/>
        <v>69.989010989010993</v>
      </c>
      <c r="Q434" s="6" t="str" cm="1">
        <f t="array" ref="Q434:R434">_xlfn.TEXTSPLIT(N434,"/")</f>
        <v>theater</v>
      </c>
      <c r="R434" s="6" t="str">
        <v>plays</v>
      </c>
      <c r="S434">
        <f t="shared" si="20"/>
        <v>2014</v>
      </c>
      <c r="T434" s="13">
        <f>(((J434/60)/60)/24)+DATE(1970,1,1)</f>
        <v>41761.208333333336</v>
      </c>
      <c r="U434" s="13">
        <f>(((K434/60)/60)/24)+DATE(1970,1,1)</f>
        <v>41781.208333333336</v>
      </c>
    </row>
    <row r="435" spans="1:21" ht="17" x14ac:dyDescent="0.2">
      <c r="A435">
        <v>433</v>
      </c>
      <c r="B435" t="s">
        <v>915</v>
      </c>
      <c r="C435" s="3" t="s">
        <v>916</v>
      </c>
      <c r="D435" s="6">
        <v>121400</v>
      </c>
      <c r="E435" s="8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9">
        <f t="shared" si="18"/>
        <v>0.54163920922570019</v>
      </c>
      <c r="P435" s="6">
        <f t="shared" si="19"/>
        <v>83.023989898989896</v>
      </c>
      <c r="Q435" s="6" t="str" cm="1">
        <f t="array" ref="Q435:R435">_xlfn.TEXTSPLIT(N435,"/")</f>
        <v>film &amp; video</v>
      </c>
      <c r="R435" s="6" t="str">
        <v>documentary</v>
      </c>
      <c r="S435">
        <f t="shared" si="20"/>
        <v>2013</v>
      </c>
      <c r="T435" s="13">
        <f>(((J435/60)/60)/24)+DATE(1970,1,1)</f>
        <v>41603.25</v>
      </c>
      <c r="U435" s="13">
        <f>(((K435/60)/60)/24)+DATE(1970,1,1)</f>
        <v>41619.25</v>
      </c>
    </row>
    <row r="436" spans="1:21" ht="17" hidden="1" x14ac:dyDescent="0.2">
      <c r="A436">
        <v>434</v>
      </c>
      <c r="B436" t="s">
        <v>917</v>
      </c>
      <c r="C436" s="3" t="s">
        <v>918</v>
      </c>
      <c r="D436" s="6">
        <v>5400</v>
      </c>
      <c r="E436" s="8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9">
        <f t="shared" si="18"/>
        <v>0.16722222222222222</v>
      </c>
      <c r="P436" s="6">
        <f t="shared" si="19"/>
        <v>90.3</v>
      </c>
      <c r="Q436" s="6" t="str" cm="1">
        <f t="array" ref="Q436:R436">_xlfn.TEXTSPLIT(N436,"/")</f>
        <v>theater</v>
      </c>
      <c r="R436" s="6" t="str">
        <v>plays</v>
      </c>
      <c r="S436">
        <f t="shared" si="20"/>
        <v>2016</v>
      </c>
      <c r="T436" s="13">
        <f>(((J436/60)/60)/24)+DATE(1970,1,1)</f>
        <v>42705.25</v>
      </c>
      <c r="U436" s="13">
        <f>(((K436/60)/60)/24)+DATE(1970,1,1)</f>
        <v>42719.25</v>
      </c>
    </row>
    <row r="437" spans="1:21" ht="17" hidden="1" x14ac:dyDescent="0.2">
      <c r="A437">
        <v>435</v>
      </c>
      <c r="B437" t="s">
        <v>919</v>
      </c>
      <c r="C437" s="3" t="s">
        <v>920</v>
      </c>
      <c r="D437" s="6">
        <v>152400</v>
      </c>
      <c r="E437" s="8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9">
        <f t="shared" si="18"/>
        <v>1.168766404199475</v>
      </c>
      <c r="P437" s="6">
        <f t="shared" si="19"/>
        <v>103.98131932282546</v>
      </c>
      <c r="Q437" s="6" t="str" cm="1">
        <f t="array" ref="Q437:R437">_xlfn.TEXTSPLIT(N437,"/")</f>
        <v>theater</v>
      </c>
      <c r="R437" s="6" t="str">
        <v>plays</v>
      </c>
      <c r="S437">
        <f t="shared" si="20"/>
        <v>2014</v>
      </c>
      <c r="T437" s="13">
        <f>(((J437/60)/60)/24)+DATE(1970,1,1)</f>
        <v>41988.25</v>
      </c>
      <c r="U437" s="13">
        <f>(((K437/60)/60)/24)+DATE(1970,1,1)</f>
        <v>42000.25</v>
      </c>
    </row>
    <row r="438" spans="1:21" ht="17" hidden="1" x14ac:dyDescent="0.2">
      <c r="A438">
        <v>436</v>
      </c>
      <c r="B438" t="s">
        <v>921</v>
      </c>
      <c r="C438" s="3" t="s">
        <v>922</v>
      </c>
      <c r="D438" s="6">
        <v>1300</v>
      </c>
      <c r="E438" s="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9">
        <f t="shared" si="18"/>
        <v>10.521538461538462</v>
      </c>
      <c r="P438" s="6">
        <f t="shared" si="19"/>
        <v>54.931726907630519</v>
      </c>
      <c r="Q438" s="6" t="str" cm="1">
        <f t="array" ref="Q438:R438">_xlfn.TEXTSPLIT(N438,"/")</f>
        <v>music</v>
      </c>
      <c r="R438" s="6" t="str">
        <v>jazz</v>
      </c>
      <c r="S438">
        <f t="shared" si="20"/>
        <v>2019</v>
      </c>
      <c r="T438" s="13">
        <f>(((J438/60)/60)/24)+DATE(1970,1,1)</f>
        <v>43575.208333333328</v>
      </c>
      <c r="U438" s="13">
        <f>(((K438/60)/60)/24)+DATE(1970,1,1)</f>
        <v>43576.208333333328</v>
      </c>
    </row>
    <row r="439" spans="1:21" ht="17" hidden="1" x14ac:dyDescent="0.2">
      <c r="A439">
        <v>437</v>
      </c>
      <c r="B439" t="s">
        <v>923</v>
      </c>
      <c r="C439" s="3" t="s">
        <v>924</v>
      </c>
      <c r="D439" s="6">
        <v>8100</v>
      </c>
      <c r="E439" s="8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9">
        <f t="shared" si="18"/>
        <v>1.2307407407407407</v>
      </c>
      <c r="P439" s="6">
        <f t="shared" si="19"/>
        <v>51.921875</v>
      </c>
      <c r="Q439" s="6" t="str" cm="1">
        <f t="array" ref="Q439:R439">_xlfn.TEXTSPLIT(N439,"/")</f>
        <v>film &amp; video</v>
      </c>
      <c r="R439" s="6" t="str">
        <v>animation</v>
      </c>
      <c r="S439">
        <f t="shared" si="20"/>
        <v>2015</v>
      </c>
      <c r="T439" s="13">
        <f>(((J439/60)/60)/24)+DATE(1970,1,1)</f>
        <v>42260.208333333328</v>
      </c>
      <c r="U439" s="13">
        <f>(((K439/60)/60)/24)+DATE(1970,1,1)</f>
        <v>42263.208333333328</v>
      </c>
    </row>
    <row r="440" spans="1:21" ht="34" hidden="1" x14ac:dyDescent="0.2">
      <c r="A440">
        <v>438</v>
      </c>
      <c r="B440" t="s">
        <v>925</v>
      </c>
      <c r="C440" s="3" t="s">
        <v>926</v>
      </c>
      <c r="D440" s="6">
        <v>8300</v>
      </c>
      <c r="E440" s="8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9">
        <f t="shared" si="18"/>
        <v>1.7863855421686747</v>
      </c>
      <c r="P440" s="6">
        <f t="shared" si="19"/>
        <v>60.02834008097166</v>
      </c>
      <c r="Q440" s="6" t="str" cm="1">
        <f t="array" ref="Q440:R440">_xlfn.TEXTSPLIT(N440,"/")</f>
        <v>theater</v>
      </c>
      <c r="R440" s="6" t="str">
        <v>plays</v>
      </c>
      <c r="S440">
        <f t="shared" si="20"/>
        <v>2013</v>
      </c>
      <c r="T440" s="13">
        <f>(((J440/60)/60)/24)+DATE(1970,1,1)</f>
        <v>41337.25</v>
      </c>
      <c r="U440" s="13">
        <f>(((K440/60)/60)/24)+DATE(1970,1,1)</f>
        <v>41367.208333333336</v>
      </c>
    </row>
    <row r="441" spans="1:21" ht="17" hidden="1" x14ac:dyDescent="0.2">
      <c r="A441">
        <v>439</v>
      </c>
      <c r="B441" t="s">
        <v>927</v>
      </c>
      <c r="C441" s="3" t="s">
        <v>928</v>
      </c>
      <c r="D441" s="6">
        <v>28400</v>
      </c>
      <c r="E441" s="8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9">
        <f t="shared" si="18"/>
        <v>3.5528169014084505</v>
      </c>
      <c r="P441" s="6">
        <f t="shared" si="19"/>
        <v>44.003488879197555</v>
      </c>
      <c r="Q441" s="6" t="str" cm="1">
        <f t="array" ref="Q441:R441">_xlfn.TEXTSPLIT(N441,"/")</f>
        <v>film &amp; video</v>
      </c>
      <c r="R441" s="6" t="str">
        <v>science fiction</v>
      </c>
      <c r="S441">
        <f t="shared" si="20"/>
        <v>2016</v>
      </c>
      <c r="T441" s="13">
        <f>(((J441/60)/60)/24)+DATE(1970,1,1)</f>
        <v>42680.208333333328</v>
      </c>
      <c r="U441" s="13">
        <f>(((K441/60)/60)/24)+DATE(1970,1,1)</f>
        <v>42687.25</v>
      </c>
    </row>
    <row r="442" spans="1:21" ht="17" hidden="1" x14ac:dyDescent="0.2">
      <c r="A442">
        <v>440</v>
      </c>
      <c r="B442" t="s">
        <v>929</v>
      </c>
      <c r="C442" s="3" t="s">
        <v>930</v>
      </c>
      <c r="D442" s="6">
        <v>102500</v>
      </c>
      <c r="E442" s="8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9">
        <f t="shared" si="18"/>
        <v>1.6190634146341463</v>
      </c>
      <c r="P442" s="6">
        <f t="shared" si="19"/>
        <v>53.003513254551258</v>
      </c>
      <c r="Q442" s="6" t="str" cm="1">
        <f t="array" ref="Q442:R442">_xlfn.TEXTSPLIT(N442,"/")</f>
        <v>film &amp; video</v>
      </c>
      <c r="R442" s="6" t="str">
        <v>television</v>
      </c>
      <c r="S442">
        <f t="shared" si="20"/>
        <v>2017</v>
      </c>
      <c r="T442" s="13">
        <f>(((J442/60)/60)/24)+DATE(1970,1,1)</f>
        <v>42916.208333333328</v>
      </c>
      <c r="U442" s="13">
        <f>(((K442/60)/60)/24)+DATE(1970,1,1)</f>
        <v>42926.208333333328</v>
      </c>
    </row>
    <row r="443" spans="1:21" ht="17" x14ac:dyDescent="0.2">
      <c r="A443">
        <v>441</v>
      </c>
      <c r="B443" t="s">
        <v>931</v>
      </c>
      <c r="C443" s="3" t="s">
        <v>932</v>
      </c>
      <c r="D443" s="6">
        <v>7000</v>
      </c>
      <c r="E443" s="8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9">
        <f t="shared" si="18"/>
        <v>0.24914285714285714</v>
      </c>
      <c r="P443" s="6">
        <f t="shared" si="19"/>
        <v>54.5</v>
      </c>
      <c r="Q443" s="6" t="str" cm="1">
        <f t="array" ref="Q443:R443">_xlfn.TEXTSPLIT(N443,"/")</f>
        <v>technology</v>
      </c>
      <c r="R443" s="6" t="str">
        <v>wearables</v>
      </c>
      <c r="S443">
        <f t="shared" si="20"/>
        <v>2012</v>
      </c>
      <c r="T443" s="13">
        <f>(((J443/60)/60)/24)+DATE(1970,1,1)</f>
        <v>41025.208333333336</v>
      </c>
      <c r="U443" s="13">
        <f>(((K443/60)/60)/24)+DATE(1970,1,1)</f>
        <v>41053.208333333336</v>
      </c>
    </row>
    <row r="444" spans="1:21" ht="17" hidden="1" x14ac:dyDescent="0.2">
      <c r="A444">
        <v>442</v>
      </c>
      <c r="B444" t="s">
        <v>933</v>
      </c>
      <c r="C444" s="3" t="s">
        <v>934</v>
      </c>
      <c r="D444" s="6">
        <v>5400</v>
      </c>
      <c r="E444" s="8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9">
        <f t="shared" si="18"/>
        <v>1.9872222222222222</v>
      </c>
      <c r="P444" s="6">
        <f t="shared" si="19"/>
        <v>75.04195804195804</v>
      </c>
      <c r="Q444" s="6" t="str" cm="1">
        <f t="array" ref="Q444:R444">_xlfn.TEXTSPLIT(N444,"/")</f>
        <v>theater</v>
      </c>
      <c r="R444" s="6" t="str">
        <v>plays</v>
      </c>
      <c r="S444">
        <f t="shared" si="20"/>
        <v>2017</v>
      </c>
      <c r="T444" s="13">
        <f>(((J444/60)/60)/24)+DATE(1970,1,1)</f>
        <v>42980.208333333328</v>
      </c>
      <c r="U444" s="13">
        <f>(((K444/60)/60)/24)+DATE(1970,1,1)</f>
        <v>42996.208333333328</v>
      </c>
    </row>
    <row r="445" spans="1:21" ht="17" hidden="1" x14ac:dyDescent="0.2">
      <c r="A445">
        <v>443</v>
      </c>
      <c r="B445" t="s">
        <v>935</v>
      </c>
      <c r="C445" s="3" t="s">
        <v>936</v>
      </c>
      <c r="D445" s="6">
        <v>9300</v>
      </c>
      <c r="E445" s="8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9">
        <f t="shared" si="18"/>
        <v>0.34752688172043011</v>
      </c>
      <c r="P445" s="6">
        <f t="shared" si="19"/>
        <v>35.911111111111111</v>
      </c>
      <c r="Q445" s="6" t="str" cm="1">
        <f t="array" ref="Q445:R445">_xlfn.TEXTSPLIT(N445,"/")</f>
        <v>theater</v>
      </c>
      <c r="R445" s="6" t="str">
        <v>plays</v>
      </c>
      <c r="S445">
        <f t="shared" si="20"/>
        <v>2010</v>
      </c>
      <c r="T445" s="13">
        <f>(((J445/60)/60)/24)+DATE(1970,1,1)</f>
        <v>40451.208333333336</v>
      </c>
      <c r="U445" s="13">
        <f>(((K445/60)/60)/24)+DATE(1970,1,1)</f>
        <v>40470.208333333336</v>
      </c>
    </row>
    <row r="446" spans="1:21" ht="17" hidden="1" x14ac:dyDescent="0.2">
      <c r="A446">
        <v>444</v>
      </c>
      <c r="B446" t="s">
        <v>748</v>
      </c>
      <c r="C446" s="3" t="s">
        <v>937</v>
      </c>
      <c r="D446" s="6">
        <v>6200</v>
      </c>
      <c r="E446" s="8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9">
        <f t="shared" si="18"/>
        <v>1.7641935483870967</v>
      </c>
      <c r="P446" s="6">
        <f t="shared" si="19"/>
        <v>36.952702702702702</v>
      </c>
      <c r="Q446" s="6" t="str" cm="1">
        <f t="array" ref="Q446:R446">_xlfn.TEXTSPLIT(N446,"/")</f>
        <v>music</v>
      </c>
      <c r="R446" s="6" t="str">
        <v>indie rock</v>
      </c>
      <c r="S446">
        <f t="shared" si="20"/>
        <v>2011</v>
      </c>
      <c r="T446" s="13">
        <f>(((J446/60)/60)/24)+DATE(1970,1,1)</f>
        <v>40748.208333333336</v>
      </c>
      <c r="U446" s="13">
        <f>(((K446/60)/60)/24)+DATE(1970,1,1)</f>
        <v>40750.208333333336</v>
      </c>
    </row>
    <row r="447" spans="1:21" ht="34" hidden="1" x14ac:dyDescent="0.2">
      <c r="A447">
        <v>445</v>
      </c>
      <c r="B447" t="s">
        <v>938</v>
      </c>
      <c r="C447" s="3" t="s">
        <v>939</v>
      </c>
      <c r="D447" s="6">
        <v>2100</v>
      </c>
      <c r="E447" s="8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9">
        <f t="shared" si="18"/>
        <v>5.1138095238095236</v>
      </c>
      <c r="P447" s="6">
        <f t="shared" si="19"/>
        <v>63.170588235294119</v>
      </c>
      <c r="Q447" s="6" t="str" cm="1">
        <f t="array" ref="Q447:R447">_xlfn.TEXTSPLIT(N447,"/")</f>
        <v>theater</v>
      </c>
      <c r="R447" s="6" t="str">
        <v>plays</v>
      </c>
      <c r="S447">
        <f t="shared" si="20"/>
        <v>2010</v>
      </c>
      <c r="T447" s="13">
        <f>(((J447/60)/60)/24)+DATE(1970,1,1)</f>
        <v>40515.25</v>
      </c>
      <c r="U447" s="13">
        <f>(((K447/60)/60)/24)+DATE(1970,1,1)</f>
        <v>40536.25</v>
      </c>
    </row>
    <row r="448" spans="1:21" ht="17" x14ac:dyDescent="0.2">
      <c r="A448">
        <v>446</v>
      </c>
      <c r="B448" t="s">
        <v>940</v>
      </c>
      <c r="C448" s="3" t="s">
        <v>941</v>
      </c>
      <c r="D448" s="6">
        <v>6800</v>
      </c>
      <c r="E448" s="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9">
        <f t="shared" si="18"/>
        <v>0.82044117647058823</v>
      </c>
      <c r="P448" s="6">
        <f t="shared" si="19"/>
        <v>29.99462365591398</v>
      </c>
      <c r="Q448" s="6" t="str" cm="1">
        <f t="array" ref="Q448:R448">_xlfn.TEXTSPLIT(N448,"/")</f>
        <v>technology</v>
      </c>
      <c r="R448" s="6" t="str">
        <v>wearables</v>
      </c>
      <c r="S448">
        <f t="shared" si="20"/>
        <v>2012</v>
      </c>
      <c r="T448" s="13">
        <f>(((J448/60)/60)/24)+DATE(1970,1,1)</f>
        <v>41261.25</v>
      </c>
      <c r="U448" s="13">
        <f>(((K448/60)/60)/24)+DATE(1970,1,1)</f>
        <v>41263.25</v>
      </c>
    </row>
    <row r="449" spans="1:21" ht="34" hidden="1" x14ac:dyDescent="0.2">
      <c r="A449">
        <v>447</v>
      </c>
      <c r="B449" t="s">
        <v>942</v>
      </c>
      <c r="C449" s="3" t="s">
        <v>943</v>
      </c>
      <c r="D449" s="6">
        <v>155200</v>
      </c>
      <c r="E449" s="8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9">
        <f t="shared" si="18"/>
        <v>0.24326030927835052</v>
      </c>
      <c r="P449" s="6">
        <f t="shared" si="19"/>
        <v>86</v>
      </c>
      <c r="Q449" s="6" t="str" cm="1">
        <f t="array" ref="Q449:R449">_xlfn.TEXTSPLIT(N449,"/")</f>
        <v>film &amp; video</v>
      </c>
      <c r="R449" s="6" t="str">
        <v>television</v>
      </c>
      <c r="S449">
        <f t="shared" si="20"/>
        <v>2017</v>
      </c>
      <c r="T449" s="13">
        <f>(((J449/60)/60)/24)+DATE(1970,1,1)</f>
        <v>43088.25</v>
      </c>
      <c r="U449" s="13">
        <f>(((K449/60)/60)/24)+DATE(1970,1,1)</f>
        <v>43104.25</v>
      </c>
    </row>
    <row r="450" spans="1:21" ht="17" x14ac:dyDescent="0.2">
      <c r="A450">
        <v>448</v>
      </c>
      <c r="B450" t="s">
        <v>944</v>
      </c>
      <c r="C450" s="3" t="s">
        <v>945</v>
      </c>
      <c r="D450" s="6">
        <v>89900</v>
      </c>
      <c r="E450" s="8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9">
        <f t="shared" ref="O450:O513" si="21">+IFERROR(E450/D450,0)</f>
        <v>0.50482758620689661</v>
      </c>
      <c r="P450" s="6">
        <f t="shared" ref="P450:P513" si="22">+IFERROR(E450/G450,0)</f>
        <v>75.014876033057845</v>
      </c>
      <c r="Q450" s="6" t="str" cm="1">
        <f t="array" ref="Q450:R450">_xlfn.TEXTSPLIT(N450,"/")</f>
        <v>games</v>
      </c>
      <c r="R450" s="6" t="str">
        <v>video games</v>
      </c>
      <c r="S450">
        <f t="shared" si="20"/>
        <v>2013</v>
      </c>
      <c r="T450" s="13">
        <f>(((J450/60)/60)/24)+DATE(1970,1,1)</f>
        <v>41378.208333333336</v>
      </c>
      <c r="U450" s="13">
        <f>(((K450/60)/60)/24)+DATE(1970,1,1)</f>
        <v>41380.208333333336</v>
      </c>
    </row>
    <row r="451" spans="1:21" ht="17" hidden="1" x14ac:dyDescent="0.2">
      <c r="A451">
        <v>449</v>
      </c>
      <c r="B451" t="s">
        <v>946</v>
      </c>
      <c r="C451" s="3" t="s">
        <v>947</v>
      </c>
      <c r="D451" s="6">
        <v>900</v>
      </c>
      <c r="E451" s="8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9">
        <f t="shared" si="21"/>
        <v>9.67</v>
      </c>
      <c r="P451" s="6">
        <f t="shared" si="22"/>
        <v>101.19767441860465</v>
      </c>
      <c r="Q451" s="6" t="str" cm="1">
        <f t="array" ref="Q451:R451">_xlfn.TEXTSPLIT(N451,"/")</f>
        <v>games</v>
      </c>
      <c r="R451" s="6" t="str">
        <v>video games</v>
      </c>
      <c r="S451">
        <f t="shared" ref="S451:S514" si="23">+YEAR(T451)</f>
        <v>2019</v>
      </c>
      <c r="T451" s="13">
        <f>(((J451/60)/60)/24)+DATE(1970,1,1)</f>
        <v>43530.25</v>
      </c>
      <c r="U451" s="13">
        <f>(((K451/60)/60)/24)+DATE(1970,1,1)</f>
        <v>43547.208333333328</v>
      </c>
    </row>
    <row r="452" spans="1:21" ht="17" x14ac:dyDescent="0.2">
      <c r="A452">
        <v>450</v>
      </c>
      <c r="B452" t="s">
        <v>948</v>
      </c>
      <c r="C452" s="3" t="s">
        <v>949</v>
      </c>
      <c r="D452" s="6">
        <v>100</v>
      </c>
      <c r="E452" s="8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9">
        <f t="shared" si="21"/>
        <v>0.04</v>
      </c>
      <c r="P452" s="6">
        <f t="shared" si="22"/>
        <v>4</v>
      </c>
      <c r="Q452" s="6" t="str" cm="1">
        <f t="array" ref="Q452:R452">_xlfn.TEXTSPLIT(N452,"/")</f>
        <v>film &amp; video</v>
      </c>
      <c r="R452" s="6" t="str">
        <v>animation</v>
      </c>
      <c r="S452">
        <f t="shared" si="23"/>
        <v>2018</v>
      </c>
      <c r="T452" s="13">
        <f>(((J452/60)/60)/24)+DATE(1970,1,1)</f>
        <v>43394.208333333328</v>
      </c>
      <c r="U452" s="13">
        <f>(((K452/60)/60)/24)+DATE(1970,1,1)</f>
        <v>43417.25</v>
      </c>
    </row>
    <row r="453" spans="1:21" ht="17" hidden="1" x14ac:dyDescent="0.2">
      <c r="A453">
        <v>451</v>
      </c>
      <c r="B453" t="s">
        <v>950</v>
      </c>
      <c r="C453" s="3" t="s">
        <v>951</v>
      </c>
      <c r="D453" s="6">
        <v>148400</v>
      </c>
      <c r="E453" s="8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9">
        <f t="shared" si="21"/>
        <v>1.2284501347708894</v>
      </c>
      <c r="P453" s="6">
        <f t="shared" si="22"/>
        <v>29.001272669424118</v>
      </c>
      <c r="Q453" s="6" t="str" cm="1">
        <f t="array" ref="Q453:R453">_xlfn.TEXTSPLIT(N453,"/")</f>
        <v>music</v>
      </c>
      <c r="R453" s="6" t="str">
        <v>rock</v>
      </c>
      <c r="S453">
        <f t="shared" si="23"/>
        <v>2017</v>
      </c>
      <c r="T453" s="13">
        <f>(((J453/60)/60)/24)+DATE(1970,1,1)</f>
        <v>42935.208333333328</v>
      </c>
      <c r="U453" s="13">
        <f>(((K453/60)/60)/24)+DATE(1970,1,1)</f>
        <v>42966.208333333328</v>
      </c>
    </row>
    <row r="454" spans="1:21" ht="34" x14ac:dyDescent="0.2">
      <c r="A454">
        <v>452</v>
      </c>
      <c r="B454" t="s">
        <v>952</v>
      </c>
      <c r="C454" s="3" t="s">
        <v>953</v>
      </c>
      <c r="D454" s="6">
        <v>4800</v>
      </c>
      <c r="E454" s="8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9">
        <f t="shared" si="21"/>
        <v>0.63437500000000002</v>
      </c>
      <c r="P454" s="6">
        <f t="shared" si="22"/>
        <v>98.225806451612897</v>
      </c>
      <c r="Q454" s="6" t="str" cm="1">
        <f t="array" ref="Q454:R454">_xlfn.TEXTSPLIT(N454,"/")</f>
        <v>film &amp; video</v>
      </c>
      <c r="R454" s="6" t="str">
        <v>drama</v>
      </c>
      <c r="S454">
        <f t="shared" si="23"/>
        <v>2010</v>
      </c>
      <c r="T454" s="13">
        <f>(((J454/60)/60)/24)+DATE(1970,1,1)</f>
        <v>40365.208333333336</v>
      </c>
      <c r="U454" s="13">
        <f>(((K454/60)/60)/24)+DATE(1970,1,1)</f>
        <v>40366.208333333336</v>
      </c>
    </row>
    <row r="455" spans="1:21" ht="34" x14ac:dyDescent="0.2">
      <c r="A455">
        <v>453</v>
      </c>
      <c r="B455" t="s">
        <v>954</v>
      </c>
      <c r="C455" s="3" t="s">
        <v>955</v>
      </c>
      <c r="D455" s="6">
        <v>182400</v>
      </c>
      <c r="E455" s="8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9">
        <f t="shared" si="21"/>
        <v>0.56331688596491225</v>
      </c>
      <c r="P455" s="6">
        <f t="shared" si="22"/>
        <v>87.001693480101608</v>
      </c>
      <c r="Q455" s="6" t="str" cm="1">
        <f t="array" ref="Q455:R455">_xlfn.TEXTSPLIT(N455,"/")</f>
        <v>film &amp; video</v>
      </c>
      <c r="R455" s="6" t="str">
        <v>science fiction</v>
      </c>
      <c r="S455">
        <f t="shared" si="23"/>
        <v>2016</v>
      </c>
      <c r="T455" s="13">
        <f>(((J455/60)/60)/24)+DATE(1970,1,1)</f>
        <v>42705.25</v>
      </c>
      <c r="U455" s="13">
        <f>(((K455/60)/60)/24)+DATE(1970,1,1)</f>
        <v>42746.25</v>
      </c>
    </row>
    <row r="456" spans="1:21" ht="17" x14ac:dyDescent="0.2">
      <c r="A456">
        <v>454</v>
      </c>
      <c r="B456" t="s">
        <v>956</v>
      </c>
      <c r="C456" s="3" t="s">
        <v>957</v>
      </c>
      <c r="D456" s="6">
        <v>4000</v>
      </c>
      <c r="E456" s="8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9">
        <f t="shared" si="21"/>
        <v>0.44074999999999998</v>
      </c>
      <c r="P456" s="6">
        <f t="shared" si="22"/>
        <v>45.205128205128204</v>
      </c>
      <c r="Q456" s="6" t="str" cm="1">
        <f t="array" ref="Q456:R456">_xlfn.TEXTSPLIT(N456,"/")</f>
        <v>film &amp; video</v>
      </c>
      <c r="R456" s="6" t="str">
        <v>drama</v>
      </c>
      <c r="S456">
        <f t="shared" si="23"/>
        <v>2013</v>
      </c>
      <c r="T456" s="13">
        <f>(((J456/60)/60)/24)+DATE(1970,1,1)</f>
        <v>41568.208333333336</v>
      </c>
      <c r="U456" s="13">
        <f>(((K456/60)/60)/24)+DATE(1970,1,1)</f>
        <v>41604.25</v>
      </c>
    </row>
    <row r="457" spans="1:21" ht="17" hidden="1" x14ac:dyDescent="0.2">
      <c r="A457">
        <v>455</v>
      </c>
      <c r="B457" t="s">
        <v>958</v>
      </c>
      <c r="C457" s="3" t="s">
        <v>959</v>
      </c>
      <c r="D457" s="6">
        <v>116500</v>
      </c>
      <c r="E457" s="8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9">
        <f t="shared" si="21"/>
        <v>1.1837253218884121</v>
      </c>
      <c r="P457" s="6">
        <f t="shared" si="22"/>
        <v>37.001341561577675</v>
      </c>
      <c r="Q457" s="6" t="str" cm="1">
        <f t="array" ref="Q457:R457">_xlfn.TEXTSPLIT(N457,"/")</f>
        <v>theater</v>
      </c>
      <c r="R457" s="6" t="str">
        <v>plays</v>
      </c>
      <c r="S457">
        <f t="shared" si="23"/>
        <v>2011</v>
      </c>
      <c r="T457" s="13">
        <f>(((J457/60)/60)/24)+DATE(1970,1,1)</f>
        <v>40809.208333333336</v>
      </c>
      <c r="U457" s="13">
        <f>(((K457/60)/60)/24)+DATE(1970,1,1)</f>
        <v>40832.208333333336</v>
      </c>
    </row>
    <row r="458" spans="1:21" ht="34" hidden="1" x14ac:dyDescent="0.2">
      <c r="A458">
        <v>456</v>
      </c>
      <c r="B458" t="s">
        <v>960</v>
      </c>
      <c r="C458" s="3" t="s">
        <v>961</v>
      </c>
      <c r="D458" s="6">
        <v>146400</v>
      </c>
      <c r="E458" s="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9">
        <f t="shared" si="21"/>
        <v>1.041243169398907</v>
      </c>
      <c r="P458" s="6">
        <f t="shared" si="22"/>
        <v>94.976947040498445</v>
      </c>
      <c r="Q458" s="6" t="str" cm="1">
        <f t="array" ref="Q458:R458">_xlfn.TEXTSPLIT(N458,"/")</f>
        <v>music</v>
      </c>
      <c r="R458" s="6" t="str">
        <v>indie rock</v>
      </c>
      <c r="S458">
        <f t="shared" si="23"/>
        <v>2018</v>
      </c>
      <c r="T458" s="13">
        <f>(((J458/60)/60)/24)+DATE(1970,1,1)</f>
        <v>43141.25</v>
      </c>
      <c r="U458" s="13">
        <f>(((K458/60)/60)/24)+DATE(1970,1,1)</f>
        <v>43141.25</v>
      </c>
    </row>
    <row r="459" spans="1:21" ht="17" x14ac:dyDescent="0.2">
      <c r="A459">
        <v>457</v>
      </c>
      <c r="B459" t="s">
        <v>962</v>
      </c>
      <c r="C459" s="3" t="s">
        <v>963</v>
      </c>
      <c r="D459" s="6">
        <v>5000</v>
      </c>
      <c r="E459" s="8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9">
        <f t="shared" si="21"/>
        <v>0.26640000000000003</v>
      </c>
      <c r="P459" s="6">
        <f t="shared" si="22"/>
        <v>28.956521739130434</v>
      </c>
      <c r="Q459" s="6" t="str" cm="1">
        <f t="array" ref="Q459:R459">_xlfn.TEXTSPLIT(N459,"/")</f>
        <v>theater</v>
      </c>
      <c r="R459" s="6" t="str">
        <v>plays</v>
      </c>
      <c r="S459">
        <f t="shared" si="23"/>
        <v>2016</v>
      </c>
      <c r="T459" s="13">
        <f>(((J459/60)/60)/24)+DATE(1970,1,1)</f>
        <v>42657.208333333328</v>
      </c>
      <c r="U459" s="13">
        <f>(((K459/60)/60)/24)+DATE(1970,1,1)</f>
        <v>42659.208333333328</v>
      </c>
    </row>
    <row r="460" spans="1:21" ht="17" hidden="1" x14ac:dyDescent="0.2">
      <c r="A460">
        <v>458</v>
      </c>
      <c r="B460" t="s">
        <v>964</v>
      </c>
      <c r="C460" s="3" t="s">
        <v>965</v>
      </c>
      <c r="D460" s="6">
        <v>33800</v>
      </c>
      <c r="E460" s="8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9">
        <f t="shared" si="21"/>
        <v>3.5120118343195266</v>
      </c>
      <c r="P460" s="6">
        <f t="shared" si="22"/>
        <v>55.993396226415094</v>
      </c>
      <c r="Q460" s="6" t="str" cm="1">
        <f t="array" ref="Q460:R460">_xlfn.TEXTSPLIT(N460,"/")</f>
        <v>theater</v>
      </c>
      <c r="R460" s="6" t="str">
        <v>plays</v>
      </c>
      <c r="S460">
        <f t="shared" si="23"/>
        <v>2010</v>
      </c>
      <c r="T460" s="13">
        <f>(((J460/60)/60)/24)+DATE(1970,1,1)</f>
        <v>40265.208333333336</v>
      </c>
      <c r="U460" s="13">
        <f>(((K460/60)/60)/24)+DATE(1970,1,1)</f>
        <v>40309.208333333336</v>
      </c>
    </row>
    <row r="461" spans="1:21" ht="17" x14ac:dyDescent="0.2">
      <c r="A461">
        <v>459</v>
      </c>
      <c r="B461" t="s">
        <v>966</v>
      </c>
      <c r="C461" s="3" t="s">
        <v>967</v>
      </c>
      <c r="D461" s="6">
        <v>6300</v>
      </c>
      <c r="E461" s="8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9">
        <f t="shared" si="21"/>
        <v>0.90063492063492068</v>
      </c>
      <c r="P461" s="6">
        <f t="shared" si="22"/>
        <v>54.038095238095238</v>
      </c>
      <c r="Q461" s="6" t="str" cm="1">
        <f t="array" ref="Q461:R461">_xlfn.TEXTSPLIT(N461,"/")</f>
        <v>film &amp; video</v>
      </c>
      <c r="R461" s="6" t="str">
        <v>documentary</v>
      </c>
      <c r="S461">
        <f t="shared" si="23"/>
        <v>2014</v>
      </c>
      <c r="T461" s="13">
        <f>(((J461/60)/60)/24)+DATE(1970,1,1)</f>
        <v>42001.25</v>
      </c>
      <c r="U461" s="13">
        <f>(((K461/60)/60)/24)+DATE(1970,1,1)</f>
        <v>42026.25</v>
      </c>
    </row>
    <row r="462" spans="1:21" ht="17" hidden="1" x14ac:dyDescent="0.2">
      <c r="A462">
        <v>460</v>
      </c>
      <c r="B462" t="s">
        <v>968</v>
      </c>
      <c r="C462" s="3" t="s">
        <v>969</v>
      </c>
      <c r="D462" s="6">
        <v>2400</v>
      </c>
      <c r="E462" s="8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9">
        <f t="shared" si="21"/>
        <v>1.7162500000000001</v>
      </c>
      <c r="P462" s="6">
        <f t="shared" si="22"/>
        <v>82.38</v>
      </c>
      <c r="Q462" s="6" t="str" cm="1">
        <f t="array" ref="Q462:R462">_xlfn.TEXTSPLIT(N462,"/")</f>
        <v>theater</v>
      </c>
      <c r="R462" s="6" t="str">
        <v>plays</v>
      </c>
      <c r="S462">
        <f t="shared" si="23"/>
        <v>2010</v>
      </c>
      <c r="T462" s="13">
        <f>(((J462/60)/60)/24)+DATE(1970,1,1)</f>
        <v>40399.208333333336</v>
      </c>
      <c r="U462" s="13">
        <f>(((K462/60)/60)/24)+DATE(1970,1,1)</f>
        <v>40402.208333333336</v>
      </c>
    </row>
    <row r="463" spans="1:21" ht="17" hidden="1" x14ac:dyDescent="0.2">
      <c r="A463">
        <v>461</v>
      </c>
      <c r="B463" t="s">
        <v>970</v>
      </c>
      <c r="C463" s="3" t="s">
        <v>971</v>
      </c>
      <c r="D463" s="6">
        <v>98800</v>
      </c>
      <c r="E463" s="8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9">
        <f t="shared" si="21"/>
        <v>1.4104655870445344</v>
      </c>
      <c r="P463" s="6">
        <f t="shared" si="22"/>
        <v>66.997115384615384</v>
      </c>
      <c r="Q463" s="6" t="str" cm="1">
        <f t="array" ref="Q463:R463">_xlfn.TEXTSPLIT(N463,"/")</f>
        <v>film &amp; video</v>
      </c>
      <c r="R463" s="6" t="str">
        <v>drama</v>
      </c>
      <c r="S463">
        <f t="shared" si="23"/>
        <v>2014</v>
      </c>
      <c r="T463" s="13">
        <f>(((J463/60)/60)/24)+DATE(1970,1,1)</f>
        <v>41757.208333333336</v>
      </c>
      <c r="U463" s="13">
        <f>(((K463/60)/60)/24)+DATE(1970,1,1)</f>
        <v>41777.208333333336</v>
      </c>
    </row>
    <row r="464" spans="1:21" ht="17" x14ac:dyDescent="0.2">
      <c r="A464">
        <v>462</v>
      </c>
      <c r="B464" t="s">
        <v>972</v>
      </c>
      <c r="C464" s="3" t="s">
        <v>973</v>
      </c>
      <c r="D464" s="6">
        <v>188800</v>
      </c>
      <c r="E464" s="8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9">
        <f t="shared" si="21"/>
        <v>0.30579449152542371</v>
      </c>
      <c r="P464" s="6">
        <f t="shared" si="22"/>
        <v>107.91401869158878</v>
      </c>
      <c r="Q464" s="6" t="str" cm="1">
        <f t="array" ref="Q464:R464">_xlfn.TEXTSPLIT(N464,"/")</f>
        <v>games</v>
      </c>
      <c r="R464" s="6" t="str">
        <v>mobile games</v>
      </c>
      <c r="S464">
        <f t="shared" si="23"/>
        <v>2013</v>
      </c>
      <c r="T464" s="13">
        <f>(((J464/60)/60)/24)+DATE(1970,1,1)</f>
        <v>41304.25</v>
      </c>
      <c r="U464" s="13">
        <f>(((K464/60)/60)/24)+DATE(1970,1,1)</f>
        <v>41342.25</v>
      </c>
    </row>
    <row r="465" spans="1:21" ht="34" hidden="1" x14ac:dyDescent="0.2">
      <c r="A465">
        <v>463</v>
      </c>
      <c r="B465" t="s">
        <v>974</v>
      </c>
      <c r="C465" s="3" t="s">
        <v>975</v>
      </c>
      <c r="D465" s="6">
        <v>134300</v>
      </c>
      <c r="E465" s="8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9">
        <f t="shared" si="21"/>
        <v>1.0816455696202532</v>
      </c>
      <c r="P465" s="6">
        <f t="shared" si="22"/>
        <v>69.009501187648453</v>
      </c>
      <c r="Q465" s="6" t="str" cm="1">
        <f t="array" ref="Q465:R465">_xlfn.TEXTSPLIT(N465,"/")</f>
        <v>film &amp; video</v>
      </c>
      <c r="R465" s="6" t="str">
        <v>animation</v>
      </c>
      <c r="S465">
        <f t="shared" si="23"/>
        <v>2013</v>
      </c>
      <c r="T465" s="13">
        <f>(((J465/60)/60)/24)+DATE(1970,1,1)</f>
        <v>41639.25</v>
      </c>
      <c r="U465" s="13">
        <f>(((K465/60)/60)/24)+DATE(1970,1,1)</f>
        <v>41643.25</v>
      </c>
    </row>
    <row r="466" spans="1:21" ht="17" hidden="1" x14ac:dyDescent="0.2">
      <c r="A466">
        <v>464</v>
      </c>
      <c r="B466" t="s">
        <v>976</v>
      </c>
      <c r="C466" s="3" t="s">
        <v>977</v>
      </c>
      <c r="D466" s="6">
        <v>71200</v>
      </c>
      <c r="E466" s="8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9">
        <f t="shared" si="21"/>
        <v>1.3345505617977529</v>
      </c>
      <c r="P466" s="6">
        <f t="shared" si="22"/>
        <v>39.006568144499177</v>
      </c>
      <c r="Q466" s="6" t="str" cm="1">
        <f t="array" ref="Q466:R466">_xlfn.TEXTSPLIT(N466,"/")</f>
        <v>theater</v>
      </c>
      <c r="R466" s="6" t="str">
        <v>plays</v>
      </c>
      <c r="S466">
        <f t="shared" si="23"/>
        <v>2018</v>
      </c>
      <c r="T466" s="13">
        <f>(((J466/60)/60)/24)+DATE(1970,1,1)</f>
        <v>43142.25</v>
      </c>
      <c r="U466" s="13">
        <f>(((K466/60)/60)/24)+DATE(1970,1,1)</f>
        <v>43156.25</v>
      </c>
    </row>
    <row r="467" spans="1:21" ht="17" hidden="1" x14ac:dyDescent="0.2">
      <c r="A467">
        <v>465</v>
      </c>
      <c r="B467" t="s">
        <v>978</v>
      </c>
      <c r="C467" s="3" t="s">
        <v>979</v>
      </c>
      <c r="D467" s="6">
        <v>4700</v>
      </c>
      <c r="E467" s="8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9">
        <f t="shared" si="21"/>
        <v>1.8785106382978722</v>
      </c>
      <c r="P467" s="6">
        <f t="shared" si="22"/>
        <v>110.3625</v>
      </c>
      <c r="Q467" s="6" t="str" cm="1">
        <f t="array" ref="Q467:R467">_xlfn.TEXTSPLIT(N467,"/")</f>
        <v>publishing</v>
      </c>
      <c r="R467" s="6" t="str">
        <v>translations</v>
      </c>
      <c r="S467">
        <f t="shared" si="23"/>
        <v>2018</v>
      </c>
      <c r="T467" s="13">
        <f>(((J467/60)/60)/24)+DATE(1970,1,1)</f>
        <v>43127.25</v>
      </c>
      <c r="U467" s="13">
        <f>(((K467/60)/60)/24)+DATE(1970,1,1)</f>
        <v>43136.25</v>
      </c>
    </row>
    <row r="468" spans="1:21" ht="17" hidden="1" x14ac:dyDescent="0.2">
      <c r="A468">
        <v>466</v>
      </c>
      <c r="B468" t="s">
        <v>980</v>
      </c>
      <c r="C468" s="3" t="s">
        <v>981</v>
      </c>
      <c r="D468" s="6">
        <v>1200</v>
      </c>
      <c r="E468" s="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9">
        <f t="shared" si="21"/>
        <v>3.32</v>
      </c>
      <c r="P468" s="6">
        <f t="shared" si="22"/>
        <v>94.857142857142861</v>
      </c>
      <c r="Q468" s="6" t="str" cm="1">
        <f t="array" ref="Q468:R468">_xlfn.TEXTSPLIT(N468,"/")</f>
        <v>technology</v>
      </c>
      <c r="R468" s="6" t="str">
        <v>wearables</v>
      </c>
      <c r="S468">
        <f t="shared" si="23"/>
        <v>2013</v>
      </c>
      <c r="T468" s="13">
        <f>(((J468/60)/60)/24)+DATE(1970,1,1)</f>
        <v>41409.208333333336</v>
      </c>
      <c r="U468" s="13">
        <f>(((K468/60)/60)/24)+DATE(1970,1,1)</f>
        <v>41432.208333333336</v>
      </c>
    </row>
    <row r="469" spans="1:21" ht="34" hidden="1" x14ac:dyDescent="0.2">
      <c r="A469">
        <v>467</v>
      </c>
      <c r="B469" t="s">
        <v>982</v>
      </c>
      <c r="C469" s="3" t="s">
        <v>983</v>
      </c>
      <c r="D469" s="6">
        <v>1400</v>
      </c>
      <c r="E469" s="8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9">
        <f t="shared" si="21"/>
        <v>5.7521428571428572</v>
      </c>
      <c r="P469" s="6">
        <f t="shared" si="22"/>
        <v>57.935251798561154</v>
      </c>
      <c r="Q469" s="6" t="str" cm="1">
        <f t="array" ref="Q469:R469">_xlfn.TEXTSPLIT(N469,"/")</f>
        <v>technology</v>
      </c>
      <c r="R469" s="6" t="str">
        <v>web</v>
      </c>
      <c r="S469">
        <f t="shared" si="23"/>
        <v>2015</v>
      </c>
      <c r="T469" s="13">
        <f>(((J469/60)/60)/24)+DATE(1970,1,1)</f>
        <v>42331.25</v>
      </c>
      <c r="U469" s="13">
        <f>(((K469/60)/60)/24)+DATE(1970,1,1)</f>
        <v>42338.25</v>
      </c>
    </row>
    <row r="470" spans="1:21" ht="17" x14ac:dyDescent="0.2">
      <c r="A470">
        <v>468</v>
      </c>
      <c r="B470" t="s">
        <v>984</v>
      </c>
      <c r="C470" s="3" t="s">
        <v>985</v>
      </c>
      <c r="D470" s="6">
        <v>4000</v>
      </c>
      <c r="E470" s="8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9">
        <f t="shared" si="21"/>
        <v>0.40500000000000003</v>
      </c>
      <c r="P470" s="6">
        <f t="shared" si="22"/>
        <v>101.25</v>
      </c>
      <c r="Q470" s="6" t="str" cm="1">
        <f t="array" ref="Q470:R470">_xlfn.TEXTSPLIT(N470,"/")</f>
        <v>theater</v>
      </c>
      <c r="R470" s="6" t="str">
        <v>plays</v>
      </c>
      <c r="S470">
        <f t="shared" si="23"/>
        <v>2019</v>
      </c>
      <c r="T470" s="13">
        <f>(((J470/60)/60)/24)+DATE(1970,1,1)</f>
        <v>43569.208333333328</v>
      </c>
      <c r="U470" s="13">
        <f>(((K470/60)/60)/24)+DATE(1970,1,1)</f>
        <v>43585.208333333328</v>
      </c>
    </row>
    <row r="471" spans="1:21" ht="17" hidden="1" x14ac:dyDescent="0.2">
      <c r="A471">
        <v>469</v>
      </c>
      <c r="B471" t="s">
        <v>986</v>
      </c>
      <c r="C471" s="3" t="s">
        <v>987</v>
      </c>
      <c r="D471" s="6">
        <v>5600</v>
      </c>
      <c r="E471" s="8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9">
        <f t="shared" si="21"/>
        <v>1.8442857142857143</v>
      </c>
      <c r="P471" s="6">
        <f t="shared" si="22"/>
        <v>64.95597484276729</v>
      </c>
      <c r="Q471" s="6" t="str" cm="1">
        <f t="array" ref="Q471:R471">_xlfn.TEXTSPLIT(N471,"/")</f>
        <v>film &amp; video</v>
      </c>
      <c r="R471" s="6" t="str">
        <v>drama</v>
      </c>
      <c r="S471">
        <f t="shared" si="23"/>
        <v>2015</v>
      </c>
      <c r="T471" s="13">
        <f>(((J471/60)/60)/24)+DATE(1970,1,1)</f>
        <v>42142.208333333328</v>
      </c>
      <c r="U471" s="13">
        <f>(((K471/60)/60)/24)+DATE(1970,1,1)</f>
        <v>42144.208333333328</v>
      </c>
    </row>
    <row r="472" spans="1:21" ht="17" hidden="1" x14ac:dyDescent="0.2">
      <c r="A472">
        <v>470</v>
      </c>
      <c r="B472" t="s">
        <v>988</v>
      </c>
      <c r="C472" s="3" t="s">
        <v>989</v>
      </c>
      <c r="D472" s="6">
        <v>3600</v>
      </c>
      <c r="E472" s="8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9">
        <f t="shared" si="21"/>
        <v>2.8580555555555556</v>
      </c>
      <c r="P472" s="6">
        <f t="shared" si="22"/>
        <v>27.00524934383202</v>
      </c>
      <c r="Q472" s="6" t="str" cm="1">
        <f t="array" ref="Q472:R472">_xlfn.TEXTSPLIT(N472,"/")</f>
        <v>technology</v>
      </c>
      <c r="R472" s="6" t="str">
        <v>wearables</v>
      </c>
      <c r="S472">
        <f t="shared" si="23"/>
        <v>2016</v>
      </c>
      <c r="T472" s="13">
        <f>(((J472/60)/60)/24)+DATE(1970,1,1)</f>
        <v>42716.25</v>
      </c>
      <c r="U472" s="13">
        <f>(((K472/60)/60)/24)+DATE(1970,1,1)</f>
        <v>42723.25</v>
      </c>
    </row>
    <row r="473" spans="1:21" ht="17" hidden="1" x14ac:dyDescent="0.2">
      <c r="A473">
        <v>471</v>
      </c>
      <c r="B473" t="s">
        <v>446</v>
      </c>
      <c r="C473" s="3" t="s">
        <v>990</v>
      </c>
      <c r="D473" s="6">
        <v>3100</v>
      </c>
      <c r="E473" s="8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9">
        <f t="shared" si="21"/>
        <v>3.19</v>
      </c>
      <c r="P473" s="6">
        <f t="shared" si="22"/>
        <v>50.97422680412371</v>
      </c>
      <c r="Q473" s="6" t="str" cm="1">
        <f t="array" ref="Q473:R473">_xlfn.TEXTSPLIT(N473,"/")</f>
        <v>food</v>
      </c>
      <c r="R473" s="6" t="str">
        <v>food trucks</v>
      </c>
      <c r="S473">
        <f t="shared" si="23"/>
        <v>2012</v>
      </c>
      <c r="T473" s="13">
        <f>(((J473/60)/60)/24)+DATE(1970,1,1)</f>
        <v>41031.208333333336</v>
      </c>
      <c r="U473" s="13">
        <f>(((K473/60)/60)/24)+DATE(1970,1,1)</f>
        <v>41031.208333333336</v>
      </c>
    </row>
    <row r="474" spans="1:21" ht="34" x14ac:dyDescent="0.2">
      <c r="A474">
        <v>472</v>
      </c>
      <c r="B474" t="s">
        <v>991</v>
      </c>
      <c r="C474" s="3" t="s">
        <v>992</v>
      </c>
      <c r="D474" s="6">
        <v>153800</v>
      </c>
      <c r="E474" s="8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9">
        <f t="shared" si="21"/>
        <v>0.39234070221066319</v>
      </c>
      <c r="P474" s="6">
        <f t="shared" si="22"/>
        <v>104.94260869565217</v>
      </c>
      <c r="Q474" s="6" t="str" cm="1">
        <f t="array" ref="Q474:R474">_xlfn.TEXTSPLIT(N474,"/")</f>
        <v>music</v>
      </c>
      <c r="R474" s="6" t="str">
        <v>rock</v>
      </c>
      <c r="S474">
        <f t="shared" si="23"/>
        <v>2019</v>
      </c>
      <c r="T474" s="13">
        <f>(((J474/60)/60)/24)+DATE(1970,1,1)</f>
        <v>43535.208333333328</v>
      </c>
      <c r="U474" s="13">
        <f>(((K474/60)/60)/24)+DATE(1970,1,1)</f>
        <v>43589.208333333328</v>
      </c>
    </row>
    <row r="475" spans="1:21" ht="17" hidden="1" x14ac:dyDescent="0.2">
      <c r="A475">
        <v>473</v>
      </c>
      <c r="B475" t="s">
        <v>993</v>
      </c>
      <c r="C475" s="3" t="s">
        <v>994</v>
      </c>
      <c r="D475" s="6">
        <v>5000</v>
      </c>
      <c r="E475" s="8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9">
        <f t="shared" si="21"/>
        <v>1.7814000000000001</v>
      </c>
      <c r="P475" s="6">
        <f t="shared" si="22"/>
        <v>84.028301886792448</v>
      </c>
      <c r="Q475" s="6" t="str" cm="1">
        <f t="array" ref="Q475:R475">_xlfn.TEXTSPLIT(N475,"/")</f>
        <v>music</v>
      </c>
      <c r="R475" s="6" t="str">
        <v>electric music</v>
      </c>
      <c r="S475">
        <f t="shared" si="23"/>
        <v>2018</v>
      </c>
      <c r="T475" s="13">
        <f>(((J475/60)/60)/24)+DATE(1970,1,1)</f>
        <v>43277.208333333328</v>
      </c>
      <c r="U475" s="13">
        <f>(((K475/60)/60)/24)+DATE(1970,1,1)</f>
        <v>43278.208333333328</v>
      </c>
    </row>
    <row r="476" spans="1:21" ht="17" hidden="1" x14ac:dyDescent="0.2">
      <c r="A476">
        <v>474</v>
      </c>
      <c r="B476" t="s">
        <v>995</v>
      </c>
      <c r="C476" s="3" t="s">
        <v>996</v>
      </c>
      <c r="D476" s="6">
        <v>4000</v>
      </c>
      <c r="E476" s="8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9">
        <f t="shared" si="21"/>
        <v>3.6515</v>
      </c>
      <c r="P476" s="6">
        <f t="shared" si="22"/>
        <v>102.85915492957747</v>
      </c>
      <c r="Q476" s="6" t="str" cm="1">
        <f t="array" ref="Q476:R476">_xlfn.TEXTSPLIT(N476,"/")</f>
        <v>film &amp; video</v>
      </c>
      <c r="R476" s="6" t="str">
        <v>television</v>
      </c>
      <c r="S476">
        <f t="shared" si="23"/>
        <v>2014</v>
      </c>
      <c r="T476" s="13">
        <f>(((J476/60)/60)/24)+DATE(1970,1,1)</f>
        <v>41989.25</v>
      </c>
      <c r="U476" s="13">
        <f>(((K476/60)/60)/24)+DATE(1970,1,1)</f>
        <v>41990.25</v>
      </c>
    </row>
    <row r="477" spans="1:21" ht="34" hidden="1" x14ac:dyDescent="0.2">
      <c r="A477">
        <v>475</v>
      </c>
      <c r="B477" t="s">
        <v>997</v>
      </c>
      <c r="C477" s="3" t="s">
        <v>998</v>
      </c>
      <c r="D477" s="6">
        <v>7400</v>
      </c>
      <c r="E477" s="8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9">
        <f t="shared" si="21"/>
        <v>1.1394594594594594</v>
      </c>
      <c r="P477" s="6">
        <f t="shared" si="22"/>
        <v>39.962085308056871</v>
      </c>
      <c r="Q477" s="6" t="str" cm="1">
        <f t="array" ref="Q477:R477">_xlfn.TEXTSPLIT(N477,"/")</f>
        <v>publishing</v>
      </c>
      <c r="R477" s="6" t="str">
        <v>translations</v>
      </c>
      <c r="S477">
        <f t="shared" si="23"/>
        <v>2013</v>
      </c>
      <c r="T477" s="13">
        <f>(((J477/60)/60)/24)+DATE(1970,1,1)</f>
        <v>41450.208333333336</v>
      </c>
      <c r="U477" s="13">
        <f>(((K477/60)/60)/24)+DATE(1970,1,1)</f>
        <v>41454.208333333336</v>
      </c>
    </row>
    <row r="478" spans="1:21" ht="34" x14ac:dyDescent="0.2">
      <c r="A478">
        <v>476</v>
      </c>
      <c r="B478" t="s">
        <v>999</v>
      </c>
      <c r="C478" s="3" t="s">
        <v>1000</v>
      </c>
      <c r="D478" s="6">
        <v>191500</v>
      </c>
      <c r="E478" s="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9">
        <f t="shared" si="21"/>
        <v>0.29828720626631855</v>
      </c>
      <c r="P478" s="6">
        <f t="shared" si="22"/>
        <v>51.001785714285717</v>
      </c>
      <c r="Q478" s="6" t="str" cm="1">
        <f t="array" ref="Q478:R478">_xlfn.TEXTSPLIT(N478,"/")</f>
        <v>publishing</v>
      </c>
      <c r="R478" s="6" t="str">
        <v>fiction</v>
      </c>
      <c r="S478">
        <f t="shared" si="23"/>
        <v>2018</v>
      </c>
      <c r="T478" s="13">
        <f>(((J478/60)/60)/24)+DATE(1970,1,1)</f>
        <v>43322.208333333328</v>
      </c>
      <c r="U478" s="13">
        <f>(((K478/60)/60)/24)+DATE(1970,1,1)</f>
        <v>43328.208333333328</v>
      </c>
    </row>
    <row r="479" spans="1:21" ht="17" x14ac:dyDescent="0.2">
      <c r="A479">
        <v>477</v>
      </c>
      <c r="B479" t="s">
        <v>1001</v>
      </c>
      <c r="C479" s="3" t="s">
        <v>1002</v>
      </c>
      <c r="D479" s="6">
        <v>8500</v>
      </c>
      <c r="E479" s="8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9">
        <f t="shared" si="21"/>
        <v>0.54270588235294115</v>
      </c>
      <c r="P479" s="6">
        <f t="shared" si="22"/>
        <v>40.823008849557525</v>
      </c>
      <c r="Q479" s="6" t="str" cm="1">
        <f t="array" ref="Q479:R479">_xlfn.TEXTSPLIT(N479,"/")</f>
        <v>film &amp; video</v>
      </c>
      <c r="R479" s="6" t="str">
        <v>science fiction</v>
      </c>
      <c r="S479">
        <f t="shared" si="23"/>
        <v>2011</v>
      </c>
      <c r="T479" s="13">
        <f>(((J479/60)/60)/24)+DATE(1970,1,1)</f>
        <v>40720.208333333336</v>
      </c>
      <c r="U479" s="13">
        <f>(((K479/60)/60)/24)+DATE(1970,1,1)</f>
        <v>40747.208333333336</v>
      </c>
    </row>
    <row r="480" spans="1:21" ht="17" hidden="1" x14ac:dyDescent="0.2">
      <c r="A480">
        <v>478</v>
      </c>
      <c r="B480" t="s">
        <v>1003</v>
      </c>
      <c r="C480" s="3" t="s">
        <v>1004</v>
      </c>
      <c r="D480" s="6">
        <v>68800</v>
      </c>
      <c r="E480" s="8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9">
        <f t="shared" si="21"/>
        <v>2.3634156976744185</v>
      </c>
      <c r="P480" s="6">
        <f t="shared" si="22"/>
        <v>58.999637155297535</v>
      </c>
      <c r="Q480" s="6" t="str" cm="1">
        <f t="array" ref="Q480:R480">_xlfn.TEXTSPLIT(N480,"/")</f>
        <v>technology</v>
      </c>
      <c r="R480" s="6" t="str">
        <v>wearables</v>
      </c>
      <c r="S480">
        <f t="shared" si="23"/>
        <v>2015</v>
      </c>
      <c r="T480" s="13">
        <f>(((J480/60)/60)/24)+DATE(1970,1,1)</f>
        <v>42072.208333333328</v>
      </c>
      <c r="U480" s="13">
        <f>(((K480/60)/60)/24)+DATE(1970,1,1)</f>
        <v>42084.208333333328</v>
      </c>
    </row>
    <row r="481" spans="1:21" ht="17" hidden="1" x14ac:dyDescent="0.2">
      <c r="A481">
        <v>479</v>
      </c>
      <c r="B481" t="s">
        <v>1005</v>
      </c>
      <c r="C481" s="3" t="s">
        <v>1006</v>
      </c>
      <c r="D481" s="6">
        <v>2400</v>
      </c>
      <c r="E481" s="8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9">
        <f t="shared" si="21"/>
        <v>5.1291666666666664</v>
      </c>
      <c r="P481" s="6">
        <f t="shared" si="22"/>
        <v>71.156069364161851</v>
      </c>
      <c r="Q481" s="6" t="str" cm="1">
        <f t="array" ref="Q481:R481">_xlfn.TEXTSPLIT(N481,"/")</f>
        <v>food</v>
      </c>
      <c r="R481" s="6" t="str">
        <v>food trucks</v>
      </c>
      <c r="S481">
        <f t="shared" si="23"/>
        <v>2017</v>
      </c>
      <c r="T481" s="13">
        <f>(((J481/60)/60)/24)+DATE(1970,1,1)</f>
        <v>42945.208333333328</v>
      </c>
      <c r="U481" s="13">
        <f>(((K481/60)/60)/24)+DATE(1970,1,1)</f>
        <v>42947.208333333328</v>
      </c>
    </row>
    <row r="482" spans="1:21" ht="17" hidden="1" x14ac:dyDescent="0.2">
      <c r="A482">
        <v>480</v>
      </c>
      <c r="B482" t="s">
        <v>1007</v>
      </c>
      <c r="C482" s="3" t="s">
        <v>1008</v>
      </c>
      <c r="D482" s="6">
        <v>8600</v>
      </c>
      <c r="E482" s="8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9">
        <f t="shared" si="21"/>
        <v>1.0065116279069768</v>
      </c>
      <c r="P482" s="6">
        <f t="shared" si="22"/>
        <v>99.494252873563212</v>
      </c>
      <c r="Q482" s="6" t="str" cm="1">
        <f t="array" ref="Q482:R482">_xlfn.TEXTSPLIT(N482,"/")</f>
        <v>photography</v>
      </c>
      <c r="R482" s="6" t="str">
        <v>photography books</v>
      </c>
      <c r="S482">
        <f t="shared" si="23"/>
        <v>2010</v>
      </c>
      <c r="T482" s="13">
        <f>(((J482/60)/60)/24)+DATE(1970,1,1)</f>
        <v>40248.25</v>
      </c>
      <c r="U482" s="13">
        <f>(((K482/60)/60)/24)+DATE(1970,1,1)</f>
        <v>40257.208333333336</v>
      </c>
    </row>
    <row r="483" spans="1:21" ht="34" x14ac:dyDescent="0.2">
      <c r="A483">
        <v>481</v>
      </c>
      <c r="B483" t="s">
        <v>1009</v>
      </c>
      <c r="C483" s="3" t="s">
        <v>1010</v>
      </c>
      <c r="D483" s="6">
        <v>196600</v>
      </c>
      <c r="E483" s="8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9">
        <f t="shared" si="21"/>
        <v>0.81348423194303154</v>
      </c>
      <c r="P483" s="6">
        <f t="shared" si="22"/>
        <v>103.98634590377114</v>
      </c>
      <c r="Q483" s="6" t="str" cm="1">
        <f t="array" ref="Q483:R483">_xlfn.TEXTSPLIT(N483,"/")</f>
        <v>theater</v>
      </c>
      <c r="R483" s="6" t="str">
        <v>plays</v>
      </c>
      <c r="S483">
        <f t="shared" si="23"/>
        <v>2014</v>
      </c>
      <c r="T483" s="13">
        <f>(((J483/60)/60)/24)+DATE(1970,1,1)</f>
        <v>41913.208333333336</v>
      </c>
      <c r="U483" s="13">
        <f>(((K483/60)/60)/24)+DATE(1970,1,1)</f>
        <v>41955.25</v>
      </c>
    </row>
    <row r="484" spans="1:21" ht="34" x14ac:dyDescent="0.2">
      <c r="A484">
        <v>482</v>
      </c>
      <c r="B484" t="s">
        <v>1011</v>
      </c>
      <c r="C484" s="3" t="s">
        <v>1012</v>
      </c>
      <c r="D484" s="6">
        <v>4200</v>
      </c>
      <c r="E484" s="8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9">
        <f t="shared" si="21"/>
        <v>0.16404761904761905</v>
      </c>
      <c r="P484" s="6">
        <f t="shared" si="22"/>
        <v>76.555555555555557</v>
      </c>
      <c r="Q484" s="6" t="str" cm="1">
        <f t="array" ref="Q484:R484">_xlfn.TEXTSPLIT(N484,"/")</f>
        <v>publishing</v>
      </c>
      <c r="R484" s="6" t="str">
        <v>fiction</v>
      </c>
      <c r="S484">
        <f t="shared" si="23"/>
        <v>2012</v>
      </c>
      <c r="T484" s="13">
        <f>(((J484/60)/60)/24)+DATE(1970,1,1)</f>
        <v>40963.25</v>
      </c>
      <c r="U484" s="13">
        <f>(((K484/60)/60)/24)+DATE(1970,1,1)</f>
        <v>40974.25</v>
      </c>
    </row>
    <row r="485" spans="1:21" ht="17" x14ac:dyDescent="0.2">
      <c r="A485">
        <v>483</v>
      </c>
      <c r="B485" t="s">
        <v>1013</v>
      </c>
      <c r="C485" s="3" t="s">
        <v>1014</v>
      </c>
      <c r="D485" s="6">
        <v>91400</v>
      </c>
      <c r="E485" s="8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9">
        <f t="shared" si="21"/>
        <v>0.52774617067833696</v>
      </c>
      <c r="P485" s="6">
        <f t="shared" si="22"/>
        <v>87.068592057761734</v>
      </c>
      <c r="Q485" s="6" t="str" cm="1">
        <f t="array" ref="Q485:R485">_xlfn.TEXTSPLIT(N485,"/")</f>
        <v>theater</v>
      </c>
      <c r="R485" s="6" t="str">
        <v>plays</v>
      </c>
      <c r="S485">
        <f t="shared" si="23"/>
        <v>2019</v>
      </c>
      <c r="T485" s="13">
        <f>(((J485/60)/60)/24)+DATE(1970,1,1)</f>
        <v>43811.25</v>
      </c>
      <c r="U485" s="13">
        <f>(((K485/60)/60)/24)+DATE(1970,1,1)</f>
        <v>43818.25</v>
      </c>
    </row>
    <row r="486" spans="1:21" ht="17" hidden="1" x14ac:dyDescent="0.2">
      <c r="A486">
        <v>484</v>
      </c>
      <c r="B486" t="s">
        <v>1015</v>
      </c>
      <c r="C486" s="3" t="s">
        <v>1016</v>
      </c>
      <c r="D486" s="6">
        <v>29600</v>
      </c>
      <c r="E486" s="8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9">
        <f t="shared" si="21"/>
        <v>2.6020608108108108</v>
      </c>
      <c r="P486" s="6">
        <f t="shared" si="22"/>
        <v>48.99554707379135</v>
      </c>
      <c r="Q486" s="6" t="str" cm="1">
        <f t="array" ref="Q486:R486">_xlfn.TEXTSPLIT(N486,"/")</f>
        <v>food</v>
      </c>
      <c r="R486" s="6" t="str">
        <v>food trucks</v>
      </c>
      <c r="S486">
        <f t="shared" si="23"/>
        <v>2014</v>
      </c>
      <c r="T486" s="13">
        <f>(((J486/60)/60)/24)+DATE(1970,1,1)</f>
        <v>41855.208333333336</v>
      </c>
      <c r="U486" s="13">
        <f>(((K486/60)/60)/24)+DATE(1970,1,1)</f>
        <v>41904.208333333336</v>
      </c>
    </row>
    <row r="487" spans="1:21" ht="34" x14ac:dyDescent="0.2">
      <c r="A487">
        <v>485</v>
      </c>
      <c r="B487" t="s">
        <v>1017</v>
      </c>
      <c r="C487" s="3" t="s">
        <v>1018</v>
      </c>
      <c r="D487" s="6">
        <v>90600</v>
      </c>
      <c r="E487" s="8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9">
        <f t="shared" si="21"/>
        <v>0.30732891832229581</v>
      </c>
      <c r="P487" s="6">
        <f t="shared" si="22"/>
        <v>42.969135802469133</v>
      </c>
      <c r="Q487" s="6" t="str" cm="1">
        <f t="array" ref="Q487:R487">_xlfn.TEXTSPLIT(N487,"/")</f>
        <v>theater</v>
      </c>
      <c r="R487" s="6" t="str">
        <v>plays</v>
      </c>
      <c r="S487">
        <f t="shared" si="23"/>
        <v>2019</v>
      </c>
      <c r="T487" s="13">
        <f>(((J487/60)/60)/24)+DATE(1970,1,1)</f>
        <v>43626.208333333328</v>
      </c>
      <c r="U487" s="13">
        <f>(((K487/60)/60)/24)+DATE(1970,1,1)</f>
        <v>43667.208333333328</v>
      </c>
    </row>
    <row r="488" spans="1:21" ht="34" x14ac:dyDescent="0.2">
      <c r="A488">
        <v>486</v>
      </c>
      <c r="B488" t="s">
        <v>1019</v>
      </c>
      <c r="C488" s="3" t="s">
        <v>1020</v>
      </c>
      <c r="D488" s="6">
        <v>5200</v>
      </c>
      <c r="E488" s="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9">
        <f t="shared" si="21"/>
        <v>0.13500000000000001</v>
      </c>
      <c r="P488" s="6">
        <f t="shared" si="22"/>
        <v>33.428571428571431</v>
      </c>
      <c r="Q488" s="6" t="str" cm="1">
        <f t="array" ref="Q488:R488">_xlfn.TEXTSPLIT(N488,"/")</f>
        <v>publishing</v>
      </c>
      <c r="R488" s="6" t="str">
        <v>translations</v>
      </c>
      <c r="S488">
        <f t="shared" si="23"/>
        <v>2018</v>
      </c>
      <c r="T488" s="13">
        <f>(((J488/60)/60)/24)+DATE(1970,1,1)</f>
        <v>43168.25</v>
      </c>
      <c r="U488" s="13">
        <f>(((K488/60)/60)/24)+DATE(1970,1,1)</f>
        <v>43183.208333333328</v>
      </c>
    </row>
    <row r="489" spans="1:21" ht="17" hidden="1" x14ac:dyDescent="0.2">
      <c r="A489">
        <v>487</v>
      </c>
      <c r="B489" t="s">
        <v>1021</v>
      </c>
      <c r="C489" s="3" t="s">
        <v>1022</v>
      </c>
      <c r="D489" s="6">
        <v>110300</v>
      </c>
      <c r="E489" s="8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9">
        <f t="shared" si="21"/>
        <v>1.7862556663644606</v>
      </c>
      <c r="P489" s="6">
        <f t="shared" si="22"/>
        <v>83.982949701619773</v>
      </c>
      <c r="Q489" s="6" t="str" cm="1">
        <f t="array" ref="Q489:R489">_xlfn.TEXTSPLIT(N489,"/")</f>
        <v>theater</v>
      </c>
      <c r="R489" s="6" t="str">
        <v>plays</v>
      </c>
      <c r="S489">
        <f t="shared" si="23"/>
        <v>2017</v>
      </c>
      <c r="T489" s="13">
        <f>(((J489/60)/60)/24)+DATE(1970,1,1)</f>
        <v>42845.208333333328</v>
      </c>
      <c r="U489" s="13">
        <f>(((K489/60)/60)/24)+DATE(1970,1,1)</f>
        <v>42878.208333333328</v>
      </c>
    </row>
    <row r="490" spans="1:21" ht="17" hidden="1" x14ac:dyDescent="0.2">
      <c r="A490">
        <v>488</v>
      </c>
      <c r="B490" t="s">
        <v>1023</v>
      </c>
      <c r="C490" s="3" t="s">
        <v>1024</v>
      </c>
      <c r="D490" s="6">
        <v>5300</v>
      </c>
      <c r="E490" s="8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9">
        <f t="shared" si="21"/>
        <v>2.2005660377358489</v>
      </c>
      <c r="P490" s="6">
        <f t="shared" si="22"/>
        <v>101.41739130434783</v>
      </c>
      <c r="Q490" s="6" t="str" cm="1">
        <f t="array" ref="Q490:R490">_xlfn.TEXTSPLIT(N490,"/")</f>
        <v>theater</v>
      </c>
      <c r="R490" s="6" t="str">
        <v>plays</v>
      </c>
      <c r="S490">
        <f t="shared" si="23"/>
        <v>2016</v>
      </c>
      <c r="T490" s="13">
        <f>(((J490/60)/60)/24)+DATE(1970,1,1)</f>
        <v>42403.25</v>
      </c>
      <c r="U490" s="13">
        <f>(((K490/60)/60)/24)+DATE(1970,1,1)</f>
        <v>42420.25</v>
      </c>
    </row>
    <row r="491" spans="1:21" ht="17" hidden="1" x14ac:dyDescent="0.2">
      <c r="A491">
        <v>489</v>
      </c>
      <c r="B491" t="s">
        <v>1025</v>
      </c>
      <c r="C491" s="3" t="s">
        <v>1026</v>
      </c>
      <c r="D491" s="6">
        <v>9200</v>
      </c>
      <c r="E491" s="8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9">
        <f t="shared" si="21"/>
        <v>1.015108695652174</v>
      </c>
      <c r="P491" s="6">
        <f t="shared" si="22"/>
        <v>109.87058823529412</v>
      </c>
      <c r="Q491" s="6" t="str" cm="1">
        <f t="array" ref="Q491:R491">_xlfn.TEXTSPLIT(N491,"/")</f>
        <v>technology</v>
      </c>
      <c r="R491" s="6" t="str">
        <v>wearables</v>
      </c>
      <c r="S491">
        <f t="shared" si="23"/>
        <v>2010</v>
      </c>
      <c r="T491" s="13">
        <f>(((J491/60)/60)/24)+DATE(1970,1,1)</f>
        <v>40406.208333333336</v>
      </c>
      <c r="U491" s="13">
        <f>(((K491/60)/60)/24)+DATE(1970,1,1)</f>
        <v>40411.208333333336</v>
      </c>
    </row>
    <row r="492" spans="1:21" ht="17" hidden="1" x14ac:dyDescent="0.2">
      <c r="A492">
        <v>490</v>
      </c>
      <c r="B492" t="s">
        <v>1027</v>
      </c>
      <c r="C492" s="3" t="s">
        <v>1028</v>
      </c>
      <c r="D492" s="6">
        <v>2400</v>
      </c>
      <c r="E492" s="8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9">
        <f t="shared" si="21"/>
        <v>1.915</v>
      </c>
      <c r="P492" s="6">
        <f t="shared" si="22"/>
        <v>31.916666666666668</v>
      </c>
      <c r="Q492" s="6" t="str" cm="1">
        <f t="array" ref="Q492:R492">_xlfn.TEXTSPLIT(N492,"/")</f>
        <v>journalism</v>
      </c>
      <c r="R492" s="6" t="str">
        <v>audio</v>
      </c>
      <c r="S492">
        <f t="shared" si="23"/>
        <v>2019</v>
      </c>
      <c r="T492" s="13">
        <f>(((J492/60)/60)/24)+DATE(1970,1,1)</f>
        <v>43786.25</v>
      </c>
      <c r="U492" s="13">
        <f>(((K492/60)/60)/24)+DATE(1970,1,1)</f>
        <v>43793.25</v>
      </c>
    </row>
    <row r="493" spans="1:21" ht="34" hidden="1" x14ac:dyDescent="0.2">
      <c r="A493">
        <v>491</v>
      </c>
      <c r="B493" t="s">
        <v>1030</v>
      </c>
      <c r="C493" s="3" t="s">
        <v>1031</v>
      </c>
      <c r="D493" s="6">
        <v>56800</v>
      </c>
      <c r="E493" s="8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9">
        <f t="shared" si="21"/>
        <v>3.0534683098591549</v>
      </c>
      <c r="P493" s="6">
        <f t="shared" si="22"/>
        <v>70.993450675399103</v>
      </c>
      <c r="Q493" s="6" t="str" cm="1">
        <f t="array" ref="Q493:R493">_xlfn.TEXTSPLIT(N493,"/")</f>
        <v>food</v>
      </c>
      <c r="R493" s="6" t="str">
        <v>food trucks</v>
      </c>
      <c r="S493">
        <f t="shared" si="23"/>
        <v>2013</v>
      </c>
      <c r="T493" s="13">
        <f>(((J493/60)/60)/24)+DATE(1970,1,1)</f>
        <v>41456.208333333336</v>
      </c>
      <c r="U493" s="13">
        <f>(((K493/60)/60)/24)+DATE(1970,1,1)</f>
        <v>41482.208333333336</v>
      </c>
    </row>
    <row r="494" spans="1:21" ht="17" hidden="1" x14ac:dyDescent="0.2">
      <c r="A494">
        <v>492</v>
      </c>
      <c r="B494" t="s">
        <v>1032</v>
      </c>
      <c r="C494" s="3" t="s">
        <v>1033</v>
      </c>
      <c r="D494" s="6">
        <v>191000</v>
      </c>
      <c r="E494" s="8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9">
        <f t="shared" si="21"/>
        <v>0.23995287958115183</v>
      </c>
      <c r="P494" s="6">
        <f t="shared" si="22"/>
        <v>77.026890756302521</v>
      </c>
      <c r="Q494" s="6" t="str" cm="1">
        <f t="array" ref="Q494:R494">_xlfn.TEXTSPLIT(N494,"/")</f>
        <v>film &amp; video</v>
      </c>
      <c r="R494" s="6" t="str">
        <v>shorts</v>
      </c>
      <c r="S494">
        <f t="shared" si="23"/>
        <v>2010</v>
      </c>
      <c r="T494" s="13">
        <f>(((J494/60)/60)/24)+DATE(1970,1,1)</f>
        <v>40336.208333333336</v>
      </c>
      <c r="U494" s="13">
        <f>(((K494/60)/60)/24)+DATE(1970,1,1)</f>
        <v>40371.208333333336</v>
      </c>
    </row>
    <row r="495" spans="1:21" ht="17" hidden="1" x14ac:dyDescent="0.2">
      <c r="A495">
        <v>493</v>
      </c>
      <c r="B495" t="s">
        <v>1034</v>
      </c>
      <c r="C495" s="3" t="s">
        <v>1035</v>
      </c>
      <c r="D495" s="6">
        <v>900</v>
      </c>
      <c r="E495" s="8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9">
        <f t="shared" si="21"/>
        <v>7.2377777777777776</v>
      </c>
      <c r="P495" s="6">
        <f t="shared" si="22"/>
        <v>101.78125</v>
      </c>
      <c r="Q495" s="6" t="str" cm="1">
        <f t="array" ref="Q495:R495">_xlfn.TEXTSPLIT(N495,"/")</f>
        <v>photography</v>
      </c>
      <c r="R495" s="6" t="str">
        <v>photography books</v>
      </c>
      <c r="S495">
        <f t="shared" si="23"/>
        <v>2019</v>
      </c>
      <c r="T495" s="13">
        <f>(((J495/60)/60)/24)+DATE(1970,1,1)</f>
        <v>43645.208333333328</v>
      </c>
      <c r="U495" s="13">
        <f>(((K495/60)/60)/24)+DATE(1970,1,1)</f>
        <v>43658.208333333328</v>
      </c>
    </row>
    <row r="496" spans="1:21" ht="17" hidden="1" x14ac:dyDescent="0.2">
      <c r="A496">
        <v>494</v>
      </c>
      <c r="B496" t="s">
        <v>1036</v>
      </c>
      <c r="C496" s="3" t="s">
        <v>1037</v>
      </c>
      <c r="D496" s="6">
        <v>2500</v>
      </c>
      <c r="E496" s="8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9">
        <f t="shared" si="21"/>
        <v>5.4736000000000002</v>
      </c>
      <c r="P496" s="6">
        <f t="shared" si="22"/>
        <v>51.059701492537314</v>
      </c>
      <c r="Q496" s="6" t="str" cm="1">
        <f t="array" ref="Q496:R496">_xlfn.TEXTSPLIT(N496,"/")</f>
        <v>technology</v>
      </c>
      <c r="R496" s="6" t="str">
        <v>wearables</v>
      </c>
      <c r="S496">
        <f t="shared" si="23"/>
        <v>2012</v>
      </c>
      <c r="T496" s="13">
        <f>(((J496/60)/60)/24)+DATE(1970,1,1)</f>
        <v>40990.208333333336</v>
      </c>
      <c r="U496" s="13">
        <f>(((K496/60)/60)/24)+DATE(1970,1,1)</f>
        <v>40991.208333333336</v>
      </c>
    </row>
    <row r="497" spans="1:21" ht="17" hidden="1" x14ac:dyDescent="0.2">
      <c r="A497">
        <v>495</v>
      </c>
      <c r="B497" t="s">
        <v>1038</v>
      </c>
      <c r="C497" s="3" t="s">
        <v>1039</v>
      </c>
      <c r="D497" s="6">
        <v>3200</v>
      </c>
      <c r="E497" s="8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9">
        <f t="shared" si="21"/>
        <v>4.1449999999999996</v>
      </c>
      <c r="P497" s="6">
        <f t="shared" si="22"/>
        <v>68.02051282051282</v>
      </c>
      <c r="Q497" s="6" t="str" cm="1">
        <f t="array" ref="Q497:R497">_xlfn.TEXTSPLIT(N497,"/")</f>
        <v>theater</v>
      </c>
      <c r="R497" s="6" t="str">
        <v>plays</v>
      </c>
      <c r="S497">
        <f t="shared" si="23"/>
        <v>2014</v>
      </c>
      <c r="T497" s="13">
        <f>(((J497/60)/60)/24)+DATE(1970,1,1)</f>
        <v>41800.208333333336</v>
      </c>
      <c r="U497" s="13">
        <f>(((K497/60)/60)/24)+DATE(1970,1,1)</f>
        <v>41804.208333333336</v>
      </c>
    </row>
    <row r="498" spans="1:21" ht="17" x14ac:dyDescent="0.2">
      <c r="A498">
        <v>496</v>
      </c>
      <c r="B498" t="s">
        <v>1040</v>
      </c>
      <c r="C498" s="3" t="s">
        <v>1041</v>
      </c>
      <c r="D498" s="6">
        <v>183800</v>
      </c>
      <c r="E498" s="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9">
        <f t="shared" si="21"/>
        <v>9.0696409140369975E-3</v>
      </c>
      <c r="P498" s="6">
        <f t="shared" si="22"/>
        <v>30.87037037037037</v>
      </c>
      <c r="Q498" s="6" t="str" cm="1">
        <f t="array" ref="Q498:R498">_xlfn.TEXTSPLIT(N498,"/")</f>
        <v>film &amp; video</v>
      </c>
      <c r="R498" s="6" t="str">
        <v>animation</v>
      </c>
      <c r="S498">
        <f t="shared" si="23"/>
        <v>2017</v>
      </c>
      <c r="T498" s="13">
        <f>(((J498/60)/60)/24)+DATE(1970,1,1)</f>
        <v>42876.208333333328</v>
      </c>
      <c r="U498" s="13">
        <f>(((K498/60)/60)/24)+DATE(1970,1,1)</f>
        <v>42893.208333333328</v>
      </c>
    </row>
    <row r="499" spans="1:21" ht="17" x14ac:dyDescent="0.2">
      <c r="A499">
        <v>497</v>
      </c>
      <c r="B499" t="s">
        <v>1042</v>
      </c>
      <c r="C499" s="3" t="s">
        <v>1043</v>
      </c>
      <c r="D499" s="6">
        <v>9800</v>
      </c>
      <c r="E499" s="8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9">
        <f t="shared" si="21"/>
        <v>0.34173469387755101</v>
      </c>
      <c r="P499" s="6">
        <f t="shared" si="22"/>
        <v>27.908333333333335</v>
      </c>
      <c r="Q499" s="6" t="str" cm="1">
        <f t="array" ref="Q499:R499">_xlfn.TEXTSPLIT(N499,"/")</f>
        <v>technology</v>
      </c>
      <c r="R499" s="6" t="str">
        <v>wearables</v>
      </c>
      <c r="S499">
        <f t="shared" si="23"/>
        <v>2016</v>
      </c>
      <c r="T499" s="13">
        <f>(((J499/60)/60)/24)+DATE(1970,1,1)</f>
        <v>42724.25</v>
      </c>
      <c r="U499" s="13">
        <f>(((K499/60)/60)/24)+DATE(1970,1,1)</f>
        <v>42724.25</v>
      </c>
    </row>
    <row r="500" spans="1:21" ht="17" x14ac:dyDescent="0.2">
      <c r="A500">
        <v>498</v>
      </c>
      <c r="B500" t="s">
        <v>1044</v>
      </c>
      <c r="C500" s="3" t="s">
        <v>1045</v>
      </c>
      <c r="D500" s="6">
        <v>193400</v>
      </c>
      <c r="E500" s="8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9">
        <f t="shared" si="21"/>
        <v>0.239488107549121</v>
      </c>
      <c r="P500" s="6">
        <f t="shared" si="22"/>
        <v>79.994818652849744</v>
      </c>
      <c r="Q500" s="6" t="str" cm="1">
        <f t="array" ref="Q500:R500">_xlfn.TEXTSPLIT(N500,"/")</f>
        <v>technology</v>
      </c>
      <c r="R500" s="6" t="str">
        <v>web</v>
      </c>
      <c r="S500">
        <f t="shared" si="23"/>
        <v>2015</v>
      </c>
      <c r="T500" s="13">
        <f>(((J500/60)/60)/24)+DATE(1970,1,1)</f>
        <v>42005.25</v>
      </c>
      <c r="U500" s="13">
        <f>(((K500/60)/60)/24)+DATE(1970,1,1)</f>
        <v>42007.25</v>
      </c>
    </row>
    <row r="501" spans="1:21" ht="34" x14ac:dyDescent="0.2">
      <c r="A501">
        <v>499</v>
      </c>
      <c r="B501" t="s">
        <v>1046</v>
      </c>
      <c r="C501" s="3" t="s">
        <v>1047</v>
      </c>
      <c r="D501" s="6">
        <v>163800</v>
      </c>
      <c r="E501" s="8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9">
        <f t="shared" si="21"/>
        <v>0.48072649572649573</v>
      </c>
      <c r="P501" s="6">
        <f t="shared" si="22"/>
        <v>38.003378378378379</v>
      </c>
      <c r="Q501" s="6" t="str" cm="1">
        <f t="array" ref="Q501:R501">_xlfn.TEXTSPLIT(N501,"/")</f>
        <v>film &amp; video</v>
      </c>
      <c r="R501" s="6" t="str">
        <v>documentary</v>
      </c>
      <c r="S501">
        <f t="shared" si="23"/>
        <v>2016</v>
      </c>
      <c r="T501" s="13">
        <f>(((J501/60)/60)/24)+DATE(1970,1,1)</f>
        <v>42444.208333333328</v>
      </c>
      <c r="U501" s="13">
        <f>(((K501/60)/60)/24)+DATE(1970,1,1)</f>
        <v>42449.208333333328</v>
      </c>
    </row>
    <row r="502" spans="1:21" ht="17" x14ac:dyDescent="0.2">
      <c r="A502">
        <v>500</v>
      </c>
      <c r="B502" t="s">
        <v>1048</v>
      </c>
      <c r="C502" s="3" t="s">
        <v>1049</v>
      </c>
      <c r="D502" s="6">
        <v>100</v>
      </c>
      <c r="E502" s="8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9">
        <f t="shared" si="21"/>
        <v>0</v>
      </c>
      <c r="P502" s="6">
        <f t="shared" si="22"/>
        <v>0</v>
      </c>
      <c r="Q502" s="6" t="str" cm="1">
        <f t="array" ref="Q502:R502">_xlfn.TEXTSPLIT(N502,"/")</f>
        <v>theater</v>
      </c>
      <c r="R502" s="6" t="str">
        <v>plays</v>
      </c>
      <c r="S502">
        <f t="shared" si="23"/>
        <v>2013</v>
      </c>
      <c r="T502" s="13">
        <f>(((J502/60)/60)/24)+DATE(1970,1,1)</f>
        <v>41395.208333333336</v>
      </c>
      <c r="U502" s="13">
        <f>(((K502/60)/60)/24)+DATE(1970,1,1)</f>
        <v>41423.208333333336</v>
      </c>
    </row>
    <row r="503" spans="1:21" ht="17" x14ac:dyDescent="0.2">
      <c r="A503">
        <v>501</v>
      </c>
      <c r="B503" t="s">
        <v>1050</v>
      </c>
      <c r="C503" s="3" t="s">
        <v>1051</v>
      </c>
      <c r="D503" s="6">
        <v>153600</v>
      </c>
      <c r="E503" s="8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9">
        <f t="shared" si="21"/>
        <v>0.70145182291666663</v>
      </c>
      <c r="P503" s="6">
        <f t="shared" si="22"/>
        <v>59.990534521158132</v>
      </c>
      <c r="Q503" s="6" t="str" cm="1">
        <f t="array" ref="Q503:R503">_xlfn.TEXTSPLIT(N503,"/")</f>
        <v>film &amp; video</v>
      </c>
      <c r="R503" s="6" t="str">
        <v>documentary</v>
      </c>
      <c r="S503">
        <f t="shared" si="23"/>
        <v>2013</v>
      </c>
      <c r="T503" s="13">
        <f>(((J503/60)/60)/24)+DATE(1970,1,1)</f>
        <v>41345.208333333336</v>
      </c>
      <c r="U503" s="13">
        <f>(((K503/60)/60)/24)+DATE(1970,1,1)</f>
        <v>41347.208333333336</v>
      </c>
    </row>
    <row r="504" spans="1:21" ht="17" hidden="1" x14ac:dyDescent="0.2">
      <c r="A504">
        <v>502</v>
      </c>
      <c r="B504" t="s">
        <v>477</v>
      </c>
      <c r="C504" s="3" t="s">
        <v>1052</v>
      </c>
      <c r="D504" s="6">
        <v>1300</v>
      </c>
      <c r="E504" s="8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9">
        <f t="shared" si="21"/>
        <v>5.2992307692307694</v>
      </c>
      <c r="P504" s="6">
        <f t="shared" si="22"/>
        <v>37.037634408602152</v>
      </c>
      <c r="Q504" s="6" t="str" cm="1">
        <f t="array" ref="Q504:R504">_xlfn.TEXTSPLIT(N504,"/")</f>
        <v>games</v>
      </c>
      <c r="R504" s="6" t="str">
        <v>video games</v>
      </c>
      <c r="S504">
        <f t="shared" si="23"/>
        <v>2012</v>
      </c>
      <c r="T504" s="13">
        <f>(((J504/60)/60)/24)+DATE(1970,1,1)</f>
        <v>41117.208333333336</v>
      </c>
      <c r="U504" s="13">
        <f>(((K504/60)/60)/24)+DATE(1970,1,1)</f>
        <v>41146.208333333336</v>
      </c>
    </row>
    <row r="505" spans="1:21" ht="34" hidden="1" x14ac:dyDescent="0.2">
      <c r="A505">
        <v>503</v>
      </c>
      <c r="B505" t="s">
        <v>1053</v>
      </c>
      <c r="C505" s="3" t="s">
        <v>1054</v>
      </c>
      <c r="D505" s="6">
        <v>25500</v>
      </c>
      <c r="E505" s="8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9">
        <f t="shared" si="21"/>
        <v>1.8032549019607844</v>
      </c>
      <c r="P505" s="6">
        <f t="shared" si="22"/>
        <v>99.963043478260872</v>
      </c>
      <c r="Q505" s="6" t="str" cm="1">
        <f t="array" ref="Q505:R505">_xlfn.TEXTSPLIT(N505,"/")</f>
        <v>film &amp; video</v>
      </c>
      <c r="R505" s="6" t="str">
        <v>drama</v>
      </c>
      <c r="S505">
        <f t="shared" si="23"/>
        <v>2015</v>
      </c>
      <c r="T505" s="13">
        <f>(((J505/60)/60)/24)+DATE(1970,1,1)</f>
        <v>42186.208333333328</v>
      </c>
      <c r="U505" s="13">
        <f>(((K505/60)/60)/24)+DATE(1970,1,1)</f>
        <v>42206.208333333328</v>
      </c>
    </row>
    <row r="506" spans="1:21" ht="17" x14ac:dyDescent="0.2">
      <c r="A506">
        <v>504</v>
      </c>
      <c r="B506" t="s">
        <v>1055</v>
      </c>
      <c r="C506" s="3" t="s">
        <v>1056</v>
      </c>
      <c r="D506" s="6">
        <v>7500</v>
      </c>
      <c r="E506" s="8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9">
        <f t="shared" si="21"/>
        <v>0.92320000000000002</v>
      </c>
      <c r="P506" s="6">
        <f t="shared" si="22"/>
        <v>111.6774193548387</v>
      </c>
      <c r="Q506" s="6" t="str" cm="1">
        <f t="array" ref="Q506:R506">_xlfn.TEXTSPLIT(N506,"/")</f>
        <v>music</v>
      </c>
      <c r="R506" s="6" t="str">
        <v>rock</v>
      </c>
      <c r="S506">
        <f t="shared" si="23"/>
        <v>2015</v>
      </c>
      <c r="T506" s="13">
        <f>(((J506/60)/60)/24)+DATE(1970,1,1)</f>
        <v>42142.208333333328</v>
      </c>
      <c r="U506" s="13">
        <f>(((K506/60)/60)/24)+DATE(1970,1,1)</f>
        <v>42143.208333333328</v>
      </c>
    </row>
    <row r="507" spans="1:21" ht="17" x14ac:dyDescent="0.2">
      <c r="A507">
        <v>505</v>
      </c>
      <c r="B507" t="s">
        <v>1057</v>
      </c>
      <c r="C507" s="3" t="s">
        <v>1058</v>
      </c>
      <c r="D507" s="6">
        <v>89900</v>
      </c>
      <c r="E507" s="8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9">
        <f t="shared" si="21"/>
        <v>0.13901001112347053</v>
      </c>
      <c r="P507" s="6">
        <f t="shared" si="22"/>
        <v>36.014409221902014</v>
      </c>
      <c r="Q507" s="6" t="str" cm="1">
        <f t="array" ref="Q507:R507">_xlfn.TEXTSPLIT(N507,"/")</f>
        <v>publishing</v>
      </c>
      <c r="R507" s="6" t="str">
        <v>radio &amp; podcasts</v>
      </c>
      <c r="S507">
        <f t="shared" si="23"/>
        <v>2013</v>
      </c>
      <c r="T507" s="13">
        <f>(((J507/60)/60)/24)+DATE(1970,1,1)</f>
        <v>41341.25</v>
      </c>
      <c r="U507" s="13">
        <f>(((K507/60)/60)/24)+DATE(1970,1,1)</f>
        <v>41383.208333333336</v>
      </c>
    </row>
    <row r="508" spans="1:21" ht="17" hidden="1" x14ac:dyDescent="0.2">
      <c r="A508">
        <v>506</v>
      </c>
      <c r="B508" t="s">
        <v>1059</v>
      </c>
      <c r="C508" s="3" t="s">
        <v>1060</v>
      </c>
      <c r="D508" s="6">
        <v>18000</v>
      </c>
      <c r="E508" s="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9">
        <f t="shared" si="21"/>
        <v>9.2707777777777771</v>
      </c>
      <c r="P508" s="6">
        <f t="shared" si="22"/>
        <v>66.010284810126578</v>
      </c>
      <c r="Q508" s="6" t="str" cm="1">
        <f t="array" ref="Q508:R508">_xlfn.TEXTSPLIT(N508,"/")</f>
        <v>theater</v>
      </c>
      <c r="R508" s="6" t="str">
        <v>plays</v>
      </c>
      <c r="S508">
        <f t="shared" si="23"/>
        <v>2017</v>
      </c>
      <c r="T508" s="13">
        <f>(((J508/60)/60)/24)+DATE(1970,1,1)</f>
        <v>43062.25</v>
      </c>
      <c r="U508" s="13">
        <f>(((K508/60)/60)/24)+DATE(1970,1,1)</f>
        <v>43079.25</v>
      </c>
    </row>
    <row r="509" spans="1:21" ht="34" x14ac:dyDescent="0.2">
      <c r="A509">
        <v>507</v>
      </c>
      <c r="B509" t="s">
        <v>1061</v>
      </c>
      <c r="C509" s="3" t="s">
        <v>1062</v>
      </c>
      <c r="D509" s="6">
        <v>2100</v>
      </c>
      <c r="E509" s="8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9">
        <f t="shared" si="21"/>
        <v>0.39857142857142858</v>
      </c>
      <c r="P509" s="6">
        <f t="shared" si="22"/>
        <v>44.05263157894737</v>
      </c>
      <c r="Q509" s="6" t="str" cm="1">
        <f t="array" ref="Q509:R509">_xlfn.TEXTSPLIT(N509,"/")</f>
        <v>technology</v>
      </c>
      <c r="R509" s="6" t="str">
        <v>web</v>
      </c>
      <c r="S509">
        <f t="shared" si="23"/>
        <v>2013</v>
      </c>
      <c r="T509" s="13">
        <f>(((J509/60)/60)/24)+DATE(1970,1,1)</f>
        <v>41373.208333333336</v>
      </c>
      <c r="U509" s="13">
        <f>(((K509/60)/60)/24)+DATE(1970,1,1)</f>
        <v>41422.208333333336</v>
      </c>
    </row>
    <row r="510" spans="1:21" ht="17" hidden="1" x14ac:dyDescent="0.2">
      <c r="A510">
        <v>508</v>
      </c>
      <c r="B510" t="s">
        <v>1063</v>
      </c>
      <c r="C510" s="3" t="s">
        <v>1064</v>
      </c>
      <c r="D510" s="6">
        <v>172700</v>
      </c>
      <c r="E510" s="8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9">
        <f t="shared" si="21"/>
        <v>1.1222929936305732</v>
      </c>
      <c r="P510" s="6">
        <f t="shared" si="22"/>
        <v>52.999726551818434</v>
      </c>
      <c r="Q510" s="6" t="str" cm="1">
        <f t="array" ref="Q510:R510">_xlfn.TEXTSPLIT(N510,"/")</f>
        <v>theater</v>
      </c>
      <c r="R510" s="6" t="str">
        <v>plays</v>
      </c>
      <c r="S510">
        <f t="shared" si="23"/>
        <v>2018</v>
      </c>
      <c r="T510" s="13">
        <f>(((J510/60)/60)/24)+DATE(1970,1,1)</f>
        <v>43310.208333333328</v>
      </c>
      <c r="U510" s="13">
        <f>(((K510/60)/60)/24)+DATE(1970,1,1)</f>
        <v>43331.208333333328</v>
      </c>
    </row>
    <row r="511" spans="1:21" ht="17" x14ac:dyDescent="0.2">
      <c r="A511">
        <v>509</v>
      </c>
      <c r="B511" t="s">
        <v>398</v>
      </c>
      <c r="C511" s="3" t="s">
        <v>1065</v>
      </c>
      <c r="D511" s="6">
        <v>168500</v>
      </c>
      <c r="E511" s="8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9">
        <f t="shared" si="21"/>
        <v>0.70925816023738875</v>
      </c>
      <c r="P511" s="6">
        <f t="shared" si="22"/>
        <v>95</v>
      </c>
      <c r="Q511" s="6" t="str" cm="1">
        <f t="array" ref="Q511:R511">_xlfn.TEXTSPLIT(N511,"/")</f>
        <v>theater</v>
      </c>
      <c r="R511" s="6" t="str">
        <v>plays</v>
      </c>
      <c r="S511">
        <f t="shared" si="23"/>
        <v>2012</v>
      </c>
      <c r="T511" s="13">
        <f>(((J511/60)/60)/24)+DATE(1970,1,1)</f>
        <v>41034.208333333336</v>
      </c>
      <c r="U511" s="13">
        <f>(((K511/60)/60)/24)+DATE(1970,1,1)</f>
        <v>41044.208333333336</v>
      </c>
    </row>
    <row r="512" spans="1:21" ht="17" hidden="1" x14ac:dyDescent="0.2">
      <c r="A512">
        <v>510</v>
      </c>
      <c r="B512" t="s">
        <v>1066</v>
      </c>
      <c r="C512" s="3" t="s">
        <v>1067</v>
      </c>
      <c r="D512" s="6">
        <v>7800</v>
      </c>
      <c r="E512" s="8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9">
        <f t="shared" si="21"/>
        <v>1.1908974358974358</v>
      </c>
      <c r="P512" s="6">
        <f t="shared" si="22"/>
        <v>70.908396946564892</v>
      </c>
      <c r="Q512" s="6" t="str" cm="1">
        <f t="array" ref="Q512:R512">_xlfn.TEXTSPLIT(N512,"/")</f>
        <v>film &amp; video</v>
      </c>
      <c r="R512" s="6" t="str">
        <v>drama</v>
      </c>
      <c r="S512">
        <f t="shared" si="23"/>
        <v>2018</v>
      </c>
      <c r="T512" s="13">
        <f>(((J512/60)/60)/24)+DATE(1970,1,1)</f>
        <v>43251.208333333328</v>
      </c>
      <c r="U512" s="13">
        <f>(((K512/60)/60)/24)+DATE(1970,1,1)</f>
        <v>43275.208333333328</v>
      </c>
    </row>
    <row r="513" spans="1:21" ht="17" x14ac:dyDescent="0.2">
      <c r="A513">
        <v>511</v>
      </c>
      <c r="B513" t="s">
        <v>1068</v>
      </c>
      <c r="C513" s="3" t="s">
        <v>1069</v>
      </c>
      <c r="D513" s="6">
        <v>147800</v>
      </c>
      <c r="E513" s="8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9">
        <f t="shared" si="21"/>
        <v>0.24017591339648173</v>
      </c>
      <c r="P513" s="6">
        <f t="shared" si="22"/>
        <v>98.060773480662988</v>
      </c>
      <c r="Q513" s="6" t="str" cm="1">
        <f t="array" ref="Q513:R513">_xlfn.TEXTSPLIT(N513,"/")</f>
        <v>theater</v>
      </c>
      <c r="R513" s="6" t="str">
        <v>plays</v>
      </c>
      <c r="S513">
        <f t="shared" si="23"/>
        <v>2019</v>
      </c>
      <c r="T513" s="13">
        <f>(((J513/60)/60)/24)+DATE(1970,1,1)</f>
        <v>43671.208333333328</v>
      </c>
      <c r="U513" s="13">
        <f>(((K513/60)/60)/24)+DATE(1970,1,1)</f>
        <v>43681.208333333328</v>
      </c>
    </row>
    <row r="514" spans="1:21" ht="17" hidden="1" x14ac:dyDescent="0.2">
      <c r="A514">
        <v>512</v>
      </c>
      <c r="B514" t="s">
        <v>1070</v>
      </c>
      <c r="C514" s="3" t="s">
        <v>1071</v>
      </c>
      <c r="D514" s="6">
        <v>9100</v>
      </c>
      <c r="E514" s="8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9">
        <f t="shared" ref="O514:O577" si="24">+IFERROR(E514/D514,0)</f>
        <v>1.3931868131868133</v>
      </c>
      <c r="P514" s="6">
        <f t="shared" ref="P514:P577" si="25">+IFERROR(E514/G514,0)</f>
        <v>53.046025104602514</v>
      </c>
      <c r="Q514" s="6" t="str" cm="1">
        <f t="array" ref="Q514:R514">_xlfn.TEXTSPLIT(N514,"/")</f>
        <v>games</v>
      </c>
      <c r="R514" s="6" t="str">
        <v>video games</v>
      </c>
      <c r="S514">
        <f t="shared" si="23"/>
        <v>2014</v>
      </c>
      <c r="T514" s="13">
        <f>(((J514/60)/60)/24)+DATE(1970,1,1)</f>
        <v>41825.208333333336</v>
      </c>
      <c r="U514" s="13">
        <f>(((K514/60)/60)/24)+DATE(1970,1,1)</f>
        <v>41826.208333333336</v>
      </c>
    </row>
    <row r="515" spans="1:21" ht="17" hidden="1" x14ac:dyDescent="0.2">
      <c r="A515">
        <v>513</v>
      </c>
      <c r="B515" t="s">
        <v>1072</v>
      </c>
      <c r="C515" s="3" t="s">
        <v>1073</v>
      </c>
      <c r="D515" s="6">
        <v>8300</v>
      </c>
      <c r="E515" s="8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9">
        <f t="shared" si="24"/>
        <v>0.39277108433734942</v>
      </c>
      <c r="P515" s="6">
        <f t="shared" si="25"/>
        <v>93.142857142857139</v>
      </c>
      <c r="Q515" s="6" t="str" cm="1">
        <f t="array" ref="Q515:R515">_xlfn.TEXTSPLIT(N515,"/")</f>
        <v>film &amp; video</v>
      </c>
      <c r="R515" s="6" t="str">
        <v>television</v>
      </c>
      <c r="S515">
        <f t="shared" ref="S515:S578" si="26">+YEAR(T515)</f>
        <v>2010</v>
      </c>
      <c r="T515" s="13">
        <f>(((J515/60)/60)/24)+DATE(1970,1,1)</f>
        <v>40430.208333333336</v>
      </c>
      <c r="U515" s="13">
        <f>(((K515/60)/60)/24)+DATE(1970,1,1)</f>
        <v>40432.208333333336</v>
      </c>
    </row>
    <row r="516" spans="1:21" ht="17" hidden="1" x14ac:dyDescent="0.2">
      <c r="A516">
        <v>514</v>
      </c>
      <c r="B516" t="s">
        <v>1074</v>
      </c>
      <c r="C516" s="3" t="s">
        <v>1075</v>
      </c>
      <c r="D516" s="6">
        <v>138700</v>
      </c>
      <c r="E516" s="8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9">
        <f t="shared" si="24"/>
        <v>0.22439077144917088</v>
      </c>
      <c r="P516" s="6">
        <f t="shared" si="25"/>
        <v>58.945075757575758</v>
      </c>
      <c r="Q516" s="6" t="str" cm="1">
        <f t="array" ref="Q516:R516">_xlfn.TEXTSPLIT(N516,"/")</f>
        <v>music</v>
      </c>
      <c r="R516" s="6" t="str">
        <v>rock</v>
      </c>
      <c r="S516">
        <f t="shared" si="26"/>
        <v>2013</v>
      </c>
      <c r="T516" s="13">
        <f>(((J516/60)/60)/24)+DATE(1970,1,1)</f>
        <v>41614.25</v>
      </c>
      <c r="U516" s="13">
        <f>(((K516/60)/60)/24)+DATE(1970,1,1)</f>
        <v>41619.25</v>
      </c>
    </row>
    <row r="517" spans="1:21" ht="17" x14ac:dyDescent="0.2">
      <c r="A517">
        <v>515</v>
      </c>
      <c r="B517" t="s">
        <v>1076</v>
      </c>
      <c r="C517" s="3" t="s">
        <v>1077</v>
      </c>
      <c r="D517" s="6">
        <v>8600</v>
      </c>
      <c r="E517" s="8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9">
        <f t="shared" si="24"/>
        <v>0.55779069767441858</v>
      </c>
      <c r="P517" s="6">
        <f t="shared" si="25"/>
        <v>36.067669172932334</v>
      </c>
      <c r="Q517" s="6" t="str" cm="1">
        <f t="array" ref="Q517:R517">_xlfn.TEXTSPLIT(N517,"/")</f>
        <v>theater</v>
      </c>
      <c r="R517" s="6" t="str">
        <v>plays</v>
      </c>
      <c r="S517">
        <f t="shared" si="26"/>
        <v>2011</v>
      </c>
      <c r="T517" s="13">
        <f>(((J517/60)/60)/24)+DATE(1970,1,1)</f>
        <v>40900.25</v>
      </c>
      <c r="U517" s="13">
        <f>(((K517/60)/60)/24)+DATE(1970,1,1)</f>
        <v>40902.25</v>
      </c>
    </row>
    <row r="518" spans="1:21" ht="17" x14ac:dyDescent="0.2">
      <c r="A518">
        <v>516</v>
      </c>
      <c r="B518" t="s">
        <v>1078</v>
      </c>
      <c r="C518" s="3" t="s">
        <v>1079</v>
      </c>
      <c r="D518" s="6">
        <v>125400</v>
      </c>
      <c r="E518" s="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9">
        <f t="shared" si="24"/>
        <v>0.42523125996810207</v>
      </c>
      <c r="P518" s="6">
        <f t="shared" si="25"/>
        <v>63.030732860520096</v>
      </c>
      <c r="Q518" s="6" t="str" cm="1">
        <f t="array" ref="Q518:R518">_xlfn.TEXTSPLIT(N518,"/")</f>
        <v>publishing</v>
      </c>
      <c r="R518" s="6" t="str">
        <v>nonfiction</v>
      </c>
      <c r="S518">
        <f t="shared" si="26"/>
        <v>2010</v>
      </c>
      <c r="T518" s="13">
        <f>(((J518/60)/60)/24)+DATE(1970,1,1)</f>
        <v>40396.208333333336</v>
      </c>
      <c r="U518" s="13">
        <f>(((K518/60)/60)/24)+DATE(1970,1,1)</f>
        <v>40434.208333333336</v>
      </c>
    </row>
    <row r="519" spans="1:21" ht="17" hidden="1" x14ac:dyDescent="0.2">
      <c r="A519">
        <v>517</v>
      </c>
      <c r="B519" t="s">
        <v>1080</v>
      </c>
      <c r="C519" s="3" t="s">
        <v>1081</v>
      </c>
      <c r="D519" s="6">
        <v>5900</v>
      </c>
      <c r="E519" s="8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9">
        <f t="shared" si="24"/>
        <v>1.1200000000000001</v>
      </c>
      <c r="P519" s="6">
        <f t="shared" si="25"/>
        <v>84.717948717948715</v>
      </c>
      <c r="Q519" s="6" t="str" cm="1">
        <f t="array" ref="Q519:R519">_xlfn.TEXTSPLIT(N519,"/")</f>
        <v>food</v>
      </c>
      <c r="R519" s="6" t="str">
        <v>food trucks</v>
      </c>
      <c r="S519">
        <f t="shared" si="26"/>
        <v>2017</v>
      </c>
      <c r="T519" s="13">
        <f>(((J519/60)/60)/24)+DATE(1970,1,1)</f>
        <v>42860.208333333328</v>
      </c>
      <c r="U519" s="13">
        <f>(((K519/60)/60)/24)+DATE(1970,1,1)</f>
        <v>42865.208333333328</v>
      </c>
    </row>
    <row r="520" spans="1:21" ht="34" x14ac:dyDescent="0.2">
      <c r="A520">
        <v>518</v>
      </c>
      <c r="B520" t="s">
        <v>1082</v>
      </c>
      <c r="C520" s="3" t="s">
        <v>1083</v>
      </c>
      <c r="D520" s="6">
        <v>8800</v>
      </c>
      <c r="E520" s="8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9">
        <f t="shared" si="24"/>
        <v>7.0681818181818179E-2</v>
      </c>
      <c r="P520" s="6">
        <f t="shared" si="25"/>
        <v>62.2</v>
      </c>
      <c r="Q520" s="6" t="str" cm="1">
        <f t="array" ref="Q520:R520">_xlfn.TEXTSPLIT(N520,"/")</f>
        <v>film &amp; video</v>
      </c>
      <c r="R520" s="6" t="str">
        <v>animation</v>
      </c>
      <c r="S520">
        <f t="shared" si="26"/>
        <v>2018</v>
      </c>
      <c r="T520" s="13">
        <f>(((J520/60)/60)/24)+DATE(1970,1,1)</f>
        <v>43154.25</v>
      </c>
      <c r="U520" s="13">
        <f>(((K520/60)/60)/24)+DATE(1970,1,1)</f>
        <v>43156.25</v>
      </c>
    </row>
    <row r="521" spans="1:21" ht="17" hidden="1" x14ac:dyDescent="0.2">
      <c r="A521">
        <v>519</v>
      </c>
      <c r="B521" t="s">
        <v>1084</v>
      </c>
      <c r="C521" s="3" t="s">
        <v>1085</v>
      </c>
      <c r="D521" s="6">
        <v>177700</v>
      </c>
      <c r="E521" s="8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9">
        <f t="shared" si="24"/>
        <v>1.0174563871693867</v>
      </c>
      <c r="P521" s="6">
        <f t="shared" si="25"/>
        <v>101.97518330513255</v>
      </c>
      <c r="Q521" s="6" t="str" cm="1">
        <f t="array" ref="Q521:R521">_xlfn.TEXTSPLIT(N521,"/")</f>
        <v>music</v>
      </c>
      <c r="R521" s="6" t="str">
        <v>rock</v>
      </c>
      <c r="S521">
        <f t="shared" si="26"/>
        <v>2015</v>
      </c>
      <c r="T521" s="13">
        <f>(((J521/60)/60)/24)+DATE(1970,1,1)</f>
        <v>42012.25</v>
      </c>
      <c r="U521" s="13">
        <f>(((K521/60)/60)/24)+DATE(1970,1,1)</f>
        <v>42026.25</v>
      </c>
    </row>
    <row r="522" spans="1:21" ht="17" hidden="1" x14ac:dyDescent="0.2">
      <c r="A522">
        <v>520</v>
      </c>
      <c r="B522" t="s">
        <v>1086</v>
      </c>
      <c r="C522" s="3" t="s">
        <v>1087</v>
      </c>
      <c r="D522" s="6">
        <v>800</v>
      </c>
      <c r="E522" s="8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9">
        <f t="shared" si="24"/>
        <v>4.2575000000000003</v>
      </c>
      <c r="P522" s="6">
        <f t="shared" si="25"/>
        <v>106.4375</v>
      </c>
      <c r="Q522" s="6" t="str" cm="1">
        <f t="array" ref="Q522:R522">_xlfn.TEXTSPLIT(N522,"/")</f>
        <v>theater</v>
      </c>
      <c r="R522" s="6" t="str">
        <v>plays</v>
      </c>
      <c r="S522">
        <f t="shared" si="26"/>
        <v>2019</v>
      </c>
      <c r="T522" s="13">
        <f>(((J522/60)/60)/24)+DATE(1970,1,1)</f>
        <v>43574.208333333328</v>
      </c>
      <c r="U522" s="13">
        <f>(((K522/60)/60)/24)+DATE(1970,1,1)</f>
        <v>43577.208333333328</v>
      </c>
    </row>
    <row r="523" spans="1:21" ht="17" hidden="1" x14ac:dyDescent="0.2">
      <c r="A523">
        <v>521</v>
      </c>
      <c r="B523" t="s">
        <v>1088</v>
      </c>
      <c r="C523" s="3" t="s">
        <v>141</v>
      </c>
      <c r="D523" s="6">
        <v>7600</v>
      </c>
      <c r="E523" s="8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9">
        <f t="shared" si="24"/>
        <v>1.4553947368421052</v>
      </c>
      <c r="P523" s="6">
        <f t="shared" si="25"/>
        <v>29.975609756097562</v>
      </c>
      <c r="Q523" s="6" t="str" cm="1">
        <f t="array" ref="Q523:R523">_xlfn.TEXTSPLIT(N523,"/")</f>
        <v>film &amp; video</v>
      </c>
      <c r="R523" s="6" t="str">
        <v>drama</v>
      </c>
      <c r="S523">
        <f t="shared" si="26"/>
        <v>2016</v>
      </c>
      <c r="T523" s="13">
        <f>(((J523/60)/60)/24)+DATE(1970,1,1)</f>
        <v>42605.208333333328</v>
      </c>
      <c r="U523" s="13">
        <f>(((K523/60)/60)/24)+DATE(1970,1,1)</f>
        <v>42611.208333333328</v>
      </c>
    </row>
    <row r="524" spans="1:21" ht="34" x14ac:dyDescent="0.2">
      <c r="A524">
        <v>522</v>
      </c>
      <c r="B524" t="s">
        <v>1089</v>
      </c>
      <c r="C524" s="3" t="s">
        <v>1090</v>
      </c>
      <c r="D524" s="6">
        <v>50500</v>
      </c>
      <c r="E524" s="8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9">
        <f t="shared" si="24"/>
        <v>0.32453465346534655</v>
      </c>
      <c r="P524" s="6">
        <f t="shared" si="25"/>
        <v>85.806282722513089</v>
      </c>
      <c r="Q524" s="6" t="str" cm="1">
        <f t="array" ref="Q524:R524">_xlfn.TEXTSPLIT(N524,"/")</f>
        <v>film &amp; video</v>
      </c>
      <c r="R524" s="6" t="str">
        <v>shorts</v>
      </c>
      <c r="S524">
        <f t="shared" si="26"/>
        <v>2012</v>
      </c>
      <c r="T524" s="13">
        <f>(((J524/60)/60)/24)+DATE(1970,1,1)</f>
        <v>41093.208333333336</v>
      </c>
      <c r="U524" s="13">
        <f>(((K524/60)/60)/24)+DATE(1970,1,1)</f>
        <v>41105.208333333336</v>
      </c>
    </row>
    <row r="525" spans="1:21" ht="17" hidden="1" x14ac:dyDescent="0.2">
      <c r="A525">
        <v>523</v>
      </c>
      <c r="B525" t="s">
        <v>1091</v>
      </c>
      <c r="C525" s="3" t="s">
        <v>1092</v>
      </c>
      <c r="D525" s="6">
        <v>900</v>
      </c>
      <c r="E525" s="8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9">
        <f t="shared" si="24"/>
        <v>7.003333333333333</v>
      </c>
      <c r="P525" s="6">
        <f t="shared" si="25"/>
        <v>70.82022471910112</v>
      </c>
      <c r="Q525" s="6" t="str" cm="1">
        <f t="array" ref="Q525:R525">_xlfn.TEXTSPLIT(N525,"/")</f>
        <v>film &amp; video</v>
      </c>
      <c r="R525" s="6" t="str">
        <v>shorts</v>
      </c>
      <c r="S525">
        <f t="shared" si="26"/>
        <v>2010</v>
      </c>
      <c r="T525" s="13">
        <f>(((J525/60)/60)/24)+DATE(1970,1,1)</f>
        <v>40241.25</v>
      </c>
      <c r="U525" s="13">
        <f>(((K525/60)/60)/24)+DATE(1970,1,1)</f>
        <v>40246.25</v>
      </c>
    </row>
    <row r="526" spans="1:21" ht="17" x14ac:dyDescent="0.2">
      <c r="A526">
        <v>524</v>
      </c>
      <c r="B526" t="s">
        <v>1093</v>
      </c>
      <c r="C526" s="3" t="s">
        <v>1094</v>
      </c>
      <c r="D526" s="6">
        <v>96700</v>
      </c>
      <c r="E526" s="8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9">
        <f t="shared" si="24"/>
        <v>0.83904860392967939</v>
      </c>
      <c r="P526" s="6">
        <f t="shared" si="25"/>
        <v>40.998484082870135</v>
      </c>
      <c r="Q526" s="6" t="str" cm="1">
        <f t="array" ref="Q526:R526">_xlfn.TEXTSPLIT(N526,"/")</f>
        <v>theater</v>
      </c>
      <c r="R526" s="6" t="str">
        <v>plays</v>
      </c>
      <c r="S526">
        <f t="shared" si="26"/>
        <v>2010</v>
      </c>
      <c r="T526" s="13">
        <f>(((J526/60)/60)/24)+DATE(1970,1,1)</f>
        <v>40294.208333333336</v>
      </c>
      <c r="U526" s="13">
        <f>(((K526/60)/60)/24)+DATE(1970,1,1)</f>
        <v>40307.208333333336</v>
      </c>
    </row>
    <row r="527" spans="1:21" ht="34" x14ac:dyDescent="0.2">
      <c r="A527">
        <v>525</v>
      </c>
      <c r="B527" t="s">
        <v>1095</v>
      </c>
      <c r="C527" s="3" t="s">
        <v>1096</v>
      </c>
      <c r="D527" s="6">
        <v>2100</v>
      </c>
      <c r="E527" s="8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9">
        <f t="shared" si="24"/>
        <v>0.84190476190476193</v>
      </c>
      <c r="P527" s="6">
        <f t="shared" si="25"/>
        <v>28.063492063492063</v>
      </c>
      <c r="Q527" s="6" t="str" cm="1">
        <f t="array" ref="Q527:R527">_xlfn.TEXTSPLIT(N527,"/")</f>
        <v>technology</v>
      </c>
      <c r="R527" s="6" t="str">
        <v>wearables</v>
      </c>
      <c r="S527">
        <f t="shared" si="26"/>
        <v>2010</v>
      </c>
      <c r="T527" s="13">
        <f>(((J527/60)/60)/24)+DATE(1970,1,1)</f>
        <v>40505.25</v>
      </c>
      <c r="U527" s="13">
        <f>(((K527/60)/60)/24)+DATE(1970,1,1)</f>
        <v>40509.25</v>
      </c>
    </row>
    <row r="528" spans="1:21" ht="34" hidden="1" x14ac:dyDescent="0.2">
      <c r="A528">
        <v>526</v>
      </c>
      <c r="B528" t="s">
        <v>1097</v>
      </c>
      <c r="C528" s="3" t="s">
        <v>1098</v>
      </c>
      <c r="D528" s="6">
        <v>8300</v>
      </c>
      <c r="E528" s="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9">
        <f t="shared" si="24"/>
        <v>1.5595180722891566</v>
      </c>
      <c r="P528" s="6">
        <f t="shared" si="25"/>
        <v>88.054421768707485</v>
      </c>
      <c r="Q528" s="6" t="str" cm="1">
        <f t="array" ref="Q528:R528">_xlfn.TEXTSPLIT(N528,"/")</f>
        <v>theater</v>
      </c>
      <c r="R528" s="6" t="str">
        <v>plays</v>
      </c>
      <c r="S528">
        <f t="shared" si="26"/>
        <v>2015</v>
      </c>
      <c r="T528" s="13">
        <f>(((J528/60)/60)/24)+DATE(1970,1,1)</f>
        <v>42364.25</v>
      </c>
      <c r="U528" s="13">
        <f>(((K528/60)/60)/24)+DATE(1970,1,1)</f>
        <v>42401.25</v>
      </c>
    </row>
    <row r="529" spans="1:21" ht="17" x14ac:dyDescent="0.2">
      <c r="A529">
        <v>527</v>
      </c>
      <c r="B529" t="s">
        <v>1099</v>
      </c>
      <c r="C529" s="3" t="s">
        <v>1100</v>
      </c>
      <c r="D529" s="6">
        <v>189200</v>
      </c>
      <c r="E529" s="8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9">
        <f t="shared" si="24"/>
        <v>0.99619450317124736</v>
      </c>
      <c r="P529" s="6">
        <f t="shared" si="25"/>
        <v>31</v>
      </c>
      <c r="Q529" s="6" t="str" cm="1">
        <f t="array" ref="Q529:R529">_xlfn.TEXTSPLIT(N529,"/")</f>
        <v>film &amp; video</v>
      </c>
      <c r="R529" s="6" t="str">
        <v>animation</v>
      </c>
      <c r="S529">
        <f t="shared" si="26"/>
        <v>2016</v>
      </c>
      <c r="T529" s="13">
        <f>(((J529/60)/60)/24)+DATE(1970,1,1)</f>
        <v>42405.25</v>
      </c>
      <c r="U529" s="13">
        <f>(((K529/60)/60)/24)+DATE(1970,1,1)</f>
        <v>42441.25</v>
      </c>
    </row>
    <row r="530" spans="1:21" ht="17" x14ac:dyDescent="0.2">
      <c r="A530">
        <v>528</v>
      </c>
      <c r="B530" t="s">
        <v>1101</v>
      </c>
      <c r="C530" s="3" t="s">
        <v>1102</v>
      </c>
      <c r="D530" s="6">
        <v>9000</v>
      </c>
      <c r="E530" s="8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9">
        <f t="shared" si="24"/>
        <v>0.80300000000000005</v>
      </c>
      <c r="P530" s="6">
        <f t="shared" si="25"/>
        <v>90.337500000000006</v>
      </c>
      <c r="Q530" s="6" t="str" cm="1">
        <f t="array" ref="Q530:R530">_xlfn.TEXTSPLIT(N530,"/")</f>
        <v>music</v>
      </c>
      <c r="R530" s="6" t="str">
        <v>indie rock</v>
      </c>
      <c r="S530">
        <f t="shared" si="26"/>
        <v>2013</v>
      </c>
      <c r="T530" s="13">
        <f>(((J530/60)/60)/24)+DATE(1970,1,1)</f>
        <v>41601.25</v>
      </c>
      <c r="U530" s="13">
        <f>(((K530/60)/60)/24)+DATE(1970,1,1)</f>
        <v>41646.25</v>
      </c>
    </row>
    <row r="531" spans="1:21" ht="17" x14ac:dyDescent="0.2">
      <c r="A531">
        <v>529</v>
      </c>
      <c r="B531" t="s">
        <v>1103</v>
      </c>
      <c r="C531" s="3" t="s">
        <v>1104</v>
      </c>
      <c r="D531" s="6">
        <v>5100</v>
      </c>
      <c r="E531" s="8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9">
        <f t="shared" si="24"/>
        <v>0.11254901960784314</v>
      </c>
      <c r="P531" s="6">
        <f t="shared" si="25"/>
        <v>63.777777777777779</v>
      </c>
      <c r="Q531" s="6" t="str" cm="1">
        <f t="array" ref="Q531:R531">_xlfn.TEXTSPLIT(N531,"/")</f>
        <v>games</v>
      </c>
      <c r="R531" s="6" t="str">
        <v>video games</v>
      </c>
      <c r="S531">
        <f t="shared" si="26"/>
        <v>2014</v>
      </c>
      <c r="T531" s="13">
        <f>(((J531/60)/60)/24)+DATE(1970,1,1)</f>
        <v>41769.208333333336</v>
      </c>
      <c r="U531" s="13">
        <f>(((K531/60)/60)/24)+DATE(1970,1,1)</f>
        <v>41797.208333333336</v>
      </c>
    </row>
    <row r="532" spans="1:21" ht="34" x14ac:dyDescent="0.2">
      <c r="A532">
        <v>530</v>
      </c>
      <c r="B532" t="s">
        <v>1105</v>
      </c>
      <c r="C532" s="3" t="s">
        <v>1106</v>
      </c>
      <c r="D532" s="6">
        <v>105000</v>
      </c>
      <c r="E532" s="8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9">
        <f t="shared" si="24"/>
        <v>0.91740952380952379</v>
      </c>
      <c r="P532" s="6">
        <f t="shared" si="25"/>
        <v>53.995515695067262</v>
      </c>
      <c r="Q532" s="6" t="str" cm="1">
        <f t="array" ref="Q532:R532">_xlfn.TEXTSPLIT(N532,"/")</f>
        <v>publishing</v>
      </c>
      <c r="R532" s="6" t="str">
        <v>fiction</v>
      </c>
      <c r="S532">
        <f t="shared" si="26"/>
        <v>2010</v>
      </c>
      <c r="T532" s="13">
        <f>(((J532/60)/60)/24)+DATE(1970,1,1)</f>
        <v>40421.208333333336</v>
      </c>
      <c r="U532" s="13">
        <f>(((K532/60)/60)/24)+DATE(1970,1,1)</f>
        <v>40435.208333333336</v>
      </c>
    </row>
    <row r="533" spans="1:21" ht="34" hidden="1" x14ac:dyDescent="0.2">
      <c r="A533">
        <v>531</v>
      </c>
      <c r="B533" t="s">
        <v>1107</v>
      </c>
      <c r="C533" s="3" t="s">
        <v>1108</v>
      </c>
      <c r="D533" s="6">
        <v>186700</v>
      </c>
      <c r="E533" s="8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9">
        <f t="shared" si="24"/>
        <v>0.95521156936261387</v>
      </c>
      <c r="P533" s="6">
        <f t="shared" si="25"/>
        <v>48.993956043956047</v>
      </c>
      <c r="Q533" s="6" t="str" cm="1">
        <f t="array" ref="Q533:R533">_xlfn.TEXTSPLIT(N533,"/")</f>
        <v>games</v>
      </c>
      <c r="R533" s="6" t="str">
        <v>video games</v>
      </c>
      <c r="S533">
        <f t="shared" si="26"/>
        <v>2013</v>
      </c>
      <c r="T533" s="13">
        <f>(((J533/60)/60)/24)+DATE(1970,1,1)</f>
        <v>41589.25</v>
      </c>
      <c r="U533" s="13">
        <f>(((K533/60)/60)/24)+DATE(1970,1,1)</f>
        <v>41645.25</v>
      </c>
    </row>
    <row r="534" spans="1:21" ht="17" hidden="1" x14ac:dyDescent="0.2">
      <c r="A534">
        <v>532</v>
      </c>
      <c r="B534" t="s">
        <v>1109</v>
      </c>
      <c r="C534" s="3" t="s">
        <v>1110</v>
      </c>
      <c r="D534" s="6">
        <v>1600</v>
      </c>
      <c r="E534" s="8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9">
        <f t="shared" si="24"/>
        <v>5.0287499999999996</v>
      </c>
      <c r="P534" s="6">
        <f t="shared" si="25"/>
        <v>63.857142857142854</v>
      </c>
      <c r="Q534" s="6" t="str" cm="1">
        <f t="array" ref="Q534:R534">_xlfn.TEXTSPLIT(N534,"/")</f>
        <v>theater</v>
      </c>
      <c r="R534" s="6" t="str">
        <v>plays</v>
      </c>
      <c r="S534">
        <f t="shared" si="26"/>
        <v>2018</v>
      </c>
      <c r="T534" s="13">
        <f>(((J534/60)/60)/24)+DATE(1970,1,1)</f>
        <v>43125.25</v>
      </c>
      <c r="U534" s="13">
        <f>(((K534/60)/60)/24)+DATE(1970,1,1)</f>
        <v>43126.25</v>
      </c>
    </row>
    <row r="535" spans="1:21" ht="17" hidden="1" x14ac:dyDescent="0.2">
      <c r="A535">
        <v>533</v>
      </c>
      <c r="B535" t="s">
        <v>1111</v>
      </c>
      <c r="C535" s="3" t="s">
        <v>1112</v>
      </c>
      <c r="D535" s="6">
        <v>115600</v>
      </c>
      <c r="E535" s="8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9">
        <f t="shared" si="24"/>
        <v>1.5924394463667819</v>
      </c>
      <c r="P535" s="6">
        <f t="shared" si="25"/>
        <v>82.996393146979258</v>
      </c>
      <c r="Q535" s="6" t="str" cm="1">
        <f t="array" ref="Q535:R535">_xlfn.TEXTSPLIT(N535,"/")</f>
        <v>music</v>
      </c>
      <c r="R535" s="6" t="str">
        <v>indie rock</v>
      </c>
      <c r="S535">
        <f t="shared" si="26"/>
        <v>2013</v>
      </c>
      <c r="T535" s="13">
        <f>(((J535/60)/60)/24)+DATE(1970,1,1)</f>
        <v>41479.208333333336</v>
      </c>
      <c r="U535" s="13">
        <f>(((K535/60)/60)/24)+DATE(1970,1,1)</f>
        <v>41515.208333333336</v>
      </c>
    </row>
    <row r="536" spans="1:21" ht="17" x14ac:dyDescent="0.2">
      <c r="A536">
        <v>534</v>
      </c>
      <c r="B536" t="s">
        <v>1113</v>
      </c>
      <c r="C536" s="3" t="s">
        <v>1114</v>
      </c>
      <c r="D536" s="6">
        <v>89100</v>
      </c>
      <c r="E536" s="8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9">
        <f t="shared" si="24"/>
        <v>0.15022446689113356</v>
      </c>
      <c r="P536" s="6">
        <f t="shared" si="25"/>
        <v>55.08230452674897</v>
      </c>
      <c r="Q536" s="6" t="str" cm="1">
        <f t="array" ref="Q536:R536">_xlfn.TEXTSPLIT(N536,"/")</f>
        <v>film &amp; video</v>
      </c>
      <c r="R536" s="6" t="str">
        <v>drama</v>
      </c>
      <c r="S536">
        <f t="shared" si="26"/>
        <v>2018</v>
      </c>
      <c r="T536" s="13">
        <f>(((J536/60)/60)/24)+DATE(1970,1,1)</f>
        <v>43329.208333333328</v>
      </c>
      <c r="U536" s="13">
        <f>(((K536/60)/60)/24)+DATE(1970,1,1)</f>
        <v>43330.208333333328</v>
      </c>
    </row>
    <row r="537" spans="1:21" ht="17" hidden="1" x14ac:dyDescent="0.2">
      <c r="A537">
        <v>535</v>
      </c>
      <c r="B537" t="s">
        <v>1115</v>
      </c>
      <c r="C537" s="3" t="s">
        <v>1116</v>
      </c>
      <c r="D537" s="6">
        <v>2600</v>
      </c>
      <c r="E537" s="8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9">
        <f t="shared" si="24"/>
        <v>4.820384615384615</v>
      </c>
      <c r="P537" s="6">
        <f t="shared" si="25"/>
        <v>62.044554455445542</v>
      </c>
      <c r="Q537" s="6" t="str" cm="1">
        <f t="array" ref="Q537:R537">_xlfn.TEXTSPLIT(N537,"/")</f>
        <v>theater</v>
      </c>
      <c r="R537" s="6" t="str">
        <v>plays</v>
      </c>
      <c r="S537">
        <f t="shared" si="26"/>
        <v>2018</v>
      </c>
      <c r="T537" s="13">
        <f>(((J537/60)/60)/24)+DATE(1970,1,1)</f>
        <v>43259.208333333328</v>
      </c>
      <c r="U537" s="13">
        <f>(((K537/60)/60)/24)+DATE(1970,1,1)</f>
        <v>43261.208333333328</v>
      </c>
    </row>
    <row r="538" spans="1:21" ht="17" hidden="1" x14ac:dyDescent="0.2">
      <c r="A538">
        <v>536</v>
      </c>
      <c r="B538" t="s">
        <v>1117</v>
      </c>
      <c r="C538" s="3" t="s">
        <v>1118</v>
      </c>
      <c r="D538" s="6">
        <v>9800</v>
      </c>
      <c r="E538" s="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9">
        <f t="shared" si="24"/>
        <v>1.4996938775510205</v>
      </c>
      <c r="P538" s="6">
        <f t="shared" si="25"/>
        <v>104.97857142857143</v>
      </c>
      <c r="Q538" s="6" t="str" cm="1">
        <f t="array" ref="Q538:R538">_xlfn.TEXTSPLIT(N538,"/")</f>
        <v>publishing</v>
      </c>
      <c r="R538" s="6" t="str">
        <v>fiction</v>
      </c>
      <c r="S538">
        <f t="shared" si="26"/>
        <v>2010</v>
      </c>
      <c r="T538" s="13">
        <f>(((J538/60)/60)/24)+DATE(1970,1,1)</f>
        <v>40414.208333333336</v>
      </c>
      <c r="U538" s="13">
        <f>(((K538/60)/60)/24)+DATE(1970,1,1)</f>
        <v>40440.208333333336</v>
      </c>
    </row>
    <row r="539" spans="1:21" ht="17" hidden="1" x14ac:dyDescent="0.2">
      <c r="A539">
        <v>537</v>
      </c>
      <c r="B539" t="s">
        <v>1119</v>
      </c>
      <c r="C539" s="3" t="s">
        <v>1120</v>
      </c>
      <c r="D539" s="6">
        <v>84400</v>
      </c>
      <c r="E539" s="8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9">
        <f t="shared" si="24"/>
        <v>1.1722156398104266</v>
      </c>
      <c r="P539" s="6">
        <f t="shared" si="25"/>
        <v>94.044676806083643</v>
      </c>
      <c r="Q539" s="6" t="str" cm="1">
        <f t="array" ref="Q539:R539">_xlfn.TEXTSPLIT(N539,"/")</f>
        <v>film &amp; video</v>
      </c>
      <c r="R539" s="6" t="str">
        <v>documentary</v>
      </c>
      <c r="S539">
        <f t="shared" si="26"/>
        <v>2018</v>
      </c>
      <c r="T539" s="13">
        <f>(((J539/60)/60)/24)+DATE(1970,1,1)</f>
        <v>43342.208333333328</v>
      </c>
      <c r="U539" s="13">
        <f>(((K539/60)/60)/24)+DATE(1970,1,1)</f>
        <v>43365.208333333328</v>
      </c>
    </row>
    <row r="540" spans="1:21" ht="17" x14ac:dyDescent="0.2">
      <c r="A540">
        <v>538</v>
      </c>
      <c r="B540" t="s">
        <v>1121</v>
      </c>
      <c r="C540" s="3" t="s">
        <v>1122</v>
      </c>
      <c r="D540" s="6">
        <v>151300</v>
      </c>
      <c r="E540" s="8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9">
        <f t="shared" si="24"/>
        <v>0.37695968274950431</v>
      </c>
      <c r="P540" s="6">
        <f t="shared" si="25"/>
        <v>44.007716049382715</v>
      </c>
      <c r="Q540" s="6" t="str" cm="1">
        <f t="array" ref="Q540:R540">_xlfn.TEXTSPLIT(N540,"/")</f>
        <v>games</v>
      </c>
      <c r="R540" s="6" t="str">
        <v>mobile games</v>
      </c>
      <c r="S540">
        <f t="shared" si="26"/>
        <v>2013</v>
      </c>
      <c r="T540" s="13">
        <f>(((J540/60)/60)/24)+DATE(1970,1,1)</f>
        <v>41539.208333333336</v>
      </c>
      <c r="U540" s="13">
        <f>(((K540/60)/60)/24)+DATE(1970,1,1)</f>
        <v>41555.208333333336</v>
      </c>
    </row>
    <row r="541" spans="1:21" ht="17" x14ac:dyDescent="0.2">
      <c r="A541">
        <v>539</v>
      </c>
      <c r="B541" t="s">
        <v>1123</v>
      </c>
      <c r="C541" s="3" t="s">
        <v>1124</v>
      </c>
      <c r="D541" s="6">
        <v>9800</v>
      </c>
      <c r="E541" s="8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9">
        <f t="shared" si="24"/>
        <v>0.72653061224489801</v>
      </c>
      <c r="P541" s="6">
        <f t="shared" si="25"/>
        <v>92.467532467532465</v>
      </c>
      <c r="Q541" s="6" t="str" cm="1">
        <f t="array" ref="Q541:R541">_xlfn.TEXTSPLIT(N541,"/")</f>
        <v>food</v>
      </c>
      <c r="R541" s="6" t="str">
        <v>food trucks</v>
      </c>
      <c r="S541">
        <f t="shared" si="26"/>
        <v>2019</v>
      </c>
      <c r="T541" s="13">
        <f>(((J541/60)/60)/24)+DATE(1970,1,1)</f>
        <v>43647.208333333328</v>
      </c>
      <c r="U541" s="13">
        <f>(((K541/60)/60)/24)+DATE(1970,1,1)</f>
        <v>43653.208333333328</v>
      </c>
    </row>
    <row r="542" spans="1:21" ht="17" hidden="1" x14ac:dyDescent="0.2">
      <c r="A542">
        <v>540</v>
      </c>
      <c r="B542" t="s">
        <v>1125</v>
      </c>
      <c r="C542" s="3" t="s">
        <v>1126</v>
      </c>
      <c r="D542" s="6">
        <v>5300</v>
      </c>
      <c r="E542" s="8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9">
        <f t="shared" si="24"/>
        <v>2.6598113207547169</v>
      </c>
      <c r="P542" s="6">
        <f t="shared" si="25"/>
        <v>57.072874493927124</v>
      </c>
      <c r="Q542" s="6" t="str" cm="1">
        <f t="array" ref="Q542:R542">_xlfn.TEXTSPLIT(N542,"/")</f>
        <v>photography</v>
      </c>
      <c r="R542" s="6" t="str">
        <v>photography books</v>
      </c>
      <c r="S542">
        <f t="shared" si="26"/>
        <v>2018</v>
      </c>
      <c r="T542" s="13">
        <f>(((J542/60)/60)/24)+DATE(1970,1,1)</f>
        <v>43225.208333333328</v>
      </c>
      <c r="U542" s="13">
        <f>(((K542/60)/60)/24)+DATE(1970,1,1)</f>
        <v>43247.208333333328</v>
      </c>
    </row>
    <row r="543" spans="1:21" ht="17" x14ac:dyDescent="0.2">
      <c r="A543">
        <v>541</v>
      </c>
      <c r="B543" t="s">
        <v>1127</v>
      </c>
      <c r="C543" s="3" t="s">
        <v>1128</v>
      </c>
      <c r="D543" s="6">
        <v>178000</v>
      </c>
      <c r="E543" s="8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9">
        <f t="shared" si="24"/>
        <v>0.24205617977528091</v>
      </c>
      <c r="P543" s="6">
        <f t="shared" si="25"/>
        <v>109.07848101265823</v>
      </c>
      <c r="Q543" s="6" t="str" cm="1">
        <f t="array" ref="Q543:R543">_xlfn.TEXTSPLIT(N543,"/")</f>
        <v>games</v>
      </c>
      <c r="R543" s="6" t="str">
        <v>mobile games</v>
      </c>
      <c r="S543">
        <f t="shared" si="26"/>
        <v>2015</v>
      </c>
      <c r="T543" s="13">
        <f>(((J543/60)/60)/24)+DATE(1970,1,1)</f>
        <v>42165.208333333328</v>
      </c>
      <c r="U543" s="13">
        <f>(((K543/60)/60)/24)+DATE(1970,1,1)</f>
        <v>42191.208333333328</v>
      </c>
    </row>
    <row r="544" spans="1:21" ht="17" x14ac:dyDescent="0.2">
      <c r="A544">
        <v>542</v>
      </c>
      <c r="B544" t="s">
        <v>1129</v>
      </c>
      <c r="C544" s="3" t="s">
        <v>1130</v>
      </c>
      <c r="D544" s="6">
        <v>77000</v>
      </c>
      <c r="E544" s="8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9">
        <f t="shared" si="24"/>
        <v>2.5064935064935064E-2</v>
      </c>
      <c r="P544" s="6">
        <f t="shared" si="25"/>
        <v>39.387755102040813</v>
      </c>
      <c r="Q544" s="6" t="str" cm="1">
        <f t="array" ref="Q544:R544">_xlfn.TEXTSPLIT(N544,"/")</f>
        <v>music</v>
      </c>
      <c r="R544" s="6" t="str">
        <v>indie rock</v>
      </c>
      <c r="S544">
        <f t="shared" si="26"/>
        <v>2016</v>
      </c>
      <c r="T544" s="13">
        <f>(((J544/60)/60)/24)+DATE(1970,1,1)</f>
        <v>42391.25</v>
      </c>
      <c r="U544" s="13">
        <f>(((K544/60)/60)/24)+DATE(1970,1,1)</f>
        <v>42421.25</v>
      </c>
    </row>
    <row r="545" spans="1:21" ht="17" x14ac:dyDescent="0.2">
      <c r="A545">
        <v>543</v>
      </c>
      <c r="B545" t="s">
        <v>1131</v>
      </c>
      <c r="C545" s="3" t="s">
        <v>1132</v>
      </c>
      <c r="D545" s="6">
        <v>84900</v>
      </c>
      <c r="E545" s="8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9">
        <f t="shared" si="24"/>
        <v>0.1632979976442874</v>
      </c>
      <c r="P545" s="6">
        <f t="shared" si="25"/>
        <v>77.022222222222226</v>
      </c>
      <c r="Q545" s="6" t="str" cm="1">
        <f t="array" ref="Q545:R545">_xlfn.TEXTSPLIT(N545,"/")</f>
        <v>games</v>
      </c>
      <c r="R545" s="6" t="str">
        <v>video games</v>
      </c>
      <c r="S545">
        <f t="shared" si="26"/>
        <v>2013</v>
      </c>
      <c r="T545" s="13">
        <f>(((J545/60)/60)/24)+DATE(1970,1,1)</f>
        <v>41528.208333333336</v>
      </c>
      <c r="U545" s="13">
        <f>(((K545/60)/60)/24)+DATE(1970,1,1)</f>
        <v>41543.208333333336</v>
      </c>
    </row>
    <row r="546" spans="1:21" ht="34" hidden="1" x14ac:dyDescent="0.2">
      <c r="A546">
        <v>544</v>
      </c>
      <c r="B546" t="s">
        <v>1133</v>
      </c>
      <c r="C546" s="3" t="s">
        <v>1134</v>
      </c>
      <c r="D546" s="6">
        <v>2800</v>
      </c>
      <c r="E546" s="8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9">
        <f t="shared" si="24"/>
        <v>2.7650000000000001</v>
      </c>
      <c r="P546" s="6">
        <f t="shared" si="25"/>
        <v>92.166666666666671</v>
      </c>
      <c r="Q546" s="6" t="str" cm="1">
        <f t="array" ref="Q546:R546">_xlfn.TEXTSPLIT(N546,"/")</f>
        <v>music</v>
      </c>
      <c r="R546" s="6" t="str">
        <v>rock</v>
      </c>
      <c r="S546">
        <f t="shared" si="26"/>
        <v>2016</v>
      </c>
      <c r="T546" s="13">
        <f>(((J546/60)/60)/24)+DATE(1970,1,1)</f>
        <v>42377.25</v>
      </c>
      <c r="U546" s="13">
        <f>(((K546/60)/60)/24)+DATE(1970,1,1)</f>
        <v>42390.25</v>
      </c>
    </row>
    <row r="547" spans="1:21" ht="17" x14ac:dyDescent="0.2">
      <c r="A547">
        <v>545</v>
      </c>
      <c r="B547" t="s">
        <v>1135</v>
      </c>
      <c r="C547" s="3" t="s">
        <v>1136</v>
      </c>
      <c r="D547" s="6">
        <v>184800</v>
      </c>
      <c r="E547" s="8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9">
        <f t="shared" si="24"/>
        <v>0.88803571428571426</v>
      </c>
      <c r="P547" s="6">
        <f t="shared" si="25"/>
        <v>61.007063197026021</v>
      </c>
      <c r="Q547" s="6" t="str" cm="1">
        <f t="array" ref="Q547:R547">_xlfn.TEXTSPLIT(N547,"/")</f>
        <v>theater</v>
      </c>
      <c r="R547" s="6" t="str">
        <v>plays</v>
      </c>
      <c r="S547">
        <f t="shared" si="26"/>
        <v>2019</v>
      </c>
      <c r="T547" s="13">
        <f>(((J547/60)/60)/24)+DATE(1970,1,1)</f>
        <v>43824.25</v>
      </c>
      <c r="U547" s="13">
        <f>(((K547/60)/60)/24)+DATE(1970,1,1)</f>
        <v>43844.25</v>
      </c>
    </row>
    <row r="548" spans="1:21" ht="17" hidden="1" x14ac:dyDescent="0.2">
      <c r="A548">
        <v>546</v>
      </c>
      <c r="B548" t="s">
        <v>1137</v>
      </c>
      <c r="C548" s="3" t="s">
        <v>1138</v>
      </c>
      <c r="D548" s="6">
        <v>4200</v>
      </c>
      <c r="E548" s="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9">
        <f t="shared" si="24"/>
        <v>1.6357142857142857</v>
      </c>
      <c r="P548" s="6">
        <f t="shared" si="25"/>
        <v>78.068181818181813</v>
      </c>
      <c r="Q548" s="6" t="str" cm="1">
        <f t="array" ref="Q548:R548">_xlfn.TEXTSPLIT(N548,"/")</f>
        <v>theater</v>
      </c>
      <c r="R548" s="6" t="str">
        <v>plays</v>
      </c>
      <c r="S548">
        <f t="shared" si="26"/>
        <v>2018</v>
      </c>
      <c r="T548" s="13">
        <f>(((J548/60)/60)/24)+DATE(1970,1,1)</f>
        <v>43360.208333333328</v>
      </c>
      <c r="U548" s="13">
        <f>(((K548/60)/60)/24)+DATE(1970,1,1)</f>
        <v>43363.208333333328</v>
      </c>
    </row>
    <row r="549" spans="1:21" ht="17" hidden="1" x14ac:dyDescent="0.2">
      <c r="A549">
        <v>547</v>
      </c>
      <c r="B549" t="s">
        <v>1139</v>
      </c>
      <c r="C549" s="3" t="s">
        <v>1140</v>
      </c>
      <c r="D549" s="6">
        <v>1300</v>
      </c>
      <c r="E549" s="8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9">
        <f t="shared" si="24"/>
        <v>9.69</v>
      </c>
      <c r="P549" s="6">
        <f t="shared" si="25"/>
        <v>80.75</v>
      </c>
      <c r="Q549" s="6" t="str" cm="1">
        <f t="array" ref="Q549:R549">_xlfn.TEXTSPLIT(N549,"/")</f>
        <v>film &amp; video</v>
      </c>
      <c r="R549" s="6" t="str">
        <v>drama</v>
      </c>
      <c r="S549">
        <f t="shared" si="26"/>
        <v>2015</v>
      </c>
      <c r="T549" s="13">
        <f>(((J549/60)/60)/24)+DATE(1970,1,1)</f>
        <v>42029.25</v>
      </c>
      <c r="U549" s="13">
        <f>(((K549/60)/60)/24)+DATE(1970,1,1)</f>
        <v>42041.25</v>
      </c>
    </row>
    <row r="550" spans="1:21" ht="17" hidden="1" x14ac:dyDescent="0.2">
      <c r="A550">
        <v>548</v>
      </c>
      <c r="B550" t="s">
        <v>1141</v>
      </c>
      <c r="C550" s="3" t="s">
        <v>1142</v>
      </c>
      <c r="D550" s="6">
        <v>66100</v>
      </c>
      <c r="E550" s="8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9">
        <f t="shared" si="24"/>
        <v>2.7091376701966716</v>
      </c>
      <c r="P550" s="6">
        <f t="shared" si="25"/>
        <v>59.991289782244557</v>
      </c>
      <c r="Q550" s="6" t="str" cm="1">
        <f t="array" ref="Q550:R550">_xlfn.TEXTSPLIT(N550,"/")</f>
        <v>theater</v>
      </c>
      <c r="R550" s="6" t="str">
        <v>plays</v>
      </c>
      <c r="S550">
        <f t="shared" si="26"/>
        <v>2016</v>
      </c>
      <c r="T550" s="13">
        <f>(((J550/60)/60)/24)+DATE(1970,1,1)</f>
        <v>42461.208333333328</v>
      </c>
      <c r="U550" s="13">
        <f>(((K550/60)/60)/24)+DATE(1970,1,1)</f>
        <v>42474.208333333328</v>
      </c>
    </row>
    <row r="551" spans="1:21" ht="34" hidden="1" x14ac:dyDescent="0.2">
      <c r="A551">
        <v>549</v>
      </c>
      <c r="B551" t="s">
        <v>1143</v>
      </c>
      <c r="C551" s="3" t="s">
        <v>1144</v>
      </c>
      <c r="D551" s="6">
        <v>29500</v>
      </c>
      <c r="E551" s="8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9">
        <f t="shared" si="24"/>
        <v>2.8421355932203389</v>
      </c>
      <c r="P551" s="6">
        <f t="shared" si="25"/>
        <v>110.03018372703411</v>
      </c>
      <c r="Q551" s="6" t="str" cm="1">
        <f t="array" ref="Q551:R551">_xlfn.TEXTSPLIT(N551,"/")</f>
        <v>technology</v>
      </c>
      <c r="R551" s="6" t="str">
        <v>wearables</v>
      </c>
      <c r="S551">
        <f t="shared" si="26"/>
        <v>2013</v>
      </c>
      <c r="T551" s="13">
        <f>(((J551/60)/60)/24)+DATE(1970,1,1)</f>
        <v>41422.208333333336</v>
      </c>
      <c r="U551" s="13">
        <f>(((K551/60)/60)/24)+DATE(1970,1,1)</f>
        <v>41431.208333333336</v>
      </c>
    </row>
    <row r="552" spans="1:21" ht="34" hidden="1" x14ac:dyDescent="0.2">
      <c r="A552">
        <v>550</v>
      </c>
      <c r="B552" t="s">
        <v>1145</v>
      </c>
      <c r="C552" s="3" t="s">
        <v>1146</v>
      </c>
      <c r="D552" s="6">
        <v>100</v>
      </c>
      <c r="E552" s="8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9">
        <f t="shared" si="24"/>
        <v>0.04</v>
      </c>
      <c r="P552" s="6">
        <f t="shared" si="25"/>
        <v>4</v>
      </c>
      <c r="Q552" s="6" t="str" cm="1">
        <f t="array" ref="Q552:R552">_xlfn.TEXTSPLIT(N552,"/")</f>
        <v>music</v>
      </c>
      <c r="R552" s="6" t="str">
        <v>indie rock</v>
      </c>
      <c r="S552">
        <f t="shared" si="26"/>
        <v>2012</v>
      </c>
      <c r="T552" s="13">
        <f>(((J552/60)/60)/24)+DATE(1970,1,1)</f>
        <v>40968.25</v>
      </c>
      <c r="U552" s="13">
        <f>(((K552/60)/60)/24)+DATE(1970,1,1)</f>
        <v>40989.208333333336</v>
      </c>
    </row>
    <row r="553" spans="1:21" ht="17" x14ac:dyDescent="0.2">
      <c r="A553">
        <v>551</v>
      </c>
      <c r="B553" t="s">
        <v>1147</v>
      </c>
      <c r="C553" s="3" t="s">
        <v>1148</v>
      </c>
      <c r="D553" s="6">
        <v>180100</v>
      </c>
      <c r="E553" s="8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9">
        <f t="shared" si="24"/>
        <v>0.58632981676846196</v>
      </c>
      <c r="P553" s="6">
        <f t="shared" si="25"/>
        <v>37.99856063332134</v>
      </c>
      <c r="Q553" s="6" t="str" cm="1">
        <f t="array" ref="Q553:R553">_xlfn.TEXTSPLIT(N553,"/")</f>
        <v>technology</v>
      </c>
      <c r="R553" s="6" t="str">
        <v>web</v>
      </c>
      <c r="S553">
        <f t="shared" si="26"/>
        <v>2014</v>
      </c>
      <c r="T553" s="13">
        <f>(((J553/60)/60)/24)+DATE(1970,1,1)</f>
        <v>41993.25</v>
      </c>
      <c r="U553" s="13">
        <f>(((K553/60)/60)/24)+DATE(1970,1,1)</f>
        <v>42033.25</v>
      </c>
    </row>
    <row r="554" spans="1:21" ht="17" x14ac:dyDescent="0.2">
      <c r="A554">
        <v>552</v>
      </c>
      <c r="B554" t="s">
        <v>1149</v>
      </c>
      <c r="C554" s="3" t="s">
        <v>1150</v>
      </c>
      <c r="D554" s="6">
        <v>9000</v>
      </c>
      <c r="E554" s="8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9">
        <f t="shared" si="24"/>
        <v>0.98511111111111116</v>
      </c>
      <c r="P554" s="6">
        <f t="shared" si="25"/>
        <v>96.369565217391298</v>
      </c>
      <c r="Q554" s="6" t="str" cm="1">
        <f t="array" ref="Q554:R554">_xlfn.TEXTSPLIT(N554,"/")</f>
        <v>theater</v>
      </c>
      <c r="R554" s="6" t="str">
        <v>plays</v>
      </c>
      <c r="S554">
        <f t="shared" si="26"/>
        <v>2016</v>
      </c>
      <c r="T554" s="13">
        <f>(((J554/60)/60)/24)+DATE(1970,1,1)</f>
        <v>42700.25</v>
      </c>
      <c r="U554" s="13">
        <f>(((K554/60)/60)/24)+DATE(1970,1,1)</f>
        <v>42702.25</v>
      </c>
    </row>
    <row r="555" spans="1:21" ht="34" x14ac:dyDescent="0.2">
      <c r="A555">
        <v>553</v>
      </c>
      <c r="B555" t="s">
        <v>1151</v>
      </c>
      <c r="C555" s="3" t="s">
        <v>1152</v>
      </c>
      <c r="D555" s="6">
        <v>170600</v>
      </c>
      <c r="E555" s="8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9">
        <f t="shared" si="24"/>
        <v>0.43975381008206332</v>
      </c>
      <c r="P555" s="6">
        <f t="shared" si="25"/>
        <v>72.978599221789878</v>
      </c>
      <c r="Q555" s="6" t="str" cm="1">
        <f t="array" ref="Q555:R555">_xlfn.TEXTSPLIT(N555,"/")</f>
        <v>music</v>
      </c>
      <c r="R555" s="6" t="str">
        <v>rock</v>
      </c>
      <c r="S555">
        <f t="shared" si="26"/>
        <v>2011</v>
      </c>
      <c r="T555" s="13">
        <f>(((J555/60)/60)/24)+DATE(1970,1,1)</f>
        <v>40545.25</v>
      </c>
      <c r="U555" s="13">
        <f>(((K555/60)/60)/24)+DATE(1970,1,1)</f>
        <v>40546.25</v>
      </c>
    </row>
    <row r="556" spans="1:21" ht="34" hidden="1" x14ac:dyDescent="0.2">
      <c r="A556">
        <v>554</v>
      </c>
      <c r="B556" t="s">
        <v>1153</v>
      </c>
      <c r="C556" s="3" t="s">
        <v>1154</v>
      </c>
      <c r="D556" s="6">
        <v>9500</v>
      </c>
      <c r="E556" s="8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9">
        <f t="shared" si="24"/>
        <v>1.5166315789473683</v>
      </c>
      <c r="P556" s="6">
        <f t="shared" si="25"/>
        <v>26.007220216606498</v>
      </c>
      <c r="Q556" s="6" t="str" cm="1">
        <f t="array" ref="Q556:R556">_xlfn.TEXTSPLIT(N556,"/")</f>
        <v>music</v>
      </c>
      <c r="R556" s="6" t="str">
        <v>indie rock</v>
      </c>
      <c r="S556">
        <f t="shared" si="26"/>
        <v>2016</v>
      </c>
      <c r="T556" s="13">
        <f>(((J556/60)/60)/24)+DATE(1970,1,1)</f>
        <v>42723.25</v>
      </c>
      <c r="U556" s="13">
        <f>(((K556/60)/60)/24)+DATE(1970,1,1)</f>
        <v>42729.25</v>
      </c>
    </row>
    <row r="557" spans="1:21" ht="17" hidden="1" x14ac:dyDescent="0.2">
      <c r="A557">
        <v>555</v>
      </c>
      <c r="B557" t="s">
        <v>1155</v>
      </c>
      <c r="C557" s="3" t="s">
        <v>1156</v>
      </c>
      <c r="D557" s="6">
        <v>6300</v>
      </c>
      <c r="E557" s="8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9">
        <f t="shared" si="24"/>
        <v>2.2363492063492063</v>
      </c>
      <c r="P557" s="6">
        <f t="shared" si="25"/>
        <v>104.36296296296297</v>
      </c>
      <c r="Q557" s="6" t="str" cm="1">
        <f t="array" ref="Q557:R557">_xlfn.TEXTSPLIT(N557,"/")</f>
        <v>music</v>
      </c>
      <c r="R557" s="6" t="str">
        <v>rock</v>
      </c>
      <c r="S557">
        <f t="shared" si="26"/>
        <v>2014</v>
      </c>
      <c r="T557" s="13">
        <f>(((J557/60)/60)/24)+DATE(1970,1,1)</f>
        <v>41731.208333333336</v>
      </c>
      <c r="U557" s="13">
        <f>(((K557/60)/60)/24)+DATE(1970,1,1)</f>
        <v>41762.208333333336</v>
      </c>
    </row>
    <row r="558" spans="1:21" ht="17" hidden="1" x14ac:dyDescent="0.2">
      <c r="A558">
        <v>556</v>
      </c>
      <c r="B558" t="s">
        <v>442</v>
      </c>
      <c r="C558" s="3" t="s">
        <v>1157</v>
      </c>
      <c r="D558" s="6">
        <v>5200</v>
      </c>
      <c r="E558" s="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9">
        <f t="shared" si="24"/>
        <v>2.3975</v>
      </c>
      <c r="P558" s="6">
        <f t="shared" si="25"/>
        <v>102.18852459016394</v>
      </c>
      <c r="Q558" s="6" t="str" cm="1">
        <f t="array" ref="Q558:R558">_xlfn.TEXTSPLIT(N558,"/")</f>
        <v>publishing</v>
      </c>
      <c r="R558" s="6" t="str">
        <v>translations</v>
      </c>
      <c r="S558">
        <f t="shared" si="26"/>
        <v>2011</v>
      </c>
      <c r="T558" s="13">
        <f>(((J558/60)/60)/24)+DATE(1970,1,1)</f>
        <v>40792.208333333336</v>
      </c>
      <c r="U558" s="13">
        <f>(((K558/60)/60)/24)+DATE(1970,1,1)</f>
        <v>40799.208333333336</v>
      </c>
    </row>
    <row r="559" spans="1:21" ht="17" hidden="1" x14ac:dyDescent="0.2">
      <c r="A559">
        <v>557</v>
      </c>
      <c r="B559" t="s">
        <v>1158</v>
      </c>
      <c r="C559" s="3" t="s">
        <v>1159</v>
      </c>
      <c r="D559" s="6">
        <v>6000</v>
      </c>
      <c r="E559" s="8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9">
        <f t="shared" si="24"/>
        <v>1.9933333333333334</v>
      </c>
      <c r="P559" s="6">
        <f t="shared" si="25"/>
        <v>54.117647058823529</v>
      </c>
      <c r="Q559" s="6" t="str" cm="1">
        <f t="array" ref="Q559:R559">_xlfn.TEXTSPLIT(N559,"/")</f>
        <v>film &amp; video</v>
      </c>
      <c r="R559" s="6" t="str">
        <v>science fiction</v>
      </c>
      <c r="S559">
        <f t="shared" si="26"/>
        <v>2015</v>
      </c>
      <c r="T559" s="13">
        <f>(((J559/60)/60)/24)+DATE(1970,1,1)</f>
        <v>42279.208333333328</v>
      </c>
      <c r="U559" s="13">
        <f>(((K559/60)/60)/24)+DATE(1970,1,1)</f>
        <v>42282.208333333328</v>
      </c>
    </row>
    <row r="560" spans="1:21" ht="17" hidden="1" x14ac:dyDescent="0.2">
      <c r="A560">
        <v>558</v>
      </c>
      <c r="B560" t="s">
        <v>1160</v>
      </c>
      <c r="C560" s="3" t="s">
        <v>1161</v>
      </c>
      <c r="D560" s="6">
        <v>5800</v>
      </c>
      <c r="E560" s="8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9">
        <f t="shared" si="24"/>
        <v>1.373448275862069</v>
      </c>
      <c r="P560" s="6">
        <f t="shared" si="25"/>
        <v>63.222222222222221</v>
      </c>
      <c r="Q560" s="6" t="str" cm="1">
        <f t="array" ref="Q560:R560">_xlfn.TEXTSPLIT(N560,"/")</f>
        <v>theater</v>
      </c>
      <c r="R560" s="6" t="str">
        <v>plays</v>
      </c>
      <c r="S560">
        <f t="shared" si="26"/>
        <v>2016</v>
      </c>
      <c r="T560" s="13">
        <f>(((J560/60)/60)/24)+DATE(1970,1,1)</f>
        <v>42424.25</v>
      </c>
      <c r="U560" s="13">
        <f>(((K560/60)/60)/24)+DATE(1970,1,1)</f>
        <v>42467.208333333328</v>
      </c>
    </row>
    <row r="561" spans="1:21" ht="17" hidden="1" x14ac:dyDescent="0.2">
      <c r="A561">
        <v>559</v>
      </c>
      <c r="B561" t="s">
        <v>1162</v>
      </c>
      <c r="C561" s="3" t="s">
        <v>1163</v>
      </c>
      <c r="D561" s="6">
        <v>105300</v>
      </c>
      <c r="E561" s="8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9">
        <f t="shared" si="24"/>
        <v>1.009696106362773</v>
      </c>
      <c r="P561" s="6">
        <f t="shared" si="25"/>
        <v>104.03228962818004</v>
      </c>
      <c r="Q561" s="6" t="str" cm="1">
        <f t="array" ref="Q561:R561">_xlfn.TEXTSPLIT(N561,"/")</f>
        <v>theater</v>
      </c>
      <c r="R561" s="6" t="str">
        <v>plays</v>
      </c>
      <c r="S561">
        <f t="shared" si="26"/>
        <v>2016</v>
      </c>
      <c r="T561" s="13">
        <f>(((J561/60)/60)/24)+DATE(1970,1,1)</f>
        <v>42584.208333333328</v>
      </c>
      <c r="U561" s="13">
        <f>(((K561/60)/60)/24)+DATE(1970,1,1)</f>
        <v>42591.208333333328</v>
      </c>
    </row>
    <row r="562" spans="1:21" ht="17" hidden="1" x14ac:dyDescent="0.2">
      <c r="A562">
        <v>560</v>
      </c>
      <c r="B562" t="s">
        <v>1164</v>
      </c>
      <c r="C562" s="3" t="s">
        <v>1165</v>
      </c>
      <c r="D562" s="6">
        <v>20000</v>
      </c>
      <c r="E562" s="8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9">
        <f t="shared" si="24"/>
        <v>7.9416000000000002</v>
      </c>
      <c r="P562" s="6">
        <f t="shared" si="25"/>
        <v>49.994334277620396</v>
      </c>
      <c r="Q562" s="6" t="str" cm="1">
        <f t="array" ref="Q562:R562">_xlfn.TEXTSPLIT(N562,"/")</f>
        <v>film &amp; video</v>
      </c>
      <c r="R562" s="6" t="str">
        <v>animation</v>
      </c>
      <c r="S562">
        <f t="shared" si="26"/>
        <v>2011</v>
      </c>
      <c r="T562" s="13">
        <f>(((J562/60)/60)/24)+DATE(1970,1,1)</f>
        <v>40865.25</v>
      </c>
      <c r="U562" s="13">
        <f>(((K562/60)/60)/24)+DATE(1970,1,1)</f>
        <v>40905.25</v>
      </c>
    </row>
    <row r="563" spans="1:21" ht="17" hidden="1" x14ac:dyDescent="0.2">
      <c r="A563">
        <v>561</v>
      </c>
      <c r="B563" t="s">
        <v>1166</v>
      </c>
      <c r="C563" s="3" t="s">
        <v>1167</v>
      </c>
      <c r="D563" s="6">
        <v>3000</v>
      </c>
      <c r="E563" s="8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9">
        <f t="shared" si="24"/>
        <v>3.6970000000000001</v>
      </c>
      <c r="P563" s="6">
        <f t="shared" si="25"/>
        <v>56.015151515151516</v>
      </c>
      <c r="Q563" s="6" t="str" cm="1">
        <f t="array" ref="Q563:R563">_xlfn.TEXTSPLIT(N563,"/")</f>
        <v>theater</v>
      </c>
      <c r="R563" s="6" t="str">
        <v>plays</v>
      </c>
      <c r="S563">
        <f t="shared" si="26"/>
        <v>2011</v>
      </c>
      <c r="T563" s="13">
        <f>(((J563/60)/60)/24)+DATE(1970,1,1)</f>
        <v>40833.208333333336</v>
      </c>
      <c r="U563" s="13">
        <f>(((K563/60)/60)/24)+DATE(1970,1,1)</f>
        <v>40835.208333333336</v>
      </c>
    </row>
    <row r="564" spans="1:21" ht="34" x14ac:dyDescent="0.2">
      <c r="A564">
        <v>562</v>
      </c>
      <c r="B564" t="s">
        <v>1168</v>
      </c>
      <c r="C564" s="3" t="s">
        <v>1169</v>
      </c>
      <c r="D564" s="6">
        <v>9900</v>
      </c>
      <c r="E564" s="8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9">
        <f t="shared" si="24"/>
        <v>0.12818181818181817</v>
      </c>
      <c r="P564" s="6">
        <f t="shared" si="25"/>
        <v>48.807692307692307</v>
      </c>
      <c r="Q564" s="6" t="str" cm="1">
        <f t="array" ref="Q564:R564">_xlfn.TEXTSPLIT(N564,"/")</f>
        <v>music</v>
      </c>
      <c r="R564" s="6" t="str">
        <v>rock</v>
      </c>
      <c r="S564">
        <f t="shared" si="26"/>
        <v>2019</v>
      </c>
      <c r="T564" s="13">
        <f>(((J564/60)/60)/24)+DATE(1970,1,1)</f>
        <v>43536.208333333328</v>
      </c>
      <c r="U564" s="13">
        <f>(((K564/60)/60)/24)+DATE(1970,1,1)</f>
        <v>43538.208333333328</v>
      </c>
    </row>
    <row r="565" spans="1:21" ht="17" hidden="1" x14ac:dyDescent="0.2">
      <c r="A565">
        <v>563</v>
      </c>
      <c r="B565" t="s">
        <v>1170</v>
      </c>
      <c r="C565" s="3" t="s">
        <v>1171</v>
      </c>
      <c r="D565" s="6">
        <v>3700</v>
      </c>
      <c r="E565" s="8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9">
        <f t="shared" si="24"/>
        <v>1.3802702702702703</v>
      </c>
      <c r="P565" s="6">
        <f t="shared" si="25"/>
        <v>60.082352941176474</v>
      </c>
      <c r="Q565" s="6" t="str" cm="1">
        <f t="array" ref="Q565:R565">_xlfn.TEXTSPLIT(N565,"/")</f>
        <v>film &amp; video</v>
      </c>
      <c r="R565" s="6" t="str">
        <v>documentary</v>
      </c>
      <c r="S565">
        <f t="shared" si="26"/>
        <v>2018</v>
      </c>
      <c r="T565" s="13">
        <f>(((J565/60)/60)/24)+DATE(1970,1,1)</f>
        <v>43417.25</v>
      </c>
      <c r="U565" s="13">
        <f>(((K565/60)/60)/24)+DATE(1970,1,1)</f>
        <v>43437.25</v>
      </c>
    </row>
    <row r="566" spans="1:21" ht="17" x14ac:dyDescent="0.2">
      <c r="A566">
        <v>564</v>
      </c>
      <c r="B566" t="s">
        <v>1172</v>
      </c>
      <c r="C566" s="3" t="s">
        <v>1173</v>
      </c>
      <c r="D566" s="6">
        <v>168700</v>
      </c>
      <c r="E566" s="8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9">
        <f t="shared" si="24"/>
        <v>0.83813278008298753</v>
      </c>
      <c r="P566" s="6">
        <f t="shared" si="25"/>
        <v>78.990502793296088</v>
      </c>
      <c r="Q566" s="6" t="str" cm="1">
        <f t="array" ref="Q566:R566">_xlfn.TEXTSPLIT(N566,"/")</f>
        <v>theater</v>
      </c>
      <c r="R566" s="6" t="str">
        <v>plays</v>
      </c>
      <c r="S566">
        <f t="shared" si="26"/>
        <v>2015</v>
      </c>
      <c r="T566" s="13">
        <f>(((J566/60)/60)/24)+DATE(1970,1,1)</f>
        <v>42078.208333333328</v>
      </c>
      <c r="U566" s="13">
        <f>(((K566/60)/60)/24)+DATE(1970,1,1)</f>
        <v>42086.208333333328</v>
      </c>
    </row>
    <row r="567" spans="1:21" ht="17" hidden="1" x14ac:dyDescent="0.2">
      <c r="A567">
        <v>565</v>
      </c>
      <c r="B567" t="s">
        <v>1174</v>
      </c>
      <c r="C567" s="3" t="s">
        <v>1175</v>
      </c>
      <c r="D567" s="6">
        <v>94900</v>
      </c>
      <c r="E567" s="8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9">
        <f t="shared" si="24"/>
        <v>2.0460063224446787</v>
      </c>
      <c r="P567" s="6">
        <f t="shared" si="25"/>
        <v>53.99499443826474</v>
      </c>
      <c r="Q567" s="6" t="str" cm="1">
        <f t="array" ref="Q567:R567">_xlfn.TEXTSPLIT(N567,"/")</f>
        <v>theater</v>
      </c>
      <c r="R567" s="6" t="str">
        <v>plays</v>
      </c>
      <c r="S567">
        <f t="shared" si="26"/>
        <v>2011</v>
      </c>
      <c r="T567" s="13">
        <f>(((J567/60)/60)/24)+DATE(1970,1,1)</f>
        <v>40862.25</v>
      </c>
      <c r="U567" s="13">
        <f>(((K567/60)/60)/24)+DATE(1970,1,1)</f>
        <v>40882.25</v>
      </c>
    </row>
    <row r="568" spans="1:21" ht="17" x14ac:dyDescent="0.2">
      <c r="A568">
        <v>566</v>
      </c>
      <c r="B568" t="s">
        <v>1176</v>
      </c>
      <c r="C568" s="3" t="s">
        <v>1177</v>
      </c>
      <c r="D568" s="6">
        <v>9300</v>
      </c>
      <c r="E568" s="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9">
        <f t="shared" si="24"/>
        <v>0.44344086021505374</v>
      </c>
      <c r="P568" s="6">
        <f t="shared" si="25"/>
        <v>111.45945945945945</v>
      </c>
      <c r="Q568" s="6" t="str" cm="1">
        <f t="array" ref="Q568:R568">_xlfn.TEXTSPLIT(N568,"/")</f>
        <v>music</v>
      </c>
      <c r="R568" s="6" t="str">
        <v>electric music</v>
      </c>
      <c r="S568">
        <f t="shared" si="26"/>
        <v>2016</v>
      </c>
      <c r="T568" s="13">
        <f>(((J568/60)/60)/24)+DATE(1970,1,1)</f>
        <v>42424.25</v>
      </c>
      <c r="U568" s="13">
        <f>(((K568/60)/60)/24)+DATE(1970,1,1)</f>
        <v>42447.208333333328</v>
      </c>
    </row>
    <row r="569" spans="1:21" ht="34" hidden="1" x14ac:dyDescent="0.2">
      <c r="A569">
        <v>567</v>
      </c>
      <c r="B569" t="s">
        <v>1178</v>
      </c>
      <c r="C569" s="3" t="s">
        <v>1179</v>
      </c>
      <c r="D569" s="6">
        <v>6800</v>
      </c>
      <c r="E569" s="8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9">
        <f t="shared" si="24"/>
        <v>2.1860294117647059</v>
      </c>
      <c r="P569" s="6">
        <f t="shared" si="25"/>
        <v>60.922131147540981</v>
      </c>
      <c r="Q569" s="6" t="str" cm="1">
        <f t="array" ref="Q569:R569">_xlfn.TEXTSPLIT(N569,"/")</f>
        <v>music</v>
      </c>
      <c r="R569" s="6" t="str">
        <v>rock</v>
      </c>
      <c r="S569">
        <f t="shared" si="26"/>
        <v>2014</v>
      </c>
      <c r="T569" s="13">
        <f>(((J569/60)/60)/24)+DATE(1970,1,1)</f>
        <v>41830.208333333336</v>
      </c>
      <c r="U569" s="13">
        <f>(((K569/60)/60)/24)+DATE(1970,1,1)</f>
        <v>41832.208333333336</v>
      </c>
    </row>
    <row r="570" spans="1:21" ht="17" hidden="1" x14ac:dyDescent="0.2">
      <c r="A570">
        <v>568</v>
      </c>
      <c r="B570" t="s">
        <v>1180</v>
      </c>
      <c r="C570" s="3" t="s">
        <v>1181</v>
      </c>
      <c r="D570" s="6">
        <v>72400</v>
      </c>
      <c r="E570" s="8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9">
        <f t="shared" si="24"/>
        <v>1.8603314917127072</v>
      </c>
      <c r="P570" s="6">
        <f t="shared" si="25"/>
        <v>26.0015444015444</v>
      </c>
      <c r="Q570" s="6" t="str" cm="1">
        <f t="array" ref="Q570:R570">_xlfn.TEXTSPLIT(N570,"/")</f>
        <v>theater</v>
      </c>
      <c r="R570" s="6" t="str">
        <v>plays</v>
      </c>
      <c r="S570">
        <f t="shared" si="26"/>
        <v>2010</v>
      </c>
      <c r="T570" s="13">
        <f>(((J570/60)/60)/24)+DATE(1970,1,1)</f>
        <v>40374.208333333336</v>
      </c>
      <c r="U570" s="13">
        <f>(((K570/60)/60)/24)+DATE(1970,1,1)</f>
        <v>40419.208333333336</v>
      </c>
    </row>
    <row r="571" spans="1:21" ht="17" hidden="1" x14ac:dyDescent="0.2">
      <c r="A571">
        <v>569</v>
      </c>
      <c r="B571" t="s">
        <v>1182</v>
      </c>
      <c r="C571" s="3" t="s">
        <v>1183</v>
      </c>
      <c r="D571" s="6">
        <v>20100</v>
      </c>
      <c r="E571" s="8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9">
        <f t="shared" si="24"/>
        <v>2.3733830845771142</v>
      </c>
      <c r="P571" s="6">
        <f t="shared" si="25"/>
        <v>80.993208828522924</v>
      </c>
      <c r="Q571" s="6" t="str" cm="1">
        <f t="array" ref="Q571:R571">_xlfn.TEXTSPLIT(N571,"/")</f>
        <v>film &amp; video</v>
      </c>
      <c r="R571" s="6" t="str">
        <v>animation</v>
      </c>
      <c r="S571">
        <f t="shared" si="26"/>
        <v>2011</v>
      </c>
      <c r="T571" s="13">
        <f>(((J571/60)/60)/24)+DATE(1970,1,1)</f>
        <v>40554.25</v>
      </c>
      <c r="U571" s="13">
        <f>(((K571/60)/60)/24)+DATE(1970,1,1)</f>
        <v>40566.25</v>
      </c>
    </row>
    <row r="572" spans="1:21" ht="17" hidden="1" x14ac:dyDescent="0.2">
      <c r="A572">
        <v>570</v>
      </c>
      <c r="B572" t="s">
        <v>1184</v>
      </c>
      <c r="C572" s="3" t="s">
        <v>1185</v>
      </c>
      <c r="D572" s="6">
        <v>31200</v>
      </c>
      <c r="E572" s="8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9">
        <f t="shared" si="24"/>
        <v>3.0565384615384614</v>
      </c>
      <c r="P572" s="6">
        <f t="shared" si="25"/>
        <v>34.995963302752294</v>
      </c>
      <c r="Q572" s="6" t="str" cm="1">
        <f t="array" ref="Q572:R572">_xlfn.TEXTSPLIT(N572,"/")</f>
        <v>music</v>
      </c>
      <c r="R572" s="6" t="str">
        <v>rock</v>
      </c>
      <c r="S572">
        <f t="shared" si="26"/>
        <v>2014</v>
      </c>
      <c r="T572" s="13">
        <f>(((J572/60)/60)/24)+DATE(1970,1,1)</f>
        <v>41993.25</v>
      </c>
      <c r="U572" s="13">
        <f>(((K572/60)/60)/24)+DATE(1970,1,1)</f>
        <v>41999.25</v>
      </c>
    </row>
    <row r="573" spans="1:21" ht="17" x14ac:dyDescent="0.2">
      <c r="A573">
        <v>571</v>
      </c>
      <c r="B573" t="s">
        <v>1186</v>
      </c>
      <c r="C573" s="3" t="s">
        <v>1187</v>
      </c>
      <c r="D573" s="6">
        <v>3500</v>
      </c>
      <c r="E573" s="8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9">
        <f t="shared" si="24"/>
        <v>0.94142857142857139</v>
      </c>
      <c r="P573" s="6">
        <f t="shared" si="25"/>
        <v>94.142857142857139</v>
      </c>
      <c r="Q573" s="6" t="str" cm="1">
        <f t="array" ref="Q573:R573">_xlfn.TEXTSPLIT(N573,"/")</f>
        <v>film &amp; video</v>
      </c>
      <c r="R573" s="6" t="str">
        <v>shorts</v>
      </c>
      <c r="S573">
        <f t="shared" si="26"/>
        <v>2015</v>
      </c>
      <c r="T573" s="13">
        <f>(((J573/60)/60)/24)+DATE(1970,1,1)</f>
        <v>42174.208333333328</v>
      </c>
      <c r="U573" s="13">
        <f>(((K573/60)/60)/24)+DATE(1970,1,1)</f>
        <v>42221.208333333328</v>
      </c>
    </row>
    <row r="574" spans="1:21" ht="17" hidden="1" x14ac:dyDescent="0.2">
      <c r="A574">
        <v>572</v>
      </c>
      <c r="B574" t="s">
        <v>1188</v>
      </c>
      <c r="C574" s="3" t="s">
        <v>1189</v>
      </c>
      <c r="D574" s="6">
        <v>9000</v>
      </c>
      <c r="E574" s="8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9">
        <f t="shared" si="24"/>
        <v>0.54400000000000004</v>
      </c>
      <c r="P574" s="6">
        <f t="shared" si="25"/>
        <v>52.085106382978722</v>
      </c>
      <c r="Q574" s="6" t="str" cm="1">
        <f t="array" ref="Q574:R574">_xlfn.TEXTSPLIT(N574,"/")</f>
        <v>music</v>
      </c>
      <c r="R574" s="6" t="str">
        <v>rock</v>
      </c>
      <c r="S574">
        <f t="shared" si="26"/>
        <v>2015</v>
      </c>
      <c r="T574" s="13">
        <f>(((J574/60)/60)/24)+DATE(1970,1,1)</f>
        <v>42275.208333333328</v>
      </c>
      <c r="U574" s="13">
        <f>(((K574/60)/60)/24)+DATE(1970,1,1)</f>
        <v>42291.208333333328</v>
      </c>
    </row>
    <row r="575" spans="1:21" ht="17" hidden="1" x14ac:dyDescent="0.2">
      <c r="A575">
        <v>573</v>
      </c>
      <c r="B575" t="s">
        <v>1190</v>
      </c>
      <c r="C575" s="3" t="s">
        <v>1191</v>
      </c>
      <c r="D575" s="6">
        <v>6700</v>
      </c>
      <c r="E575" s="8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9">
        <f t="shared" si="24"/>
        <v>1.1188059701492536</v>
      </c>
      <c r="P575" s="6">
        <f t="shared" si="25"/>
        <v>24.986666666666668</v>
      </c>
      <c r="Q575" s="6" t="str" cm="1">
        <f t="array" ref="Q575:R575">_xlfn.TEXTSPLIT(N575,"/")</f>
        <v>journalism</v>
      </c>
      <c r="R575" s="6" t="str">
        <v>audio</v>
      </c>
      <c r="S575">
        <f t="shared" si="26"/>
        <v>2014</v>
      </c>
      <c r="T575" s="13">
        <f>(((J575/60)/60)/24)+DATE(1970,1,1)</f>
        <v>41761.208333333336</v>
      </c>
      <c r="U575" s="13">
        <f>(((K575/60)/60)/24)+DATE(1970,1,1)</f>
        <v>41763.208333333336</v>
      </c>
    </row>
    <row r="576" spans="1:21" ht="17" hidden="1" x14ac:dyDescent="0.2">
      <c r="A576">
        <v>574</v>
      </c>
      <c r="B576" t="s">
        <v>1192</v>
      </c>
      <c r="C576" s="3" t="s">
        <v>1193</v>
      </c>
      <c r="D576" s="6">
        <v>2700</v>
      </c>
      <c r="E576" s="8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9">
        <f t="shared" si="24"/>
        <v>3.6914814814814814</v>
      </c>
      <c r="P576" s="6">
        <f t="shared" si="25"/>
        <v>69.215277777777771</v>
      </c>
      <c r="Q576" s="6" t="str" cm="1">
        <f t="array" ref="Q576:R576">_xlfn.TEXTSPLIT(N576,"/")</f>
        <v>food</v>
      </c>
      <c r="R576" s="6" t="str">
        <v>food trucks</v>
      </c>
      <c r="S576">
        <f t="shared" si="26"/>
        <v>2019</v>
      </c>
      <c r="T576" s="13">
        <f>(((J576/60)/60)/24)+DATE(1970,1,1)</f>
        <v>43806.25</v>
      </c>
      <c r="U576" s="13">
        <f>(((K576/60)/60)/24)+DATE(1970,1,1)</f>
        <v>43816.25</v>
      </c>
    </row>
    <row r="577" spans="1:21" ht="17" x14ac:dyDescent="0.2">
      <c r="A577">
        <v>575</v>
      </c>
      <c r="B577" t="s">
        <v>1194</v>
      </c>
      <c r="C577" s="3" t="s">
        <v>1195</v>
      </c>
      <c r="D577" s="6">
        <v>83300</v>
      </c>
      <c r="E577" s="8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9">
        <f t="shared" si="24"/>
        <v>0.62930372148859548</v>
      </c>
      <c r="P577" s="6">
        <f t="shared" si="25"/>
        <v>93.944444444444443</v>
      </c>
      <c r="Q577" s="6" t="str" cm="1">
        <f t="array" ref="Q577:R577">_xlfn.TEXTSPLIT(N577,"/")</f>
        <v>theater</v>
      </c>
      <c r="R577" s="6" t="str">
        <v>plays</v>
      </c>
      <c r="S577">
        <f t="shared" si="26"/>
        <v>2014</v>
      </c>
      <c r="T577" s="13">
        <f>(((J577/60)/60)/24)+DATE(1970,1,1)</f>
        <v>41779.208333333336</v>
      </c>
      <c r="U577" s="13">
        <f>(((K577/60)/60)/24)+DATE(1970,1,1)</f>
        <v>41782.208333333336</v>
      </c>
    </row>
    <row r="578" spans="1:21" ht="34" x14ac:dyDescent="0.2">
      <c r="A578">
        <v>576</v>
      </c>
      <c r="B578" t="s">
        <v>1196</v>
      </c>
      <c r="C578" s="3" t="s">
        <v>1197</v>
      </c>
      <c r="D578" s="6">
        <v>9700</v>
      </c>
      <c r="E578" s="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9">
        <f t="shared" ref="O578:O641" si="27">+IFERROR(E578/D578,0)</f>
        <v>0.6492783505154639</v>
      </c>
      <c r="P578" s="6">
        <f t="shared" ref="P578:P641" si="28">+IFERROR(E578/G578,0)</f>
        <v>98.40625</v>
      </c>
      <c r="Q578" s="6" t="str" cm="1">
        <f t="array" ref="Q578:R578">_xlfn.TEXTSPLIT(N578,"/")</f>
        <v>theater</v>
      </c>
      <c r="R578" s="6" t="str">
        <v>plays</v>
      </c>
      <c r="S578">
        <f t="shared" si="26"/>
        <v>2017</v>
      </c>
      <c r="T578" s="13">
        <f>(((J578/60)/60)/24)+DATE(1970,1,1)</f>
        <v>43040.208333333328</v>
      </c>
      <c r="U578" s="13">
        <f>(((K578/60)/60)/24)+DATE(1970,1,1)</f>
        <v>43057.25</v>
      </c>
    </row>
    <row r="579" spans="1:21" ht="17" hidden="1" x14ac:dyDescent="0.2">
      <c r="A579">
        <v>577</v>
      </c>
      <c r="B579" t="s">
        <v>1198</v>
      </c>
      <c r="C579" s="3" t="s">
        <v>1199</v>
      </c>
      <c r="D579" s="6">
        <v>8200</v>
      </c>
      <c r="E579" s="8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9">
        <f t="shared" si="27"/>
        <v>0.18853658536585366</v>
      </c>
      <c r="P579" s="6">
        <f t="shared" si="28"/>
        <v>41.783783783783782</v>
      </c>
      <c r="Q579" s="6" t="str" cm="1">
        <f t="array" ref="Q579:R579">_xlfn.TEXTSPLIT(N579,"/")</f>
        <v>music</v>
      </c>
      <c r="R579" s="6" t="str">
        <v>jazz</v>
      </c>
      <c r="S579">
        <f t="shared" ref="S579:S642" si="29">+YEAR(T579)</f>
        <v>2011</v>
      </c>
      <c r="T579" s="13">
        <f>(((J579/60)/60)/24)+DATE(1970,1,1)</f>
        <v>40613.25</v>
      </c>
      <c r="U579" s="13">
        <f>(((K579/60)/60)/24)+DATE(1970,1,1)</f>
        <v>40639.208333333336</v>
      </c>
    </row>
    <row r="580" spans="1:21" ht="17" x14ac:dyDescent="0.2">
      <c r="A580">
        <v>578</v>
      </c>
      <c r="B580" t="s">
        <v>1200</v>
      </c>
      <c r="C580" s="3" t="s">
        <v>1201</v>
      </c>
      <c r="D580" s="6">
        <v>96500</v>
      </c>
      <c r="E580" s="8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9">
        <f t="shared" si="27"/>
        <v>0.1675440414507772</v>
      </c>
      <c r="P580" s="6">
        <f t="shared" si="28"/>
        <v>65.991836734693877</v>
      </c>
      <c r="Q580" s="6" t="str" cm="1">
        <f t="array" ref="Q580:R580">_xlfn.TEXTSPLIT(N580,"/")</f>
        <v>film &amp; video</v>
      </c>
      <c r="R580" s="6" t="str">
        <v>science fiction</v>
      </c>
      <c r="S580">
        <f t="shared" si="29"/>
        <v>2011</v>
      </c>
      <c r="T580" s="13">
        <f>(((J580/60)/60)/24)+DATE(1970,1,1)</f>
        <v>40878.25</v>
      </c>
      <c r="U580" s="13">
        <f>(((K580/60)/60)/24)+DATE(1970,1,1)</f>
        <v>40881.25</v>
      </c>
    </row>
    <row r="581" spans="1:21" ht="17" hidden="1" x14ac:dyDescent="0.2">
      <c r="A581">
        <v>579</v>
      </c>
      <c r="B581" t="s">
        <v>1202</v>
      </c>
      <c r="C581" s="3" t="s">
        <v>1203</v>
      </c>
      <c r="D581" s="6">
        <v>6200</v>
      </c>
      <c r="E581" s="8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9">
        <f t="shared" si="27"/>
        <v>1.0111290322580646</v>
      </c>
      <c r="P581" s="6">
        <f t="shared" si="28"/>
        <v>72.05747126436782</v>
      </c>
      <c r="Q581" s="6" t="str" cm="1">
        <f t="array" ref="Q581:R581">_xlfn.TEXTSPLIT(N581,"/")</f>
        <v>music</v>
      </c>
      <c r="R581" s="6" t="str">
        <v>jazz</v>
      </c>
      <c r="S581">
        <f t="shared" si="29"/>
        <v>2011</v>
      </c>
      <c r="T581" s="13">
        <f>(((J581/60)/60)/24)+DATE(1970,1,1)</f>
        <v>40762.208333333336</v>
      </c>
      <c r="U581" s="13">
        <f>(((K581/60)/60)/24)+DATE(1970,1,1)</f>
        <v>40774.208333333336</v>
      </c>
    </row>
    <row r="582" spans="1:21" ht="17" hidden="1" x14ac:dyDescent="0.2">
      <c r="A582">
        <v>580</v>
      </c>
      <c r="B582" t="s">
        <v>556</v>
      </c>
      <c r="C582" s="3" t="s">
        <v>1204</v>
      </c>
      <c r="D582" s="6">
        <v>43800</v>
      </c>
      <c r="E582" s="8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9">
        <f t="shared" si="27"/>
        <v>3.4150228310502282</v>
      </c>
      <c r="P582" s="6">
        <f t="shared" si="28"/>
        <v>48.003209242618745</v>
      </c>
      <c r="Q582" s="6" t="str" cm="1">
        <f t="array" ref="Q582:R582">_xlfn.TEXTSPLIT(N582,"/")</f>
        <v>theater</v>
      </c>
      <c r="R582" s="6" t="str">
        <v>plays</v>
      </c>
      <c r="S582">
        <f t="shared" si="29"/>
        <v>2014</v>
      </c>
      <c r="T582" s="13">
        <f>(((J582/60)/60)/24)+DATE(1970,1,1)</f>
        <v>41696.25</v>
      </c>
      <c r="U582" s="13">
        <f>(((K582/60)/60)/24)+DATE(1970,1,1)</f>
        <v>41704.25</v>
      </c>
    </row>
    <row r="583" spans="1:21" ht="17" x14ac:dyDescent="0.2">
      <c r="A583">
        <v>581</v>
      </c>
      <c r="B583" t="s">
        <v>1205</v>
      </c>
      <c r="C583" s="3" t="s">
        <v>1206</v>
      </c>
      <c r="D583" s="6">
        <v>6000</v>
      </c>
      <c r="E583" s="8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9">
        <f t="shared" si="27"/>
        <v>0.64016666666666666</v>
      </c>
      <c r="P583" s="6">
        <f t="shared" si="28"/>
        <v>54.098591549295776</v>
      </c>
      <c r="Q583" s="6" t="str" cm="1">
        <f t="array" ref="Q583:R583">_xlfn.TEXTSPLIT(N583,"/")</f>
        <v>technology</v>
      </c>
      <c r="R583" s="6" t="str">
        <v>web</v>
      </c>
      <c r="S583">
        <f t="shared" si="29"/>
        <v>2011</v>
      </c>
      <c r="T583" s="13">
        <f>(((J583/60)/60)/24)+DATE(1970,1,1)</f>
        <v>40662.208333333336</v>
      </c>
      <c r="U583" s="13">
        <f>(((K583/60)/60)/24)+DATE(1970,1,1)</f>
        <v>40677.208333333336</v>
      </c>
    </row>
    <row r="584" spans="1:21" ht="17" x14ac:dyDescent="0.2">
      <c r="A584">
        <v>582</v>
      </c>
      <c r="B584" t="s">
        <v>1207</v>
      </c>
      <c r="C584" s="3" t="s">
        <v>1208</v>
      </c>
      <c r="D584" s="6">
        <v>8700</v>
      </c>
      <c r="E584" s="8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9">
        <f t="shared" si="27"/>
        <v>0.5208045977011494</v>
      </c>
      <c r="P584" s="6">
        <f t="shared" si="28"/>
        <v>107.88095238095238</v>
      </c>
      <c r="Q584" s="6" t="str" cm="1">
        <f t="array" ref="Q584:R584">_xlfn.TEXTSPLIT(N584,"/")</f>
        <v>games</v>
      </c>
      <c r="R584" s="6" t="str">
        <v>video games</v>
      </c>
      <c r="S584">
        <f t="shared" si="29"/>
        <v>2015</v>
      </c>
      <c r="T584" s="13">
        <f>(((J584/60)/60)/24)+DATE(1970,1,1)</f>
        <v>42165.208333333328</v>
      </c>
      <c r="U584" s="13">
        <f>(((K584/60)/60)/24)+DATE(1970,1,1)</f>
        <v>42170.208333333328</v>
      </c>
    </row>
    <row r="585" spans="1:21" ht="34" hidden="1" x14ac:dyDescent="0.2">
      <c r="A585">
        <v>583</v>
      </c>
      <c r="B585" t="s">
        <v>1209</v>
      </c>
      <c r="C585" s="3" t="s">
        <v>1210</v>
      </c>
      <c r="D585" s="6">
        <v>18900</v>
      </c>
      <c r="E585" s="8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9">
        <f t="shared" si="27"/>
        <v>3.2240211640211642</v>
      </c>
      <c r="P585" s="6">
        <f t="shared" si="28"/>
        <v>67.034103410341032</v>
      </c>
      <c r="Q585" s="6" t="str" cm="1">
        <f t="array" ref="Q585:R585">_xlfn.TEXTSPLIT(N585,"/")</f>
        <v>film &amp; video</v>
      </c>
      <c r="R585" s="6" t="str">
        <v>documentary</v>
      </c>
      <c r="S585">
        <f t="shared" si="29"/>
        <v>2012</v>
      </c>
      <c r="T585" s="13">
        <f>(((J585/60)/60)/24)+DATE(1970,1,1)</f>
        <v>40959.25</v>
      </c>
      <c r="U585" s="13">
        <f>(((K585/60)/60)/24)+DATE(1970,1,1)</f>
        <v>40976.25</v>
      </c>
    </row>
    <row r="586" spans="1:21" ht="34" hidden="1" x14ac:dyDescent="0.2">
      <c r="A586">
        <v>584</v>
      </c>
      <c r="B586" t="s">
        <v>45</v>
      </c>
      <c r="C586" s="3" t="s">
        <v>1211</v>
      </c>
      <c r="D586" s="6">
        <v>86400</v>
      </c>
      <c r="E586" s="8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9">
        <f t="shared" si="27"/>
        <v>1.1950810185185186</v>
      </c>
      <c r="P586" s="6">
        <f t="shared" si="28"/>
        <v>64.01425914445133</v>
      </c>
      <c r="Q586" s="6" t="str" cm="1">
        <f t="array" ref="Q586:R586">_xlfn.TEXTSPLIT(N586,"/")</f>
        <v>technology</v>
      </c>
      <c r="R586" s="6" t="str">
        <v>web</v>
      </c>
      <c r="S586">
        <f t="shared" si="29"/>
        <v>2012</v>
      </c>
      <c r="T586" s="13">
        <f>(((J586/60)/60)/24)+DATE(1970,1,1)</f>
        <v>41024.208333333336</v>
      </c>
      <c r="U586" s="13">
        <f>(((K586/60)/60)/24)+DATE(1970,1,1)</f>
        <v>41038.208333333336</v>
      </c>
    </row>
    <row r="587" spans="1:21" ht="17" hidden="1" x14ac:dyDescent="0.2">
      <c r="A587">
        <v>585</v>
      </c>
      <c r="B587" t="s">
        <v>1212</v>
      </c>
      <c r="C587" s="3" t="s">
        <v>1213</v>
      </c>
      <c r="D587" s="6">
        <v>8900</v>
      </c>
      <c r="E587" s="8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9">
        <f t="shared" si="27"/>
        <v>1.4679775280898877</v>
      </c>
      <c r="P587" s="6">
        <f t="shared" si="28"/>
        <v>96.066176470588232</v>
      </c>
      <c r="Q587" s="6" t="str" cm="1">
        <f t="array" ref="Q587:R587">_xlfn.TEXTSPLIT(N587,"/")</f>
        <v>publishing</v>
      </c>
      <c r="R587" s="6" t="str">
        <v>translations</v>
      </c>
      <c r="S587">
        <f t="shared" si="29"/>
        <v>2010</v>
      </c>
      <c r="T587" s="13">
        <f>(((J587/60)/60)/24)+DATE(1970,1,1)</f>
        <v>40255.208333333336</v>
      </c>
      <c r="U587" s="13">
        <f>(((K587/60)/60)/24)+DATE(1970,1,1)</f>
        <v>40265.208333333336</v>
      </c>
    </row>
    <row r="588" spans="1:21" ht="17" hidden="1" x14ac:dyDescent="0.2">
      <c r="A588">
        <v>586</v>
      </c>
      <c r="B588" t="s">
        <v>1214</v>
      </c>
      <c r="C588" s="3" t="s">
        <v>1215</v>
      </c>
      <c r="D588" s="6">
        <v>700</v>
      </c>
      <c r="E588" s="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9">
        <f t="shared" si="27"/>
        <v>9.5057142857142853</v>
      </c>
      <c r="P588" s="6">
        <f t="shared" si="28"/>
        <v>51.184615384615384</v>
      </c>
      <c r="Q588" s="6" t="str" cm="1">
        <f t="array" ref="Q588:R588">_xlfn.TEXTSPLIT(N588,"/")</f>
        <v>music</v>
      </c>
      <c r="R588" s="6" t="str">
        <v>rock</v>
      </c>
      <c r="S588">
        <f t="shared" si="29"/>
        <v>2010</v>
      </c>
      <c r="T588" s="13">
        <f>(((J588/60)/60)/24)+DATE(1970,1,1)</f>
        <v>40499.25</v>
      </c>
      <c r="U588" s="13">
        <f>(((K588/60)/60)/24)+DATE(1970,1,1)</f>
        <v>40518.25</v>
      </c>
    </row>
    <row r="589" spans="1:21" ht="17" x14ac:dyDescent="0.2">
      <c r="A589">
        <v>587</v>
      </c>
      <c r="B589" t="s">
        <v>1216</v>
      </c>
      <c r="C589" s="3" t="s">
        <v>1217</v>
      </c>
      <c r="D589" s="6">
        <v>9400</v>
      </c>
      <c r="E589" s="8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9">
        <f t="shared" si="27"/>
        <v>0.72893617021276591</v>
      </c>
      <c r="P589" s="6">
        <f t="shared" si="28"/>
        <v>43.92307692307692</v>
      </c>
      <c r="Q589" s="6" t="str" cm="1">
        <f t="array" ref="Q589:R589">_xlfn.TEXTSPLIT(N589,"/")</f>
        <v>food</v>
      </c>
      <c r="R589" s="6" t="str">
        <v>food trucks</v>
      </c>
      <c r="S589">
        <f t="shared" si="29"/>
        <v>2019</v>
      </c>
      <c r="T589" s="13">
        <f>(((J589/60)/60)/24)+DATE(1970,1,1)</f>
        <v>43484.25</v>
      </c>
      <c r="U589" s="13">
        <f>(((K589/60)/60)/24)+DATE(1970,1,1)</f>
        <v>43536.208333333328</v>
      </c>
    </row>
    <row r="590" spans="1:21" ht="17" x14ac:dyDescent="0.2">
      <c r="A590">
        <v>588</v>
      </c>
      <c r="B590" t="s">
        <v>1218</v>
      </c>
      <c r="C590" s="3" t="s">
        <v>1219</v>
      </c>
      <c r="D590" s="6">
        <v>157600</v>
      </c>
      <c r="E590" s="8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9">
        <f t="shared" si="27"/>
        <v>0.7900824873096447</v>
      </c>
      <c r="P590" s="6">
        <f t="shared" si="28"/>
        <v>91.021198830409361</v>
      </c>
      <c r="Q590" s="6" t="str" cm="1">
        <f t="array" ref="Q590:R590">_xlfn.TEXTSPLIT(N590,"/")</f>
        <v>theater</v>
      </c>
      <c r="R590" s="6" t="str">
        <v>plays</v>
      </c>
      <c r="S590">
        <f t="shared" si="29"/>
        <v>2010</v>
      </c>
      <c r="T590" s="13">
        <f>(((J590/60)/60)/24)+DATE(1970,1,1)</f>
        <v>40262.208333333336</v>
      </c>
      <c r="U590" s="13">
        <f>(((K590/60)/60)/24)+DATE(1970,1,1)</f>
        <v>40293.208333333336</v>
      </c>
    </row>
    <row r="591" spans="1:21" ht="17" x14ac:dyDescent="0.2">
      <c r="A591">
        <v>589</v>
      </c>
      <c r="B591" t="s">
        <v>1220</v>
      </c>
      <c r="C591" s="3" t="s">
        <v>1221</v>
      </c>
      <c r="D591" s="6">
        <v>7900</v>
      </c>
      <c r="E591" s="8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9">
        <f t="shared" si="27"/>
        <v>0.64721518987341775</v>
      </c>
      <c r="P591" s="6">
        <f t="shared" si="28"/>
        <v>50.127450980392155</v>
      </c>
      <c r="Q591" s="6" t="str" cm="1">
        <f t="array" ref="Q591:R591">_xlfn.TEXTSPLIT(N591,"/")</f>
        <v>film &amp; video</v>
      </c>
      <c r="R591" s="6" t="str">
        <v>documentary</v>
      </c>
      <c r="S591">
        <f t="shared" si="29"/>
        <v>2015</v>
      </c>
      <c r="T591" s="13">
        <f>(((J591/60)/60)/24)+DATE(1970,1,1)</f>
        <v>42190.208333333328</v>
      </c>
      <c r="U591" s="13">
        <f>(((K591/60)/60)/24)+DATE(1970,1,1)</f>
        <v>42197.208333333328</v>
      </c>
    </row>
    <row r="592" spans="1:21" ht="34" x14ac:dyDescent="0.2">
      <c r="A592">
        <v>590</v>
      </c>
      <c r="B592" t="s">
        <v>1222</v>
      </c>
      <c r="C592" s="3" t="s">
        <v>1223</v>
      </c>
      <c r="D592" s="6">
        <v>7100</v>
      </c>
      <c r="E592" s="8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9">
        <f t="shared" si="27"/>
        <v>0.82028169014084507</v>
      </c>
      <c r="P592" s="6">
        <f t="shared" si="28"/>
        <v>67.720930232558146</v>
      </c>
      <c r="Q592" s="6" t="str" cm="1">
        <f t="array" ref="Q592:R592">_xlfn.TEXTSPLIT(N592,"/")</f>
        <v>publishing</v>
      </c>
      <c r="R592" s="6" t="str">
        <v>radio &amp; podcasts</v>
      </c>
      <c r="S592">
        <f t="shared" si="29"/>
        <v>2014</v>
      </c>
      <c r="T592" s="13">
        <f>(((J592/60)/60)/24)+DATE(1970,1,1)</f>
        <v>41994.25</v>
      </c>
      <c r="U592" s="13">
        <f>(((K592/60)/60)/24)+DATE(1970,1,1)</f>
        <v>42005.25</v>
      </c>
    </row>
    <row r="593" spans="1:21" ht="17" hidden="1" x14ac:dyDescent="0.2">
      <c r="A593">
        <v>591</v>
      </c>
      <c r="B593" t="s">
        <v>1224</v>
      </c>
      <c r="C593" s="3" t="s">
        <v>1225</v>
      </c>
      <c r="D593" s="6">
        <v>600</v>
      </c>
      <c r="E593" s="8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9">
        <f t="shared" si="27"/>
        <v>10.376666666666667</v>
      </c>
      <c r="P593" s="6">
        <f t="shared" si="28"/>
        <v>61.03921568627451</v>
      </c>
      <c r="Q593" s="6" t="str" cm="1">
        <f t="array" ref="Q593:R593">_xlfn.TEXTSPLIT(N593,"/")</f>
        <v>games</v>
      </c>
      <c r="R593" s="6" t="str">
        <v>video games</v>
      </c>
      <c r="S593">
        <f t="shared" si="29"/>
        <v>2010</v>
      </c>
      <c r="T593" s="13">
        <f>(((J593/60)/60)/24)+DATE(1970,1,1)</f>
        <v>40373.208333333336</v>
      </c>
      <c r="U593" s="13">
        <f>(((K593/60)/60)/24)+DATE(1970,1,1)</f>
        <v>40383.208333333336</v>
      </c>
    </row>
    <row r="594" spans="1:21" ht="34" x14ac:dyDescent="0.2">
      <c r="A594">
        <v>592</v>
      </c>
      <c r="B594" t="s">
        <v>1226</v>
      </c>
      <c r="C594" s="3" t="s">
        <v>1227</v>
      </c>
      <c r="D594" s="6">
        <v>156800</v>
      </c>
      <c r="E594" s="8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9">
        <f t="shared" si="27"/>
        <v>0.12910076530612244</v>
      </c>
      <c r="P594" s="6">
        <f t="shared" si="28"/>
        <v>80.011857707509876</v>
      </c>
      <c r="Q594" s="6" t="str" cm="1">
        <f t="array" ref="Q594:R594">_xlfn.TEXTSPLIT(N594,"/")</f>
        <v>theater</v>
      </c>
      <c r="R594" s="6" t="str">
        <v>plays</v>
      </c>
      <c r="S594">
        <f t="shared" si="29"/>
        <v>2014</v>
      </c>
      <c r="T594" s="13">
        <f>(((J594/60)/60)/24)+DATE(1970,1,1)</f>
        <v>41789.208333333336</v>
      </c>
      <c r="U594" s="13">
        <f>(((K594/60)/60)/24)+DATE(1970,1,1)</f>
        <v>41798.208333333336</v>
      </c>
    </row>
    <row r="595" spans="1:21" ht="17" hidden="1" x14ac:dyDescent="0.2">
      <c r="A595">
        <v>593</v>
      </c>
      <c r="B595" t="s">
        <v>1228</v>
      </c>
      <c r="C595" s="3" t="s">
        <v>1229</v>
      </c>
      <c r="D595" s="6">
        <v>121600</v>
      </c>
      <c r="E595" s="8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9">
        <f t="shared" si="27"/>
        <v>1.5484210526315789</v>
      </c>
      <c r="P595" s="6">
        <f t="shared" si="28"/>
        <v>47.001497753369947</v>
      </c>
      <c r="Q595" s="6" t="str" cm="1">
        <f t="array" ref="Q595:R595">_xlfn.TEXTSPLIT(N595,"/")</f>
        <v>film &amp; video</v>
      </c>
      <c r="R595" s="6" t="str">
        <v>animation</v>
      </c>
      <c r="S595">
        <f t="shared" si="29"/>
        <v>2014</v>
      </c>
      <c r="T595" s="13">
        <f>(((J595/60)/60)/24)+DATE(1970,1,1)</f>
        <v>41724.208333333336</v>
      </c>
      <c r="U595" s="13">
        <f>(((K595/60)/60)/24)+DATE(1970,1,1)</f>
        <v>41737.208333333336</v>
      </c>
    </row>
    <row r="596" spans="1:21" ht="34" x14ac:dyDescent="0.2">
      <c r="A596">
        <v>594</v>
      </c>
      <c r="B596" t="s">
        <v>1230</v>
      </c>
      <c r="C596" s="3" t="s">
        <v>1231</v>
      </c>
      <c r="D596" s="6">
        <v>157300</v>
      </c>
      <c r="E596" s="8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9">
        <f t="shared" si="27"/>
        <v>7.0991735537190084E-2</v>
      </c>
      <c r="P596" s="6">
        <f t="shared" si="28"/>
        <v>71.127388535031841</v>
      </c>
      <c r="Q596" s="6" t="str" cm="1">
        <f t="array" ref="Q596:R596">_xlfn.TEXTSPLIT(N596,"/")</f>
        <v>theater</v>
      </c>
      <c r="R596" s="6" t="str">
        <v>plays</v>
      </c>
      <c r="S596">
        <f t="shared" si="29"/>
        <v>2016</v>
      </c>
      <c r="T596" s="13">
        <f>(((J596/60)/60)/24)+DATE(1970,1,1)</f>
        <v>42548.208333333328</v>
      </c>
      <c r="U596" s="13">
        <f>(((K596/60)/60)/24)+DATE(1970,1,1)</f>
        <v>42551.208333333328</v>
      </c>
    </row>
    <row r="597" spans="1:21" ht="34" hidden="1" x14ac:dyDescent="0.2">
      <c r="A597">
        <v>595</v>
      </c>
      <c r="B597" t="s">
        <v>1232</v>
      </c>
      <c r="C597" s="3" t="s">
        <v>1233</v>
      </c>
      <c r="D597" s="6">
        <v>70300</v>
      </c>
      <c r="E597" s="8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9">
        <f t="shared" si="27"/>
        <v>2.0852773826458035</v>
      </c>
      <c r="P597" s="6">
        <f t="shared" si="28"/>
        <v>89.99079189686924</v>
      </c>
      <c r="Q597" s="6" t="str" cm="1">
        <f t="array" ref="Q597:R597">_xlfn.TEXTSPLIT(N597,"/")</f>
        <v>theater</v>
      </c>
      <c r="R597" s="6" t="str">
        <v>plays</v>
      </c>
      <c r="S597">
        <f t="shared" si="29"/>
        <v>2010</v>
      </c>
      <c r="T597" s="13">
        <f>(((J597/60)/60)/24)+DATE(1970,1,1)</f>
        <v>40253.208333333336</v>
      </c>
      <c r="U597" s="13">
        <f>(((K597/60)/60)/24)+DATE(1970,1,1)</f>
        <v>40274.208333333336</v>
      </c>
    </row>
    <row r="598" spans="1:21" ht="17" x14ac:dyDescent="0.2">
      <c r="A598">
        <v>596</v>
      </c>
      <c r="B598" t="s">
        <v>1234</v>
      </c>
      <c r="C598" s="3" t="s">
        <v>1235</v>
      </c>
      <c r="D598" s="6">
        <v>7900</v>
      </c>
      <c r="E598" s="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9">
        <f t="shared" si="27"/>
        <v>0.99683544303797467</v>
      </c>
      <c r="P598" s="6">
        <f t="shared" si="28"/>
        <v>43.032786885245905</v>
      </c>
      <c r="Q598" s="6" t="str" cm="1">
        <f t="array" ref="Q598:R598">_xlfn.TEXTSPLIT(N598,"/")</f>
        <v>film &amp; video</v>
      </c>
      <c r="R598" s="6" t="str">
        <v>drama</v>
      </c>
      <c r="S598">
        <f t="shared" si="29"/>
        <v>2016</v>
      </c>
      <c r="T598" s="13">
        <f>(((J598/60)/60)/24)+DATE(1970,1,1)</f>
        <v>42434.25</v>
      </c>
      <c r="U598" s="13">
        <f>(((K598/60)/60)/24)+DATE(1970,1,1)</f>
        <v>42441.25</v>
      </c>
    </row>
    <row r="599" spans="1:21" ht="17" hidden="1" x14ac:dyDescent="0.2">
      <c r="A599">
        <v>597</v>
      </c>
      <c r="B599" t="s">
        <v>1236</v>
      </c>
      <c r="C599" s="3" t="s">
        <v>1237</v>
      </c>
      <c r="D599" s="6">
        <v>73800</v>
      </c>
      <c r="E599" s="8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9">
        <f t="shared" si="27"/>
        <v>2.0159756097560977</v>
      </c>
      <c r="P599" s="6">
        <f t="shared" si="28"/>
        <v>67.997714808043881</v>
      </c>
      <c r="Q599" s="6" t="str" cm="1">
        <f t="array" ref="Q599:R599">_xlfn.TEXTSPLIT(N599,"/")</f>
        <v>theater</v>
      </c>
      <c r="R599" s="6" t="str">
        <v>plays</v>
      </c>
      <c r="S599">
        <f t="shared" si="29"/>
        <v>2019</v>
      </c>
      <c r="T599" s="13">
        <f>(((J599/60)/60)/24)+DATE(1970,1,1)</f>
        <v>43786.25</v>
      </c>
      <c r="U599" s="13">
        <f>(((K599/60)/60)/24)+DATE(1970,1,1)</f>
        <v>43804.25</v>
      </c>
    </row>
    <row r="600" spans="1:21" ht="17" hidden="1" x14ac:dyDescent="0.2">
      <c r="A600">
        <v>598</v>
      </c>
      <c r="B600" t="s">
        <v>1238</v>
      </c>
      <c r="C600" s="3" t="s">
        <v>1239</v>
      </c>
      <c r="D600" s="6">
        <v>108500</v>
      </c>
      <c r="E600" s="8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9">
        <f t="shared" si="27"/>
        <v>1.6209032258064515</v>
      </c>
      <c r="P600" s="6">
        <f t="shared" si="28"/>
        <v>73.004566210045667</v>
      </c>
      <c r="Q600" s="6" t="str" cm="1">
        <f t="array" ref="Q600:R600">_xlfn.TEXTSPLIT(N600,"/")</f>
        <v>music</v>
      </c>
      <c r="R600" s="6" t="str">
        <v>rock</v>
      </c>
      <c r="S600">
        <f t="shared" si="29"/>
        <v>2010</v>
      </c>
      <c r="T600" s="13">
        <f>(((J600/60)/60)/24)+DATE(1970,1,1)</f>
        <v>40344.208333333336</v>
      </c>
      <c r="U600" s="13">
        <f>(((K600/60)/60)/24)+DATE(1970,1,1)</f>
        <v>40373.208333333336</v>
      </c>
    </row>
    <row r="601" spans="1:21" ht="34" x14ac:dyDescent="0.2">
      <c r="A601">
        <v>599</v>
      </c>
      <c r="B601" t="s">
        <v>1240</v>
      </c>
      <c r="C601" s="3" t="s">
        <v>1241</v>
      </c>
      <c r="D601" s="6">
        <v>140300</v>
      </c>
      <c r="E601" s="8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9">
        <f t="shared" si="27"/>
        <v>3.6436208125445471E-2</v>
      </c>
      <c r="P601" s="6">
        <f t="shared" si="28"/>
        <v>62.341463414634148</v>
      </c>
      <c r="Q601" s="6" t="str" cm="1">
        <f t="array" ref="Q601:R601">_xlfn.TEXTSPLIT(N601,"/")</f>
        <v>film &amp; video</v>
      </c>
      <c r="R601" s="6" t="str">
        <v>documentary</v>
      </c>
      <c r="S601">
        <f t="shared" si="29"/>
        <v>2015</v>
      </c>
      <c r="T601" s="13">
        <f>(((J601/60)/60)/24)+DATE(1970,1,1)</f>
        <v>42047.25</v>
      </c>
      <c r="U601" s="13">
        <f>(((K601/60)/60)/24)+DATE(1970,1,1)</f>
        <v>42055.25</v>
      </c>
    </row>
    <row r="602" spans="1:21" ht="17" x14ac:dyDescent="0.2">
      <c r="A602">
        <v>600</v>
      </c>
      <c r="B602" t="s">
        <v>1242</v>
      </c>
      <c r="C602" s="3" t="s">
        <v>1243</v>
      </c>
      <c r="D602" s="6">
        <v>100</v>
      </c>
      <c r="E602" s="8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9">
        <f t="shared" si="27"/>
        <v>0.05</v>
      </c>
      <c r="P602" s="6">
        <f t="shared" si="28"/>
        <v>5</v>
      </c>
      <c r="Q602" s="6" t="str" cm="1">
        <f t="array" ref="Q602:R602">_xlfn.TEXTSPLIT(N602,"/")</f>
        <v>food</v>
      </c>
      <c r="R602" s="6" t="str">
        <v>food trucks</v>
      </c>
      <c r="S602">
        <f t="shared" si="29"/>
        <v>2013</v>
      </c>
      <c r="T602" s="13">
        <f>(((J602/60)/60)/24)+DATE(1970,1,1)</f>
        <v>41485.208333333336</v>
      </c>
      <c r="U602" s="13">
        <f>(((K602/60)/60)/24)+DATE(1970,1,1)</f>
        <v>41497.208333333336</v>
      </c>
    </row>
    <row r="603" spans="1:21" ht="17" hidden="1" x14ac:dyDescent="0.2">
      <c r="A603">
        <v>601</v>
      </c>
      <c r="B603" t="s">
        <v>1244</v>
      </c>
      <c r="C603" s="3" t="s">
        <v>1245</v>
      </c>
      <c r="D603" s="6">
        <v>6300</v>
      </c>
      <c r="E603" s="8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9">
        <f t="shared" si="27"/>
        <v>2.0663492063492064</v>
      </c>
      <c r="P603" s="6">
        <f t="shared" si="28"/>
        <v>67.103092783505161</v>
      </c>
      <c r="Q603" s="6" t="str" cm="1">
        <f t="array" ref="Q603:R603">_xlfn.TEXTSPLIT(N603,"/")</f>
        <v>technology</v>
      </c>
      <c r="R603" s="6" t="str">
        <v>wearables</v>
      </c>
      <c r="S603">
        <f t="shared" si="29"/>
        <v>2014</v>
      </c>
      <c r="T603" s="13">
        <f>(((J603/60)/60)/24)+DATE(1970,1,1)</f>
        <v>41789.208333333336</v>
      </c>
      <c r="U603" s="13">
        <f>(((K603/60)/60)/24)+DATE(1970,1,1)</f>
        <v>41806.208333333336</v>
      </c>
    </row>
    <row r="604" spans="1:21" ht="34" hidden="1" x14ac:dyDescent="0.2">
      <c r="A604">
        <v>602</v>
      </c>
      <c r="B604" t="s">
        <v>1246</v>
      </c>
      <c r="C604" s="3" t="s">
        <v>1247</v>
      </c>
      <c r="D604" s="6">
        <v>71100</v>
      </c>
      <c r="E604" s="8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9">
        <f t="shared" si="27"/>
        <v>1.2823628691983122</v>
      </c>
      <c r="P604" s="6">
        <f t="shared" si="28"/>
        <v>79.978947368421046</v>
      </c>
      <c r="Q604" s="6" t="str" cm="1">
        <f t="array" ref="Q604:R604">_xlfn.TEXTSPLIT(N604,"/")</f>
        <v>theater</v>
      </c>
      <c r="R604" s="6" t="str">
        <v>plays</v>
      </c>
      <c r="S604">
        <f t="shared" si="29"/>
        <v>2015</v>
      </c>
      <c r="T604" s="13">
        <f>(((J604/60)/60)/24)+DATE(1970,1,1)</f>
        <v>42160.208333333328</v>
      </c>
      <c r="U604" s="13">
        <f>(((K604/60)/60)/24)+DATE(1970,1,1)</f>
        <v>42171.208333333328</v>
      </c>
    </row>
    <row r="605" spans="1:21" ht="17" hidden="1" x14ac:dyDescent="0.2">
      <c r="A605">
        <v>603</v>
      </c>
      <c r="B605" t="s">
        <v>1248</v>
      </c>
      <c r="C605" s="3" t="s">
        <v>1249</v>
      </c>
      <c r="D605" s="6">
        <v>5300</v>
      </c>
      <c r="E605" s="8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9">
        <f t="shared" si="27"/>
        <v>1.1966037735849056</v>
      </c>
      <c r="P605" s="6">
        <f t="shared" si="28"/>
        <v>62.176470588235297</v>
      </c>
      <c r="Q605" s="6" t="str" cm="1">
        <f t="array" ref="Q605:R605">_xlfn.TEXTSPLIT(N605,"/")</f>
        <v>theater</v>
      </c>
      <c r="R605" s="6" t="str">
        <v>plays</v>
      </c>
      <c r="S605">
        <f t="shared" si="29"/>
        <v>2019</v>
      </c>
      <c r="T605" s="13">
        <f>(((J605/60)/60)/24)+DATE(1970,1,1)</f>
        <v>43573.208333333328</v>
      </c>
      <c r="U605" s="13">
        <f>(((K605/60)/60)/24)+DATE(1970,1,1)</f>
        <v>43600.208333333328</v>
      </c>
    </row>
    <row r="606" spans="1:21" ht="17" hidden="1" x14ac:dyDescent="0.2">
      <c r="A606">
        <v>604</v>
      </c>
      <c r="B606" t="s">
        <v>1250</v>
      </c>
      <c r="C606" s="3" t="s">
        <v>1251</v>
      </c>
      <c r="D606" s="6">
        <v>88700</v>
      </c>
      <c r="E606" s="8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9">
        <f t="shared" si="27"/>
        <v>1.7073055242390078</v>
      </c>
      <c r="P606" s="6">
        <f t="shared" si="28"/>
        <v>53.005950297514879</v>
      </c>
      <c r="Q606" s="6" t="str" cm="1">
        <f t="array" ref="Q606:R606">_xlfn.TEXTSPLIT(N606,"/")</f>
        <v>theater</v>
      </c>
      <c r="R606" s="6" t="str">
        <v>plays</v>
      </c>
      <c r="S606">
        <f t="shared" si="29"/>
        <v>2011</v>
      </c>
      <c r="T606" s="13">
        <f>(((J606/60)/60)/24)+DATE(1970,1,1)</f>
        <v>40565.25</v>
      </c>
      <c r="U606" s="13">
        <f>(((K606/60)/60)/24)+DATE(1970,1,1)</f>
        <v>40586.25</v>
      </c>
    </row>
    <row r="607" spans="1:21" ht="17" hidden="1" x14ac:dyDescent="0.2">
      <c r="A607">
        <v>605</v>
      </c>
      <c r="B607" t="s">
        <v>1252</v>
      </c>
      <c r="C607" s="3" t="s">
        <v>1253</v>
      </c>
      <c r="D607" s="6">
        <v>3300</v>
      </c>
      <c r="E607" s="8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9">
        <f t="shared" si="27"/>
        <v>1.8721212121212121</v>
      </c>
      <c r="P607" s="6">
        <f t="shared" si="28"/>
        <v>57.738317757009348</v>
      </c>
      <c r="Q607" s="6" t="str" cm="1">
        <f t="array" ref="Q607:R607">_xlfn.TEXTSPLIT(N607,"/")</f>
        <v>publishing</v>
      </c>
      <c r="R607" s="6" t="str">
        <v>nonfiction</v>
      </c>
      <c r="S607">
        <f t="shared" si="29"/>
        <v>2015</v>
      </c>
      <c r="T607" s="13">
        <f>(((J607/60)/60)/24)+DATE(1970,1,1)</f>
        <v>42280.208333333328</v>
      </c>
      <c r="U607" s="13">
        <f>(((K607/60)/60)/24)+DATE(1970,1,1)</f>
        <v>42321.25</v>
      </c>
    </row>
    <row r="608" spans="1:21" ht="17" hidden="1" x14ac:dyDescent="0.2">
      <c r="A608">
        <v>606</v>
      </c>
      <c r="B608" t="s">
        <v>1254</v>
      </c>
      <c r="C608" s="3" t="s">
        <v>1255</v>
      </c>
      <c r="D608" s="6">
        <v>3400</v>
      </c>
      <c r="E608" s="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9">
        <f t="shared" si="27"/>
        <v>1.8838235294117647</v>
      </c>
      <c r="P608" s="6">
        <f t="shared" si="28"/>
        <v>40.03125</v>
      </c>
      <c r="Q608" s="6" t="str" cm="1">
        <f t="array" ref="Q608:R608">_xlfn.TEXTSPLIT(N608,"/")</f>
        <v>music</v>
      </c>
      <c r="R608" s="6" t="str">
        <v>rock</v>
      </c>
      <c r="S608">
        <f t="shared" si="29"/>
        <v>2016</v>
      </c>
      <c r="T608" s="13">
        <f>(((J608/60)/60)/24)+DATE(1970,1,1)</f>
        <v>42436.25</v>
      </c>
      <c r="U608" s="13">
        <f>(((K608/60)/60)/24)+DATE(1970,1,1)</f>
        <v>42447.208333333328</v>
      </c>
    </row>
    <row r="609" spans="1:21" ht="17" hidden="1" x14ac:dyDescent="0.2">
      <c r="A609">
        <v>607</v>
      </c>
      <c r="B609" t="s">
        <v>1256</v>
      </c>
      <c r="C609" s="3" t="s">
        <v>1257</v>
      </c>
      <c r="D609" s="6">
        <v>137600</v>
      </c>
      <c r="E609" s="8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9">
        <f t="shared" si="27"/>
        <v>1.3129869186046512</v>
      </c>
      <c r="P609" s="6">
        <f t="shared" si="28"/>
        <v>81.016591928251117</v>
      </c>
      <c r="Q609" s="6" t="str" cm="1">
        <f t="array" ref="Q609:R609">_xlfn.TEXTSPLIT(N609,"/")</f>
        <v>food</v>
      </c>
      <c r="R609" s="6" t="str">
        <v>food trucks</v>
      </c>
      <c r="S609">
        <f t="shared" si="29"/>
        <v>2014</v>
      </c>
      <c r="T609" s="13">
        <f>(((J609/60)/60)/24)+DATE(1970,1,1)</f>
        <v>41721.208333333336</v>
      </c>
      <c r="U609" s="13">
        <f>(((K609/60)/60)/24)+DATE(1970,1,1)</f>
        <v>41723.208333333336</v>
      </c>
    </row>
    <row r="610" spans="1:21" ht="17" hidden="1" x14ac:dyDescent="0.2">
      <c r="A610">
        <v>608</v>
      </c>
      <c r="B610" t="s">
        <v>1258</v>
      </c>
      <c r="C610" s="3" t="s">
        <v>1259</v>
      </c>
      <c r="D610" s="6">
        <v>3900</v>
      </c>
      <c r="E610" s="8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9">
        <f t="shared" si="27"/>
        <v>2.8397435897435899</v>
      </c>
      <c r="P610" s="6">
        <f t="shared" si="28"/>
        <v>35.047468354430379</v>
      </c>
      <c r="Q610" s="6" t="str" cm="1">
        <f t="array" ref="Q610:R610">_xlfn.TEXTSPLIT(N610,"/")</f>
        <v>music</v>
      </c>
      <c r="R610" s="6" t="str">
        <v>jazz</v>
      </c>
      <c r="S610">
        <f t="shared" si="29"/>
        <v>2019</v>
      </c>
      <c r="T610" s="13">
        <f>(((J610/60)/60)/24)+DATE(1970,1,1)</f>
        <v>43530.25</v>
      </c>
      <c r="U610" s="13">
        <f>(((K610/60)/60)/24)+DATE(1970,1,1)</f>
        <v>43534.25</v>
      </c>
    </row>
    <row r="611" spans="1:21" ht="17" hidden="1" x14ac:dyDescent="0.2">
      <c r="A611">
        <v>609</v>
      </c>
      <c r="B611" t="s">
        <v>1260</v>
      </c>
      <c r="C611" s="3" t="s">
        <v>1261</v>
      </c>
      <c r="D611" s="6">
        <v>10000</v>
      </c>
      <c r="E611" s="8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9">
        <f t="shared" si="27"/>
        <v>1.2041999999999999</v>
      </c>
      <c r="P611" s="6">
        <f t="shared" si="28"/>
        <v>102.92307692307692</v>
      </c>
      <c r="Q611" s="6" t="str" cm="1">
        <f t="array" ref="Q611:R611">_xlfn.TEXTSPLIT(N611,"/")</f>
        <v>film &amp; video</v>
      </c>
      <c r="R611" s="6" t="str">
        <v>science fiction</v>
      </c>
      <c r="S611">
        <f t="shared" si="29"/>
        <v>2019</v>
      </c>
      <c r="T611" s="13">
        <f>(((J611/60)/60)/24)+DATE(1970,1,1)</f>
        <v>43481.25</v>
      </c>
      <c r="U611" s="13">
        <f>(((K611/60)/60)/24)+DATE(1970,1,1)</f>
        <v>43498.25</v>
      </c>
    </row>
    <row r="612" spans="1:21" ht="34" hidden="1" x14ac:dyDescent="0.2">
      <c r="A612">
        <v>610</v>
      </c>
      <c r="B612" t="s">
        <v>1262</v>
      </c>
      <c r="C612" s="3" t="s">
        <v>1263</v>
      </c>
      <c r="D612" s="6">
        <v>42800</v>
      </c>
      <c r="E612" s="8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9">
        <f t="shared" si="27"/>
        <v>4.1905607476635511</v>
      </c>
      <c r="P612" s="6">
        <f t="shared" si="28"/>
        <v>27.998126756166094</v>
      </c>
      <c r="Q612" s="6" t="str" cm="1">
        <f t="array" ref="Q612:R612">_xlfn.TEXTSPLIT(N612,"/")</f>
        <v>theater</v>
      </c>
      <c r="R612" s="6" t="str">
        <v>plays</v>
      </c>
      <c r="S612">
        <f t="shared" si="29"/>
        <v>2012</v>
      </c>
      <c r="T612" s="13">
        <f>(((J612/60)/60)/24)+DATE(1970,1,1)</f>
        <v>41259.25</v>
      </c>
      <c r="U612" s="13">
        <f>(((K612/60)/60)/24)+DATE(1970,1,1)</f>
        <v>41273.25</v>
      </c>
    </row>
    <row r="613" spans="1:21" ht="17" hidden="1" x14ac:dyDescent="0.2">
      <c r="A613">
        <v>611</v>
      </c>
      <c r="B613" t="s">
        <v>1264</v>
      </c>
      <c r="C613" s="3" t="s">
        <v>1265</v>
      </c>
      <c r="D613" s="6">
        <v>8200</v>
      </c>
      <c r="E613" s="8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9">
        <f t="shared" si="27"/>
        <v>0.13853658536585367</v>
      </c>
      <c r="P613" s="6">
        <f t="shared" si="28"/>
        <v>75.733333333333334</v>
      </c>
      <c r="Q613" s="6" t="str" cm="1">
        <f t="array" ref="Q613:R613">_xlfn.TEXTSPLIT(N613,"/")</f>
        <v>theater</v>
      </c>
      <c r="R613" s="6" t="str">
        <v>plays</v>
      </c>
      <c r="S613">
        <f t="shared" si="29"/>
        <v>2013</v>
      </c>
      <c r="T613" s="13">
        <f>(((J613/60)/60)/24)+DATE(1970,1,1)</f>
        <v>41480.208333333336</v>
      </c>
      <c r="U613" s="13">
        <f>(((K613/60)/60)/24)+DATE(1970,1,1)</f>
        <v>41492.208333333336</v>
      </c>
    </row>
    <row r="614" spans="1:21" ht="17" hidden="1" x14ac:dyDescent="0.2">
      <c r="A614">
        <v>612</v>
      </c>
      <c r="B614" t="s">
        <v>1266</v>
      </c>
      <c r="C614" s="3" t="s">
        <v>1267</v>
      </c>
      <c r="D614" s="6">
        <v>6200</v>
      </c>
      <c r="E614" s="8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9">
        <f t="shared" si="27"/>
        <v>1.3943548387096774</v>
      </c>
      <c r="P614" s="6">
        <f t="shared" si="28"/>
        <v>45.026041666666664</v>
      </c>
      <c r="Q614" s="6" t="str" cm="1">
        <f t="array" ref="Q614:R614">_xlfn.TEXTSPLIT(N614,"/")</f>
        <v>music</v>
      </c>
      <c r="R614" s="6" t="str">
        <v>electric music</v>
      </c>
      <c r="S614">
        <f t="shared" si="29"/>
        <v>2010</v>
      </c>
      <c r="T614" s="13">
        <f>(((J614/60)/60)/24)+DATE(1970,1,1)</f>
        <v>40474.208333333336</v>
      </c>
      <c r="U614" s="13">
        <f>(((K614/60)/60)/24)+DATE(1970,1,1)</f>
        <v>40497.25</v>
      </c>
    </row>
    <row r="615" spans="1:21" ht="34" hidden="1" x14ac:dyDescent="0.2">
      <c r="A615">
        <v>613</v>
      </c>
      <c r="B615" t="s">
        <v>1268</v>
      </c>
      <c r="C615" s="3" t="s">
        <v>1269</v>
      </c>
      <c r="D615" s="6">
        <v>1100</v>
      </c>
      <c r="E615" s="8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9">
        <f t="shared" si="27"/>
        <v>1.74</v>
      </c>
      <c r="P615" s="6">
        <f t="shared" si="28"/>
        <v>73.615384615384613</v>
      </c>
      <c r="Q615" s="6" t="str" cm="1">
        <f t="array" ref="Q615:R615">_xlfn.TEXTSPLIT(N615,"/")</f>
        <v>theater</v>
      </c>
      <c r="R615" s="6" t="str">
        <v>plays</v>
      </c>
      <c r="S615">
        <f t="shared" si="29"/>
        <v>2017</v>
      </c>
      <c r="T615" s="13">
        <f>(((J615/60)/60)/24)+DATE(1970,1,1)</f>
        <v>42973.208333333328</v>
      </c>
      <c r="U615" s="13">
        <f>(((K615/60)/60)/24)+DATE(1970,1,1)</f>
        <v>42982.208333333328</v>
      </c>
    </row>
    <row r="616" spans="1:21" ht="34" hidden="1" x14ac:dyDescent="0.2">
      <c r="A616">
        <v>614</v>
      </c>
      <c r="B616" t="s">
        <v>1270</v>
      </c>
      <c r="C616" s="3" t="s">
        <v>1271</v>
      </c>
      <c r="D616" s="6">
        <v>26500</v>
      </c>
      <c r="E616" s="8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9">
        <f t="shared" si="27"/>
        <v>1.5549056603773586</v>
      </c>
      <c r="P616" s="6">
        <f t="shared" si="28"/>
        <v>56.991701244813278</v>
      </c>
      <c r="Q616" s="6" t="str" cm="1">
        <f t="array" ref="Q616:R616">_xlfn.TEXTSPLIT(N616,"/")</f>
        <v>theater</v>
      </c>
      <c r="R616" s="6" t="str">
        <v>plays</v>
      </c>
      <c r="S616">
        <f t="shared" si="29"/>
        <v>2017</v>
      </c>
      <c r="T616" s="13">
        <f>(((J616/60)/60)/24)+DATE(1970,1,1)</f>
        <v>42746.25</v>
      </c>
      <c r="U616" s="13">
        <f>(((K616/60)/60)/24)+DATE(1970,1,1)</f>
        <v>42764.25</v>
      </c>
    </row>
    <row r="617" spans="1:21" ht="17" hidden="1" x14ac:dyDescent="0.2">
      <c r="A617">
        <v>615</v>
      </c>
      <c r="B617" t="s">
        <v>1272</v>
      </c>
      <c r="C617" s="3" t="s">
        <v>1273</v>
      </c>
      <c r="D617" s="6">
        <v>8500</v>
      </c>
      <c r="E617" s="8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9">
        <f t="shared" si="27"/>
        <v>1.7044705882352942</v>
      </c>
      <c r="P617" s="6">
        <f t="shared" si="28"/>
        <v>85.223529411764702</v>
      </c>
      <c r="Q617" s="6" t="str" cm="1">
        <f t="array" ref="Q617:R617">_xlfn.TEXTSPLIT(N617,"/")</f>
        <v>theater</v>
      </c>
      <c r="R617" s="6" t="str">
        <v>plays</v>
      </c>
      <c r="S617">
        <f t="shared" si="29"/>
        <v>2016</v>
      </c>
      <c r="T617" s="13">
        <f>(((J617/60)/60)/24)+DATE(1970,1,1)</f>
        <v>42489.208333333328</v>
      </c>
      <c r="U617" s="13">
        <f>(((K617/60)/60)/24)+DATE(1970,1,1)</f>
        <v>42499.208333333328</v>
      </c>
    </row>
    <row r="618" spans="1:21" ht="17" hidden="1" x14ac:dyDescent="0.2">
      <c r="A618">
        <v>616</v>
      </c>
      <c r="B618" t="s">
        <v>1274</v>
      </c>
      <c r="C618" s="3" t="s">
        <v>1275</v>
      </c>
      <c r="D618" s="6">
        <v>6400</v>
      </c>
      <c r="E618" s="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9">
        <f t="shared" si="27"/>
        <v>1.8951562500000001</v>
      </c>
      <c r="P618" s="6">
        <f t="shared" si="28"/>
        <v>50.962184873949582</v>
      </c>
      <c r="Q618" s="6" t="str" cm="1">
        <f t="array" ref="Q618:R618">_xlfn.TEXTSPLIT(N618,"/")</f>
        <v>music</v>
      </c>
      <c r="R618" s="6" t="str">
        <v>indie rock</v>
      </c>
      <c r="S618">
        <f t="shared" si="29"/>
        <v>2013</v>
      </c>
      <c r="T618" s="13">
        <f>(((J618/60)/60)/24)+DATE(1970,1,1)</f>
        <v>41537.208333333336</v>
      </c>
      <c r="U618" s="13">
        <f>(((K618/60)/60)/24)+DATE(1970,1,1)</f>
        <v>41538.208333333336</v>
      </c>
    </row>
    <row r="619" spans="1:21" ht="17" hidden="1" x14ac:dyDescent="0.2">
      <c r="A619">
        <v>617</v>
      </c>
      <c r="B619" t="s">
        <v>1276</v>
      </c>
      <c r="C619" s="3" t="s">
        <v>1277</v>
      </c>
      <c r="D619" s="6">
        <v>1400</v>
      </c>
      <c r="E619" s="8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9">
        <f t="shared" si="27"/>
        <v>2.4971428571428573</v>
      </c>
      <c r="P619" s="6">
        <f t="shared" si="28"/>
        <v>63.563636363636363</v>
      </c>
      <c r="Q619" s="6" t="str" cm="1">
        <f t="array" ref="Q619:R619">_xlfn.TEXTSPLIT(N619,"/")</f>
        <v>theater</v>
      </c>
      <c r="R619" s="6" t="str">
        <v>plays</v>
      </c>
      <c r="S619">
        <f t="shared" si="29"/>
        <v>2014</v>
      </c>
      <c r="T619" s="13">
        <f>(((J619/60)/60)/24)+DATE(1970,1,1)</f>
        <v>41794.208333333336</v>
      </c>
      <c r="U619" s="13">
        <f>(((K619/60)/60)/24)+DATE(1970,1,1)</f>
        <v>41804.208333333336</v>
      </c>
    </row>
    <row r="620" spans="1:21" ht="17" x14ac:dyDescent="0.2">
      <c r="A620">
        <v>618</v>
      </c>
      <c r="B620" t="s">
        <v>1278</v>
      </c>
      <c r="C620" s="3" t="s">
        <v>1279</v>
      </c>
      <c r="D620" s="6">
        <v>198600</v>
      </c>
      <c r="E620" s="8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9">
        <f t="shared" si="27"/>
        <v>0.48860523665659616</v>
      </c>
      <c r="P620" s="6">
        <f t="shared" si="28"/>
        <v>80.999165275459092</v>
      </c>
      <c r="Q620" s="6" t="str" cm="1">
        <f t="array" ref="Q620:R620">_xlfn.TEXTSPLIT(N620,"/")</f>
        <v>publishing</v>
      </c>
      <c r="R620" s="6" t="str">
        <v>nonfiction</v>
      </c>
      <c r="S620">
        <f t="shared" si="29"/>
        <v>2013</v>
      </c>
      <c r="T620" s="13">
        <f>(((J620/60)/60)/24)+DATE(1970,1,1)</f>
        <v>41396.208333333336</v>
      </c>
      <c r="U620" s="13">
        <f>(((K620/60)/60)/24)+DATE(1970,1,1)</f>
        <v>41417.208333333336</v>
      </c>
    </row>
    <row r="621" spans="1:21" ht="17" x14ac:dyDescent="0.2">
      <c r="A621">
        <v>619</v>
      </c>
      <c r="B621" t="s">
        <v>1280</v>
      </c>
      <c r="C621" s="3" t="s">
        <v>1281</v>
      </c>
      <c r="D621" s="6">
        <v>195900</v>
      </c>
      <c r="E621" s="8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9">
        <f t="shared" si="27"/>
        <v>0.28461970393057684</v>
      </c>
      <c r="P621" s="6">
        <f t="shared" si="28"/>
        <v>86.044753086419746</v>
      </c>
      <c r="Q621" s="6" t="str" cm="1">
        <f t="array" ref="Q621:R621">_xlfn.TEXTSPLIT(N621,"/")</f>
        <v>theater</v>
      </c>
      <c r="R621" s="6" t="str">
        <v>plays</v>
      </c>
      <c r="S621">
        <f t="shared" si="29"/>
        <v>2011</v>
      </c>
      <c r="T621" s="13">
        <f>(((J621/60)/60)/24)+DATE(1970,1,1)</f>
        <v>40669.208333333336</v>
      </c>
      <c r="U621" s="13">
        <f>(((K621/60)/60)/24)+DATE(1970,1,1)</f>
        <v>40670.208333333336</v>
      </c>
    </row>
    <row r="622" spans="1:21" ht="17" hidden="1" x14ac:dyDescent="0.2">
      <c r="A622">
        <v>620</v>
      </c>
      <c r="B622" t="s">
        <v>1282</v>
      </c>
      <c r="C622" s="3" t="s">
        <v>1283</v>
      </c>
      <c r="D622" s="6">
        <v>4300</v>
      </c>
      <c r="E622" s="8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9">
        <f t="shared" si="27"/>
        <v>2.6802325581395348</v>
      </c>
      <c r="P622" s="6">
        <f t="shared" si="28"/>
        <v>90.0390625</v>
      </c>
      <c r="Q622" s="6" t="str" cm="1">
        <f t="array" ref="Q622:R622">_xlfn.TEXTSPLIT(N622,"/")</f>
        <v>photography</v>
      </c>
      <c r="R622" s="6" t="str">
        <v>photography books</v>
      </c>
      <c r="S622">
        <f t="shared" si="29"/>
        <v>2016</v>
      </c>
      <c r="T622" s="13">
        <f>(((J622/60)/60)/24)+DATE(1970,1,1)</f>
        <v>42559.208333333328</v>
      </c>
      <c r="U622" s="13">
        <f>(((K622/60)/60)/24)+DATE(1970,1,1)</f>
        <v>42563.208333333328</v>
      </c>
    </row>
    <row r="623" spans="1:21" ht="17" hidden="1" x14ac:dyDescent="0.2">
      <c r="A623">
        <v>621</v>
      </c>
      <c r="B623" t="s">
        <v>1284</v>
      </c>
      <c r="C623" s="3" t="s">
        <v>1285</v>
      </c>
      <c r="D623" s="6">
        <v>25600</v>
      </c>
      <c r="E623" s="8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9">
        <f t="shared" si="27"/>
        <v>6.1980078125000002</v>
      </c>
      <c r="P623" s="6">
        <f t="shared" si="28"/>
        <v>74.006063432835816</v>
      </c>
      <c r="Q623" s="6" t="str" cm="1">
        <f t="array" ref="Q623:R623">_xlfn.TEXTSPLIT(N623,"/")</f>
        <v>theater</v>
      </c>
      <c r="R623" s="6" t="str">
        <v>plays</v>
      </c>
      <c r="S623">
        <f t="shared" si="29"/>
        <v>2016</v>
      </c>
      <c r="T623" s="13">
        <f>(((J623/60)/60)/24)+DATE(1970,1,1)</f>
        <v>42626.208333333328</v>
      </c>
      <c r="U623" s="13">
        <f>(((K623/60)/60)/24)+DATE(1970,1,1)</f>
        <v>42631.208333333328</v>
      </c>
    </row>
    <row r="624" spans="1:21" ht="17" x14ac:dyDescent="0.2">
      <c r="A624">
        <v>622</v>
      </c>
      <c r="B624" t="s">
        <v>1286</v>
      </c>
      <c r="C624" s="3" t="s">
        <v>1287</v>
      </c>
      <c r="D624" s="6">
        <v>189000</v>
      </c>
      <c r="E624" s="8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9">
        <f t="shared" si="27"/>
        <v>3.1301587301587303E-2</v>
      </c>
      <c r="P624" s="6">
        <f t="shared" si="28"/>
        <v>92.4375</v>
      </c>
      <c r="Q624" s="6" t="str" cm="1">
        <f t="array" ref="Q624:R624">_xlfn.TEXTSPLIT(N624,"/")</f>
        <v>music</v>
      </c>
      <c r="R624" s="6" t="str">
        <v>indie rock</v>
      </c>
      <c r="S624">
        <f t="shared" si="29"/>
        <v>2018</v>
      </c>
      <c r="T624" s="13">
        <f>(((J624/60)/60)/24)+DATE(1970,1,1)</f>
        <v>43205.208333333328</v>
      </c>
      <c r="U624" s="13">
        <f>(((K624/60)/60)/24)+DATE(1970,1,1)</f>
        <v>43231.208333333328</v>
      </c>
    </row>
    <row r="625" spans="1:21" ht="17" hidden="1" x14ac:dyDescent="0.2">
      <c r="A625">
        <v>623</v>
      </c>
      <c r="B625" t="s">
        <v>1288</v>
      </c>
      <c r="C625" s="3" t="s">
        <v>1289</v>
      </c>
      <c r="D625" s="6">
        <v>94300</v>
      </c>
      <c r="E625" s="8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9">
        <f t="shared" si="27"/>
        <v>1.5992152704135738</v>
      </c>
      <c r="P625" s="6">
        <f t="shared" si="28"/>
        <v>55.999257333828446</v>
      </c>
      <c r="Q625" s="6" t="str" cm="1">
        <f t="array" ref="Q625:R625">_xlfn.TEXTSPLIT(N625,"/")</f>
        <v>theater</v>
      </c>
      <c r="R625" s="6" t="str">
        <v>plays</v>
      </c>
      <c r="S625">
        <f t="shared" si="29"/>
        <v>2015</v>
      </c>
      <c r="T625" s="13">
        <f>(((J625/60)/60)/24)+DATE(1970,1,1)</f>
        <v>42201.208333333328</v>
      </c>
      <c r="U625" s="13">
        <f>(((K625/60)/60)/24)+DATE(1970,1,1)</f>
        <v>42206.208333333328</v>
      </c>
    </row>
    <row r="626" spans="1:21" ht="17" hidden="1" x14ac:dyDescent="0.2">
      <c r="A626">
        <v>624</v>
      </c>
      <c r="B626" t="s">
        <v>1290</v>
      </c>
      <c r="C626" s="3" t="s">
        <v>1291</v>
      </c>
      <c r="D626" s="6">
        <v>5100</v>
      </c>
      <c r="E626" s="8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9">
        <f t="shared" si="27"/>
        <v>2.793921568627451</v>
      </c>
      <c r="P626" s="6">
        <f t="shared" si="28"/>
        <v>32.983796296296298</v>
      </c>
      <c r="Q626" s="6" t="str" cm="1">
        <f t="array" ref="Q626:R626">_xlfn.TEXTSPLIT(N626,"/")</f>
        <v>photography</v>
      </c>
      <c r="R626" s="6" t="str">
        <v>photography books</v>
      </c>
      <c r="S626">
        <f t="shared" si="29"/>
        <v>2015</v>
      </c>
      <c r="T626" s="13">
        <f>(((J626/60)/60)/24)+DATE(1970,1,1)</f>
        <v>42029.25</v>
      </c>
      <c r="U626" s="13">
        <f>(((K626/60)/60)/24)+DATE(1970,1,1)</f>
        <v>42035.25</v>
      </c>
    </row>
    <row r="627" spans="1:21" ht="34" x14ac:dyDescent="0.2">
      <c r="A627">
        <v>625</v>
      </c>
      <c r="B627" t="s">
        <v>1292</v>
      </c>
      <c r="C627" s="3" t="s">
        <v>1293</v>
      </c>
      <c r="D627" s="6">
        <v>7500</v>
      </c>
      <c r="E627" s="8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9">
        <f t="shared" si="27"/>
        <v>0.77373333333333338</v>
      </c>
      <c r="P627" s="6">
        <f t="shared" si="28"/>
        <v>93.596774193548384</v>
      </c>
      <c r="Q627" s="6" t="str" cm="1">
        <f t="array" ref="Q627:R627">_xlfn.TEXTSPLIT(N627,"/")</f>
        <v>theater</v>
      </c>
      <c r="R627" s="6" t="str">
        <v>plays</v>
      </c>
      <c r="S627">
        <f t="shared" si="29"/>
        <v>2020</v>
      </c>
      <c r="T627" s="13">
        <f>(((J627/60)/60)/24)+DATE(1970,1,1)</f>
        <v>43857.25</v>
      </c>
      <c r="U627" s="13">
        <f>(((K627/60)/60)/24)+DATE(1970,1,1)</f>
        <v>43871.25</v>
      </c>
    </row>
    <row r="628" spans="1:21" ht="34" hidden="1" x14ac:dyDescent="0.2">
      <c r="A628">
        <v>626</v>
      </c>
      <c r="B628" t="s">
        <v>1294</v>
      </c>
      <c r="C628" s="3" t="s">
        <v>1295</v>
      </c>
      <c r="D628" s="6">
        <v>6400</v>
      </c>
      <c r="E628" s="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9">
        <f t="shared" si="27"/>
        <v>2.0632812500000002</v>
      </c>
      <c r="P628" s="6">
        <f t="shared" si="28"/>
        <v>69.867724867724874</v>
      </c>
      <c r="Q628" s="6" t="str" cm="1">
        <f t="array" ref="Q628:R628">_xlfn.TEXTSPLIT(N628,"/")</f>
        <v>theater</v>
      </c>
      <c r="R628" s="6" t="str">
        <v>plays</v>
      </c>
      <c r="S628">
        <f t="shared" si="29"/>
        <v>2010</v>
      </c>
      <c r="T628" s="13">
        <f>(((J628/60)/60)/24)+DATE(1970,1,1)</f>
        <v>40449.208333333336</v>
      </c>
      <c r="U628" s="13">
        <f>(((K628/60)/60)/24)+DATE(1970,1,1)</f>
        <v>40458.208333333336</v>
      </c>
    </row>
    <row r="629" spans="1:21" ht="17" hidden="1" x14ac:dyDescent="0.2">
      <c r="A629">
        <v>627</v>
      </c>
      <c r="B629" t="s">
        <v>1296</v>
      </c>
      <c r="C629" s="3" t="s">
        <v>1297</v>
      </c>
      <c r="D629" s="6">
        <v>1600</v>
      </c>
      <c r="E629" s="8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9">
        <f t="shared" si="27"/>
        <v>6.9424999999999999</v>
      </c>
      <c r="P629" s="6">
        <f t="shared" si="28"/>
        <v>72.129870129870127</v>
      </c>
      <c r="Q629" s="6" t="str" cm="1">
        <f t="array" ref="Q629:R629">_xlfn.TEXTSPLIT(N629,"/")</f>
        <v>food</v>
      </c>
      <c r="R629" s="6" t="str">
        <v>food trucks</v>
      </c>
      <c r="S629">
        <f t="shared" si="29"/>
        <v>2010</v>
      </c>
      <c r="T629" s="13">
        <f>(((J629/60)/60)/24)+DATE(1970,1,1)</f>
        <v>40345.208333333336</v>
      </c>
      <c r="U629" s="13">
        <f>(((K629/60)/60)/24)+DATE(1970,1,1)</f>
        <v>40369.208333333336</v>
      </c>
    </row>
    <row r="630" spans="1:21" ht="17" hidden="1" x14ac:dyDescent="0.2">
      <c r="A630">
        <v>628</v>
      </c>
      <c r="B630" t="s">
        <v>1298</v>
      </c>
      <c r="C630" s="3" t="s">
        <v>1299</v>
      </c>
      <c r="D630" s="6">
        <v>1900</v>
      </c>
      <c r="E630" s="8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9">
        <f t="shared" si="27"/>
        <v>1.5178947368421052</v>
      </c>
      <c r="P630" s="6">
        <f t="shared" si="28"/>
        <v>30.041666666666668</v>
      </c>
      <c r="Q630" s="6" t="str" cm="1">
        <f t="array" ref="Q630:R630">_xlfn.TEXTSPLIT(N630,"/")</f>
        <v>music</v>
      </c>
      <c r="R630" s="6" t="str">
        <v>indie rock</v>
      </c>
      <c r="S630">
        <f t="shared" si="29"/>
        <v>2010</v>
      </c>
      <c r="T630" s="13">
        <f>(((J630/60)/60)/24)+DATE(1970,1,1)</f>
        <v>40455.208333333336</v>
      </c>
      <c r="U630" s="13">
        <f>(((K630/60)/60)/24)+DATE(1970,1,1)</f>
        <v>40458.208333333336</v>
      </c>
    </row>
    <row r="631" spans="1:21" ht="17" x14ac:dyDescent="0.2">
      <c r="A631">
        <v>629</v>
      </c>
      <c r="B631" t="s">
        <v>1300</v>
      </c>
      <c r="C631" s="3" t="s">
        <v>1301</v>
      </c>
      <c r="D631" s="6">
        <v>85900</v>
      </c>
      <c r="E631" s="8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9">
        <f t="shared" si="27"/>
        <v>0.64582072176949945</v>
      </c>
      <c r="P631" s="6">
        <f t="shared" si="28"/>
        <v>73.968000000000004</v>
      </c>
      <c r="Q631" s="6" t="str" cm="1">
        <f t="array" ref="Q631:R631">_xlfn.TEXTSPLIT(N631,"/")</f>
        <v>theater</v>
      </c>
      <c r="R631" s="6" t="str">
        <v>plays</v>
      </c>
      <c r="S631">
        <f t="shared" si="29"/>
        <v>2016</v>
      </c>
      <c r="T631" s="13">
        <f>(((J631/60)/60)/24)+DATE(1970,1,1)</f>
        <v>42557.208333333328</v>
      </c>
      <c r="U631" s="13">
        <f>(((K631/60)/60)/24)+DATE(1970,1,1)</f>
        <v>42559.208333333328</v>
      </c>
    </row>
    <row r="632" spans="1:21" ht="17" hidden="1" x14ac:dyDescent="0.2">
      <c r="A632">
        <v>630</v>
      </c>
      <c r="B632" t="s">
        <v>1302</v>
      </c>
      <c r="C632" s="3" t="s">
        <v>1303</v>
      </c>
      <c r="D632" s="6">
        <v>9500</v>
      </c>
      <c r="E632" s="8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9">
        <f t="shared" si="27"/>
        <v>0.62873684210526315</v>
      </c>
      <c r="P632" s="6">
        <f t="shared" si="28"/>
        <v>68.65517241379311</v>
      </c>
      <c r="Q632" s="6" t="str" cm="1">
        <f t="array" ref="Q632:R632">_xlfn.TEXTSPLIT(N632,"/")</f>
        <v>theater</v>
      </c>
      <c r="R632" s="6" t="str">
        <v>plays</v>
      </c>
      <c r="S632">
        <f t="shared" si="29"/>
        <v>2019</v>
      </c>
      <c r="T632" s="13">
        <f>(((J632/60)/60)/24)+DATE(1970,1,1)</f>
        <v>43586.208333333328</v>
      </c>
      <c r="U632" s="13">
        <f>(((K632/60)/60)/24)+DATE(1970,1,1)</f>
        <v>43597.208333333328</v>
      </c>
    </row>
    <row r="633" spans="1:21" ht="17" hidden="1" x14ac:dyDescent="0.2">
      <c r="A633">
        <v>631</v>
      </c>
      <c r="B633" t="s">
        <v>1304</v>
      </c>
      <c r="C633" s="3" t="s">
        <v>1305</v>
      </c>
      <c r="D633" s="6">
        <v>59200</v>
      </c>
      <c r="E633" s="8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9">
        <f t="shared" si="27"/>
        <v>3.1039864864864866</v>
      </c>
      <c r="P633" s="6">
        <f t="shared" si="28"/>
        <v>59.992164544564154</v>
      </c>
      <c r="Q633" s="6" t="str" cm="1">
        <f t="array" ref="Q633:R633">_xlfn.TEXTSPLIT(N633,"/")</f>
        <v>theater</v>
      </c>
      <c r="R633" s="6" t="str">
        <v>plays</v>
      </c>
      <c r="S633">
        <f t="shared" si="29"/>
        <v>2019</v>
      </c>
      <c r="T633" s="13">
        <f>(((J633/60)/60)/24)+DATE(1970,1,1)</f>
        <v>43550.208333333328</v>
      </c>
      <c r="U633" s="13">
        <f>(((K633/60)/60)/24)+DATE(1970,1,1)</f>
        <v>43554.208333333328</v>
      </c>
    </row>
    <row r="634" spans="1:21" ht="17" hidden="1" x14ac:dyDescent="0.2">
      <c r="A634">
        <v>632</v>
      </c>
      <c r="B634" t="s">
        <v>1306</v>
      </c>
      <c r="C634" s="3" t="s">
        <v>1307</v>
      </c>
      <c r="D634" s="6">
        <v>72100</v>
      </c>
      <c r="E634" s="8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9">
        <f t="shared" si="27"/>
        <v>0.42859916782246882</v>
      </c>
      <c r="P634" s="6">
        <f t="shared" si="28"/>
        <v>111.15827338129496</v>
      </c>
      <c r="Q634" s="6" t="str" cm="1">
        <f t="array" ref="Q634:R634">_xlfn.TEXTSPLIT(N634,"/")</f>
        <v>theater</v>
      </c>
      <c r="R634" s="6" t="str">
        <v>plays</v>
      </c>
      <c r="S634">
        <f t="shared" si="29"/>
        <v>2014</v>
      </c>
      <c r="T634" s="13">
        <f>(((J634/60)/60)/24)+DATE(1970,1,1)</f>
        <v>41945.208333333336</v>
      </c>
      <c r="U634" s="13">
        <f>(((K634/60)/60)/24)+DATE(1970,1,1)</f>
        <v>41963.25</v>
      </c>
    </row>
    <row r="635" spans="1:21" ht="34" x14ac:dyDescent="0.2">
      <c r="A635">
        <v>633</v>
      </c>
      <c r="B635" t="s">
        <v>1308</v>
      </c>
      <c r="C635" s="3" t="s">
        <v>1309</v>
      </c>
      <c r="D635" s="6">
        <v>6700</v>
      </c>
      <c r="E635" s="8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9">
        <f t="shared" si="27"/>
        <v>0.83119402985074631</v>
      </c>
      <c r="P635" s="6">
        <f t="shared" si="28"/>
        <v>53.038095238095238</v>
      </c>
      <c r="Q635" s="6" t="str" cm="1">
        <f t="array" ref="Q635:R635">_xlfn.TEXTSPLIT(N635,"/")</f>
        <v>film &amp; video</v>
      </c>
      <c r="R635" s="6" t="str">
        <v>animation</v>
      </c>
      <c r="S635">
        <f t="shared" si="29"/>
        <v>2015</v>
      </c>
      <c r="T635" s="13">
        <f>(((J635/60)/60)/24)+DATE(1970,1,1)</f>
        <v>42315.25</v>
      </c>
      <c r="U635" s="13">
        <f>(((K635/60)/60)/24)+DATE(1970,1,1)</f>
        <v>42319.25</v>
      </c>
    </row>
    <row r="636" spans="1:21" ht="17" hidden="1" x14ac:dyDescent="0.2">
      <c r="A636">
        <v>634</v>
      </c>
      <c r="B636" t="s">
        <v>1310</v>
      </c>
      <c r="C636" s="3" t="s">
        <v>1311</v>
      </c>
      <c r="D636" s="6">
        <v>118200</v>
      </c>
      <c r="E636" s="8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9">
        <f t="shared" si="27"/>
        <v>0.78531302876480547</v>
      </c>
      <c r="P636" s="6">
        <f t="shared" si="28"/>
        <v>55.985524728588658</v>
      </c>
      <c r="Q636" s="6" t="str" cm="1">
        <f t="array" ref="Q636:R636">_xlfn.TEXTSPLIT(N636,"/")</f>
        <v>film &amp; video</v>
      </c>
      <c r="R636" s="6" t="str">
        <v>television</v>
      </c>
      <c r="S636">
        <f t="shared" si="29"/>
        <v>2017</v>
      </c>
      <c r="T636" s="13">
        <f>(((J636/60)/60)/24)+DATE(1970,1,1)</f>
        <v>42819.208333333328</v>
      </c>
      <c r="U636" s="13">
        <f>(((K636/60)/60)/24)+DATE(1970,1,1)</f>
        <v>42833.208333333328</v>
      </c>
    </row>
    <row r="637" spans="1:21" ht="17" hidden="1" x14ac:dyDescent="0.2">
      <c r="A637">
        <v>635</v>
      </c>
      <c r="B637" t="s">
        <v>1312</v>
      </c>
      <c r="C637" s="3" t="s">
        <v>1313</v>
      </c>
      <c r="D637" s="6">
        <v>139000</v>
      </c>
      <c r="E637" s="8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9">
        <f t="shared" si="27"/>
        <v>1.1409352517985611</v>
      </c>
      <c r="P637" s="6">
        <f t="shared" si="28"/>
        <v>69.986760812003524</v>
      </c>
      <c r="Q637" s="6" t="str" cm="1">
        <f t="array" ref="Q637:R637">_xlfn.TEXTSPLIT(N637,"/")</f>
        <v>film &amp; video</v>
      </c>
      <c r="R637" s="6" t="str">
        <v>television</v>
      </c>
      <c r="S637">
        <f t="shared" si="29"/>
        <v>2013</v>
      </c>
      <c r="T637" s="13">
        <f>(((J637/60)/60)/24)+DATE(1970,1,1)</f>
        <v>41314.25</v>
      </c>
      <c r="U637" s="13">
        <f>(((K637/60)/60)/24)+DATE(1970,1,1)</f>
        <v>41346.208333333336</v>
      </c>
    </row>
    <row r="638" spans="1:21" ht="17" x14ac:dyDescent="0.2">
      <c r="A638">
        <v>636</v>
      </c>
      <c r="B638" t="s">
        <v>1314</v>
      </c>
      <c r="C638" s="3" t="s">
        <v>1315</v>
      </c>
      <c r="D638" s="6">
        <v>197700</v>
      </c>
      <c r="E638" s="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9">
        <f t="shared" si="27"/>
        <v>0.64537683358624176</v>
      </c>
      <c r="P638" s="6">
        <f t="shared" si="28"/>
        <v>48.998079877112133</v>
      </c>
      <c r="Q638" s="6" t="str" cm="1">
        <f t="array" ref="Q638:R638">_xlfn.TEXTSPLIT(N638,"/")</f>
        <v>film &amp; video</v>
      </c>
      <c r="R638" s="6" t="str">
        <v>animation</v>
      </c>
      <c r="S638">
        <f t="shared" si="29"/>
        <v>2012</v>
      </c>
      <c r="T638" s="13">
        <f>(((J638/60)/60)/24)+DATE(1970,1,1)</f>
        <v>40926.25</v>
      </c>
      <c r="U638" s="13">
        <f>(((K638/60)/60)/24)+DATE(1970,1,1)</f>
        <v>40971.25</v>
      </c>
    </row>
    <row r="639" spans="1:21" ht="17" x14ac:dyDescent="0.2">
      <c r="A639">
        <v>637</v>
      </c>
      <c r="B639" t="s">
        <v>1316</v>
      </c>
      <c r="C639" s="3" t="s">
        <v>1317</v>
      </c>
      <c r="D639" s="6">
        <v>8500</v>
      </c>
      <c r="E639" s="8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9">
        <f t="shared" si="27"/>
        <v>0.79411764705882348</v>
      </c>
      <c r="P639" s="6">
        <f t="shared" si="28"/>
        <v>103.84615384615384</v>
      </c>
      <c r="Q639" s="6" t="str" cm="1">
        <f t="array" ref="Q639:R639">_xlfn.TEXTSPLIT(N639,"/")</f>
        <v>theater</v>
      </c>
      <c r="R639" s="6" t="str">
        <v>plays</v>
      </c>
      <c r="S639">
        <f t="shared" si="29"/>
        <v>2016</v>
      </c>
      <c r="T639" s="13">
        <f>(((J639/60)/60)/24)+DATE(1970,1,1)</f>
        <v>42688.25</v>
      </c>
      <c r="U639" s="13">
        <f>(((K639/60)/60)/24)+DATE(1970,1,1)</f>
        <v>42696.25</v>
      </c>
    </row>
    <row r="640" spans="1:21" ht="17" x14ac:dyDescent="0.2">
      <c r="A640">
        <v>638</v>
      </c>
      <c r="B640" t="s">
        <v>1318</v>
      </c>
      <c r="C640" s="3" t="s">
        <v>1319</v>
      </c>
      <c r="D640" s="6">
        <v>81600</v>
      </c>
      <c r="E640" s="8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9">
        <f t="shared" si="27"/>
        <v>0.11419117647058824</v>
      </c>
      <c r="P640" s="6">
        <f t="shared" si="28"/>
        <v>99.127659574468083</v>
      </c>
      <c r="Q640" s="6" t="str" cm="1">
        <f t="array" ref="Q640:R640">_xlfn.TEXTSPLIT(N640,"/")</f>
        <v>theater</v>
      </c>
      <c r="R640" s="6" t="str">
        <v>plays</v>
      </c>
      <c r="S640">
        <f t="shared" si="29"/>
        <v>2010</v>
      </c>
      <c r="T640" s="13">
        <f>(((J640/60)/60)/24)+DATE(1970,1,1)</f>
        <v>40386.208333333336</v>
      </c>
      <c r="U640" s="13">
        <f>(((K640/60)/60)/24)+DATE(1970,1,1)</f>
        <v>40398.208333333336</v>
      </c>
    </row>
    <row r="641" spans="1:21" ht="17" hidden="1" x14ac:dyDescent="0.2">
      <c r="A641">
        <v>639</v>
      </c>
      <c r="B641" t="s">
        <v>1320</v>
      </c>
      <c r="C641" s="3" t="s">
        <v>1321</v>
      </c>
      <c r="D641" s="6">
        <v>8600</v>
      </c>
      <c r="E641" s="8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9">
        <f t="shared" si="27"/>
        <v>0.56186046511627907</v>
      </c>
      <c r="P641" s="6">
        <f t="shared" si="28"/>
        <v>107.37777777777778</v>
      </c>
      <c r="Q641" s="6" t="str" cm="1">
        <f t="array" ref="Q641:R641">_xlfn.TEXTSPLIT(N641,"/")</f>
        <v>film &amp; video</v>
      </c>
      <c r="R641" s="6" t="str">
        <v>drama</v>
      </c>
      <c r="S641">
        <f t="shared" si="29"/>
        <v>2018</v>
      </c>
      <c r="T641" s="13">
        <f>(((J641/60)/60)/24)+DATE(1970,1,1)</f>
        <v>43309.208333333328</v>
      </c>
      <c r="U641" s="13">
        <f>(((K641/60)/60)/24)+DATE(1970,1,1)</f>
        <v>43309.208333333328</v>
      </c>
    </row>
    <row r="642" spans="1:21" ht="17" x14ac:dyDescent="0.2">
      <c r="A642">
        <v>640</v>
      </c>
      <c r="B642" t="s">
        <v>1322</v>
      </c>
      <c r="C642" s="3" t="s">
        <v>1323</v>
      </c>
      <c r="D642" s="6">
        <v>119800</v>
      </c>
      <c r="E642" s="8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9">
        <f t="shared" ref="O642:O705" si="30">+IFERROR(E642/D642,0)</f>
        <v>0.16501669449081802</v>
      </c>
      <c r="P642" s="6">
        <f t="shared" ref="P642:P705" si="31">+IFERROR(E642/G642,0)</f>
        <v>76.922178988326849</v>
      </c>
      <c r="Q642" s="6" t="str" cm="1">
        <f t="array" ref="Q642:R642">_xlfn.TEXTSPLIT(N642,"/")</f>
        <v>theater</v>
      </c>
      <c r="R642" s="6" t="str">
        <v>plays</v>
      </c>
      <c r="S642">
        <f t="shared" si="29"/>
        <v>2016</v>
      </c>
      <c r="T642" s="13">
        <f>(((J642/60)/60)/24)+DATE(1970,1,1)</f>
        <v>42387.25</v>
      </c>
      <c r="U642" s="13">
        <f>(((K642/60)/60)/24)+DATE(1970,1,1)</f>
        <v>42390.25</v>
      </c>
    </row>
    <row r="643" spans="1:21" ht="34" hidden="1" x14ac:dyDescent="0.2">
      <c r="A643">
        <v>641</v>
      </c>
      <c r="B643" t="s">
        <v>1324</v>
      </c>
      <c r="C643" s="3" t="s">
        <v>1325</v>
      </c>
      <c r="D643" s="6">
        <v>9400</v>
      </c>
      <c r="E643" s="8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9">
        <f t="shared" si="30"/>
        <v>1.1996808510638297</v>
      </c>
      <c r="P643" s="6">
        <f t="shared" si="31"/>
        <v>58.128865979381445</v>
      </c>
      <c r="Q643" s="6" t="str" cm="1">
        <f t="array" ref="Q643:R643">_xlfn.TEXTSPLIT(N643,"/")</f>
        <v>theater</v>
      </c>
      <c r="R643" s="6" t="str">
        <v>plays</v>
      </c>
      <c r="S643">
        <f t="shared" ref="S643:S706" si="32">+YEAR(T643)</f>
        <v>2017</v>
      </c>
      <c r="T643" s="13">
        <f>(((J643/60)/60)/24)+DATE(1970,1,1)</f>
        <v>42786.25</v>
      </c>
      <c r="U643" s="13">
        <f>(((K643/60)/60)/24)+DATE(1970,1,1)</f>
        <v>42814.208333333328</v>
      </c>
    </row>
    <row r="644" spans="1:21" ht="17" hidden="1" x14ac:dyDescent="0.2">
      <c r="A644">
        <v>642</v>
      </c>
      <c r="B644" t="s">
        <v>1326</v>
      </c>
      <c r="C644" s="3" t="s">
        <v>1327</v>
      </c>
      <c r="D644" s="6">
        <v>9200</v>
      </c>
      <c r="E644" s="8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9">
        <f t="shared" si="30"/>
        <v>1.4545652173913044</v>
      </c>
      <c r="P644" s="6">
        <f t="shared" si="31"/>
        <v>103.73643410852713</v>
      </c>
      <c r="Q644" s="6" t="str" cm="1">
        <f t="array" ref="Q644:R644">_xlfn.TEXTSPLIT(N644,"/")</f>
        <v>technology</v>
      </c>
      <c r="R644" s="6" t="str">
        <v>wearables</v>
      </c>
      <c r="S644">
        <f t="shared" si="32"/>
        <v>2018</v>
      </c>
      <c r="T644" s="13">
        <f>(((J644/60)/60)/24)+DATE(1970,1,1)</f>
        <v>43451.25</v>
      </c>
      <c r="U644" s="13">
        <f>(((K644/60)/60)/24)+DATE(1970,1,1)</f>
        <v>43460.25</v>
      </c>
    </row>
    <row r="645" spans="1:21" ht="17" hidden="1" x14ac:dyDescent="0.2">
      <c r="A645">
        <v>643</v>
      </c>
      <c r="B645" t="s">
        <v>1328</v>
      </c>
      <c r="C645" s="3" t="s">
        <v>1329</v>
      </c>
      <c r="D645" s="6">
        <v>14900</v>
      </c>
      <c r="E645" s="8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9">
        <f t="shared" si="30"/>
        <v>2.2138255033557046</v>
      </c>
      <c r="P645" s="6">
        <f t="shared" si="31"/>
        <v>87.962666666666664</v>
      </c>
      <c r="Q645" s="6" t="str" cm="1">
        <f t="array" ref="Q645:R645">_xlfn.TEXTSPLIT(N645,"/")</f>
        <v>theater</v>
      </c>
      <c r="R645" s="6" t="str">
        <v>plays</v>
      </c>
      <c r="S645">
        <f t="shared" si="32"/>
        <v>2017</v>
      </c>
      <c r="T645" s="13">
        <f>(((J645/60)/60)/24)+DATE(1970,1,1)</f>
        <v>42795.25</v>
      </c>
      <c r="U645" s="13">
        <f>(((K645/60)/60)/24)+DATE(1970,1,1)</f>
        <v>42813.208333333328</v>
      </c>
    </row>
    <row r="646" spans="1:21" ht="17" x14ac:dyDescent="0.2">
      <c r="A646">
        <v>644</v>
      </c>
      <c r="B646" t="s">
        <v>1330</v>
      </c>
      <c r="C646" s="3" t="s">
        <v>1331</v>
      </c>
      <c r="D646" s="6">
        <v>169400</v>
      </c>
      <c r="E646" s="8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9">
        <f t="shared" si="30"/>
        <v>0.48396694214876035</v>
      </c>
      <c r="P646" s="6">
        <f t="shared" si="31"/>
        <v>28</v>
      </c>
      <c r="Q646" s="6" t="str" cm="1">
        <f t="array" ref="Q646:R646">_xlfn.TEXTSPLIT(N646,"/")</f>
        <v>theater</v>
      </c>
      <c r="R646" s="6" t="str">
        <v>plays</v>
      </c>
      <c r="S646">
        <f t="shared" si="32"/>
        <v>2018</v>
      </c>
      <c r="T646" s="13">
        <f>(((J646/60)/60)/24)+DATE(1970,1,1)</f>
        <v>43452.25</v>
      </c>
      <c r="U646" s="13">
        <f>(((K646/60)/60)/24)+DATE(1970,1,1)</f>
        <v>43468.25</v>
      </c>
    </row>
    <row r="647" spans="1:21" ht="17" x14ac:dyDescent="0.2">
      <c r="A647">
        <v>645</v>
      </c>
      <c r="B647" t="s">
        <v>1332</v>
      </c>
      <c r="C647" s="3" t="s">
        <v>1333</v>
      </c>
      <c r="D647" s="6">
        <v>192100</v>
      </c>
      <c r="E647" s="8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9">
        <f t="shared" si="30"/>
        <v>0.92911504424778757</v>
      </c>
      <c r="P647" s="6">
        <f t="shared" si="31"/>
        <v>37.999361294443261</v>
      </c>
      <c r="Q647" s="6" t="str" cm="1">
        <f t="array" ref="Q647:R647">_xlfn.TEXTSPLIT(N647,"/")</f>
        <v>music</v>
      </c>
      <c r="R647" s="6" t="str">
        <v>rock</v>
      </c>
      <c r="S647">
        <f t="shared" si="32"/>
        <v>2018</v>
      </c>
      <c r="T647" s="13">
        <f>(((J647/60)/60)/24)+DATE(1970,1,1)</f>
        <v>43369.208333333328</v>
      </c>
      <c r="U647" s="13">
        <f>(((K647/60)/60)/24)+DATE(1970,1,1)</f>
        <v>43390.208333333328</v>
      </c>
    </row>
    <row r="648" spans="1:21" ht="17" x14ac:dyDescent="0.2">
      <c r="A648">
        <v>646</v>
      </c>
      <c r="B648" t="s">
        <v>1334</v>
      </c>
      <c r="C648" s="3" t="s">
        <v>1335</v>
      </c>
      <c r="D648" s="6">
        <v>98700</v>
      </c>
      <c r="E648" s="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9">
        <f t="shared" si="30"/>
        <v>0.88599797365754818</v>
      </c>
      <c r="P648" s="6">
        <f t="shared" si="31"/>
        <v>29.999313893653515</v>
      </c>
      <c r="Q648" s="6" t="str" cm="1">
        <f t="array" ref="Q648:R648">_xlfn.TEXTSPLIT(N648,"/")</f>
        <v>games</v>
      </c>
      <c r="R648" s="6" t="str">
        <v>video games</v>
      </c>
      <c r="S648">
        <f t="shared" si="32"/>
        <v>2013</v>
      </c>
      <c r="T648" s="13">
        <f>(((J648/60)/60)/24)+DATE(1970,1,1)</f>
        <v>41346.208333333336</v>
      </c>
      <c r="U648" s="13">
        <f>(((K648/60)/60)/24)+DATE(1970,1,1)</f>
        <v>41357.208333333336</v>
      </c>
    </row>
    <row r="649" spans="1:21" ht="17" x14ac:dyDescent="0.2">
      <c r="A649">
        <v>647</v>
      </c>
      <c r="B649" t="s">
        <v>1336</v>
      </c>
      <c r="C649" s="3" t="s">
        <v>1337</v>
      </c>
      <c r="D649" s="6">
        <v>4500</v>
      </c>
      <c r="E649" s="8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9">
        <f t="shared" si="30"/>
        <v>0.41399999999999998</v>
      </c>
      <c r="P649" s="6">
        <f t="shared" si="31"/>
        <v>103.5</v>
      </c>
      <c r="Q649" s="6" t="str" cm="1">
        <f t="array" ref="Q649:R649">_xlfn.TEXTSPLIT(N649,"/")</f>
        <v>publishing</v>
      </c>
      <c r="R649" s="6" t="str">
        <v>translations</v>
      </c>
      <c r="S649">
        <f t="shared" si="32"/>
        <v>2018</v>
      </c>
      <c r="T649" s="13">
        <f>(((J649/60)/60)/24)+DATE(1970,1,1)</f>
        <v>43199.208333333328</v>
      </c>
      <c r="U649" s="13">
        <f>(((K649/60)/60)/24)+DATE(1970,1,1)</f>
        <v>43223.208333333328</v>
      </c>
    </row>
    <row r="650" spans="1:21" ht="17" hidden="1" x14ac:dyDescent="0.2">
      <c r="A650">
        <v>648</v>
      </c>
      <c r="B650" t="s">
        <v>1338</v>
      </c>
      <c r="C650" s="3" t="s">
        <v>1339</v>
      </c>
      <c r="D650" s="6">
        <v>98600</v>
      </c>
      <c r="E650" s="8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9">
        <f t="shared" si="30"/>
        <v>0.63056795131845844</v>
      </c>
      <c r="P650" s="6">
        <f t="shared" si="31"/>
        <v>85.994467496542185</v>
      </c>
      <c r="Q650" s="6" t="str" cm="1">
        <f t="array" ref="Q650:R650">_xlfn.TEXTSPLIT(N650,"/")</f>
        <v>food</v>
      </c>
      <c r="R650" s="6" t="str">
        <v>food trucks</v>
      </c>
      <c r="S650">
        <f t="shared" si="32"/>
        <v>2017</v>
      </c>
      <c r="T650" s="13">
        <f>(((J650/60)/60)/24)+DATE(1970,1,1)</f>
        <v>42922.208333333328</v>
      </c>
      <c r="U650" s="13">
        <f>(((K650/60)/60)/24)+DATE(1970,1,1)</f>
        <v>42940.208333333328</v>
      </c>
    </row>
    <row r="651" spans="1:21" ht="17" x14ac:dyDescent="0.2">
      <c r="A651">
        <v>649</v>
      </c>
      <c r="B651" t="s">
        <v>1340</v>
      </c>
      <c r="C651" s="3" t="s">
        <v>1341</v>
      </c>
      <c r="D651" s="6">
        <v>121700</v>
      </c>
      <c r="E651" s="8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9">
        <f t="shared" si="30"/>
        <v>0.48482333607230893</v>
      </c>
      <c r="P651" s="6">
        <f t="shared" si="31"/>
        <v>98.011627906976742</v>
      </c>
      <c r="Q651" s="6" t="str" cm="1">
        <f t="array" ref="Q651:R651">_xlfn.TEXTSPLIT(N651,"/")</f>
        <v>theater</v>
      </c>
      <c r="R651" s="6" t="str">
        <v>plays</v>
      </c>
      <c r="S651">
        <f t="shared" si="32"/>
        <v>2010</v>
      </c>
      <c r="T651" s="13">
        <f>(((J651/60)/60)/24)+DATE(1970,1,1)</f>
        <v>40471.208333333336</v>
      </c>
      <c r="U651" s="13">
        <f>(((K651/60)/60)/24)+DATE(1970,1,1)</f>
        <v>40482.208333333336</v>
      </c>
    </row>
    <row r="652" spans="1:21" ht="17" x14ac:dyDescent="0.2">
      <c r="A652">
        <v>650</v>
      </c>
      <c r="B652" t="s">
        <v>1342</v>
      </c>
      <c r="C652" s="3" t="s">
        <v>1343</v>
      </c>
      <c r="D652" s="6">
        <v>100</v>
      </c>
      <c r="E652" s="8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9">
        <f t="shared" si="30"/>
        <v>0.02</v>
      </c>
      <c r="P652" s="6">
        <f t="shared" si="31"/>
        <v>2</v>
      </c>
      <c r="Q652" s="6" t="str" cm="1">
        <f t="array" ref="Q652:R652">_xlfn.TEXTSPLIT(N652,"/")</f>
        <v>music</v>
      </c>
      <c r="R652" s="6" t="str">
        <v>jazz</v>
      </c>
      <c r="S652">
        <f t="shared" si="32"/>
        <v>2014</v>
      </c>
      <c r="T652" s="13">
        <f>(((J652/60)/60)/24)+DATE(1970,1,1)</f>
        <v>41828.208333333336</v>
      </c>
      <c r="U652" s="13">
        <f>(((K652/60)/60)/24)+DATE(1970,1,1)</f>
        <v>41855.208333333336</v>
      </c>
    </row>
    <row r="653" spans="1:21" ht="17" x14ac:dyDescent="0.2">
      <c r="A653">
        <v>651</v>
      </c>
      <c r="B653" t="s">
        <v>1344</v>
      </c>
      <c r="C653" s="3" t="s">
        <v>1345</v>
      </c>
      <c r="D653" s="6">
        <v>196700</v>
      </c>
      <c r="E653" s="8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9">
        <f t="shared" si="30"/>
        <v>0.88479410269445857</v>
      </c>
      <c r="P653" s="6">
        <f t="shared" si="31"/>
        <v>44.994570837642193</v>
      </c>
      <c r="Q653" s="6" t="str" cm="1">
        <f t="array" ref="Q653:R653">_xlfn.TEXTSPLIT(N653,"/")</f>
        <v>film &amp; video</v>
      </c>
      <c r="R653" s="6" t="str">
        <v>shorts</v>
      </c>
      <c r="S653">
        <f t="shared" si="32"/>
        <v>2014</v>
      </c>
      <c r="T653" s="13">
        <f>(((J653/60)/60)/24)+DATE(1970,1,1)</f>
        <v>41692.25</v>
      </c>
      <c r="U653" s="13">
        <f>(((K653/60)/60)/24)+DATE(1970,1,1)</f>
        <v>41707.25</v>
      </c>
    </row>
    <row r="654" spans="1:21" ht="17" hidden="1" x14ac:dyDescent="0.2">
      <c r="A654">
        <v>652</v>
      </c>
      <c r="B654" t="s">
        <v>1346</v>
      </c>
      <c r="C654" s="3" t="s">
        <v>1347</v>
      </c>
      <c r="D654" s="6">
        <v>10000</v>
      </c>
      <c r="E654" s="8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9">
        <f t="shared" si="30"/>
        <v>1.2684</v>
      </c>
      <c r="P654" s="6">
        <f t="shared" si="31"/>
        <v>31.012224938875306</v>
      </c>
      <c r="Q654" s="6" t="str" cm="1">
        <f t="array" ref="Q654:R654">_xlfn.TEXTSPLIT(N654,"/")</f>
        <v>technology</v>
      </c>
      <c r="R654" s="6" t="str">
        <v>web</v>
      </c>
      <c r="S654">
        <f t="shared" si="32"/>
        <v>2016</v>
      </c>
      <c r="T654" s="13">
        <f>(((J654/60)/60)/24)+DATE(1970,1,1)</f>
        <v>42587.208333333328</v>
      </c>
      <c r="U654" s="13">
        <f>(((K654/60)/60)/24)+DATE(1970,1,1)</f>
        <v>42630.208333333328</v>
      </c>
    </row>
    <row r="655" spans="1:21" ht="17" hidden="1" x14ac:dyDescent="0.2">
      <c r="A655">
        <v>653</v>
      </c>
      <c r="B655" t="s">
        <v>1348</v>
      </c>
      <c r="C655" s="3" t="s">
        <v>1349</v>
      </c>
      <c r="D655" s="6">
        <v>600</v>
      </c>
      <c r="E655" s="8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9">
        <f t="shared" si="30"/>
        <v>23.388333333333332</v>
      </c>
      <c r="P655" s="6">
        <f t="shared" si="31"/>
        <v>59.970085470085472</v>
      </c>
      <c r="Q655" s="6" t="str" cm="1">
        <f t="array" ref="Q655:R655">_xlfn.TEXTSPLIT(N655,"/")</f>
        <v>technology</v>
      </c>
      <c r="R655" s="6" t="str">
        <v>web</v>
      </c>
      <c r="S655">
        <f t="shared" si="32"/>
        <v>2016</v>
      </c>
      <c r="T655" s="13">
        <f>(((J655/60)/60)/24)+DATE(1970,1,1)</f>
        <v>42468.208333333328</v>
      </c>
      <c r="U655" s="13">
        <f>(((K655/60)/60)/24)+DATE(1970,1,1)</f>
        <v>42470.208333333328</v>
      </c>
    </row>
    <row r="656" spans="1:21" ht="17" hidden="1" x14ac:dyDescent="0.2">
      <c r="A656">
        <v>654</v>
      </c>
      <c r="B656" t="s">
        <v>1350</v>
      </c>
      <c r="C656" s="3" t="s">
        <v>1351</v>
      </c>
      <c r="D656" s="6">
        <v>35000</v>
      </c>
      <c r="E656" s="8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9">
        <f t="shared" si="30"/>
        <v>5.0838857142857146</v>
      </c>
      <c r="P656" s="6">
        <f t="shared" si="31"/>
        <v>58.9973474801061</v>
      </c>
      <c r="Q656" s="6" t="str" cm="1">
        <f t="array" ref="Q656:R656">_xlfn.TEXTSPLIT(N656,"/")</f>
        <v>music</v>
      </c>
      <c r="R656" s="6" t="str">
        <v>metal</v>
      </c>
      <c r="S656">
        <f t="shared" si="32"/>
        <v>2015</v>
      </c>
      <c r="T656" s="13">
        <f>(((J656/60)/60)/24)+DATE(1970,1,1)</f>
        <v>42240.208333333328</v>
      </c>
      <c r="U656" s="13">
        <f>(((K656/60)/60)/24)+DATE(1970,1,1)</f>
        <v>42245.208333333328</v>
      </c>
    </row>
    <row r="657" spans="1:21" ht="17" hidden="1" x14ac:dyDescent="0.2">
      <c r="A657">
        <v>655</v>
      </c>
      <c r="B657" t="s">
        <v>1352</v>
      </c>
      <c r="C657" s="3" t="s">
        <v>1353</v>
      </c>
      <c r="D657" s="6">
        <v>6900</v>
      </c>
      <c r="E657" s="8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9">
        <f t="shared" si="30"/>
        <v>1.9147826086956521</v>
      </c>
      <c r="P657" s="6">
        <f t="shared" si="31"/>
        <v>50.045454545454547</v>
      </c>
      <c r="Q657" s="6" t="str" cm="1">
        <f t="array" ref="Q657:R657">_xlfn.TEXTSPLIT(N657,"/")</f>
        <v>photography</v>
      </c>
      <c r="R657" s="6" t="str">
        <v>photography books</v>
      </c>
      <c r="S657">
        <f t="shared" si="32"/>
        <v>2017</v>
      </c>
      <c r="T657" s="13">
        <f>(((J657/60)/60)/24)+DATE(1970,1,1)</f>
        <v>42796.25</v>
      </c>
      <c r="U657" s="13">
        <f>(((K657/60)/60)/24)+DATE(1970,1,1)</f>
        <v>42809.208333333328</v>
      </c>
    </row>
    <row r="658" spans="1:21" ht="34" x14ac:dyDescent="0.2">
      <c r="A658">
        <v>656</v>
      </c>
      <c r="B658" t="s">
        <v>1354</v>
      </c>
      <c r="C658" s="3" t="s">
        <v>1355</v>
      </c>
      <c r="D658" s="6">
        <v>118400</v>
      </c>
      <c r="E658" s="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9">
        <f t="shared" si="30"/>
        <v>0.42127533783783783</v>
      </c>
      <c r="P658" s="6">
        <f t="shared" si="31"/>
        <v>98.966269841269835</v>
      </c>
      <c r="Q658" s="6" t="str" cm="1">
        <f t="array" ref="Q658:R658">_xlfn.TEXTSPLIT(N658,"/")</f>
        <v>food</v>
      </c>
      <c r="R658" s="6" t="str">
        <v>food trucks</v>
      </c>
      <c r="S658">
        <f t="shared" si="32"/>
        <v>2017</v>
      </c>
      <c r="T658" s="13">
        <f>(((J658/60)/60)/24)+DATE(1970,1,1)</f>
        <v>43097.25</v>
      </c>
      <c r="U658" s="13">
        <f>(((K658/60)/60)/24)+DATE(1970,1,1)</f>
        <v>43102.25</v>
      </c>
    </row>
    <row r="659" spans="1:21" ht="17" x14ac:dyDescent="0.2">
      <c r="A659">
        <v>657</v>
      </c>
      <c r="B659" t="s">
        <v>1356</v>
      </c>
      <c r="C659" s="3" t="s">
        <v>1357</v>
      </c>
      <c r="D659" s="6">
        <v>10000</v>
      </c>
      <c r="E659" s="8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9">
        <f t="shared" si="30"/>
        <v>8.2400000000000001E-2</v>
      </c>
      <c r="P659" s="6">
        <f t="shared" si="31"/>
        <v>58.857142857142854</v>
      </c>
      <c r="Q659" s="6" t="str" cm="1">
        <f t="array" ref="Q659:R659">_xlfn.TEXTSPLIT(N659,"/")</f>
        <v>film &amp; video</v>
      </c>
      <c r="R659" s="6" t="str">
        <v>science fiction</v>
      </c>
      <c r="S659">
        <f t="shared" si="32"/>
        <v>2017</v>
      </c>
      <c r="T659" s="13">
        <f>(((J659/60)/60)/24)+DATE(1970,1,1)</f>
        <v>43096.25</v>
      </c>
      <c r="U659" s="13">
        <f>(((K659/60)/60)/24)+DATE(1970,1,1)</f>
        <v>43112.25</v>
      </c>
    </row>
    <row r="660" spans="1:21" ht="17" hidden="1" x14ac:dyDescent="0.2">
      <c r="A660">
        <v>658</v>
      </c>
      <c r="B660" t="s">
        <v>1358</v>
      </c>
      <c r="C660" s="3" t="s">
        <v>1359</v>
      </c>
      <c r="D660" s="6">
        <v>52600</v>
      </c>
      <c r="E660" s="8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9">
        <f t="shared" si="30"/>
        <v>0.60064638783269964</v>
      </c>
      <c r="P660" s="6">
        <f t="shared" si="31"/>
        <v>81.010256410256417</v>
      </c>
      <c r="Q660" s="6" t="str" cm="1">
        <f t="array" ref="Q660:R660">_xlfn.TEXTSPLIT(N660,"/")</f>
        <v>music</v>
      </c>
      <c r="R660" s="6" t="str">
        <v>rock</v>
      </c>
      <c r="S660">
        <f t="shared" si="32"/>
        <v>2015</v>
      </c>
      <c r="T660" s="13">
        <f>(((J660/60)/60)/24)+DATE(1970,1,1)</f>
        <v>42246.208333333328</v>
      </c>
      <c r="U660" s="13">
        <f>(((K660/60)/60)/24)+DATE(1970,1,1)</f>
        <v>42269.208333333328</v>
      </c>
    </row>
    <row r="661" spans="1:21" ht="17" x14ac:dyDescent="0.2">
      <c r="A661">
        <v>659</v>
      </c>
      <c r="B661" t="s">
        <v>1360</v>
      </c>
      <c r="C661" s="3" t="s">
        <v>1361</v>
      </c>
      <c r="D661" s="6">
        <v>120700</v>
      </c>
      <c r="E661" s="8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9">
        <f t="shared" si="30"/>
        <v>0.47232808616404309</v>
      </c>
      <c r="P661" s="6">
        <f t="shared" si="31"/>
        <v>76.013333333333335</v>
      </c>
      <c r="Q661" s="6" t="str" cm="1">
        <f t="array" ref="Q661:R661">_xlfn.TEXTSPLIT(N661,"/")</f>
        <v>film &amp; video</v>
      </c>
      <c r="R661" s="6" t="str">
        <v>documentary</v>
      </c>
      <c r="S661">
        <f t="shared" si="32"/>
        <v>2011</v>
      </c>
      <c r="T661" s="13">
        <f>(((J661/60)/60)/24)+DATE(1970,1,1)</f>
        <v>40570.25</v>
      </c>
      <c r="U661" s="13">
        <f>(((K661/60)/60)/24)+DATE(1970,1,1)</f>
        <v>40571.25</v>
      </c>
    </row>
    <row r="662" spans="1:21" ht="17" x14ac:dyDescent="0.2">
      <c r="A662">
        <v>660</v>
      </c>
      <c r="B662" t="s">
        <v>1362</v>
      </c>
      <c r="C662" s="3" t="s">
        <v>1363</v>
      </c>
      <c r="D662" s="6">
        <v>9100</v>
      </c>
      <c r="E662" s="8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9">
        <f t="shared" si="30"/>
        <v>0.81736263736263737</v>
      </c>
      <c r="P662" s="6">
        <f t="shared" si="31"/>
        <v>96.597402597402592</v>
      </c>
      <c r="Q662" s="6" t="str" cm="1">
        <f t="array" ref="Q662:R662">_xlfn.TEXTSPLIT(N662,"/")</f>
        <v>theater</v>
      </c>
      <c r="R662" s="6" t="str">
        <v>plays</v>
      </c>
      <c r="S662">
        <f t="shared" si="32"/>
        <v>2015</v>
      </c>
      <c r="T662" s="13">
        <f>(((J662/60)/60)/24)+DATE(1970,1,1)</f>
        <v>42237.208333333328</v>
      </c>
      <c r="U662" s="13">
        <f>(((K662/60)/60)/24)+DATE(1970,1,1)</f>
        <v>42246.208333333328</v>
      </c>
    </row>
    <row r="663" spans="1:21" ht="17" x14ac:dyDescent="0.2">
      <c r="A663">
        <v>661</v>
      </c>
      <c r="B663" t="s">
        <v>1364</v>
      </c>
      <c r="C663" s="3" t="s">
        <v>1365</v>
      </c>
      <c r="D663" s="6">
        <v>106800</v>
      </c>
      <c r="E663" s="8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9">
        <f t="shared" si="30"/>
        <v>0.54187265917603</v>
      </c>
      <c r="P663" s="6">
        <f t="shared" si="31"/>
        <v>76.957446808510639</v>
      </c>
      <c r="Q663" s="6" t="str" cm="1">
        <f t="array" ref="Q663:R663">_xlfn.TEXTSPLIT(N663,"/")</f>
        <v>music</v>
      </c>
      <c r="R663" s="6" t="str">
        <v>jazz</v>
      </c>
      <c r="S663">
        <f t="shared" si="32"/>
        <v>2012</v>
      </c>
      <c r="T663" s="13">
        <f>(((J663/60)/60)/24)+DATE(1970,1,1)</f>
        <v>40996.208333333336</v>
      </c>
      <c r="U663" s="13">
        <f>(((K663/60)/60)/24)+DATE(1970,1,1)</f>
        <v>41026.208333333336</v>
      </c>
    </row>
    <row r="664" spans="1:21" ht="17" x14ac:dyDescent="0.2">
      <c r="A664">
        <v>662</v>
      </c>
      <c r="B664" t="s">
        <v>1366</v>
      </c>
      <c r="C664" s="3" t="s">
        <v>1367</v>
      </c>
      <c r="D664" s="6">
        <v>9100</v>
      </c>
      <c r="E664" s="8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9">
        <f t="shared" si="30"/>
        <v>0.97868131868131869</v>
      </c>
      <c r="P664" s="6">
        <f t="shared" si="31"/>
        <v>67.984732824427482</v>
      </c>
      <c r="Q664" s="6" t="str" cm="1">
        <f t="array" ref="Q664:R664">_xlfn.TEXTSPLIT(N664,"/")</f>
        <v>theater</v>
      </c>
      <c r="R664" s="6" t="str">
        <v>plays</v>
      </c>
      <c r="S664">
        <f t="shared" si="32"/>
        <v>2018</v>
      </c>
      <c r="T664" s="13">
        <f>(((J664/60)/60)/24)+DATE(1970,1,1)</f>
        <v>43443.25</v>
      </c>
      <c r="U664" s="13">
        <f>(((K664/60)/60)/24)+DATE(1970,1,1)</f>
        <v>43447.25</v>
      </c>
    </row>
    <row r="665" spans="1:21" ht="17" x14ac:dyDescent="0.2">
      <c r="A665">
        <v>663</v>
      </c>
      <c r="B665" t="s">
        <v>1368</v>
      </c>
      <c r="C665" s="3" t="s">
        <v>1369</v>
      </c>
      <c r="D665" s="6">
        <v>10000</v>
      </c>
      <c r="E665" s="8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9">
        <f t="shared" si="30"/>
        <v>0.77239999999999998</v>
      </c>
      <c r="P665" s="6">
        <f t="shared" si="31"/>
        <v>88.781609195402297</v>
      </c>
      <c r="Q665" s="6" t="str" cm="1">
        <f t="array" ref="Q665:R665">_xlfn.TEXTSPLIT(N665,"/")</f>
        <v>theater</v>
      </c>
      <c r="R665" s="6" t="str">
        <v>plays</v>
      </c>
      <c r="S665">
        <f t="shared" si="32"/>
        <v>2010</v>
      </c>
      <c r="T665" s="13">
        <f>(((J665/60)/60)/24)+DATE(1970,1,1)</f>
        <v>40458.208333333336</v>
      </c>
      <c r="U665" s="13">
        <f>(((K665/60)/60)/24)+DATE(1970,1,1)</f>
        <v>40481.208333333336</v>
      </c>
    </row>
    <row r="666" spans="1:21" ht="17" x14ac:dyDescent="0.2">
      <c r="A666">
        <v>664</v>
      </c>
      <c r="B666" t="s">
        <v>708</v>
      </c>
      <c r="C666" s="3" t="s">
        <v>1370</v>
      </c>
      <c r="D666" s="6">
        <v>79400</v>
      </c>
      <c r="E666" s="8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9">
        <f t="shared" si="30"/>
        <v>0.33464735516372796</v>
      </c>
      <c r="P666" s="6">
        <f t="shared" si="31"/>
        <v>24.99623706491063</v>
      </c>
      <c r="Q666" s="6" t="str" cm="1">
        <f t="array" ref="Q666:R666">_xlfn.TEXTSPLIT(N666,"/")</f>
        <v>music</v>
      </c>
      <c r="R666" s="6" t="str">
        <v>jazz</v>
      </c>
      <c r="S666">
        <f t="shared" si="32"/>
        <v>2012</v>
      </c>
      <c r="T666" s="13">
        <f>(((J666/60)/60)/24)+DATE(1970,1,1)</f>
        <v>40959.25</v>
      </c>
      <c r="U666" s="13">
        <f>(((K666/60)/60)/24)+DATE(1970,1,1)</f>
        <v>40969.25</v>
      </c>
    </row>
    <row r="667" spans="1:21" ht="17" hidden="1" x14ac:dyDescent="0.2">
      <c r="A667">
        <v>665</v>
      </c>
      <c r="B667" t="s">
        <v>1371</v>
      </c>
      <c r="C667" s="3" t="s">
        <v>1372</v>
      </c>
      <c r="D667" s="6">
        <v>5100</v>
      </c>
      <c r="E667" s="8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9">
        <f t="shared" si="30"/>
        <v>2.3958823529411766</v>
      </c>
      <c r="P667" s="6">
        <f t="shared" si="31"/>
        <v>44.922794117647058</v>
      </c>
      <c r="Q667" s="6" t="str" cm="1">
        <f t="array" ref="Q667:R667">_xlfn.TEXTSPLIT(N667,"/")</f>
        <v>film &amp; video</v>
      </c>
      <c r="R667" s="6" t="str">
        <v>documentary</v>
      </c>
      <c r="S667">
        <f t="shared" si="32"/>
        <v>2011</v>
      </c>
      <c r="T667" s="13">
        <f>(((J667/60)/60)/24)+DATE(1970,1,1)</f>
        <v>40733.208333333336</v>
      </c>
      <c r="U667" s="13">
        <f>(((K667/60)/60)/24)+DATE(1970,1,1)</f>
        <v>40747.208333333336</v>
      </c>
    </row>
    <row r="668" spans="1:21" ht="17" hidden="1" x14ac:dyDescent="0.2">
      <c r="A668">
        <v>666</v>
      </c>
      <c r="B668" t="s">
        <v>1373</v>
      </c>
      <c r="C668" s="3" t="s">
        <v>1374</v>
      </c>
      <c r="D668" s="6">
        <v>3100</v>
      </c>
      <c r="E668" s="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9">
        <f t="shared" si="30"/>
        <v>0.64032258064516134</v>
      </c>
      <c r="P668" s="6">
        <f t="shared" si="31"/>
        <v>79.400000000000006</v>
      </c>
      <c r="Q668" s="6" t="str" cm="1">
        <f t="array" ref="Q668:R668">_xlfn.TEXTSPLIT(N668,"/")</f>
        <v>theater</v>
      </c>
      <c r="R668" s="6" t="str">
        <v>plays</v>
      </c>
      <c r="S668">
        <f t="shared" si="32"/>
        <v>2013</v>
      </c>
      <c r="T668" s="13">
        <f>(((J668/60)/60)/24)+DATE(1970,1,1)</f>
        <v>41516.208333333336</v>
      </c>
      <c r="U668" s="13">
        <f>(((K668/60)/60)/24)+DATE(1970,1,1)</f>
        <v>41522.208333333336</v>
      </c>
    </row>
    <row r="669" spans="1:21" ht="34" hidden="1" x14ac:dyDescent="0.2">
      <c r="A669">
        <v>667</v>
      </c>
      <c r="B669" t="s">
        <v>1375</v>
      </c>
      <c r="C669" s="3" t="s">
        <v>1376</v>
      </c>
      <c r="D669" s="6">
        <v>6900</v>
      </c>
      <c r="E669" s="8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9">
        <f t="shared" si="30"/>
        <v>1.7615942028985507</v>
      </c>
      <c r="P669" s="6">
        <f t="shared" si="31"/>
        <v>29.009546539379475</v>
      </c>
      <c r="Q669" s="6" t="str" cm="1">
        <f t="array" ref="Q669:R669">_xlfn.TEXTSPLIT(N669,"/")</f>
        <v>journalism</v>
      </c>
      <c r="R669" s="6" t="str">
        <v>audio</v>
      </c>
      <c r="S669">
        <f t="shared" si="32"/>
        <v>2014</v>
      </c>
      <c r="T669" s="13">
        <f>(((J669/60)/60)/24)+DATE(1970,1,1)</f>
        <v>41892.208333333336</v>
      </c>
      <c r="U669" s="13">
        <f>(((K669/60)/60)/24)+DATE(1970,1,1)</f>
        <v>41901.208333333336</v>
      </c>
    </row>
    <row r="670" spans="1:21" ht="34" x14ac:dyDescent="0.2">
      <c r="A670">
        <v>668</v>
      </c>
      <c r="B670" t="s">
        <v>1377</v>
      </c>
      <c r="C670" s="3" t="s">
        <v>1378</v>
      </c>
      <c r="D670" s="6">
        <v>27500</v>
      </c>
      <c r="E670" s="8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9">
        <f t="shared" si="30"/>
        <v>0.20338181818181819</v>
      </c>
      <c r="P670" s="6">
        <f t="shared" si="31"/>
        <v>73.59210526315789</v>
      </c>
      <c r="Q670" s="6" t="str" cm="1">
        <f t="array" ref="Q670:R670">_xlfn.TEXTSPLIT(N670,"/")</f>
        <v>theater</v>
      </c>
      <c r="R670" s="6" t="str">
        <v>plays</v>
      </c>
      <c r="S670">
        <f t="shared" si="32"/>
        <v>2012</v>
      </c>
      <c r="T670" s="13">
        <f>(((J670/60)/60)/24)+DATE(1970,1,1)</f>
        <v>41122.208333333336</v>
      </c>
      <c r="U670" s="13">
        <f>(((K670/60)/60)/24)+DATE(1970,1,1)</f>
        <v>41134.208333333336</v>
      </c>
    </row>
    <row r="671" spans="1:21" ht="17" hidden="1" x14ac:dyDescent="0.2">
      <c r="A671">
        <v>669</v>
      </c>
      <c r="B671" t="s">
        <v>1379</v>
      </c>
      <c r="C671" s="3" t="s">
        <v>1380</v>
      </c>
      <c r="D671" s="6">
        <v>48800</v>
      </c>
      <c r="E671" s="8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9">
        <f t="shared" si="30"/>
        <v>3.5864754098360656</v>
      </c>
      <c r="P671" s="6">
        <f t="shared" si="31"/>
        <v>107.97038864898211</v>
      </c>
      <c r="Q671" s="6" t="str" cm="1">
        <f t="array" ref="Q671:R671">_xlfn.TEXTSPLIT(N671,"/")</f>
        <v>theater</v>
      </c>
      <c r="R671" s="6" t="str">
        <v>plays</v>
      </c>
      <c r="S671">
        <f t="shared" si="32"/>
        <v>2017</v>
      </c>
      <c r="T671" s="13">
        <f>(((J671/60)/60)/24)+DATE(1970,1,1)</f>
        <v>42912.208333333328</v>
      </c>
      <c r="U671" s="13">
        <f>(((K671/60)/60)/24)+DATE(1970,1,1)</f>
        <v>42921.208333333328</v>
      </c>
    </row>
    <row r="672" spans="1:21" ht="34" hidden="1" x14ac:dyDescent="0.2">
      <c r="A672">
        <v>670</v>
      </c>
      <c r="B672" t="s">
        <v>1334</v>
      </c>
      <c r="C672" s="3" t="s">
        <v>1381</v>
      </c>
      <c r="D672" s="6">
        <v>16200</v>
      </c>
      <c r="E672" s="8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9">
        <f t="shared" si="30"/>
        <v>4.6885802469135802</v>
      </c>
      <c r="P672" s="6">
        <f t="shared" si="31"/>
        <v>68.987284287011803</v>
      </c>
      <c r="Q672" s="6" t="str" cm="1">
        <f t="array" ref="Q672:R672">_xlfn.TEXTSPLIT(N672,"/")</f>
        <v>music</v>
      </c>
      <c r="R672" s="6" t="str">
        <v>indie rock</v>
      </c>
      <c r="S672">
        <f t="shared" si="32"/>
        <v>2016</v>
      </c>
      <c r="T672" s="13">
        <f>(((J672/60)/60)/24)+DATE(1970,1,1)</f>
        <v>42425.25</v>
      </c>
      <c r="U672" s="13">
        <f>(((K672/60)/60)/24)+DATE(1970,1,1)</f>
        <v>42437.25</v>
      </c>
    </row>
    <row r="673" spans="1:21" ht="34" hidden="1" x14ac:dyDescent="0.2">
      <c r="A673">
        <v>671</v>
      </c>
      <c r="B673" t="s">
        <v>1382</v>
      </c>
      <c r="C673" s="3" t="s">
        <v>1383</v>
      </c>
      <c r="D673" s="6">
        <v>97600</v>
      </c>
      <c r="E673" s="8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9">
        <f t="shared" si="30"/>
        <v>1.220563524590164</v>
      </c>
      <c r="P673" s="6">
        <f t="shared" si="31"/>
        <v>111.02236719478098</v>
      </c>
      <c r="Q673" s="6" t="str" cm="1">
        <f t="array" ref="Q673:R673">_xlfn.TEXTSPLIT(N673,"/")</f>
        <v>theater</v>
      </c>
      <c r="R673" s="6" t="str">
        <v>plays</v>
      </c>
      <c r="S673">
        <f t="shared" si="32"/>
        <v>2010</v>
      </c>
      <c r="T673" s="13">
        <f>(((J673/60)/60)/24)+DATE(1970,1,1)</f>
        <v>40390.208333333336</v>
      </c>
      <c r="U673" s="13">
        <f>(((K673/60)/60)/24)+DATE(1970,1,1)</f>
        <v>40394.208333333336</v>
      </c>
    </row>
    <row r="674" spans="1:21" ht="17" x14ac:dyDescent="0.2">
      <c r="A674">
        <v>672</v>
      </c>
      <c r="B674" t="s">
        <v>1384</v>
      </c>
      <c r="C674" s="3" t="s">
        <v>1385</v>
      </c>
      <c r="D674" s="6">
        <v>197900</v>
      </c>
      <c r="E674" s="8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9">
        <f t="shared" si="30"/>
        <v>0.55931783729156137</v>
      </c>
      <c r="P674" s="6">
        <f t="shared" si="31"/>
        <v>24.997515808491418</v>
      </c>
      <c r="Q674" s="6" t="str" cm="1">
        <f t="array" ref="Q674:R674">_xlfn.TEXTSPLIT(N674,"/")</f>
        <v>theater</v>
      </c>
      <c r="R674" s="6" t="str">
        <v>plays</v>
      </c>
      <c r="S674">
        <f t="shared" si="32"/>
        <v>2018</v>
      </c>
      <c r="T674" s="13">
        <f>(((J674/60)/60)/24)+DATE(1970,1,1)</f>
        <v>43180.208333333328</v>
      </c>
      <c r="U674" s="13">
        <f>(((K674/60)/60)/24)+DATE(1970,1,1)</f>
        <v>43190.208333333328</v>
      </c>
    </row>
    <row r="675" spans="1:21" ht="17" x14ac:dyDescent="0.2">
      <c r="A675">
        <v>673</v>
      </c>
      <c r="B675" t="s">
        <v>1386</v>
      </c>
      <c r="C675" s="3" t="s">
        <v>1387</v>
      </c>
      <c r="D675" s="6">
        <v>5600</v>
      </c>
      <c r="E675" s="8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9">
        <f t="shared" si="30"/>
        <v>0.43660714285714286</v>
      </c>
      <c r="P675" s="6">
        <f t="shared" si="31"/>
        <v>42.155172413793103</v>
      </c>
      <c r="Q675" s="6" t="str" cm="1">
        <f t="array" ref="Q675:R675">_xlfn.TEXTSPLIT(N675,"/")</f>
        <v>music</v>
      </c>
      <c r="R675" s="6" t="str">
        <v>indie rock</v>
      </c>
      <c r="S675">
        <f t="shared" si="32"/>
        <v>2016</v>
      </c>
      <c r="T675" s="13">
        <f>(((J675/60)/60)/24)+DATE(1970,1,1)</f>
        <v>42475.208333333328</v>
      </c>
      <c r="U675" s="13">
        <f>(((K675/60)/60)/24)+DATE(1970,1,1)</f>
        <v>42496.208333333328</v>
      </c>
    </row>
    <row r="676" spans="1:21" ht="17" hidden="1" x14ac:dyDescent="0.2">
      <c r="A676">
        <v>674</v>
      </c>
      <c r="B676" t="s">
        <v>1388</v>
      </c>
      <c r="C676" s="3" t="s">
        <v>1389</v>
      </c>
      <c r="D676" s="6">
        <v>170700</v>
      </c>
      <c r="E676" s="8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9">
        <f t="shared" si="30"/>
        <v>0.33538371411833628</v>
      </c>
      <c r="P676" s="6">
        <f t="shared" si="31"/>
        <v>47.003284072249592</v>
      </c>
      <c r="Q676" s="6" t="str" cm="1">
        <f t="array" ref="Q676:R676">_xlfn.TEXTSPLIT(N676,"/")</f>
        <v>photography</v>
      </c>
      <c r="R676" s="6" t="str">
        <v>photography books</v>
      </c>
      <c r="S676">
        <f t="shared" si="32"/>
        <v>2011</v>
      </c>
      <c r="T676" s="13">
        <f>(((J676/60)/60)/24)+DATE(1970,1,1)</f>
        <v>40774.208333333336</v>
      </c>
      <c r="U676" s="13">
        <f>(((K676/60)/60)/24)+DATE(1970,1,1)</f>
        <v>40821.208333333336</v>
      </c>
    </row>
    <row r="677" spans="1:21" ht="17" hidden="1" x14ac:dyDescent="0.2">
      <c r="A677">
        <v>675</v>
      </c>
      <c r="B677" t="s">
        <v>1390</v>
      </c>
      <c r="C677" s="3" t="s">
        <v>1391</v>
      </c>
      <c r="D677" s="6">
        <v>9700</v>
      </c>
      <c r="E677" s="8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9">
        <f t="shared" si="30"/>
        <v>1.2297938144329896</v>
      </c>
      <c r="P677" s="6">
        <f t="shared" si="31"/>
        <v>36.0392749244713</v>
      </c>
      <c r="Q677" s="6" t="str" cm="1">
        <f t="array" ref="Q677:R677">_xlfn.TEXTSPLIT(N677,"/")</f>
        <v>journalism</v>
      </c>
      <c r="R677" s="6" t="str">
        <v>audio</v>
      </c>
      <c r="S677">
        <f t="shared" si="32"/>
        <v>2019</v>
      </c>
      <c r="T677" s="13">
        <f>(((J677/60)/60)/24)+DATE(1970,1,1)</f>
        <v>43719.208333333328</v>
      </c>
      <c r="U677" s="13">
        <f>(((K677/60)/60)/24)+DATE(1970,1,1)</f>
        <v>43726.208333333328</v>
      </c>
    </row>
    <row r="678" spans="1:21" ht="17" hidden="1" x14ac:dyDescent="0.2">
      <c r="A678">
        <v>676</v>
      </c>
      <c r="B678" t="s">
        <v>1392</v>
      </c>
      <c r="C678" s="3" t="s">
        <v>1393</v>
      </c>
      <c r="D678" s="6">
        <v>62300</v>
      </c>
      <c r="E678" s="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9">
        <f t="shared" si="30"/>
        <v>1.8974959871589085</v>
      </c>
      <c r="P678" s="6">
        <f t="shared" si="31"/>
        <v>101.03760683760684</v>
      </c>
      <c r="Q678" s="6" t="str" cm="1">
        <f t="array" ref="Q678:R678">_xlfn.TEXTSPLIT(N678,"/")</f>
        <v>photography</v>
      </c>
      <c r="R678" s="6" t="str">
        <v>photography books</v>
      </c>
      <c r="S678">
        <f t="shared" si="32"/>
        <v>2012</v>
      </c>
      <c r="T678" s="13">
        <f>(((J678/60)/60)/24)+DATE(1970,1,1)</f>
        <v>41178.208333333336</v>
      </c>
      <c r="U678" s="13">
        <f>(((K678/60)/60)/24)+DATE(1970,1,1)</f>
        <v>41187.208333333336</v>
      </c>
    </row>
    <row r="679" spans="1:21" ht="17" x14ac:dyDescent="0.2">
      <c r="A679">
        <v>677</v>
      </c>
      <c r="B679" t="s">
        <v>1394</v>
      </c>
      <c r="C679" s="3" t="s">
        <v>1395</v>
      </c>
      <c r="D679" s="6">
        <v>5300</v>
      </c>
      <c r="E679" s="8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9">
        <f t="shared" si="30"/>
        <v>0.83622641509433959</v>
      </c>
      <c r="P679" s="6">
        <f t="shared" si="31"/>
        <v>39.927927927927925</v>
      </c>
      <c r="Q679" s="6" t="str" cm="1">
        <f t="array" ref="Q679:R679">_xlfn.TEXTSPLIT(N679,"/")</f>
        <v>publishing</v>
      </c>
      <c r="R679" s="6" t="str">
        <v>fiction</v>
      </c>
      <c r="S679">
        <f t="shared" si="32"/>
        <v>2016</v>
      </c>
      <c r="T679" s="13">
        <f>(((J679/60)/60)/24)+DATE(1970,1,1)</f>
        <v>42561.208333333328</v>
      </c>
      <c r="U679" s="13">
        <f>(((K679/60)/60)/24)+DATE(1970,1,1)</f>
        <v>42611.208333333328</v>
      </c>
    </row>
    <row r="680" spans="1:21" ht="17" hidden="1" x14ac:dyDescent="0.2">
      <c r="A680">
        <v>678</v>
      </c>
      <c r="B680" t="s">
        <v>1396</v>
      </c>
      <c r="C680" s="3" t="s">
        <v>1397</v>
      </c>
      <c r="D680" s="6">
        <v>99500</v>
      </c>
      <c r="E680" s="8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9">
        <f t="shared" si="30"/>
        <v>0.17968844221105529</v>
      </c>
      <c r="P680" s="6">
        <f t="shared" si="31"/>
        <v>83.158139534883716</v>
      </c>
      <c r="Q680" s="6" t="str" cm="1">
        <f t="array" ref="Q680:R680">_xlfn.TEXTSPLIT(N680,"/")</f>
        <v>film &amp; video</v>
      </c>
      <c r="R680" s="6" t="str">
        <v>drama</v>
      </c>
      <c r="S680">
        <f t="shared" si="32"/>
        <v>2019</v>
      </c>
      <c r="T680" s="13">
        <f>(((J680/60)/60)/24)+DATE(1970,1,1)</f>
        <v>43484.25</v>
      </c>
      <c r="U680" s="13">
        <f>(((K680/60)/60)/24)+DATE(1970,1,1)</f>
        <v>43486.25</v>
      </c>
    </row>
    <row r="681" spans="1:21" ht="17" hidden="1" x14ac:dyDescent="0.2">
      <c r="A681">
        <v>679</v>
      </c>
      <c r="B681" t="s">
        <v>668</v>
      </c>
      <c r="C681" s="3" t="s">
        <v>1398</v>
      </c>
      <c r="D681" s="6">
        <v>1400</v>
      </c>
      <c r="E681" s="8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9">
        <f t="shared" si="30"/>
        <v>10.365</v>
      </c>
      <c r="P681" s="6">
        <f t="shared" si="31"/>
        <v>39.97520661157025</v>
      </c>
      <c r="Q681" s="6" t="str" cm="1">
        <f t="array" ref="Q681:R681">_xlfn.TEXTSPLIT(N681,"/")</f>
        <v>food</v>
      </c>
      <c r="R681" s="6" t="str">
        <v>food trucks</v>
      </c>
      <c r="S681">
        <f t="shared" si="32"/>
        <v>2019</v>
      </c>
      <c r="T681" s="13">
        <f>(((J681/60)/60)/24)+DATE(1970,1,1)</f>
        <v>43756.208333333328</v>
      </c>
      <c r="U681" s="13">
        <f>(((K681/60)/60)/24)+DATE(1970,1,1)</f>
        <v>43761.208333333328</v>
      </c>
    </row>
    <row r="682" spans="1:21" ht="34" x14ac:dyDescent="0.2">
      <c r="A682">
        <v>680</v>
      </c>
      <c r="B682" t="s">
        <v>1399</v>
      </c>
      <c r="C682" s="3" t="s">
        <v>1400</v>
      </c>
      <c r="D682" s="6">
        <v>145600</v>
      </c>
      <c r="E682" s="8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9">
        <f t="shared" si="30"/>
        <v>0.97405219780219776</v>
      </c>
      <c r="P682" s="6">
        <f t="shared" si="31"/>
        <v>47.993908629441627</v>
      </c>
      <c r="Q682" s="6" t="str" cm="1">
        <f t="array" ref="Q682:R682">_xlfn.TEXTSPLIT(N682,"/")</f>
        <v>games</v>
      </c>
      <c r="R682" s="6" t="str">
        <v>mobile games</v>
      </c>
      <c r="S682">
        <f t="shared" si="32"/>
        <v>2019</v>
      </c>
      <c r="T682" s="13">
        <f>(((J682/60)/60)/24)+DATE(1970,1,1)</f>
        <v>43813.25</v>
      </c>
      <c r="U682" s="13">
        <f>(((K682/60)/60)/24)+DATE(1970,1,1)</f>
        <v>43815.25</v>
      </c>
    </row>
    <row r="683" spans="1:21" ht="34" x14ac:dyDescent="0.2">
      <c r="A683">
        <v>681</v>
      </c>
      <c r="B683" t="s">
        <v>1401</v>
      </c>
      <c r="C683" s="3" t="s">
        <v>1402</v>
      </c>
      <c r="D683" s="6">
        <v>184100</v>
      </c>
      <c r="E683" s="8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9">
        <f t="shared" si="30"/>
        <v>0.86386203150461705</v>
      </c>
      <c r="P683" s="6">
        <f t="shared" si="31"/>
        <v>95.978877489438744</v>
      </c>
      <c r="Q683" s="6" t="str" cm="1">
        <f t="array" ref="Q683:R683">_xlfn.TEXTSPLIT(N683,"/")</f>
        <v>theater</v>
      </c>
      <c r="R683" s="6" t="str">
        <v>plays</v>
      </c>
      <c r="S683">
        <f t="shared" si="32"/>
        <v>2011</v>
      </c>
      <c r="T683" s="13">
        <f>(((J683/60)/60)/24)+DATE(1970,1,1)</f>
        <v>40898.25</v>
      </c>
      <c r="U683" s="13">
        <f>(((K683/60)/60)/24)+DATE(1970,1,1)</f>
        <v>40904.25</v>
      </c>
    </row>
    <row r="684" spans="1:21" ht="17" hidden="1" x14ac:dyDescent="0.2">
      <c r="A684">
        <v>682</v>
      </c>
      <c r="B684" t="s">
        <v>1403</v>
      </c>
      <c r="C684" s="3" t="s">
        <v>1404</v>
      </c>
      <c r="D684" s="6">
        <v>5400</v>
      </c>
      <c r="E684" s="8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9">
        <f t="shared" si="30"/>
        <v>1.5016666666666667</v>
      </c>
      <c r="P684" s="6">
        <f t="shared" si="31"/>
        <v>78.728155339805824</v>
      </c>
      <c r="Q684" s="6" t="str" cm="1">
        <f t="array" ref="Q684:R684">_xlfn.TEXTSPLIT(N684,"/")</f>
        <v>theater</v>
      </c>
      <c r="R684" s="6" t="str">
        <v>plays</v>
      </c>
      <c r="S684">
        <f t="shared" si="32"/>
        <v>2013</v>
      </c>
      <c r="T684" s="13">
        <f>(((J684/60)/60)/24)+DATE(1970,1,1)</f>
        <v>41619.25</v>
      </c>
      <c r="U684" s="13">
        <f>(((K684/60)/60)/24)+DATE(1970,1,1)</f>
        <v>41628.25</v>
      </c>
    </row>
    <row r="685" spans="1:21" ht="17" hidden="1" x14ac:dyDescent="0.2">
      <c r="A685">
        <v>683</v>
      </c>
      <c r="B685" t="s">
        <v>1405</v>
      </c>
      <c r="C685" s="3" t="s">
        <v>1406</v>
      </c>
      <c r="D685" s="6">
        <v>2300</v>
      </c>
      <c r="E685" s="8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9">
        <f t="shared" si="30"/>
        <v>3.5843478260869563</v>
      </c>
      <c r="P685" s="6">
        <f t="shared" si="31"/>
        <v>56.081632653061227</v>
      </c>
      <c r="Q685" s="6" t="str" cm="1">
        <f t="array" ref="Q685:R685">_xlfn.TEXTSPLIT(N685,"/")</f>
        <v>theater</v>
      </c>
      <c r="R685" s="6" t="str">
        <v>plays</v>
      </c>
      <c r="S685">
        <f t="shared" si="32"/>
        <v>2018</v>
      </c>
      <c r="T685" s="13">
        <f>(((J685/60)/60)/24)+DATE(1970,1,1)</f>
        <v>43359.208333333328</v>
      </c>
      <c r="U685" s="13">
        <f>(((K685/60)/60)/24)+DATE(1970,1,1)</f>
        <v>43361.208333333328</v>
      </c>
    </row>
    <row r="686" spans="1:21" ht="17" hidden="1" x14ac:dyDescent="0.2">
      <c r="A686">
        <v>684</v>
      </c>
      <c r="B686" t="s">
        <v>1407</v>
      </c>
      <c r="C686" s="3" t="s">
        <v>1408</v>
      </c>
      <c r="D686" s="6">
        <v>1400</v>
      </c>
      <c r="E686" s="8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9">
        <f t="shared" si="30"/>
        <v>5.4285714285714288</v>
      </c>
      <c r="P686" s="6">
        <f t="shared" si="31"/>
        <v>69.090909090909093</v>
      </c>
      <c r="Q686" s="6" t="str" cm="1">
        <f t="array" ref="Q686:R686">_xlfn.TEXTSPLIT(N686,"/")</f>
        <v>publishing</v>
      </c>
      <c r="R686" s="6" t="str">
        <v>nonfiction</v>
      </c>
      <c r="S686">
        <f t="shared" si="32"/>
        <v>2010</v>
      </c>
      <c r="T686" s="13">
        <f>(((J686/60)/60)/24)+DATE(1970,1,1)</f>
        <v>40358.208333333336</v>
      </c>
      <c r="U686" s="13">
        <f>(((K686/60)/60)/24)+DATE(1970,1,1)</f>
        <v>40378.208333333336</v>
      </c>
    </row>
    <row r="687" spans="1:21" ht="17" x14ac:dyDescent="0.2">
      <c r="A687">
        <v>685</v>
      </c>
      <c r="B687" t="s">
        <v>1409</v>
      </c>
      <c r="C687" s="3" t="s">
        <v>1410</v>
      </c>
      <c r="D687" s="6">
        <v>140000</v>
      </c>
      <c r="E687" s="8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9">
        <f t="shared" si="30"/>
        <v>0.67500714285714281</v>
      </c>
      <c r="P687" s="6">
        <f t="shared" si="31"/>
        <v>102.05291576673866</v>
      </c>
      <c r="Q687" s="6" t="str" cm="1">
        <f t="array" ref="Q687:R687">_xlfn.TEXTSPLIT(N687,"/")</f>
        <v>theater</v>
      </c>
      <c r="R687" s="6" t="str">
        <v>plays</v>
      </c>
      <c r="S687">
        <f t="shared" si="32"/>
        <v>2015</v>
      </c>
      <c r="T687" s="13">
        <f>(((J687/60)/60)/24)+DATE(1970,1,1)</f>
        <v>42239.208333333328</v>
      </c>
      <c r="U687" s="13">
        <f>(((K687/60)/60)/24)+DATE(1970,1,1)</f>
        <v>42263.208333333328</v>
      </c>
    </row>
    <row r="688" spans="1:21" ht="17" hidden="1" x14ac:dyDescent="0.2">
      <c r="A688">
        <v>686</v>
      </c>
      <c r="B688" t="s">
        <v>1411</v>
      </c>
      <c r="C688" s="3" t="s">
        <v>1412</v>
      </c>
      <c r="D688" s="6">
        <v>7500</v>
      </c>
      <c r="E688" s="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9">
        <f t="shared" si="30"/>
        <v>1.9174666666666667</v>
      </c>
      <c r="P688" s="6">
        <f t="shared" si="31"/>
        <v>107.32089552238806</v>
      </c>
      <c r="Q688" s="6" t="str" cm="1">
        <f t="array" ref="Q688:R688">_xlfn.TEXTSPLIT(N688,"/")</f>
        <v>technology</v>
      </c>
      <c r="R688" s="6" t="str">
        <v>wearables</v>
      </c>
      <c r="S688">
        <f t="shared" si="32"/>
        <v>2018</v>
      </c>
      <c r="T688" s="13">
        <f>(((J688/60)/60)/24)+DATE(1970,1,1)</f>
        <v>43186.208333333328</v>
      </c>
      <c r="U688" s="13">
        <f>(((K688/60)/60)/24)+DATE(1970,1,1)</f>
        <v>43197.208333333328</v>
      </c>
    </row>
    <row r="689" spans="1:21" ht="17" hidden="1" x14ac:dyDescent="0.2">
      <c r="A689">
        <v>687</v>
      </c>
      <c r="B689" t="s">
        <v>1413</v>
      </c>
      <c r="C689" s="3" t="s">
        <v>1414</v>
      </c>
      <c r="D689" s="6">
        <v>1500</v>
      </c>
      <c r="E689" s="8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9">
        <f t="shared" si="30"/>
        <v>9.32</v>
      </c>
      <c r="P689" s="6">
        <f t="shared" si="31"/>
        <v>51.970260223048328</v>
      </c>
      <c r="Q689" s="6" t="str" cm="1">
        <f t="array" ref="Q689:R689">_xlfn.TEXTSPLIT(N689,"/")</f>
        <v>theater</v>
      </c>
      <c r="R689" s="6" t="str">
        <v>plays</v>
      </c>
      <c r="S689">
        <f t="shared" si="32"/>
        <v>2017</v>
      </c>
      <c r="T689" s="13">
        <f>(((J689/60)/60)/24)+DATE(1970,1,1)</f>
        <v>42806.25</v>
      </c>
      <c r="U689" s="13">
        <f>(((K689/60)/60)/24)+DATE(1970,1,1)</f>
        <v>42809.208333333328</v>
      </c>
    </row>
    <row r="690" spans="1:21" ht="17" hidden="1" x14ac:dyDescent="0.2">
      <c r="A690">
        <v>688</v>
      </c>
      <c r="B690" t="s">
        <v>1415</v>
      </c>
      <c r="C690" s="3" t="s">
        <v>1416</v>
      </c>
      <c r="D690" s="6">
        <v>2900</v>
      </c>
      <c r="E690" s="8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9">
        <f t="shared" si="30"/>
        <v>4.2927586206896553</v>
      </c>
      <c r="P690" s="6">
        <f t="shared" si="31"/>
        <v>71.137142857142862</v>
      </c>
      <c r="Q690" s="6" t="str" cm="1">
        <f t="array" ref="Q690:R690">_xlfn.TEXTSPLIT(N690,"/")</f>
        <v>film &amp; video</v>
      </c>
      <c r="R690" s="6" t="str">
        <v>television</v>
      </c>
      <c r="S690">
        <f t="shared" si="32"/>
        <v>2019</v>
      </c>
      <c r="T690" s="13">
        <f>(((J690/60)/60)/24)+DATE(1970,1,1)</f>
        <v>43475.25</v>
      </c>
      <c r="U690" s="13">
        <f>(((K690/60)/60)/24)+DATE(1970,1,1)</f>
        <v>43491.25</v>
      </c>
    </row>
    <row r="691" spans="1:21" ht="17" hidden="1" x14ac:dyDescent="0.2">
      <c r="A691">
        <v>689</v>
      </c>
      <c r="B691" t="s">
        <v>1417</v>
      </c>
      <c r="C691" s="3" t="s">
        <v>1418</v>
      </c>
      <c r="D691" s="6">
        <v>7300</v>
      </c>
      <c r="E691" s="8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9">
        <f t="shared" si="30"/>
        <v>1.0065753424657535</v>
      </c>
      <c r="P691" s="6">
        <f t="shared" si="31"/>
        <v>106.49275362318841</v>
      </c>
      <c r="Q691" s="6" t="str" cm="1">
        <f t="array" ref="Q691:R691">_xlfn.TEXTSPLIT(N691,"/")</f>
        <v>technology</v>
      </c>
      <c r="R691" s="6" t="str">
        <v>web</v>
      </c>
      <c r="S691">
        <f t="shared" si="32"/>
        <v>2013</v>
      </c>
      <c r="T691" s="13">
        <f>(((J691/60)/60)/24)+DATE(1970,1,1)</f>
        <v>41576.208333333336</v>
      </c>
      <c r="U691" s="13">
        <f>(((K691/60)/60)/24)+DATE(1970,1,1)</f>
        <v>41588.25</v>
      </c>
    </row>
    <row r="692" spans="1:21" ht="17" hidden="1" x14ac:dyDescent="0.2">
      <c r="A692">
        <v>690</v>
      </c>
      <c r="B692" t="s">
        <v>1419</v>
      </c>
      <c r="C692" s="3" t="s">
        <v>1420</v>
      </c>
      <c r="D692" s="6">
        <v>3600</v>
      </c>
      <c r="E692" s="8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9">
        <f t="shared" si="30"/>
        <v>2.266111111111111</v>
      </c>
      <c r="P692" s="6">
        <f t="shared" si="31"/>
        <v>42.93684210526316</v>
      </c>
      <c r="Q692" s="6" t="str" cm="1">
        <f t="array" ref="Q692:R692">_xlfn.TEXTSPLIT(N692,"/")</f>
        <v>film &amp; video</v>
      </c>
      <c r="R692" s="6" t="str">
        <v>documentary</v>
      </c>
      <c r="S692">
        <f t="shared" si="32"/>
        <v>2011</v>
      </c>
      <c r="T692" s="13">
        <f>(((J692/60)/60)/24)+DATE(1970,1,1)</f>
        <v>40874.25</v>
      </c>
      <c r="U692" s="13">
        <f>(((K692/60)/60)/24)+DATE(1970,1,1)</f>
        <v>40880.25</v>
      </c>
    </row>
    <row r="693" spans="1:21" ht="17" hidden="1" x14ac:dyDescent="0.2">
      <c r="A693">
        <v>691</v>
      </c>
      <c r="B693" t="s">
        <v>1421</v>
      </c>
      <c r="C693" s="3" t="s">
        <v>1422</v>
      </c>
      <c r="D693" s="6">
        <v>5000</v>
      </c>
      <c r="E693" s="8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9">
        <f t="shared" si="30"/>
        <v>1.4238</v>
      </c>
      <c r="P693" s="6">
        <f t="shared" si="31"/>
        <v>30.037974683544302</v>
      </c>
      <c r="Q693" s="6" t="str" cm="1">
        <f t="array" ref="Q693:R693">_xlfn.TEXTSPLIT(N693,"/")</f>
        <v>film &amp; video</v>
      </c>
      <c r="R693" s="6" t="str">
        <v>documentary</v>
      </c>
      <c r="S693">
        <f t="shared" si="32"/>
        <v>2012</v>
      </c>
      <c r="T693" s="13">
        <f>(((J693/60)/60)/24)+DATE(1970,1,1)</f>
        <v>41185.208333333336</v>
      </c>
      <c r="U693" s="13">
        <f>(((K693/60)/60)/24)+DATE(1970,1,1)</f>
        <v>41202.208333333336</v>
      </c>
    </row>
    <row r="694" spans="1:21" ht="17" x14ac:dyDescent="0.2">
      <c r="A694">
        <v>692</v>
      </c>
      <c r="B694" t="s">
        <v>1423</v>
      </c>
      <c r="C694" s="3" t="s">
        <v>1424</v>
      </c>
      <c r="D694" s="6">
        <v>6000</v>
      </c>
      <c r="E694" s="8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9">
        <f t="shared" si="30"/>
        <v>0.90633333333333332</v>
      </c>
      <c r="P694" s="6">
        <f t="shared" si="31"/>
        <v>70.623376623376629</v>
      </c>
      <c r="Q694" s="6" t="str" cm="1">
        <f t="array" ref="Q694:R694">_xlfn.TEXTSPLIT(N694,"/")</f>
        <v>music</v>
      </c>
      <c r="R694" s="6" t="str">
        <v>rock</v>
      </c>
      <c r="S694">
        <f t="shared" si="32"/>
        <v>2019</v>
      </c>
      <c r="T694" s="13">
        <f>(((J694/60)/60)/24)+DATE(1970,1,1)</f>
        <v>43655.208333333328</v>
      </c>
      <c r="U694" s="13">
        <f>(((K694/60)/60)/24)+DATE(1970,1,1)</f>
        <v>43673.208333333328</v>
      </c>
    </row>
    <row r="695" spans="1:21" ht="34" x14ac:dyDescent="0.2">
      <c r="A695">
        <v>693</v>
      </c>
      <c r="B695" t="s">
        <v>1425</v>
      </c>
      <c r="C695" s="3" t="s">
        <v>1426</v>
      </c>
      <c r="D695" s="6">
        <v>180400</v>
      </c>
      <c r="E695" s="8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9">
        <f t="shared" si="30"/>
        <v>0.63966740576496672</v>
      </c>
      <c r="P695" s="6">
        <f t="shared" si="31"/>
        <v>66.016018306636155</v>
      </c>
      <c r="Q695" s="6" t="str" cm="1">
        <f t="array" ref="Q695:R695">_xlfn.TEXTSPLIT(N695,"/")</f>
        <v>theater</v>
      </c>
      <c r="R695" s="6" t="str">
        <v>plays</v>
      </c>
      <c r="S695">
        <f t="shared" si="32"/>
        <v>2017</v>
      </c>
      <c r="T695" s="13">
        <f>(((J695/60)/60)/24)+DATE(1970,1,1)</f>
        <v>43025.208333333328</v>
      </c>
      <c r="U695" s="13">
        <f>(((K695/60)/60)/24)+DATE(1970,1,1)</f>
        <v>43042.208333333328</v>
      </c>
    </row>
    <row r="696" spans="1:21" ht="17" x14ac:dyDescent="0.2">
      <c r="A696">
        <v>694</v>
      </c>
      <c r="B696" t="s">
        <v>1427</v>
      </c>
      <c r="C696" s="3" t="s">
        <v>1428</v>
      </c>
      <c r="D696" s="6">
        <v>9100</v>
      </c>
      <c r="E696" s="8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9">
        <f t="shared" si="30"/>
        <v>0.84131868131868137</v>
      </c>
      <c r="P696" s="6">
        <f t="shared" si="31"/>
        <v>96.911392405063296</v>
      </c>
      <c r="Q696" s="6" t="str" cm="1">
        <f t="array" ref="Q696:R696">_xlfn.TEXTSPLIT(N696,"/")</f>
        <v>theater</v>
      </c>
      <c r="R696" s="6" t="str">
        <v>plays</v>
      </c>
      <c r="S696">
        <f t="shared" si="32"/>
        <v>2017</v>
      </c>
      <c r="T696" s="13">
        <f>(((J696/60)/60)/24)+DATE(1970,1,1)</f>
        <v>43066.25</v>
      </c>
      <c r="U696" s="13">
        <f>(((K696/60)/60)/24)+DATE(1970,1,1)</f>
        <v>43103.25</v>
      </c>
    </row>
    <row r="697" spans="1:21" ht="17" hidden="1" x14ac:dyDescent="0.2">
      <c r="A697">
        <v>695</v>
      </c>
      <c r="B697" t="s">
        <v>1429</v>
      </c>
      <c r="C697" s="3" t="s">
        <v>1430</v>
      </c>
      <c r="D697" s="6">
        <v>9200</v>
      </c>
      <c r="E697" s="8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9">
        <f t="shared" si="30"/>
        <v>1.3393478260869565</v>
      </c>
      <c r="P697" s="6">
        <f t="shared" si="31"/>
        <v>62.867346938775512</v>
      </c>
      <c r="Q697" s="6" t="str" cm="1">
        <f t="array" ref="Q697:R697">_xlfn.TEXTSPLIT(N697,"/")</f>
        <v>music</v>
      </c>
      <c r="R697" s="6" t="str">
        <v>rock</v>
      </c>
      <c r="S697">
        <f t="shared" si="32"/>
        <v>2015</v>
      </c>
      <c r="T697" s="13">
        <f>(((J697/60)/60)/24)+DATE(1970,1,1)</f>
        <v>42322.25</v>
      </c>
      <c r="U697" s="13">
        <f>(((K697/60)/60)/24)+DATE(1970,1,1)</f>
        <v>42338.25</v>
      </c>
    </row>
    <row r="698" spans="1:21" ht="17" x14ac:dyDescent="0.2">
      <c r="A698">
        <v>696</v>
      </c>
      <c r="B698" t="s">
        <v>1431</v>
      </c>
      <c r="C698" s="3" t="s">
        <v>1432</v>
      </c>
      <c r="D698" s="6">
        <v>164100</v>
      </c>
      <c r="E698" s="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9">
        <f t="shared" si="30"/>
        <v>0.59042047531992692</v>
      </c>
      <c r="P698" s="6">
        <f t="shared" si="31"/>
        <v>108.98537682789652</v>
      </c>
      <c r="Q698" s="6" t="str" cm="1">
        <f t="array" ref="Q698:R698">_xlfn.TEXTSPLIT(N698,"/")</f>
        <v>theater</v>
      </c>
      <c r="R698" s="6" t="str">
        <v>plays</v>
      </c>
      <c r="S698">
        <f t="shared" si="32"/>
        <v>2015</v>
      </c>
      <c r="T698" s="13">
        <f>(((J698/60)/60)/24)+DATE(1970,1,1)</f>
        <v>42114.208333333328</v>
      </c>
      <c r="U698" s="13">
        <f>(((K698/60)/60)/24)+DATE(1970,1,1)</f>
        <v>42115.208333333328</v>
      </c>
    </row>
    <row r="699" spans="1:21" ht="34" hidden="1" x14ac:dyDescent="0.2">
      <c r="A699">
        <v>697</v>
      </c>
      <c r="B699" t="s">
        <v>1433</v>
      </c>
      <c r="C699" s="3" t="s">
        <v>1434</v>
      </c>
      <c r="D699" s="6">
        <v>128900</v>
      </c>
      <c r="E699" s="8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9">
        <f t="shared" si="30"/>
        <v>1.5280062063615205</v>
      </c>
      <c r="P699" s="6">
        <f t="shared" si="31"/>
        <v>26.999314599040439</v>
      </c>
      <c r="Q699" s="6" t="str" cm="1">
        <f t="array" ref="Q699:R699">_xlfn.TEXTSPLIT(N699,"/")</f>
        <v>music</v>
      </c>
      <c r="R699" s="6" t="str">
        <v>electric music</v>
      </c>
      <c r="S699">
        <f t="shared" si="32"/>
        <v>2018</v>
      </c>
      <c r="T699" s="13">
        <f>(((J699/60)/60)/24)+DATE(1970,1,1)</f>
        <v>43190.208333333328</v>
      </c>
      <c r="U699" s="13">
        <f>(((K699/60)/60)/24)+DATE(1970,1,1)</f>
        <v>43192.208333333328</v>
      </c>
    </row>
    <row r="700" spans="1:21" ht="17" hidden="1" x14ac:dyDescent="0.2">
      <c r="A700">
        <v>698</v>
      </c>
      <c r="B700" t="s">
        <v>1435</v>
      </c>
      <c r="C700" s="3" t="s">
        <v>1436</v>
      </c>
      <c r="D700" s="6">
        <v>42100</v>
      </c>
      <c r="E700" s="8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9">
        <f t="shared" si="30"/>
        <v>4.466912114014252</v>
      </c>
      <c r="P700" s="6">
        <f t="shared" si="31"/>
        <v>65.004147943311438</v>
      </c>
      <c r="Q700" s="6" t="str" cm="1">
        <f t="array" ref="Q700:R700">_xlfn.TEXTSPLIT(N700,"/")</f>
        <v>technology</v>
      </c>
      <c r="R700" s="6" t="str">
        <v>wearables</v>
      </c>
      <c r="S700">
        <f t="shared" si="32"/>
        <v>2011</v>
      </c>
      <c r="T700" s="13">
        <f>(((J700/60)/60)/24)+DATE(1970,1,1)</f>
        <v>40871.25</v>
      </c>
      <c r="U700" s="13">
        <f>(((K700/60)/60)/24)+DATE(1970,1,1)</f>
        <v>40885.25</v>
      </c>
    </row>
    <row r="701" spans="1:21" ht="17" x14ac:dyDescent="0.2">
      <c r="A701">
        <v>699</v>
      </c>
      <c r="B701" t="s">
        <v>444</v>
      </c>
      <c r="C701" s="3" t="s">
        <v>1437</v>
      </c>
      <c r="D701" s="6">
        <v>7400</v>
      </c>
      <c r="E701" s="8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9">
        <f t="shared" si="30"/>
        <v>0.8439189189189189</v>
      </c>
      <c r="P701" s="6">
        <f t="shared" si="31"/>
        <v>111.51785714285714</v>
      </c>
      <c r="Q701" s="6" t="str" cm="1">
        <f t="array" ref="Q701:R701">_xlfn.TEXTSPLIT(N701,"/")</f>
        <v>film &amp; video</v>
      </c>
      <c r="R701" s="6" t="str">
        <v>drama</v>
      </c>
      <c r="S701">
        <f t="shared" si="32"/>
        <v>2019</v>
      </c>
      <c r="T701" s="13">
        <f>(((J701/60)/60)/24)+DATE(1970,1,1)</f>
        <v>43641.208333333328</v>
      </c>
      <c r="U701" s="13">
        <f>(((K701/60)/60)/24)+DATE(1970,1,1)</f>
        <v>43642.208333333328</v>
      </c>
    </row>
    <row r="702" spans="1:21" ht="34" x14ac:dyDescent="0.2">
      <c r="A702">
        <v>700</v>
      </c>
      <c r="B702" t="s">
        <v>1438</v>
      </c>
      <c r="C702" s="3" t="s">
        <v>1439</v>
      </c>
      <c r="D702" s="6">
        <v>100</v>
      </c>
      <c r="E702" s="8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9">
        <f t="shared" si="30"/>
        <v>0.03</v>
      </c>
      <c r="P702" s="6">
        <f t="shared" si="31"/>
        <v>3</v>
      </c>
      <c r="Q702" s="6" t="str" cm="1">
        <f t="array" ref="Q702:R702">_xlfn.TEXTSPLIT(N702,"/")</f>
        <v>technology</v>
      </c>
      <c r="R702" s="6" t="str">
        <v>wearables</v>
      </c>
      <c r="S702">
        <f t="shared" si="32"/>
        <v>2010</v>
      </c>
      <c r="T702" s="13">
        <f>(((J702/60)/60)/24)+DATE(1970,1,1)</f>
        <v>40203.25</v>
      </c>
      <c r="U702" s="13">
        <f>(((K702/60)/60)/24)+DATE(1970,1,1)</f>
        <v>40218.25</v>
      </c>
    </row>
    <row r="703" spans="1:21" ht="34" hidden="1" x14ac:dyDescent="0.2">
      <c r="A703">
        <v>701</v>
      </c>
      <c r="B703" t="s">
        <v>1440</v>
      </c>
      <c r="C703" s="3" t="s">
        <v>1441</v>
      </c>
      <c r="D703" s="6">
        <v>52000</v>
      </c>
      <c r="E703" s="8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9">
        <f t="shared" si="30"/>
        <v>1.7502692307692307</v>
      </c>
      <c r="P703" s="6">
        <f t="shared" si="31"/>
        <v>110.99268292682927</v>
      </c>
      <c r="Q703" s="6" t="str" cm="1">
        <f t="array" ref="Q703:R703">_xlfn.TEXTSPLIT(N703,"/")</f>
        <v>theater</v>
      </c>
      <c r="R703" s="6" t="str">
        <v>plays</v>
      </c>
      <c r="S703">
        <f t="shared" si="32"/>
        <v>2011</v>
      </c>
      <c r="T703" s="13">
        <f>(((J703/60)/60)/24)+DATE(1970,1,1)</f>
        <v>40629.208333333336</v>
      </c>
      <c r="U703" s="13">
        <f>(((K703/60)/60)/24)+DATE(1970,1,1)</f>
        <v>40636.208333333336</v>
      </c>
    </row>
    <row r="704" spans="1:21" ht="34" x14ac:dyDescent="0.2">
      <c r="A704">
        <v>702</v>
      </c>
      <c r="B704" t="s">
        <v>1442</v>
      </c>
      <c r="C704" s="3" t="s">
        <v>1443</v>
      </c>
      <c r="D704" s="6">
        <v>8700</v>
      </c>
      <c r="E704" s="8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9">
        <f t="shared" si="30"/>
        <v>0.54137931034482756</v>
      </c>
      <c r="P704" s="6">
        <f t="shared" si="31"/>
        <v>56.746987951807228</v>
      </c>
      <c r="Q704" s="6" t="str" cm="1">
        <f t="array" ref="Q704:R704">_xlfn.TEXTSPLIT(N704,"/")</f>
        <v>technology</v>
      </c>
      <c r="R704" s="6" t="str">
        <v>wearables</v>
      </c>
      <c r="S704">
        <f t="shared" si="32"/>
        <v>2013</v>
      </c>
      <c r="T704" s="13">
        <f>(((J704/60)/60)/24)+DATE(1970,1,1)</f>
        <v>41477.208333333336</v>
      </c>
      <c r="U704" s="13">
        <f>(((K704/60)/60)/24)+DATE(1970,1,1)</f>
        <v>41482.208333333336</v>
      </c>
    </row>
    <row r="705" spans="1:21" ht="17" hidden="1" x14ac:dyDescent="0.2">
      <c r="A705">
        <v>703</v>
      </c>
      <c r="B705" t="s">
        <v>1444</v>
      </c>
      <c r="C705" s="3" t="s">
        <v>1445</v>
      </c>
      <c r="D705" s="6">
        <v>63400</v>
      </c>
      <c r="E705" s="8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9">
        <f t="shared" si="30"/>
        <v>3.1187381703470032</v>
      </c>
      <c r="P705" s="6">
        <f t="shared" si="31"/>
        <v>97.020608439646708</v>
      </c>
      <c r="Q705" s="6" t="str" cm="1">
        <f t="array" ref="Q705:R705">_xlfn.TEXTSPLIT(N705,"/")</f>
        <v>publishing</v>
      </c>
      <c r="R705" s="6" t="str">
        <v>translations</v>
      </c>
      <c r="S705">
        <f t="shared" si="32"/>
        <v>2012</v>
      </c>
      <c r="T705" s="13">
        <f>(((J705/60)/60)/24)+DATE(1970,1,1)</f>
        <v>41020.208333333336</v>
      </c>
      <c r="U705" s="13">
        <f>(((K705/60)/60)/24)+DATE(1970,1,1)</f>
        <v>41037.208333333336</v>
      </c>
    </row>
    <row r="706" spans="1:21" ht="34" hidden="1" x14ac:dyDescent="0.2">
      <c r="A706">
        <v>704</v>
      </c>
      <c r="B706" t="s">
        <v>1446</v>
      </c>
      <c r="C706" s="3" t="s">
        <v>1447</v>
      </c>
      <c r="D706" s="6">
        <v>8700</v>
      </c>
      <c r="E706" s="8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9">
        <f t="shared" ref="O706:O769" si="33">+IFERROR(E706/D706,0)</f>
        <v>1.2278160919540231</v>
      </c>
      <c r="P706" s="6">
        <f t="shared" ref="P706:P769" si="34">+IFERROR(E706/G706,0)</f>
        <v>92.08620689655173</v>
      </c>
      <c r="Q706" s="6" t="str" cm="1">
        <f t="array" ref="Q706:R706">_xlfn.TEXTSPLIT(N706,"/")</f>
        <v>film &amp; video</v>
      </c>
      <c r="R706" s="6" t="str">
        <v>animation</v>
      </c>
      <c r="S706">
        <f t="shared" si="32"/>
        <v>2016</v>
      </c>
      <c r="T706" s="13">
        <f>(((J706/60)/60)/24)+DATE(1970,1,1)</f>
        <v>42555.208333333328</v>
      </c>
      <c r="U706" s="13">
        <f>(((K706/60)/60)/24)+DATE(1970,1,1)</f>
        <v>42570.208333333328</v>
      </c>
    </row>
    <row r="707" spans="1:21" ht="17" x14ac:dyDescent="0.2">
      <c r="A707">
        <v>705</v>
      </c>
      <c r="B707" t="s">
        <v>1448</v>
      </c>
      <c r="C707" s="3" t="s">
        <v>1449</v>
      </c>
      <c r="D707" s="6">
        <v>169700</v>
      </c>
      <c r="E707" s="8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9">
        <f t="shared" si="33"/>
        <v>0.99026517383618151</v>
      </c>
      <c r="P707" s="6">
        <f t="shared" si="34"/>
        <v>82.986666666666665</v>
      </c>
      <c r="Q707" s="6" t="str" cm="1">
        <f t="array" ref="Q707:R707">_xlfn.TEXTSPLIT(N707,"/")</f>
        <v>publishing</v>
      </c>
      <c r="R707" s="6" t="str">
        <v>nonfiction</v>
      </c>
      <c r="S707">
        <f t="shared" ref="S707:S770" si="35">+YEAR(T707)</f>
        <v>2013</v>
      </c>
      <c r="T707" s="13">
        <f>(((J707/60)/60)/24)+DATE(1970,1,1)</f>
        <v>41619.25</v>
      </c>
      <c r="U707" s="13">
        <f>(((K707/60)/60)/24)+DATE(1970,1,1)</f>
        <v>41623.25</v>
      </c>
    </row>
    <row r="708" spans="1:21" ht="34" hidden="1" x14ac:dyDescent="0.2">
      <c r="A708">
        <v>706</v>
      </c>
      <c r="B708" t="s">
        <v>1450</v>
      </c>
      <c r="C708" s="3" t="s">
        <v>1451</v>
      </c>
      <c r="D708" s="6">
        <v>108400</v>
      </c>
      <c r="E708" s="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9">
        <f t="shared" si="33"/>
        <v>1.278468634686347</v>
      </c>
      <c r="P708" s="6">
        <f t="shared" si="34"/>
        <v>103.03791821561339</v>
      </c>
      <c r="Q708" s="6" t="str" cm="1">
        <f t="array" ref="Q708:R708">_xlfn.TEXTSPLIT(N708,"/")</f>
        <v>technology</v>
      </c>
      <c r="R708" s="6" t="str">
        <v>web</v>
      </c>
      <c r="S708">
        <f t="shared" si="35"/>
        <v>2019</v>
      </c>
      <c r="T708" s="13">
        <f>(((J708/60)/60)/24)+DATE(1970,1,1)</f>
        <v>43471.25</v>
      </c>
      <c r="U708" s="13">
        <f>(((K708/60)/60)/24)+DATE(1970,1,1)</f>
        <v>43479.25</v>
      </c>
    </row>
    <row r="709" spans="1:21" ht="34" hidden="1" x14ac:dyDescent="0.2">
      <c r="A709">
        <v>707</v>
      </c>
      <c r="B709" t="s">
        <v>1452</v>
      </c>
      <c r="C709" s="3" t="s">
        <v>1453</v>
      </c>
      <c r="D709" s="6">
        <v>7300</v>
      </c>
      <c r="E709" s="8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9">
        <f t="shared" si="33"/>
        <v>1.5861643835616439</v>
      </c>
      <c r="P709" s="6">
        <f t="shared" si="34"/>
        <v>68.922619047619051</v>
      </c>
      <c r="Q709" s="6" t="str" cm="1">
        <f t="array" ref="Q709:R709">_xlfn.TEXTSPLIT(N709,"/")</f>
        <v>film &amp; video</v>
      </c>
      <c r="R709" s="6" t="str">
        <v>drama</v>
      </c>
      <c r="S709">
        <f t="shared" si="35"/>
        <v>2018</v>
      </c>
      <c r="T709" s="13">
        <f>(((J709/60)/60)/24)+DATE(1970,1,1)</f>
        <v>43442.25</v>
      </c>
      <c r="U709" s="13">
        <f>(((K709/60)/60)/24)+DATE(1970,1,1)</f>
        <v>43478.25</v>
      </c>
    </row>
    <row r="710" spans="1:21" ht="17" hidden="1" x14ac:dyDescent="0.2">
      <c r="A710">
        <v>708</v>
      </c>
      <c r="B710" t="s">
        <v>1454</v>
      </c>
      <c r="C710" s="3" t="s">
        <v>1455</v>
      </c>
      <c r="D710" s="6">
        <v>1700</v>
      </c>
      <c r="E710" s="8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9">
        <f t="shared" si="33"/>
        <v>7.0705882352941174</v>
      </c>
      <c r="P710" s="6">
        <f t="shared" si="34"/>
        <v>87.737226277372258</v>
      </c>
      <c r="Q710" s="6" t="str" cm="1">
        <f t="array" ref="Q710:R710">_xlfn.TEXTSPLIT(N710,"/")</f>
        <v>theater</v>
      </c>
      <c r="R710" s="6" t="str">
        <v>plays</v>
      </c>
      <c r="S710">
        <f t="shared" si="35"/>
        <v>2017</v>
      </c>
      <c r="T710" s="13">
        <f>(((J710/60)/60)/24)+DATE(1970,1,1)</f>
        <v>42877.208333333328</v>
      </c>
      <c r="U710" s="13">
        <f>(((K710/60)/60)/24)+DATE(1970,1,1)</f>
        <v>42887.208333333328</v>
      </c>
    </row>
    <row r="711" spans="1:21" ht="17" hidden="1" x14ac:dyDescent="0.2">
      <c r="A711">
        <v>709</v>
      </c>
      <c r="B711" t="s">
        <v>1456</v>
      </c>
      <c r="C711" s="3" t="s">
        <v>1457</v>
      </c>
      <c r="D711" s="6">
        <v>9800</v>
      </c>
      <c r="E711" s="8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9">
        <f t="shared" si="33"/>
        <v>1.4238775510204082</v>
      </c>
      <c r="P711" s="6">
        <f t="shared" si="34"/>
        <v>75.021505376344081</v>
      </c>
      <c r="Q711" s="6" t="str" cm="1">
        <f t="array" ref="Q711:R711">_xlfn.TEXTSPLIT(N711,"/")</f>
        <v>theater</v>
      </c>
      <c r="R711" s="6" t="str">
        <v>plays</v>
      </c>
      <c r="S711">
        <f t="shared" si="35"/>
        <v>2012</v>
      </c>
      <c r="T711" s="13">
        <f>(((J711/60)/60)/24)+DATE(1970,1,1)</f>
        <v>41018.208333333336</v>
      </c>
      <c r="U711" s="13">
        <f>(((K711/60)/60)/24)+DATE(1970,1,1)</f>
        <v>41025.208333333336</v>
      </c>
    </row>
    <row r="712" spans="1:21" ht="34" hidden="1" x14ac:dyDescent="0.2">
      <c r="A712">
        <v>710</v>
      </c>
      <c r="B712" t="s">
        <v>1458</v>
      </c>
      <c r="C712" s="3" t="s">
        <v>1459</v>
      </c>
      <c r="D712" s="6">
        <v>4300</v>
      </c>
      <c r="E712" s="8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9">
        <f t="shared" si="33"/>
        <v>1.4786046511627906</v>
      </c>
      <c r="P712" s="6">
        <f t="shared" si="34"/>
        <v>50.863999999999997</v>
      </c>
      <c r="Q712" s="6" t="str" cm="1">
        <f t="array" ref="Q712:R712">_xlfn.TEXTSPLIT(N712,"/")</f>
        <v>theater</v>
      </c>
      <c r="R712" s="6" t="str">
        <v>plays</v>
      </c>
      <c r="S712">
        <f t="shared" si="35"/>
        <v>2018</v>
      </c>
      <c r="T712" s="13">
        <f>(((J712/60)/60)/24)+DATE(1970,1,1)</f>
        <v>43295.208333333328</v>
      </c>
      <c r="U712" s="13">
        <f>(((K712/60)/60)/24)+DATE(1970,1,1)</f>
        <v>43302.208333333328</v>
      </c>
    </row>
    <row r="713" spans="1:21" ht="34" x14ac:dyDescent="0.2">
      <c r="A713">
        <v>711</v>
      </c>
      <c r="B713" t="s">
        <v>1460</v>
      </c>
      <c r="C713" s="3" t="s">
        <v>1461</v>
      </c>
      <c r="D713" s="6">
        <v>6200</v>
      </c>
      <c r="E713" s="8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9">
        <f t="shared" si="33"/>
        <v>0.20322580645161289</v>
      </c>
      <c r="P713" s="6">
        <f t="shared" si="34"/>
        <v>90</v>
      </c>
      <c r="Q713" s="6" t="str" cm="1">
        <f t="array" ref="Q713:R713">_xlfn.TEXTSPLIT(N713,"/")</f>
        <v>theater</v>
      </c>
      <c r="R713" s="6" t="str">
        <v>plays</v>
      </c>
      <c r="S713">
        <f t="shared" si="35"/>
        <v>2016</v>
      </c>
      <c r="T713" s="13">
        <f>(((J713/60)/60)/24)+DATE(1970,1,1)</f>
        <v>42393.25</v>
      </c>
      <c r="U713" s="13">
        <f>(((K713/60)/60)/24)+DATE(1970,1,1)</f>
        <v>42395.25</v>
      </c>
    </row>
    <row r="714" spans="1:21" ht="34" hidden="1" x14ac:dyDescent="0.2">
      <c r="A714">
        <v>712</v>
      </c>
      <c r="B714" t="s">
        <v>1462</v>
      </c>
      <c r="C714" s="3" t="s">
        <v>1463</v>
      </c>
      <c r="D714" s="6">
        <v>800</v>
      </c>
      <c r="E714" s="8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9">
        <f t="shared" si="33"/>
        <v>18.40625</v>
      </c>
      <c r="P714" s="6">
        <f t="shared" si="34"/>
        <v>72.896039603960389</v>
      </c>
      <c r="Q714" s="6" t="str" cm="1">
        <f t="array" ref="Q714:R714">_xlfn.TEXTSPLIT(N714,"/")</f>
        <v>theater</v>
      </c>
      <c r="R714" s="6" t="str">
        <v>plays</v>
      </c>
      <c r="S714">
        <f t="shared" si="35"/>
        <v>2016</v>
      </c>
      <c r="T714" s="13">
        <f>(((J714/60)/60)/24)+DATE(1970,1,1)</f>
        <v>42559.208333333328</v>
      </c>
      <c r="U714" s="13">
        <f>(((K714/60)/60)/24)+DATE(1970,1,1)</f>
        <v>42600.208333333328</v>
      </c>
    </row>
    <row r="715" spans="1:21" ht="17" hidden="1" x14ac:dyDescent="0.2">
      <c r="A715">
        <v>713</v>
      </c>
      <c r="B715" t="s">
        <v>1464</v>
      </c>
      <c r="C715" s="3" t="s">
        <v>1465</v>
      </c>
      <c r="D715" s="6">
        <v>6900</v>
      </c>
      <c r="E715" s="8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9">
        <f t="shared" si="33"/>
        <v>1.6194202898550725</v>
      </c>
      <c r="P715" s="6">
        <f t="shared" si="34"/>
        <v>108.48543689320388</v>
      </c>
      <c r="Q715" s="6" t="str" cm="1">
        <f t="array" ref="Q715:R715">_xlfn.TEXTSPLIT(N715,"/")</f>
        <v>publishing</v>
      </c>
      <c r="R715" s="6" t="str">
        <v>radio &amp; podcasts</v>
      </c>
      <c r="S715">
        <f t="shared" si="35"/>
        <v>2016</v>
      </c>
      <c r="T715" s="13">
        <f>(((J715/60)/60)/24)+DATE(1970,1,1)</f>
        <v>42604.208333333328</v>
      </c>
      <c r="U715" s="13">
        <f>(((K715/60)/60)/24)+DATE(1970,1,1)</f>
        <v>42616.208333333328</v>
      </c>
    </row>
    <row r="716" spans="1:21" ht="17" hidden="1" x14ac:dyDescent="0.2">
      <c r="A716">
        <v>714</v>
      </c>
      <c r="B716" t="s">
        <v>1466</v>
      </c>
      <c r="C716" s="3" t="s">
        <v>1467</v>
      </c>
      <c r="D716" s="6">
        <v>38500</v>
      </c>
      <c r="E716" s="8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9">
        <f t="shared" si="33"/>
        <v>4.7282077922077921</v>
      </c>
      <c r="P716" s="6">
        <f t="shared" si="34"/>
        <v>101.98095238095237</v>
      </c>
      <c r="Q716" s="6" t="str" cm="1">
        <f t="array" ref="Q716:R716">_xlfn.TEXTSPLIT(N716,"/")</f>
        <v>music</v>
      </c>
      <c r="R716" s="6" t="str">
        <v>rock</v>
      </c>
      <c r="S716">
        <f t="shared" si="35"/>
        <v>2014</v>
      </c>
      <c r="T716" s="13">
        <f>(((J716/60)/60)/24)+DATE(1970,1,1)</f>
        <v>41870.208333333336</v>
      </c>
      <c r="U716" s="13">
        <f>(((K716/60)/60)/24)+DATE(1970,1,1)</f>
        <v>41871.208333333336</v>
      </c>
    </row>
    <row r="717" spans="1:21" ht="17" x14ac:dyDescent="0.2">
      <c r="A717">
        <v>715</v>
      </c>
      <c r="B717" t="s">
        <v>1468</v>
      </c>
      <c r="C717" s="3" t="s">
        <v>1469</v>
      </c>
      <c r="D717" s="6">
        <v>118000</v>
      </c>
      <c r="E717" s="8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9">
        <f t="shared" si="33"/>
        <v>0.24466101694915254</v>
      </c>
      <c r="P717" s="6">
        <f t="shared" si="34"/>
        <v>44.009146341463413</v>
      </c>
      <c r="Q717" s="6" t="str" cm="1">
        <f t="array" ref="Q717:R717">_xlfn.TEXTSPLIT(N717,"/")</f>
        <v>games</v>
      </c>
      <c r="R717" s="6" t="str">
        <v>mobile games</v>
      </c>
      <c r="S717">
        <f t="shared" si="35"/>
        <v>2010</v>
      </c>
      <c r="T717" s="13">
        <f>(((J717/60)/60)/24)+DATE(1970,1,1)</f>
        <v>40397.208333333336</v>
      </c>
      <c r="U717" s="13">
        <f>(((K717/60)/60)/24)+DATE(1970,1,1)</f>
        <v>40402.208333333336</v>
      </c>
    </row>
    <row r="718" spans="1:21" ht="17" hidden="1" x14ac:dyDescent="0.2">
      <c r="A718">
        <v>716</v>
      </c>
      <c r="B718" t="s">
        <v>1470</v>
      </c>
      <c r="C718" s="3" t="s">
        <v>1471</v>
      </c>
      <c r="D718" s="6">
        <v>2000</v>
      </c>
      <c r="E718" s="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9">
        <f t="shared" si="33"/>
        <v>5.1764999999999999</v>
      </c>
      <c r="P718" s="6">
        <f t="shared" si="34"/>
        <v>65.942675159235662</v>
      </c>
      <c r="Q718" s="6" t="str" cm="1">
        <f t="array" ref="Q718:R718">_xlfn.TEXTSPLIT(N718,"/")</f>
        <v>theater</v>
      </c>
      <c r="R718" s="6" t="str">
        <v>plays</v>
      </c>
      <c r="S718">
        <f t="shared" si="35"/>
        <v>2013</v>
      </c>
      <c r="T718" s="13">
        <f>(((J718/60)/60)/24)+DATE(1970,1,1)</f>
        <v>41465.208333333336</v>
      </c>
      <c r="U718" s="13">
        <f>(((K718/60)/60)/24)+DATE(1970,1,1)</f>
        <v>41493.208333333336</v>
      </c>
    </row>
    <row r="719" spans="1:21" ht="34" hidden="1" x14ac:dyDescent="0.2">
      <c r="A719">
        <v>717</v>
      </c>
      <c r="B719" t="s">
        <v>1472</v>
      </c>
      <c r="C719" s="3" t="s">
        <v>1473</v>
      </c>
      <c r="D719" s="6">
        <v>5600</v>
      </c>
      <c r="E719" s="8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9">
        <f t="shared" si="33"/>
        <v>2.4764285714285714</v>
      </c>
      <c r="P719" s="6">
        <f t="shared" si="34"/>
        <v>24.987387387387386</v>
      </c>
      <c r="Q719" s="6" t="str" cm="1">
        <f t="array" ref="Q719:R719">_xlfn.TEXTSPLIT(N719,"/")</f>
        <v>film &amp; video</v>
      </c>
      <c r="R719" s="6" t="str">
        <v>documentary</v>
      </c>
      <c r="S719">
        <f t="shared" si="35"/>
        <v>2011</v>
      </c>
      <c r="T719" s="13">
        <f>(((J719/60)/60)/24)+DATE(1970,1,1)</f>
        <v>40777.208333333336</v>
      </c>
      <c r="U719" s="13">
        <f>(((K719/60)/60)/24)+DATE(1970,1,1)</f>
        <v>40798.208333333336</v>
      </c>
    </row>
    <row r="720" spans="1:21" ht="17" hidden="1" x14ac:dyDescent="0.2">
      <c r="A720">
        <v>718</v>
      </c>
      <c r="B720" t="s">
        <v>1474</v>
      </c>
      <c r="C720" s="3" t="s">
        <v>1475</v>
      </c>
      <c r="D720" s="6">
        <v>8300</v>
      </c>
      <c r="E720" s="8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9">
        <f t="shared" si="33"/>
        <v>1.0020481927710843</v>
      </c>
      <c r="P720" s="6">
        <f t="shared" si="34"/>
        <v>28.003367003367003</v>
      </c>
      <c r="Q720" s="6" t="str" cm="1">
        <f t="array" ref="Q720:R720">_xlfn.TEXTSPLIT(N720,"/")</f>
        <v>technology</v>
      </c>
      <c r="R720" s="6" t="str">
        <v>wearables</v>
      </c>
      <c r="S720">
        <f t="shared" si="35"/>
        <v>2013</v>
      </c>
      <c r="T720" s="13">
        <f>(((J720/60)/60)/24)+DATE(1970,1,1)</f>
        <v>41442.208333333336</v>
      </c>
      <c r="U720" s="13">
        <f>(((K720/60)/60)/24)+DATE(1970,1,1)</f>
        <v>41468.208333333336</v>
      </c>
    </row>
    <row r="721" spans="1:21" ht="17" hidden="1" x14ac:dyDescent="0.2">
      <c r="A721">
        <v>719</v>
      </c>
      <c r="B721" t="s">
        <v>1476</v>
      </c>
      <c r="C721" s="3" t="s">
        <v>1477</v>
      </c>
      <c r="D721" s="6">
        <v>6900</v>
      </c>
      <c r="E721" s="8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9">
        <f t="shared" si="33"/>
        <v>1.53</v>
      </c>
      <c r="P721" s="6">
        <f t="shared" si="34"/>
        <v>85.829268292682926</v>
      </c>
      <c r="Q721" s="6" t="str" cm="1">
        <f t="array" ref="Q721:R721">_xlfn.TEXTSPLIT(N721,"/")</f>
        <v>publishing</v>
      </c>
      <c r="R721" s="6" t="str">
        <v>fiction</v>
      </c>
      <c r="S721">
        <f t="shared" si="35"/>
        <v>2012</v>
      </c>
      <c r="T721" s="13">
        <f>(((J721/60)/60)/24)+DATE(1970,1,1)</f>
        <v>41058.208333333336</v>
      </c>
      <c r="U721" s="13">
        <f>(((K721/60)/60)/24)+DATE(1970,1,1)</f>
        <v>41069.208333333336</v>
      </c>
    </row>
    <row r="722" spans="1:21" ht="34" hidden="1" x14ac:dyDescent="0.2">
      <c r="A722">
        <v>720</v>
      </c>
      <c r="B722" t="s">
        <v>1478</v>
      </c>
      <c r="C722" s="3" t="s">
        <v>1479</v>
      </c>
      <c r="D722" s="6">
        <v>8700</v>
      </c>
      <c r="E722" s="8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9">
        <f t="shared" si="33"/>
        <v>0.37091954022988505</v>
      </c>
      <c r="P722" s="6">
        <f t="shared" si="34"/>
        <v>84.921052631578945</v>
      </c>
      <c r="Q722" s="6" t="str" cm="1">
        <f t="array" ref="Q722:R722">_xlfn.TEXTSPLIT(N722,"/")</f>
        <v>theater</v>
      </c>
      <c r="R722" s="6" t="str">
        <v>plays</v>
      </c>
      <c r="S722">
        <f t="shared" si="35"/>
        <v>2018</v>
      </c>
      <c r="T722" s="13">
        <f>(((J722/60)/60)/24)+DATE(1970,1,1)</f>
        <v>43152.25</v>
      </c>
      <c r="U722" s="13">
        <f>(((K722/60)/60)/24)+DATE(1970,1,1)</f>
        <v>43166.25</v>
      </c>
    </row>
    <row r="723" spans="1:21" ht="17" hidden="1" x14ac:dyDescent="0.2">
      <c r="A723">
        <v>721</v>
      </c>
      <c r="B723" t="s">
        <v>1480</v>
      </c>
      <c r="C723" s="3" t="s">
        <v>1481</v>
      </c>
      <c r="D723" s="6">
        <v>123600</v>
      </c>
      <c r="E723" s="8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9">
        <f t="shared" si="33"/>
        <v>4.3923948220064728E-2</v>
      </c>
      <c r="P723" s="6">
        <f t="shared" si="34"/>
        <v>90.483333333333334</v>
      </c>
      <c r="Q723" s="6" t="str" cm="1">
        <f t="array" ref="Q723:R723">_xlfn.TEXTSPLIT(N723,"/")</f>
        <v>music</v>
      </c>
      <c r="R723" s="6" t="str">
        <v>rock</v>
      </c>
      <c r="S723">
        <f t="shared" si="35"/>
        <v>2018</v>
      </c>
      <c r="T723" s="13">
        <f>(((J723/60)/60)/24)+DATE(1970,1,1)</f>
        <v>43194.208333333328</v>
      </c>
      <c r="U723" s="13">
        <f>(((K723/60)/60)/24)+DATE(1970,1,1)</f>
        <v>43200.208333333328</v>
      </c>
    </row>
    <row r="724" spans="1:21" ht="17" hidden="1" x14ac:dyDescent="0.2">
      <c r="A724">
        <v>722</v>
      </c>
      <c r="B724" t="s">
        <v>1482</v>
      </c>
      <c r="C724" s="3" t="s">
        <v>1483</v>
      </c>
      <c r="D724" s="6">
        <v>48500</v>
      </c>
      <c r="E724" s="8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9">
        <f t="shared" si="33"/>
        <v>1.5650721649484536</v>
      </c>
      <c r="P724" s="6">
        <f t="shared" si="34"/>
        <v>25.00197628458498</v>
      </c>
      <c r="Q724" s="6" t="str" cm="1">
        <f t="array" ref="Q724:R724">_xlfn.TEXTSPLIT(N724,"/")</f>
        <v>film &amp; video</v>
      </c>
      <c r="R724" s="6" t="str">
        <v>documentary</v>
      </c>
      <c r="S724">
        <f t="shared" si="35"/>
        <v>2017</v>
      </c>
      <c r="T724" s="13">
        <f>(((J724/60)/60)/24)+DATE(1970,1,1)</f>
        <v>43045.25</v>
      </c>
      <c r="U724" s="13">
        <f>(((K724/60)/60)/24)+DATE(1970,1,1)</f>
        <v>43072.25</v>
      </c>
    </row>
    <row r="725" spans="1:21" ht="17" hidden="1" x14ac:dyDescent="0.2">
      <c r="A725">
        <v>723</v>
      </c>
      <c r="B725" t="s">
        <v>1484</v>
      </c>
      <c r="C725" s="3" t="s">
        <v>1485</v>
      </c>
      <c r="D725" s="6">
        <v>4900</v>
      </c>
      <c r="E725" s="8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9">
        <f t="shared" si="33"/>
        <v>2.704081632653061</v>
      </c>
      <c r="P725" s="6">
        <f t="shared" si="34"/>
        <v>92.013888888888886</v>
      </c>
      <c r="Q725" s="6" t="str" cm="1">
        <f t="array" ref="Q725:R725">_xlfn.TEXTSPLIT(N725,"/")</f>
        <v>theater</v>
      </c>
      <c r="R725" s="6" t="str">
        <v>plays</v>
      </c>
      <c r="S725">
        <f t="shared" si="35"/>
        <v>2016</v>
      </c>
      <c r="T725" s="13">
        <f>(((J725/60)/60)/24)+DATE(1970,1,1)</f>
        <v>42431.25</v>
      </c>
      <c r="U725" s="13">
        <f>(((K725/60)/60)/24)+DATE(1970,1,1)</f>
        <v>42452.208333333328</v>
      </c>
    </row>
    <row r="726" spans="1:21" ht="34" hidden="1" x14ac:dyDescent="0.2">
      <c r="A726">
        <v>724</v>
      </c>
      <c r="B726" t="s">
        <v>1486</v>
      </c>
      <c r="C726" s="3" t="s">
        <v>1487</v>
      </c>
      <c r="D726" s="6">
        <v>8400</v>
      </c>
      <c r="E726" s="8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9">
        <f t="shared" si="33"/>
        <v>1.3405952380952382</v>
      </c>
      <c r="P726" s="6">
        <f t="shared" si="34"/>
        <v>93.066115702479337</v>
      </c>
      <c r="Q726" s="6" t="str" cm="1">
        <f t="array" ref="Q726:R726">_xlfn.TEXTSPLIT(N726,"/")</f>
        <v>theater</v>
      </c>
      <c r="R726" s="6" t="str">
        <v>plays</v>
      </c>
      <c r="S726">
        <f t="shared" si="35"/>
        <v>2014</v>
      </c>
      <c r="T726" s="13">
        <f>(((J726/60)/60)/24)+DATE(1970,1,1)</f>
        <v>41934.208333333336</v>
      </c>
      <c r="U726" s="13">
        <f>(((K726/60)/60)/24)+DATE(1970,1,1)</f>
        <v>41936.208333333336</v>
      </c>
    </row>
    <row r="727" spans="1:21" ht="17" x14ac:dyDescent="0.2">
      <c r="A727">
        <v>725</v>
      </c>
      <c r="B727" t="s">
        <v>1488</v>
      </c>
      <c r="C727" s="3" t="s">
        <v>1489</v>
      </c>
      <c r="D727" s="6">
        <v>193200</v>
      </c>
      <c r="E727" s="8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9">
        <f t="shared" si="33"/>
        <v>0.50398033126293995</v>
      </c>
      <c r="P727" s="6">
        <f t="shared" si="34"/>
        <v>61.008145363408524</v>
      </c>
      <c r="Q727" s="6" t="str" cm="1">
        <f t="array" ref="Q727:R727">_xlfn.TEXTSPLIT(N727,"/")</f>
        <v>games</v>
      </c>
      <c r="R727" s="6" t="str">
        <v>mobile games</v>
      </c>
      <c r="S727">
        <f t="shared" si="35"/>
        <v>2014</v>
      </c>
      <c r="T727" s="13">
        <f>(((J727/60)/60)/24)+DATE(1970,1,1)</f>
        <v>41958.25</v>
      </c>
      <c r="U727" s="13">
        <f>(((K727/60)/60)/24)+DATE(1970,1,1)</f>
        <v>41960.25</v>
      </c>
    </row>
    <row r="728" spans="1:21" ht="17" hidden="1" x14ac:dyDescent="0.2">
      <c r="A728">
        <v>726</v>
      </c>
      <c r="B728" t="s">
        <v>1490</v>
      </c>
      <c r="C728" s="3" t="s">
        <v>1491</v>
      </c>
      <c r="D728" s="6">
        <v>54300</v>
      </c>
      <c r="E728" s="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9">
        <f t="shared" si="33"/>
        <v>0.88815837937384901</v>
      </c>
      <c r="P728" s="6">
        <f t="shared" si="34"/>
        <v>92.036259541984734</v>
      </c>
      <c r="Q728" s="6" t="str" cm="1">
        <f t="array" ref="Q728:R728">_xlfn.TEXTSPLIT(N728,"/")</f>
        <v>theater</v>
      </c>
      <c r="R728" s="6" t="str">
        <v>plays</v>
      </c>
      <c r="S728">
        <f t="shared" si="35"/>
        <v>2010</v>
      </c>
      <c r="T728" s="13">
        <f>(((J728/60)/60)/24)+DATE(1970,1,1)</f>
        <v>40476.208333333336</v>
      </c>
      <c r="U728" s="13">
        <f>(((K728/60)/60)/24)+DATE(1970,1,1)</f>
        <v>40482.208333333336</v>
      </c>
    </row>
    <row r="729" spans="1:21" ht="17" hidden="1" x14ac:dyDescent="0.2">
      <c r="A729">
        <v>727</v>
      </c>
      <c r="B729" t="s">
        <v>1492</v>
      </c>
      <c r="C729" s="3" t="s">
        <v>1493</v>
      </c>
      <c r="D729" s="6">
        <v>8900</v>
      </c>
      <c r="E729" s="8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9">
        <f t="shared" si="33"/>
        <v>1.65</v>
      </c>
      <c r="P729" s="6">
        <f t="shared" si="34"/>
        <v>81.132596685082873</v>
      </c>
      <c r="Q729" s="6" t="str" cm="1">
        <f t="array" ref="Q729:R729">_xlfn.TEXTSPLIT(N729,"/")</f>
        <v>technology</v>
      </c>
      <c r="R729" s="6" t="str">
        <v>web</v>
      </c>
      <c r="S729">
        <f t="shared" si="35"/>
        <v>2019</v>
      </c>
      <c r="T729" s="13">
        <f>(((J729/60)/60)/24)+DATE(1970,1,1)</f>
        <v>43485.25</v>
      </c>
      <c r="U729" s="13">
        <f>(((K729/60)/60)/24)+DATE(1970,1,1)</f>
        <v>43543.208333333328</v>
      </c>
    </row>
    <row r="730" spans="1:21" ht="34" x14ac:dyDescent="0.2">
      <c r="A730">
        <v>728</v>
      </c>
      <c r="B730" t="s">
        <v>1494</v>
      </c>
      <c r="C730" s="3" t="s">
        <v>1495</v>
      </c>
      <c r="D730" s="6">
        <v>4200</v>
      </c>
      <c r="E730" s="8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9">
        <f t="shared" si="33"/>
        <v>0.17499999999999999</v>
      </c>
      <c r="P730" s="6">
        <f t="shared" si="34"/>
        <v>73.5</v>
      </c>
      <c r="Q730" s="6" t="str" cm="1">
        <f t="array" ref="Q730:R730">_xlfn.TEXTSPLIT(N730,"/")</f>
        <v>theater</v>
      </c>
      <c r="R730" s="6" t="str">
        <v>plays</v>
      </c>
      <c r="S730">
        <f t="shared" si="35"/>
        <v>2016</v>
      </c>
      <c r="T730" s="13">
        <f>(((J730/60)/60)/24)+DATE(1970,1,1)</f>
        <v>42515.208333333328</v>
      </c>
      <c r="U730" s="13">
        <f>(((K730/60)/60)/24)+DATE(1970,1,1)</f>
        <v>42526.208333333328</v>
      </c>
    </row>
    <row r="731" spans="1:21" ht="34" hidden="1" x14ac:dyDescent="0.2">
      <c r="A731">
        <v>729</v>
      </c>
      <c r="B731" t="s">
        <v>1496</v>
      </c>
      <c r="C731" s="3" t="s">
        <v>1497</v>
      </c>
      <c r="D731" s="6">
        <v>5600</v>
      </c>
      <c r="E731" s="8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9">
        <f t="shared" si="33"/>
        <v>1.8566071428571429</v>
      </c>
      <c r="P731" s="6">
        <f t="shared" si="34"/>
        <v>85.221311475409834</v>
      </c>
      <c r="Q731" s="6" t="str" cm="1">
        <f t="array" ref="Q731:R731">_xlfn.TEXTSPLIT(N731,"/")</f>
        <v>film &amp; video</v>
      </c>
      <c r="R731" s="6" t="str">
        <v>drama</v>
      </c>
      <c r="S731">
        <f t="shared" si="35"/>
        <v>2013</v>
      </c>
      <c r="T731" s="13">
        <f>(((J731/60)/60)/24)+DATE(1970,1,1)</f>
        <v>41309.25</v>
      </c>
      <c r="U731" s="13">
        <f>(((K731/60)/60)/24)+DATE(1970,1,1)</f>
        <v>41311.25</v>
      </c>
    </row>
    <row r="732" spans="1:21" ht="17" hidden="1" x14ac:dyDescent="0.2">
      <c r="A732">
        <v>730</v>
      </c>
      <c r="B732" t="s">
        <v>1498</v>
      </c>
      <c r="C732" s="3" t="s">
        <v>1499</v>
      </c>
      <c r="D732" s="6">
        <v>28800</v>
      </c>
      <c r="E732" s="8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9">
        <f t="shared" si="33"/>
        <v>4.1266319444444441</v>
      </c>
      <c r="P732" s="6">
        <f t="shared" si="34"/>
        <v>110.96825396825396</v>
      </c>
      <c r="Q732" s="6" t="str" cm="1">
        <f t="array" ref="Q732:R732">_xlfn.TEXTSPLIT(N732,"/")</f>
        <v>technology</v>
      </c>
      <c r="R732" s="6" t="str">
        <v>wearables</v>
      </c>
      <c r="S732">
        <f t="shared" si="35"/>
        <v>2015</v>
      </c>
      <c r="T732" s="13">
        <f>(((J732/60)/60)/24)+DATE(1970,1,1)</f>
        <v>42147.208333333328</v>
      </c>
      <c r="U732" s="13">
        <f>(((K732/60)/60)/24)+DATE(1970,1,1)</f>
        <v>42153.208333333328</v>
      </c>
    </row>
    <row r="733" spans="1:21" ht="17" hidden="1" x14ac:dyDescent="0.2">
      <c r="A733">
        <v>731</v>
      </c>
      <c r="B733" t="s">
        <v>1500</v>
      </c>
      <c r="C733" s="3" t="s">
        <v>1501</v>
      </c>
      <c r="D733" s="6">
        <v>8000</v>
      </c>
      <c r="E733" s="8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9">
        <f t="shared" si="33"/>
        <v>0.90249999999999997</v>
      </c>
      <c r="P733" s="6">
        <f t="shared" si="34"/>
        <v>32.968036529680369</v>
      </c>
      <c r="Q733" s="6" t="str" cm="1">
        <f t="array" ref="Q733:R733">_xlfn.TEXTSPLIT(N733,"/")</f>
        <v>technology</v>
      </c>
      <c r="R733" s="6" t="str">
        <v>web</v>
      </c>
      <c r="S733">
        <f t="shared" si="35"/>
        <v>2017</v>
      </c>
      <c r="T733" s="13">
        <f>(((J733/60)/60)/24)+DATE(1970,1,1)</f>
        <v>42939.208333333328</v>
      </c>
      <c r="U733" s="13">
        <f>(((K733/60)/60)/24)+DATE(1970,1,1)</f>
        <v>42940.208333333328</v>
      </c>
    </row>
    <row r="734" spans="1:21" ht="17" x14ac:dyDescent="0.2">
      <c r="A734">
        <v>732</v>
      </c>
      <c r="B734" t="s">
        <v>1502</v>
      </c>
      <c r="C734" s="3" t="s">
        <v>1503</v>
      </c>
      <c r="D734" s="6">
        <v>117000</v>
      </c>
      <c r="E734" s="8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9">
        <f t="shared" si="33"/>
        <v>0.91984615384615387</v>
      </c>
      <c r="P734" s="6">
        <f t="shared" si="34"/>
        <v>96.005352363960753</v>
      </c>
      <c r="Q734" s="6" t="str" cm="1">
        <f t="array" ref="Q734:R734">_xlfn.TEXTSPLIT(N734,"/")</f>
        <v>music</v>
      </c>
      <c r="R734" s="6" t="str">
        <v>rock</v>
      </c>
      <c r="S734">
        <f t="shared" si="35"/>
        <v>2017</v>
      </c>
      <c r="T734" s="13">
        <f>(((J734/60)/60)/24)+DATE(1970,1,1)</f>
        <v>42816.208333333328</v>
      </c>
      <c r="U734" s="13">
        <f>(((K734/60)/60)/24)+DATE(1970,1,1)</f>
        <v>42839.208333333328</v>
      </c>
    </row>
    <row r="735" spans="1:21" ht="17" hidden="1" x14ac:dyDescent="0.2">
      <c r="A735">
        <v>733</v>
      </c>
      <c r="B735" t="s">
        <v>1504</v>
      </c>
      <c r="C735" s="3" t="s">
        <v>1505</v>
      </c>
      <c r="D735" s="6">
        <v>15800</v>
      </c>
      <c r="E735" s="8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9">
        <f t="shared" si="33"/>
        <v>5.2700632911392402</v>
      </c>
      <c r="P735" s="6">
        <f t="shared" si="34"/>
        <v>84.96632653061225</v>
      </c>
      <c r="Q735" s="6" t="str" cm="1">
        <f t="array" ref="Q735:R735">_xlfn.TEXTSPLIT(N735,"/")</f>
        <v>music</v>
      </c>
      <c r="R735" s="6" t="str">
        <v>metal</v>
      </c>
      <c r="S735">
        <f t="shared" si="35"/>
        <v>2014</v>
      </c>
      <c r="T735" s="13">
        <f>(((J735/60)/60)/24)+DATE(1970,1,1)</f>
        <v>41844.208333333336</v>
      </c>
      <c r="U735" s="13">
        <f>(((K735/60)/60)/24)+DATE(1970,1,1)</f>
        <v>41857.208333333336</v>
      </c>
    </row>
    <row r="736" spans="1:21" ht="17" hidden="1" x14ac:dyDescent="0.2">
      <c r="A736">
        <v>734</v>
      </c>
      <c r="B736" t="s">
        <v>1506</v>
      </c>
      <c r="C736" s="3" t="s">
        <v>1507</v>
      </c>
      <c r="D736" s="6">
        <v>4200</v>
      </c>
      <c r="E736" s="8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9">
        <f t="shared" si="33"/>
        <v>3.1914285714285713</v>
      </c>
      <c r="P736" s="6">
        <f t="shared" si="34"/>
        <v>25.007462686567163</v>
      </c>
      <c r="Q736" s="6" t="str" cm="1">
        <f t="array" ref="Q736:R736">_xlfn.TEXTSPLIT(N736,"/")</f>
        <v>theater</v>
      </c>
      <c r="R736" s="6" t="str">
        <v>plays</v>
      </c>
      <c r="S736">
        <f t="shared" si="35"/>
        <v>2017</v>
      </c>
      <c r="T736" s="13">
        <f>(((J736/60)/60)/24)+DATE(1970,1,1)</f>
        <v>42763.25</v>
      </c>
      <c r="U736" s="13">
        <f>(((K736/60)/60)/24)+DATE(1970,1,1)</f>
        <v>42775.25</v>
      </c>
    </row>
    <row r="737" spans="1:21" ht="34" hidden="1" x14ac:dyDescent="0.2">
      <c r="A737">
        <v>735</v>
      </c>
      <c r="B737" t="s">
        <v>1508</v>
      </c>
      <c r="C737" s="3" t="s">
        <v>1509</v>
      </c>
      <c r="D737" s="6">
        <v>37100</v>
      </c>
      <c r="E737" s="8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9">
        <f t="shared" si="33"/>
        <v>3.5418867924528303</v>
      </c>
      <c r="P737" s="6">
        <f t="shared" si="34"/>
        <v>65.998995479658461</v>
      </c>
      <c r="Q737" s="6" t="str" cm="1">
        <f t="array" ref="Q737:R737">_xlfn.TEXTSPLIT(N737,"/")</f>
        <v>photography</v>
      </c>
      <c r="R737" s="6" t="str">
        <v>photography books</v>
      </c>
      <c r="S737">
        <f t="shared" si="35"/>
        <v>2016</v>
      </c>
      <c r="T737" s="13">
        <f>(((J737/60)/60)/24)+DATE(1970,1,1)</f>
        <v>42459.208333333328</v>
      </c>
      <c r="U737" s="13">
        <f>(((K737/60)/60)/24)+DATE(1970,1,1)</f>
        <v>42466.208333333328</v>
      </c>
    </row>
    <row r="738" spans="1:21" ht="17" hidden="1" x14ac:dyDescent="0.2">
      <c r="A738">
        <v>736</v>
      </c>
      <c r="B738" t="s">
        <v>1510</v>
      </c>
      <c r="C738" s="3" t="s">
        <v>1511</v>
      </c>
      <c r="D738" s="6">
        <v>7700</v>
      </c>
      <c r="E738" s="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9">
        <f t="shared" si="33"/>
        <v>0.32896103896103895</v>
      </c>
      <c r="P738" s="6">
        <f t="shared" si="34"/>
        <v>87.34482758620689</v>
      </c>
      <c r="Q738" s="6" t="str" cm="1">
        <f t="array" ref="Q738:R738">_xlfn.TEXTSPLIT(N738,"/")</f>
        <v>publishing</v>
      </c>
      <c r="R738" s="6" t="str">
        <v>nonfiction</v>
      </c>
      <c r="S738">
        <f t="shared" si="35"/>
        <v>2015</v>
      </c>
      <c r="T738" s="13">
        <f>(((J738/60)/60)/24)+DATE(1970,1,1)</f>
        <v>42055.25</v>
      </c>
      <c r="U738" s="13">
        <f>(((K738/60)/60)/24)+DATE(1970,1,1)</f>
        <v>42059.25</v>
      </c>
    </row>
    <row r="739" spans="1:21" ht="34" hidden="1" x14ac:dyDescent="0.2">
      <c r="A739">
        <v>737</v>
      </c>
      <c r="B739" t="s">
        <v>1512</v>
      </c>
      <c r="C739" s="3" t="s">
        <v>1513</v>
      </c>
      <c r="D739" s="6">
        <v>3700</v>
      </c>
      <c r="E739" s="8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9">
        <f t="shared" si="33"/>
        <v>1.358918918918919</v>
      </c>
      <c r="P739" s="6">
        <f t="shared" si="34"/>
        <v>27.933333333333334</v>
      </c>
      <c r="Q739" s="6" t="str" cm="1">
        <f t="array" ref="Q739:R739">_xlfn.TEXTSPLIT(N739,"/")</f>
        <v>music</v>
      </c>
      <c r="R739" s="6" t="str">
        <v>indie rock</v>
      </c>
      <c r="S739">
        <f t="shared" si="35"/>
        <v>2016</v>
      </c>
      <c r="T739" s="13">
        <f>(((J739/60)/60)/24)+DATE(1970,1,1)</f>
        <v>42685.25</v>
      </c>
      <c r="U739" s="13">
        <f>(((K739/60)/60)/24)+DATE(1970,1,1)</f>
        <v>42697.25</v>
      </c>
    </row>
    <row r="740" spans="1:21" ht="34" x14ac:dyDescent="0.2">
      <c r="A740">
        <v>738</v>
      </c>
      <c r="B740" t="s">
        <v>1032</v>
      </c>
      <c r="C740" s="3" t="s">
        <v>1514</v>
      </c>
      <c r="D740" s="6">
        <v>74700</v>
      </c>
      <c r="E740" s="8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9">
        <f t="shared" si="33"/>
        <v>2.0843373493975904E-2</v>
      </c>
      <c r="P740" s="6">
        <f t="shared" si="34"/>
        <v>103.8</v>
      </c>
      <c r="Q740" s="6" t="str" cm="1">
        <f t="array" ref="Q740:R740">_xlfn.TEXTSPLIT(N740,"/")</f>
        <v>theater</v>
      </c>
      <c r="R740" s="6" t="str">
        <v>plays</v>
      </c>
      <c r="S740">
        <f t="shared" si="35"/>
        <v>2014</v>
      </c>
      <c r="T740" s="13">
        <f>(((J740/60)/60)/24)+DATE(1970,1,1)</f>
        <v>41959.25</v>
      </c>
      <c r="U740" s="13">
        <f>(((K740/60)/60)/24)+DATE(1970,1,1)</f>
        <v>41981.25</v>
      </c>
    </row>
    <row r="741" spans="1:21" ht="17" x14ac:dyDescent="0.2">
      <c r="A741">
        <v>739</v>
      </c>
      <c r="B741" t="s">
        <v>1515</v>
      </c>
      <c r="C741" s="3" t="s">
        <v>1516</v>
      </c>
      <c r="D741" s="6">
        <v>10000</v>
      </c>
      <c r="E741" s="8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9">
        <f t="shared" si="33"/>
        <v>0.61</v>
      </c>
      <c r="P741" s="6">
        <f t="shared" si="34"/>
        <v>31.937172774869111</v>
      </c>
      <c r="Q741" s="6" t="str" cm="1">
        <f t="array" ref="Q741:R741">_xlfn.TEXTSPLIT(N741,"/")</f>
        <v>music</v>
      </c>
      <c r="R741" s="6" t="str">
        <v>indie rock</v>
      </c>
      <c r="S741">
        <f t="shared" si="35"/>
        <v>2012</v>
      </c>
      <c r="T741" s="13">
        <f>(((J741/60)/60)/24)+DATE(1970,1,1)</f>
        <v>41089.208333333336</v>
      </c>
      <c r="U741" s="13">
        <f>(((K741/60)/60)/24)+DATE(1970,1,1)</f>
        <v>41090.208333333336</v>
      </c>
    </row>
    <row r="742" spans="1:21" ht="34" x14ac:dyDescent="0.2">
      <c r="A742">
        <v>740</v>
      </c>
      <c r="B742" t="s">
        <v>1517</v>
      </c>
      <c r="C742" s="3" t="s">
        <v>1518</v>
      </c>
      <c r="D742" s="6">
        <v>5300</v>
      </c>
      <c r="E742" s="8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9">
        <f t="shared" si="33"/>
        <v>0.30037735849056602</v>
      </c>
      <c r="P742" s="6">
        <f t="shared" si="34"/>
        <v>99.5</v>
      </c>
      <c r="Q742" s="6" t="str" cm="1">
        <f t="array" ref="Q742:R742">_xlfn.TEXTSPLIT(N742,"/")</f>
        <v>theater</v>
      </c>
      <c r="R742" s="6" t="str">
        <v>plays</v>
      </c>
      <c r="S742">
        <f t="shared" si="35"/>
        <v>2017</v>
      </c>
      <c r="T742" s="13">
        <f>(((J742/60)/60)/24)+DATE(1970,1,1)</f>
        <v>42769.25</v>
      </c>
      <c r="U742" s="13">
        <f>(((K742/60)/60)/24)+DATE(1970,1,1)</f>
        <v>42772.25</v>
      </c>
    </row>
    <row r="743" spans="1:21" ht="17" hidden="1" x14ac:dyDescent="0.2">
      <c r="A743">
        <v>741</v>
      </c>
      <c r="B743" t="s">
        <v>628</v>
      </c>
      <c r="C743" s="3" t="s">
        <v>1519</v>
      </c>
      <c r="D743" s="6">
        <v>1200</v>
      </c>
      <c r="E743" s="8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9">
        <f t="shared" si="33"/>
        <v>11.791666666666666</v>
      </c>
      <c r="P743" s="6">
        <f t="shared" si="34"/>
        <v>108.84615384615384</v>
      </c>
      <c r="Q743" s="6" t="str" cm="1">
        <f t="array" ref="Q743:R743">_xlfn.TEXTSPLIT(N743,"/")</f>
        <v>theater</v>
      </c>
      <c r="R743" s="6" t="str">
        <v>plays</v>
      </c>
      <c r="S743">
        <f t="shared" si="35"/>
        <v>2010</v>
      </c>
      <c r="T743" s="13">
        <f>(((J743/60)/60)/24)+DATE(1970,1,1)</f>
        <v>40321.208333333336</v>
      </c>
      <c r="U743" s="13">
        <f>(((K743/60)/60)/24)+DATE(1970,1,1)</f>
        <v>40322.208333333336</v>
      </c>
    </row>
    <row r="744" spans="1:21" ht="17" hidden="1" x14ac:dyDescent="0.2">
      <c r="A744">
        <v>742</v>
      </c>
      <c r="B744" t="s">
        <v>1520</v>
      </c>
      <c r="C744" s="3" t="s">
        <v>1521</v>
      </c>
      <c r="D744" s="6">
        <v>1200</v>
      </c>
      <c r="E744" s="8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9">
        <f t="shared" si="33"/>
        <v>11.260833333333334</v>
      </c>
      <c r="P744" s="6">
        <f t="shared" si="34"/>
        <v>110.76229508196721</v>
      </c>
      <c r="Q744" s="6" t="str" cm="1">
        <f t="array" ref="Q744:R744">_xlfn.TEXTSPLIT(N744,"/")</f>
        <v>music</v>
      </c>
      <c r="R744" s="6" t="str">
        <v>electric music</v>
      </c>
      <c r="S744">
        <f t="shared" si="35"/>
        <v>2010</v>
      </c>
      <c r="T744" s="13">
        <f>(((J744/60)/60)/24)+DATE(1970,1,1)</f>
        <v>40197.25</v>
      </c>
      <c r="U744" s="13">
        <f>(((K744/60)/60)/24)+DATE(1970,1,1)</f>
        <v>40239.25</v>
      </c>
    </row>
    <row r="745" spans="1:21" ht="34" x14ac:dyDescent="0.2">
      <c r="A745">
        <v>743</v>
      </c>
      <c r="B745" t="s">
        <v>1522</v>
      </c>
      <c r="C745" s="3" t="s">
        <v>1523</v>
      </c>
      <c r="D745" s="6">
        <v>3900</v>
      </c>
      <c r="E745" s="8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9">
        <f t="shared" si="33"/>
        <v>0.12923076923076923</v>
      </c>
      <c r="P745" s="6">
        <f t="shared" si="34"/>
        <v>29.647058823529413</v>
      </c>
      <c r="Q745" s="6" t="str" cm="1">
        <f t="array" ref="Q745:R745">_xlfn.TEXTSPLIT(N745,"/")</f>
        <v>theater</v>
      </c>
      <c r="R745" s="6" t="str">
        <v>plays</v>
      </c>
      <c r="S745">
        <f t="shared" si="35"/>
        <v>2015</v>
      </c>
      <c r="T745" s="13">
        <f>(((J745/60)/60)/24)+DATE(1970,1,1)</f>
        <v>42298.208333333328</v>
      </c>
      <c r="U745" s="13">
        <f>(((K745/60)/60)/24)+DATE(1970,1,1)</f>
        <v>42304.208333333328</v>
      </c>
    </row>
    <row r="746" spans="1:21" ht="17" hidden="1" x14ac:dyDescent="0.2">
      <c r="A746">
        <v>744</v>
      </c>
      <c r="B746" t="s">
        <v>1524</v>
      </c>
      <c r="C746" s="3" t="s">
        <v>1525</v>
      </c>
      <c r="D746" s="6">
        <v>2000</v>
      </c>
      <c r="E746" s="8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9">
        <f t="shared" si="33"/>
        <v>7.12</v>
      </c>
      <c r="P746" s="6">
        <f t="shared" si="34"/>
        <v>101.71428571428571</v>
      </c>
      <c r="Q746" s="6" t="str" cm="1">
        <f t="array" ref="Q746:R746">_xlfn.TEXTSPLIT(N746,"/")</f>
        <v>theater</v>
      </c>
      <c r="R746" s="6" t="str">
        <v>plays</v>
      </c>
      <c r="S746">
        <f t="shared" si="35"/>
        <v>2018</v>
      </c>
      <c r="T746" s="13">
        <f>(((J746/60)/60)/24)+DATE(1970,1,1)</f>
        <v>43322.208333333328</v>
      </c>
      <c r="U746" s="13">
        <f>(((K746/60)/60)/24)+DATE(1970,1,1)</f>
        <v>43324.208333333328</v>
      </c>
    </row>
    <row r="747" spans="1:21" ht="34" x14ac:dyDescent="0.2">
      <c r="A747">
        <v>745</v>
      </c>
      <c r="B747" t="s">
        <v>1526</v>
      </c>
      <c r="C747" s="3" t="s">
        <v>1527</v>
      </c>
      <c r="D747" s="6">
        <v>6900</v>
      </c>
      <c r="E747" s="8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9">
        <f t="shared" si="33"/>
        <v>0.30304347826086958</v>
      </c>
      <c r="P747" s="6">
        <f t="shared" si="34"/>
        <v>61.5</v>
      </c>
      <c r="Q747" s="6" t="str" cm="1">
        <f t="array" ref="Q747:R747">_xlfn.TEXTSPLIT(N747,"/")</f>
        <v>technology</v>
      </c>
      <c r="R747" s="6" t="str">
        <v>wearables</v>
      </c>
      <c r="S747">
        <f t="shared" si="35"/>
        <v>2010</v>
      </c>
      <c r="T747" s="13">
        <f>(((J747/60)/60)/24)+DATE(1970,1,1)</f>
        <v>40328.208333333336</v>
      </c>
      <c r="U747" s="13">
        <f>(((K747/60)/60)/24)+DATE(1970,1,1)</f>
        <v>40355.208333333336</v>
      </c>
    </row>
    <row r="748" spans="1:21" ht="17" hidden="1" x14ac:dyDescent="0.2">
      <c r="A748">
        <v>746</v>
      </c>
      <c r="B748" t="s">
        <v>1528</v>
      </c>
      <c r="C748" s="3" t="s">
        <v>1529</v>
      </c>
      <c r="D748" s="6">
        <v>55800</v>
      </c>
      <c r="E748" s="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9">
        <f t="shared" si="33"/>
        <v>2.1250896057347672</v>
      </c>
      <c r="P748" s="6">
        <f t="shared" si="34"/>
        <v>35</v>
      </c>
      <c r="Q748" s="6" t="str" cm="1">
        <f t="array" ref="Q748:R748">_xlfn.TEXTSPLIT(N748,"/")</f>
        <v>technology</v>
      </c>
      <c r="R748" s="6" t="str">
        <v>web</v>
      </c>
      <c r="S748">
        <f t="shared" si="35"/>
        <v>2011</v>
      </c>
      <c r="T748" s="13">
        <f>(((J748/60)/60)/24)+DATE(1970,1,1)</f>
        <v>40825.208333333336</v>
      </c>
      <c r="U748" s="13">
        <f>(((K748/60)/60)/24)+DATE(1970,1,1)</f>
        <v>40830.208333333336</v>
      </c>
    </row>
    <row r="749" spans="1:21" ht="17" hidden="1" x14ac:dyDescent="0.2">
      <c r="A749">
        <v>747</v>
      </c>
      <c r="B749" t="s">
        <v>1530</v>
      </c>
      <c r="C749" s="3" t="s">
        <v>1531</v>
      </c>
      <c r="D749" s="6">
        <v>4900</v>
      </c>
      <c r="E749" s="8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9">
        <f t="shared" si="33"/>
        <v>2.2885714285714287</v>
      </c>
      <c r="P749" s="6">
        <f t="shared" si="34"/>
        <v>40.049999999999997</v>
      </c>
      <c r="Q749" s="6" t="str" cm="1">
        <f t="array" ref="Q749:R749">_xlfn.TEXTSPLIT(N749,"/")</f>
        <v>theater</v>
      </c>
      <c r="R749" s="6" t="str">
        <v>plays</v>
      </c>
      <c r="S749">
        <f t="shared" si="35"/>
        <v>2010</v>
      </c>
      <c r="T749" s="13">
        <f>(((J749/60)/60)/24)+DATE(1970,1,1)</f>
        <v>40423.208333333336</v>
      </c>
      <c r="U749" s="13">
        <f>(((K749/60)/60)/24)+DATE(1970,1,1)</f>
        <v>40434.208333333336</v>
      </c>
    </row>
    <row r="750" spans="1:21" ht="17" hidden="1" x14ac:dyDescent="0.2">
      <c r="A750">
        <v>748</v>
      </c>
      <c r="B750" t="s">
        <v>1532</v>
      </c>
      <c r="C750" s="3" t="s">
        <v>1533</v>
      </c>
      <c r="D750" s="6">
        <v>194900</v>
      </c>
      <c r="E750" s="8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9">
        <f t="shared" si="33"/>
        <v>0.34959979476654696</v>
      </c>
      <c r="P750" s="6">
        <f t="shared" si="34"/>
        <v>110.97231270358306</v>
      </c>
      <c r="Q750" s="6" t="str" cm="1">
        <f t="array" ref="Q750:R750">_xlfn.TEXTSPLIT(N750,"/")</f>
        <v>film &amp; video</v>
      </c>
      <c r="R750" s="6" t="str">
        <v>animation</v>
      </c>
      <c r="S750">
        <f t="shared" si="35"/>
        <v>2010</v>
      </c>
      <c r="T750" s="13">
        <f>(((J750/60)/60)/24)+DATE(1970,1,1)</f>
        <v>40238.25</v>
      </c>
      <c r="U750" s="13">
        <f>(((K750/60)/60)/24)+DATE(1970,1,1)</f>
        <v>40263.208333333336</v>
      </c>
    </row>
    <row r="751" spans="1:21" ht="17" hidden="1" x14ac:dyDescent="0.2">
      <c r="A751">
        <v>749</v>
      </c>
      <c r="B751" t="s">
        <v>1534</v>
      </c>
      <c r="C751" s="3" t="s">
        <v>1535</v>
      </c>
      <c r="D751" s="6">
        <v>8600</v>
      </c>
      <c r="E751" s="8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9">
        <f t="shared" si="33"/>
        <v>1.5729069767441861</v>
      </c>
      <c r="P751" s="6">
        <f t="shared" si="34"/>
        <v>36.959016393442624</v>
      </c>
      <c r="Q751" s="6" t="str" cm="1">
        <f t="array" ref="Q751:R751">_xlfn.TEXTSPLIT(N751,"/")</f>
        <v>technology</v>
      </c>
      <c r="R751" s="6" t="str">
        <v>wearables</v>
      </c>
      <c r="S751">
        <f t="shared" si="35"/>
        <v>2014</v>
      </c>
      <c r="T751" s="13">
        <f>(((J751/60)/60)/24)+DATE(1970,1,1)</f>
        <v>41920.208333333336</v>
      </c>
      <c r="U751" s="13">
        <f>(((K751/60)/60)/24)+DATE(1970,1,1)</f>
        <v>41932.208333333336</v>
      </c>
    </row>
    <row r="752" spans="1:21" ht="17" x14ac:dyDescent="0.2">
      <c r="A752">
        <v>750</v>
      </c>
      <c r="B752" t="s">
        <v>1536</v>
      </c>
      <c r="C752" s="3" t="s">
        <v>1537</v>
      </c>
      <c r="D752" s="6">
        <v>100</v>
      </c>
      <c r="E752" s="8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9">
        <f t="shared" si="33"/>
        <v>0.01</v>
      </c>
      <c r="P752" s="6">
        <f t="shared" si="34"/>
        <v>1</v>
      </c>
      <c r="Q752" s="6" t="str" cm="1">
        <f t="array" ref="Q752:R752">_xlfn.TEXTSPLIT(N752,"/")</f>
        <v>music</v>
      </c>
      <c r="R752" s="6" t="str">
        <v>electric music</v>
      </c>
      <c r="S752">
        <f t="shared" si="35"/>
        <v>2010</v>
      </c>
      <c r="T752" s="13">
        <f>(((J752/60)/60)/24)+DATE(1970,1,1)</f>
        <v>40360.208333333336</v>
      </c>
      <c r="U752" s="13">
        <f>(((K752/60)/60)/24)+DATE(1970,1,1)</f>
        <v>40385.208333333336</v>
      </c>
    </row>
    <row r="753" spans="1:21" ht="17" hidden="1" x14ac:dyDescent="0.2">
      <c r="A753">
        <v>751</v>
      </c>
      <c r="B753" t="s">
        <v>1538</v>
      </c>
      <c r="C753" s="3" t="s">
        <v>1539</v>
      </c>
      <c r="D753" s="6">
        <v>3600</v>
      </c>
      <c r="E753" s="8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9">
        <f t="shared" si="33"/>
        <v>2.3230555555555554</v>
      </c>
      <c r="P753" s="6">
        <f t="shared" si="34"/>
        <v>30.974074074074075</v>
      </c>
      <c r="Q753" s="6" t="str" cm="1">
        <f t="array" ref="Q753:R753">_xlfn.TEXTSPLIT(N753,"/")</f>
        <v>publishing</v>
      </c>
      <c r="R753" s="6" t="str">
        <v>nonfiction</v>
      </c>
      <c r="S753">
        <f t="shared" si="35"/>
        <v>2016</v>
      </c>
      <c r="T753" s="13">
        <f>(((J753/60)/60)/24)+DATE(1970,1,1)</f>
        <v>42446.208333333328</v>
      </c>
      <c r="U753" s="13">
        <f>(((K753/60)/60)/24)+DATE(1970,1,1)</f>
        <v>42461.208333333328</v>
      </c>
    </row>
    <row r="754" spans="1:21" ht="17" hidden="1" x14ac:dyDescent="0.2">
      <c r="A754">
        <v>752</v>
      </c>
      <c r="B754" t="s">
        <v>1540</v>
      </c>
      <c r="C754" s="3" t="s">
        <v>1541</v>
      </c>
      <c r="D754" s="6">
        <v>5800</v>
      </c>
      <c r="E754" s="8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9">
        <f t="shared" si="33"/>
        <v>0.92448275862068963</v>
      </c>
      <c r="P754" s="6">
        <f t="shared" si="34"/>
        <v>47.035087719298247</v>
      </c>
      <c r="Q754" s="6" t="str" cm="1">
        <f t="array" ref="Q754:R754">_xlfn.TEXTSPLIT(N754,"/")</f>
        <v>theater</v>
      </c>
      <c r="R754" s="6" t="str">
        <v>plays</v>
      </c>
      <c r="S754">
        <f t="shared" si="35"/>
        <v>2010</v>
      </c>
      <c r="T754" s="13">
        <f>(((J754/60)/60)/24)+DATE(1970,1,1)</f>
        <v>40395.208333333336</v>
      </c>
      <c r="U754" s="13">
        <f>(((K754/60)/60)/24)+DATE(1970,1,1)</f>
        <v>40413.208333333336</v>
      </c>
    </row>
    <row r="755" spans="1:21" ht="17" hidden="1" x14ac:dyDescent="0.2">
      <c r="A755">
        <v>753</v>
      </c>
      <c r="B755" t="s">
        <v>1542</v>
      </c>
      <c r="C755" s="3" t="s">
        <v>1543</v>
      </c>
      <c r="D755" s="6">
        <v>4700</v>
      </c>
      <c r="E755" s="8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9">
        <f t="shared" si="33"/>
        <v>2.5670212765957445</v>
      </c>
      <c r="P755" s="6">
        <f t="shared" si="34"/>
        <v>88.065693430656935</v>
      </c>
      <c r="Q755" s="6" t="str" cm="1">
        <f t="array" ref="Q755:R755">_xlfn.TEXTSPLIT(N755,"/")</f>
        <v>photography</v>
      </c>
      <c r="R755" s="6" t="str">
        <v>photography books</v>
      </c>
      <c r="S755">
        <f t="shared" si="35"/>
        <v>2010</v>
      </c>
      <c r="T755" s="13">
        <f>(((J755/60)/60)/24)+DATE(1970,1,1)</f>
        <v>40321.208333333336</v>
      </c>
      <c r="U755" s="13">
        <f>(((K755/60)/60)/24)+DATE(1970,1,1)</f>
        <v>40336.208333333336</v>
      </c>
    </row>
    <row r="756" spans="1:21" ht="17" hidden="1" x14ac:dyDescent="0.2">
      <c r="A756">
        <v>754</v>
      </c>
      <c r="B756" t="s">
        <v>1544</v>
      </c>
      <c r="C756" s="3" t="s">
        <v>1545</v>
      </c>
      <c r="D756" s="6">
        <v>70400</v>
      </c>
      <c r="E756" s="8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9">
        <f t="shared" si="33"/>
        <v>1.6847017045454546</v>
      </c>
      <c r="P756" s="6">
        <f t="shared" si="34"/>
        <v>37.005616224648989</v>
      </c>
      <c r="Q756" s="6" t="str" cm="1">
        <f t="array" ref="Q756:R756">_xlfn.TEXTSPLIT(N756,"/")</f>
        <v>theater</v>
      </c>
      <c r="R756" s="6" t="str">
        <v>plays</v>
      </c>
      <c r="S756">
        <f t="shared" si="35"/>
        <v>2012</v>
      </c>
      <c r="T756" s="13">
        <f>(((J756/60)/60)/24)+DATE(1970,1,1)</f>
        <v>41210.208333333336</v>
      </c>
      <c r="U756" s="13">
        <f>(((K756/60)/60)/24)+DATE(1970,1,1)</f>
        <v>41263.25</v>
      </c>
    </row>
    <row r="757" spans="1:21" ht="17" hidden="1" x14ac:dyDescent="0.2">
      <c r="A757">
        <v>755</v>
      </c>
      <c r="B757" t="s">
        <v>1546</v>
      </c>
      <c r="C757" s="3" t="s">
        <v>1547</v>
      </c>
      <c r="D757" s="6">
        <v>4500</v>
      </c>
      <c r="E757" s="8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9">
        <f t="shared" si="33"/>
        <v>1.6657777777777778</v>
      </c>
      <c r="P757" s="6">
        <f t="shared" si="34"/>
        <v>26.027777777777779</v>
      </c>
      <c r="Q757" s="6" t="str" cm="1">
        <f t="array" ref="Q757:R757">_xlfn.TEXTSPLIT(N757,"/")</f>
        <v>theater</v>
      </c>
      <c r="R757" s="6" t="str">
        <v>plays</v>
      </c>
      <c r="S757">
        <f t="shared" si="35"/>
        <v>2017</v>
      </c>
      <c r="T757" s="13">
        <f>(((J757/60)/60)/24)+DATE(1970,1,1)</f>
        <v>43096.25</v>
      </c>
      <c r="U757" s="13">
        <f>(((K757/60)/60)/24)+DATE(1970,1,1)</f>
        <v>43108.25</v>
      </c>
    </row>
    <row r="758" spans="1:21" ht="34" hidden="1" x14ac:dyDescent="0.2">
      <c r="A758">
        <v>756</v>
      </c>
      <c r="B758" t="s">
        <v>1548</v>
      </c>
      <c r="C758" s="3" t="s">
        <v>1549</v>
      </c>
      <c r="D758" s="6">
        <v>1300</v>
      </c>
      <c r="E758" s="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9">
        <f t="shared" si="33"/>
        <v>7.7207692307692311</v>
      </c>
      <c r="P758" s="6">
        <f t="shared" si="34"/>
        <v>67.817567567567565</v>
      </c>
      <c r="Q758" s="6" t="str" cm="1">
        <f t="array" ref="Q758:R758">_xlfn.TEXTSPLIT(N758,"/")</f>
        <v>theater</v>
      </c>
      <c r="R758" s="6" t="str">
        <v>plays</v>
      </c>
      <c r="S758">
        <f t="shared" si="35"/>
        <v>2015</v>
      </c>
      <c r="T758" s="13">
        <f>(((J758/60)/60)/24)+DATE(1970,1,1)</f>
        <v>42024.25</v>
      </c>
      <c r="U758" s="13">
        <f>(((K758/60)/60)/24)+DATE(1970,1,1)</f>
        <v>42030.25</v>
      </c>
    </row>
    <row r="759" spans="1:21" ht="17" hidden="1" x14ac:dyDescent="0.2">
      <c r="A759">
        <v>757</v>
      </c>
      <c r="B759" t="s">
        <v>1550</v>
      </c>
      <c r="C759" s="3" t="s">
        <v>1551</v>
      </c>
      <c r="D759" s="6">
        <v>1400</v>
      </c>
      <c r="E759" s="8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9">
        <f t="shared" si="33"/>
        <v>4.0685714285714285</v>
      </c>
      <c r="P759" s="6">
        <f t="shared" si="34"/>
        <v>49.964912280701753</v>
      </c>
      <c r="Q759" s="6" t="str" cm="1">
        <f t="array" ref="Q759:R759">_xlfn.TEXTSPLIT(N759,"/")</f>
        <v>film &amp; video</v>
      </c>
      <c r="R759" s="6" t="str">
        <v>drama</v>
      </c>
      <c r="S759">
        <f t="shared" si="35"/>
        <v>2011</v>
      </c>
      <c r="T759" s="13">
        <f>(((J759/60)/60)/24)+DATE(1970,1,1)</f>
        <v>40675.208333333336</v>
      </c>
      <c r="U759" s="13">
        <f>(((K759/60)/60)/24)+DATE(1970,1,1)</f>
        <v>40679.208333333336</v>
      </c>
    </row>
    <row r="760" spans="1:21" ht="17" hidden="1" x14ac:dyDescent="0.2">
      <c r="A760">
        <v>758</v>
      </c>
      <c r="B760" t="s">
        <v>1552</v>
      </c>
      <c r="C760" s="3" t="s">
        <v>1553</v>
      </c>
      <c r="D760" s="6">
        <v>29600</v>
      </c>
      <c r="E760" s="8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9">
        <f t="shared" si="33"/>
        <v>5.6420608108108112</v>
      </c>
      <c r="P760" s="6">
        <f t="shared" si="34"/>
        <v>110.01646903820817</v>
      </c>
      <c r="Q760" s="6" t="str" cm="1">
        <f t="array" ref="Q760:R760">_xlfn.TEXTSPLIT(N760,"/")</f>
        <v>music</v>
      </c>
      <c r="R760" s="6" t="str">
        <v>rock</v>
      </c>
      <c r="S760">
        <f t="shared" si="35"/>
        <v>2014</v>
      </c>
      <c r="T760" s="13">
        <f>(((J760/60)/60)/24)+DATE(1970,1,1)</f>
        <v>41936.208333333336</v>
      </c>
      <c r="U760" s="13">
        <f>(((K760/60)/60)/24)+DATE(1970,1,1)</f>
        <v>41945.208333333336</v>
      </c>
    </row>
    <row r="761" spans="1:21" ht="34" x14ac:dyDescent="0.2">
      <c r="A761">
        <v>759</v>
      </c>
      <c r="B761" t="s">
        <v>1554</v>
      </c>
      <c r="C761" s="3" t="s">
        <v>1555</v>
      </c>
      <c r="D761" s="6">
        <v>167500</v>
      </c>
      <c r="E761" s="8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9">
        <f t="shared" si="33"/>
        <v>0.6842686567164179</v>
      </c>
      <c r="P761" s="6">
        <f t="shared" si="34"/>
        <v>89.964678178963894</v>
      </c>
      <c r="Q761" s="6" t="str" cm="1">
        <f t="array" ref="Q761:R761">_xlfn.TEXTSPLIT(N761,"/")</f>
        <v>music</v>
      </c>
      <c r="R761" s="6" t="str">
        <v>electric music</v>
      </c>
      <c r="S761">
        <f t="shared" si="35"/>
        <v>2018</v>
      </c>
      <c r="T761" s="13">
        <f>(((J761/60)/60)/24)+DATE(1970,1,1)</f>
        <v>43136.25</v>
      </c>
      <c r="U761" s="13">
        <f>(((K761/60)/60)/24)+DATE(1970,1,1)</f>
        <v>43166.25</v>
      </c>
    </row>
    <row r="762" spans="1:21" ht="17" x14ac:dyDescent="0.2">
      <c r="A762">
        <v>760</v>
      </c>
      <c r="B762" t="s">
        <v>1556</v>
      </c>
      <c r="C762" s="3" t="s">
        <v>1557</v>
      </c>
      <c r="D762" s="6">
        <v>48300</v>
      </c>
      <c r="E762" s="8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9">
        <f t="shared" si="33"/>
        <v>0.34351966873706002</v>
      </c>
      <c r="P762" s="6">
        <f t="shared" si="34"/>
        <v>79.009523809523813</v>
      </c>
      <c r="Q762" s="6" t="str" cm="1">
        <f t="array" ref="Q762:R762">_xlfn.TEXTSPLIT(N762,"/")</f>
        <v>games</v>
      </c>
      <c r="R762" s="6" t="str">
        <v>video games</v>
      </c>
      <c r="S762">
        <f t="shared" si="35"/>
        <v>2019</v>
      </c>
      <c r="T762" s="13">
        <f>(((J762/60)/60)/24)+DATE(1970,1,1)</f>
        <v>43678.208333333328</v>
      </c>
      <c r="U762" s="13">
        <f>(((K762/60)/60)/24)+DATE(1970,1,1)</f>
        <v>43707.208333333328</v>
      </c>
    </row>
    <row r="763" spans="1:21" ht="17" hidden="1" x14ac:dyDescent="0.2">
      <c r="A763">
        <v>761</v>
      </c>
      <c r="B763" t="s">
        <v>1558</v>
      </c>
      <c r="C763" s="3" t="s">
        <v>1559</v>
      </c>
      <c r="D763" s="6">
        <v>2200</v>
      </c>
      <c r="E763" s="8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9">
        <f t="shared" si="33"/>
        <v>6.5545454545454547</v>
      </c>
      <c r="P763" s="6">
        <f t="shared" si="34"/>
        <v>86.867469879518069</v>
      </c>
      <c r="Q763" s="6" t="str" cm="1">
        <f t="array" ref="Q763:R763">_xlfn.TEXTSPLIT(N763,"/")</f>
        <v>music</v>
      </c>
      <c r="R763" s="6" t="str">
        <v>rock</v>
      </c>
      <c r="S763">
        <f t="shared" si="35"/>
        <v>2017</v>
      </c>
      <c r="T763" s="13">
        <f>(((J763/60)/60)/24)+DATE(1970,1,1)</f>
        <v>42938.208333333328</v>
      </c>
      <c r="U763" s="13">
        <f>(((K763/60)/60)/24)+DATE(1970,1,1)</f>
        <v>42943.208333333328</v>
      </c>
    </row>
    <row r="764" spans="1:21" ht="17" hidden="1" x14ac:dyDescent="0.2">
      <c r="A764">
        <v>762</v>
      </c>
      <c r="B764" t="s">
        <v>668</v>
      </c>
      <c r="C764" s="3" t="s">
        <v>1560</v>
      </c>
      <c r="D764" s="6">
        <v>3500</v>
      </c>
      <c r="E764" s="8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9">
        <f t="shared" si="33"/>
        <v>1.7725714285714285</v>
      </c>
      <c r="P764" s="6">
        <f t="shared" si="34"/>
        <v>62.04</v>
      </c>
      <c r="Q764" s="6" t="str" cm="1">
        <f t="array" ref="Q764:R764">_xlfn.TEXTSPLIT(N764,"/")</f>
        <v>music</v>
      </c>
      <c r="R764" s="6" t="str">
        <v>jazz</v>
      </c>
      <c r="S764">
        <f t="shared" si="35"/>
        <v>2012</v>
      </c>
      <c r="T764" s="13">
        <f>(((J764/60)/60)/24)+DATE(1970,1,1)</f>
        <v>41241.25</v>
      </c>
      <c r="U764" s="13">
        <f>(((K764/60)/60)/24)+DATE(1970,1,1)</f>
        <v>41252.25</v>
      </c>
    </row>
    <row r="765" spans="1:21" ht="17" hidden="1" x14ac:dyDescent="0.2">
      <c r="A765">
        <v>763</v>
      </c>
      <c r="B765" t="s">
        <v>1561</v>
      </c>
      <c r="C765" s="3" t="s">
        <v>1562</v>
      </c>
      <c r="D765" s="6">
        <v>5600</v>
      </c>
      <c r="E765" s="8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9">
        <f t="shared" si="33"/>
        <v>1.1317857142857144</v>
      </c>
      <c r="P765" s="6">
        <f t="shared" si="34"/>
        <v>26.970212765957445</v>
      </c>
      <c r="Q765" s="6" t="str" cm="1">
        <f t="array" ref="Q765:R765">_xlfn.TEXTSPLIT(N765,"/")</f>
        <v>theater</v>
      </c>
      <c r="R765" s="6" t="str">
        <v>plays</v>
      </c>
      <c r="S765">
        <f t="shared" si="35"/>
        <v>2012</v>
      </c>
      <c r="T765" s="13">
        <f>(((J765/60)/60)/24)+DATE(1970,1,1)</f>
        <v>41037.208333333336</v>
      </c>
      <c r="U765" s="13">
        <f>(((K765/60)/60)/24)+DATE(1970,1,1)</f>
        <v>41072.208333333336</v>
      </c>
    </row>
    <row r="766" spans="1:21" ht="34" hidden="1" x14ac:dyDescent="0.2">
      <c r="A766">
        <v>764</v>
      </c>
      <c r="B766" t="s">
        <v>1563</v>
      </c>
      <c r="C766" s="3" t="s">
        <v>1564</v>
      </c>
      <c r="D766" s="6">
        <v>1100</v>
      </c>
      <c r="E766" s="8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9">
        <f t="shared" si="33"/>
        <v>7.2818181818181822</v>
      </c>
      <c r="P766" s="6">
        <f t="shared" si="34"/>
        <v>54.121621621621621</v>
      </c>
      <c r="Q766" s="6" t="str" cm="1">
        <f t="array" ref="Q766:R766">_xlfn.TEXTSPLIT(N766,"/")</f>
        <v>music</v>
      </c>
      <c r="R766" s="6" t="str">
        <v>rock</v>
      </c>
      <c r="S766">
        <f t="shared" si="35"/>
        <v>2011</v>
      </c>
      <c r="T766" s="13">
        <f>(((J766/60)/60)/24)+DATE(1970,1,1)</f>
        <v>40676.208333333336</v>
      </c>
      <c r="U766" s="13">
        <f>(((K766/60)/60)/24)+DATE(1970,1,1)</f>
        <v>40684.208333333336</v>
      </c>
    </row>
    <row r="767" spans="1:21" ht="17" hidden="1" x14ac:dyDescent="0.2">
      <c r="A767">
        <v>765</v>
      </c>
      <c r="B767" t="s">
        <v>1565</v>
      </c>
      <c r="C767" s="3" t="s">
        <v>1566</v>
      </c>
      <c r="D767" s="6">
        <v>3900</v>
      </c>
      <c r="E767" s="8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9">
        <f t="shared" si="33"/>
        <v>2.0833333333333335</v>
      </c>
      <c r="P767" s="6">
        <f t="shared" si="34"/>
        <v>41.035353535353536</v>
      </c>
      <c r="Q767" s="6" t="str" cm="1">
        <f t="array" ref="Q767:R767">_xlfn.TEXTSPLIT(N767,"/")</f>
        <v>music</v>
      </c>
      <c r="R767" s="6" t="str">
        <v>indie rock</v>
      </c>
      <c r="S767">
        <f t="shared" si="35"/>
        <v>2017</v>
      </c>
      <c r="T767" s="13">
        <f>(((J767/60)/60)/24)+DATE(1970,1,1)</f>
        <v>42840.208333333328</v>
      </c>
      <c r="U767" s="13">
        <f>(((K767/60)/60)/24)+DATE(1970,1,1)</f>
        <v>42865.208333333328</v>
      </c>
    </row>
    <row r="768" spans="1:21" ht="34" x14ac:dyDescent="0.2">
      <c r="A768">
        <v>766</v>
      </c>
      <c r="B768" t="s">
        <v>1567</v>
      </c>
      <c r="C768" s="3" t="s">
        <v>1568</v>
      </c>
      <c r="D768" s="6">
        <v>43800</v>
      </c>
      <c r="E768" s="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9">
        <f t="shared" si="33"/>
        <v>0.31171232876712329</v>
      </c>
      <c r="P768" s="6">
        <f t="shared" si="34"/>
        <v>55.052419354838712</v>
      </c>
      <c r="Q768" s="6" t="str" cm="1">
        <f t="array" ref="Q768:R768">_xlfn.TEXTSPLIT(N768,"/")</f>
        <v>film &amp; video</v>
      </c>
      <c r="R768" s="6" t="str">
        <v>science fiction</v>
      </c>
      <c r="S768">
        <f t="shared" si="35"/>
        <v>2018</v>
      </c>
      <c r="T768" s="13">
        <f>(((J768/60)/60)/24)+DATE(1970,1,1)</f>
        <v>43362.208333333328</v>
      </c>
      <c r="U768" s="13">
        <f>(((K768/60)/60)/24)+DATE(1970,1,1)</f>
        <v>43363.208333333328</v>
      </c>
    </row>
    <row r="769" spans="1:21" ht="17" x14ac:dyDescent="0.2">
      <c r="A769">
        <v>767</v>
      </c>
      <c r="B769" t="s">
        <v>1569</v>
      </c>
      <c r="C769" s="3" t="s">
        <v>1570</v>
      </c>
      <c r="D769" s="6">
        <v>97200</v>
      </c>
      <c r="E769" s="8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9">
        <f t="shared" si="33"/>
        <v>0.56967078189300413</v>
      </c>
      <c r="P769" s="6">
        <f t="shared" si="34"/>
        <v>107.93762183235867</v>
      </c>
      <c r="Q769" s="6" t="str" cm="1">
        <f t="array" ref="Q769:R769">_xlfn.TEXTSPLIT(N769,"/")</f>
        <v>publishing</v>
      </c>
      <c r="R769" s="6" t="str">
        <v>translations</v>
      </c>
      <c r="S769">
        <f t="shared" si="35"/>
        <v>2015</v>
      </c>
      <c r="T769" s="13">
        <f>(((J769/60)/60)/24)+DATE(1970,1,1)</f>
        <v>42283.208333333328</v>
      </c>
      <c r="U769" s="13">
        <f>(((K769/60)/60)/24)+DATE(1970,1,1)</f>
        <v>42328.25</v>
      </c>
    </row>
    <row r="770" spans="1:21" ht="17" hidden="1" x14ac:dyDescent="0.2">
      <c r="A770">
        <v>768</v>
      </c>
      <c r="B770" t="s">
        <v>1571</v>
      </c>
      <c r="C770" s="3" t="s">
        <v>1572</v>
      </c>
      <c r="D770" s="6">
        <v>4800</v>
      </c>
      <c r="E770" s="8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9">
        <f t="shared" ref="O770:O833" si="36">+IFERROR(E770/D770,0)</f>
        <v>2.31</v>
      </c>
      <c r="P770" s="6">
        <f t="shared" ref="P770:P833" si="37">+IFERROR(E770/G770,0)</f>
        <v>73.92</v>
      </c>
      <c r="Q770" s="6" t="str" cm="1">
        <f t="array" ref="Q770:R770">_xlfn.TEXTSPLIT(N770,"/")</f>
        <v>theater</v>
      </c>
      <c r="R770" s="6" t="str">
        <v>plays</v>
      </c>
      <c r="S770">
        <f t="shared" si="35"/>
        <v>2013</v>
      </c>
      <c r="T770" s="13">
        <f>(((J770/60)/60)/24)+DATE(1970,1,1)</f>
        <v>41619.25</v>
      </c>
      <c r="U770" s="13">
        <f>(((K770/60)/60)/24)+DATE(1970,1,1)</f>
        <v>41634.25</v>
      </c>
    </row>
    <row r="771" spans="1:21" ht="17" x14ac:dyDescent="0.2">
      <c r="A771">
        <v>769</v>
      </c>
      <c r="B771" t="s">
        <v>1573</v>
      </c>
      <c r="C771" s="3" t="s">
        <v>1574</v>
      </c>
      <c r="D771" s="6">
        <v>125600</v>
      </c>
      <c r="E771" s="8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9">
        <f t="shared" si="36"/>
        <v>0.86867834394904464</v>
      </c>
      <c r="P771" s="6">
        <f t="shared" si="37"/>
        <v>31.995894428152493</v>
      </c>
      <c r="Q771" s="6" t="str" cm="1">
        <f t="array" ref="Q771:R771">_xlfn.TEXTSPLIT(N771,"/")</f>
        <v>games</v>
      </c>
      <c r="R771" s="6" t="str">
        <v>video games</v>
      </c>
      <c r="S771">
        <f t="shared" ref="S771:S834" si="38">+YEAR(T771)</f>
        <v>2013</v>
      </c>
      <c r="T771" s="13">
        <f>(((J771/60)/60)/24)+DATE(1970,1,1)</f>
        <v>41501.208333333336</v>
      </c>
      <c r="U771" s="13">
        <f>(((K771/60)/60)/24)+DATE(1970,1,1)</f>
        <v>41527.208333333336</v>
      </c>
    </row>
    <row r="772" spans="1:21" ht="17" hidden="1" x14ac:dyDescent="0.2">
      <c r="A772">
        <v>770</v>
      </c>
      <c r="B772" t="s">
        <v>1575</v>
      </c>
      <c r="C772" s="3" t="s">
        <v>1576</v>
      </c>
      <c r="D772" s="6">
        <v>4300</v>
      </c>
      <c r="E772" s="8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9">
        <f t="shared" si="36"/>
        <v>2.7074418604651163</v>
      </c>
      <c r="P772" s="6">
        <f t="shared" si="37"/>
        <v>53.898148148148145</v>
      </c>
      <c r="Q772" s="6" t="str" cm="1">
        <f t="array" ref="Q772:R772">_xlfn.TEXTSPLIT(N772,"/")</f>
        <v>theater</v>
      </c>
      <c r="R772" s="6" t="str">
        <v>plays</v>
      </c>
      <c r="S772">
        <f t="shared" si="38"/>
        <v>2014</v>
      </c>
      <c r="T772" s="13">
        <f>(((J772/60)/60)/24)+DATE(1970,1,1)</f>
        <v>41743.208333333336</v>
      </c>
      <c r="U772" s="13">
        <f>(((K772/60)/60)/24)+DATE(1970,1,1)</f>
        <v>41750.208333333336</v>
      </c>
    </row>
    <row r="773" spans="1:21" ht="17" hidden="1" x14ac:dyDescent="0.2">
      <c r="A773">
        <v>771</v>
      </c>
      <c r="B773" t="s">
        <v>1577</v>
      </c>
      <c r="C773" s="3" t="s">
        <v>1578</v>
      </c>
      <c r="D773" s="6">
        <v>5600</v>
      </c>
      <c r="E773" s="8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9">
        <f t="shared" si="36"/>
        <v>0.49446428571428569</v>
      </c>
      <c r="P773" s="6">
        <f t="shared" si="37"/>
        <v>106.5</v>
      </c>
      <c r="Q773" s="6" t="str" cm="1">
        <f t="array" ref="Q773:R773">_xlfn.TEXTSPLIT(N773,"/")</f>
        <v>theater</v>
      </c>
      <c r="R773" s="6" t="str">
        <v>plays</v>
      </c>
      <c r="S773">
        <f t="shared" si="38"/>
        <v>2019</v>
      </c>
      <c r="T773" s="13">
        <f>(((J773/60)/60)/24)+DATE(1970,1,1)</f>
        <v>43491.25</v>
      </c>
      <c r="U773" s="13">
        <f>(((K773/60)/60)/24)+DATE(1970,1,1)</f>
        <v>43518.25</v>
      </c>
    </row>
    <row r="774" spans="1:21" ht="17" hidden="1" x14ac:dyDescent="0.2">
      <c r="A774">
        <v>772</v>
      </c>
      <c r="B774" t="s">
        <v>1579</v>
      </c>
      <c r="C774" s="3" t="s">
        <v>1580</v>
      </c>
      <c r="D774" s="6">
        <v>149600</v>
      </c>
      <c r="E774" s="8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9">
        <f t="shared" si="36"/>
        <v>1.1335962566844919</v>
      </c>
      <c r="P774" s="6">
        <f t="shared" si="37"/>
        <v>32.999805409612762</v>
      </c>
      <c r="Q774" s="6" t="str" cm="1">
        <f t="array" ref="Q774:R774">_xlfn.TEXTSPLIT(N774,"/")</f>
        <v>music</v>
      </c>
      <c r="R774" s="6" t="str">
        <v>indie rock</v>
      </c>
      <c r="S774">
        <f t="shared" si="38"/>
        <v>2019</v>
      </c>
      <c r="T774" s="13">
        <f>(((J774/60)/60)/24)+DATE(1970,1,1)</f>
        <v>43505.25</v>
      </c>
      <c r="U774" s="13">
        <f>(((K774/60)/60)/24)+DATE(1970,1,1)</f>
        <v>43509.25</v>
      </c>
    </row>
    <row r="775" spans="1:21" ht="17" hidden="1" x14ac:dyDescent="0.2">
      <c r="A775">
        <v>773</v>
      </c>
      <c r="B775" t="s">
        <v>1581</v>
      </c>
      <c r="C775" s="3" t="s">
        <v>1582</v>
      </c>
      <c r="D775" s="6">
        <v>53100</v>
      </c>
      <c r="E775" s="8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9">
        <f t="shared" si="36"/>
        <v>1.9055555555555554</v>
      </c>
      <c r="P775" s="6">
        <f t="shared" si="37"/>
        <v>43.00254993625159</v>
      </c>
      <c r="Q775" s="6" t="str" cm="1">
        <f t="array" ref="Q775:R775">_xlfn.TEXTSPLIT(N775,"/")</f>
        <v>theater</v>
      </c>
      <c r="R775" s="6" t="str">
        <v>plays</v>
      </c>
      <c r="S775">
        <f t="shared" si="38"/>
        <v>2017</v>
      </c>
      <c r="T775" s="13">
        <f>(((J775/60)/60)/24)+DATE(1970,1,1)</f>
        <v>42838.208333333328</v>
      </c>
      <c r="U775" s="13">
        <f>(((K775/60)/60)/24)+DATE(1970,1,1)</f>
        <v>42848.208333333328</v>
      </c>
    </row>
    <row r="776" spans="1:21" ht="17" hidden="1" x14ac:dyDescent="0.2">
      <c r="A776">
        <v>774</v>
      </c>
      <c r="B776" t="s">
        <v>1583</v>
      </c>
      <c r="C776" s="3" t="s">
        <v>1584</v>
      </c>
      <c r="D776" s="6">
        <v>5000</v>
      </c>
      <c r="E776" s="8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9">
        <f t="shared" si="36"/>
        <v>1.355</v>
      </c>
      <c r="P776" s="6">
        <f t="shared" si="37"/>
        <v>86.858974358974365</v>
      </c>
      <c r="Q776" s="6" t="str" cm="1">
        <f t="array" ref="Q776:R776">_xlfn.TEXTSPLIT(N776,"/")</f>
        <v>technology</v>
      </c>
      <c r="R776" s="6" t="str">
        <v>web</v>
      </c>
      <c r="S776">
        <f t="shared" si="38"/>
        <v>2016</v>
      </c>
      <c r="T776" s="13">
        <f>(((J776/60)/60)/24)+DATE(1970,1,1)</f>
        <v>42513.208333333328</v>
      </c>
      <c r="U776" s="13">
        <f>(((K776/60)/60)/24)+DATE(1970,1,1)</f>
        <v>42554.208333333328</v>
      </c>
    </row>
    <row r="777" spans="1:21" ht="34" x14ac:dyDescent="0.2">
      <c r="A777">
        <v>775</v>
      </c>
      <c r="B777" t="s">
        <v>1585</v>
      </c>
      <c r="C777" s="3" t="s">
        <v>1586</v>
      </c>
      <c r="D777" s="6">
        <v>9400</v>
      </c>
      <c r="E777" s="8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9">
        <f t="shared" si="36"/>
        <v>0.10297872340425532</v>
      </c>
      <c r="P777" s="6">
        <f t="shared" si="37"/>
        <v>96.8</v>
      </c>
      <c r="Q777" s="6" t="str" cm="1">
        <f t="array" ref="Q777:R777">_xlfn.TEXTSPLIT(N777,"/")</f>
        <v>music</v>
      </c>
      <c r="R777" s="6" t="str">
        <v>rock</v>
      </c>
      <c r="S777">
        <f t="shared" si="38"/>
        <v>2014</v>
      </c>
      <c r="T777" s="13">
        <f>(((J777/60)/60)/24)+DATE(1970,1,1)</f>
        <v>41949.25</v>
      </c>
      <c r="U777" s="13">
        <f>(((K777/60)/60)/24)+DATE(1970,1,1)</f>
        <v>41959.25</v>
      </c>
    </row>
    <row r="778" spans="1:21" ht="17" x14ac:dyDescent="0.2">
      <c r="A778">
        <v>776</v>
      </c>
      <c r="B778" t="s">
        <v>1587</v>
      </c>
      <c r="C778" s="3" t="s">
        <v>1588</v>
      </c>
      <c r="D778" s="6">
        <v>110800</v>
      </c>
      <c r="E778" s="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9">
        <f t="shared" si="36"/>
        <v>0.65544223826714798</v>
      </c>
      <c r="P778" s="6">
        <f t="shared" si="37"/>
        <v>32.995456610631528</v>
      </c>
      <c r="Q778" s="6" t="str" cm="1">
        <f t="array" ref="Q778:R778">_xlfn.TEXTSPLIT(N778,"/")</f>
        <v>theater</v>
      </c>
      <c r="R778" s="6" t="str">
        <v>plays</v>
      </c>
      <c r="S778">
        <f t="shared" si="38"/>
        <v>2019</v>
      </c>
      <c r="T778" s="13">
        <f>(((J778/60)/60)/24)+DATE(1970,1,1)</f>
        <v>43650.208333333328</v>
      </c>
      <c r="U778" s="13">
        <f>(((K778/60)/60)/24)+DATE(1970,1,1)</f>
        <v>43668.208333333328</v>
      </c>
    </row>
    <row r="779" spans="1:21" ht="17" x14ac:dyDescent="0.2">
      <c r="A779">
        <v>777</v>
      </c>
      <c r="B779" t="s">
        <v>1589</v>
      </c>
      <c r="C779" s="3" t="s">
        <v>1590</v>
      </c>
      <c r="D779" s="6">
        <v>93800</v>
      </c>
      <c r="E779" s="8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9">
        <f t="shared" si="36"/>
        <v>0.49026652452025588</v>
      </c>
      <c r="P779" s="6">
        <f t="shared" si="37"/>
        <v>68.028106508875737</v>
      </c>
      <c r="Q779" s="6" t="str" cm="1">
        <f t="array" ref="Q779:R779">_xlfn.TEXTSPLIT(N779,"/")</f>
        <v>theater</v>
      </c>
      <c r="R779" s="6" t="str">
        <v>plays</v>
      </c>
      <c r="S779">
        <f t="shared" si="38"/>
        <v>2011</v>
      </c>
      <c r="T779" s="13">
        <f>(((J779/60)/60)/24)+DATE(1970,1,1)</f>
        <v>40809.208333333336</v>
      </c>
      <c r="U779" s="13">
        <f>(((K779/60)/60)/24)+DATE(1970,1,1)</f>
        <v>40838.208333333336</v>
      </c>
    </row>
    <row r="780" spans="1:21" ht="17" hidden="1" x14ac:dyDescent="0.2">
      <c r="A780">
        <v>778</v>
      </c>
      <c r="B780" t="s">
        <v>1591</v>
      </c>
      <c r="C780" s="3" t="s">
        <v>1592</v>
      </c>
      <c r="D780" s="6">
        <v>1300</v>
      </c>
      <c r="E780" s="8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9">
        <f t="shared" si="36"/>
        <v>7.8792307692307695</v>
      </c>
      <c r="P780" s="6">
        <f t="shared" si="37"/>
        <v>58.867816091954026</v>
      </c>
      <c r="Q780" s="6" t="str" cm="1">
        <f t="array" ref="Q780:R780">_xlfn.TEXTSPLIT(N780,"/")</f>
        <v>film &amp; video</v>
      </c>
      <c r="R780" s="6" t="str">
        <v>animation</v>
      </c>
      <c r="S780">
        <f t="shared" si="38"/>
        <v>2011</v>
      </c>
      <c r="T780" s="13">
        <f>(((J780/60)/60)/24)+DATE(1970,1,1)</f>
        <v>40768.208333333336</v>
      </c>
      <c r="U780" s="13">
        <f>(((K780/60)/60)/24)+DATE(1970,1,1)</f>
        <v>40773.208333333336</v>
      </c>
    </row>
    <row r="781" spans="1:21" ht="17" x14ac:dyDescent="0.2">
      <c r="A781">
        <v>779</v>
      </c>
      <c r="B781" t="s">
        <v>1593</v>
      </c>
      <c r="C781" s="3" t="s">
        <v>1594</v>
      </c>
      <c r="D781" s="6">
        <v>108700</v>
      </c>
      <c r="E781" s="8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9">
        <f t="shared" si="36"/>
        <v>0.80306347746090156</v>
      </c>
      <c r="P781" s="6">
        <f t="shared" si="37"/>
        <v>105.04572803850782</v>
      </c>
      <c r="Q781" s="6" t="str" cm="1">
        <f t="array" ref="Q781:R781">_xlfn.TEXTSPLIT(N781,"/")</f>
        <v>theater</v>
      </c>
      <c r="R781" s="6" t="str">
        <v>plays</v>
      </c>
      <c r="S781">
        <f t="shared" si="38"/>
        <v>2015</v>
      </c>
      <c r="T781" s="13">
        <f>(((J781/60)/60)/24)+DATE(1970,1,1)</f>
        <v>42230.208333333328</v>
      </c>
      <c r="U781" s="13">
        <f>(((K781/60)/60)/24)+DATE(1970,1,1)</f>
        <v>42239.208333333328</v>
      </c>
    </row>
    <row r="782" spans="1:21" ht="34" hidden="1" x14ac:dyDescent="0.2">
      <c r="A782">
        <v>780</v>
      </c>
      <c r="B782" t="s">
        <v>1595</v>
      </c>
      <c r="C782" s="3" t="s">
        <v>1596</v>
      </c>
      <c r="D782" s="6">
        <v>5100</v>
      </c>
      <c r="E782" s="8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9">
        <f t="shared" si="36"/>
        <v>1.0629411764705883</v>
      </c>
      <c r="P782" s="6">
        <f t="shared" si="37"/>
        <v>33.054878048780488</v>
      </c>
      <c r="Q782" s="6" t="str" cm="1">
        <f t="array" ref="Q782:R782">_xlfn.TEXTSPLIT(N782,"/")</f>
        <v>film &amp; video</v>
      </c>
      <c r="R782" s="6" t="str">
        <v>drama</v>
      </c>
      <c r="S782">
        <f t="shared" si="38"/>
        <v>2016</v>
      </c>
      <c r="T782" s="13">
        <f>(((J782/60)/60)/24)+DATE(1970,1,1)</f>
        <v>42573.208333333328</v>
      </c>
      <c r="U782" s="13">
        <f>(((K782/60)/60)/24)+DATE(1970,1,1)</f>
        <v>42592.208333333328</v>
      </c>
    </row>
    <row r="783" spans="1:21" ht="17" hidden="1" x14ac:dyDescent="0.2">
      <c r="A783">
        <v>781</v>
      </c>
      <c r="B783" t="s">
        <v>1597</v>
      </c>
      <c r="C783" s="3" t="s">
        <v>1598</v>
      </c>
      <c r="D783" s="6">
        <v>8700</v>
      </c>
      <c r="E783" s="8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9">
        <f t="shared" si="36"/>
        <v>0.50735632183908042</v>
      </c>
      <c r="P783" s="6">
        <f t="shared" si="37"/>
        <v>78.821428571428569</v>
      </c>
      <c r="Q783" s="6" t="str" cm="1">
        <f t="array" ref="Q783:R783">_xlfn.TEXTSPLIT(N783,"/")</f>
        <v>theater</v>
      </c>
      <c r="R783" s="6" t="str">
        <v>plays</v>
      </c>
      <c r="S783">
        <f t="shared" si="38"/>
        <v>2010</v>
      </c>
      <c r="T783" s="13">
        <f>(((J783/60)/60)/24)+DATE(1970,1,1)</f>
        <v>40482.208333333336</v>
      </c>
      <c r="U783" s="13">
        <f>(((K783/60)/60)/24)+DATE(1970,1,1)</f>
        <v>40533.25</v>
      </c>
    </row>
    <row r="784" spans="1:21" ht="17" hidden="1" x14ac:dyDescent="0.2">
      <c r="A784">
        <v>782</v>
      </c>
      <c r="B784" t="s">
        <v>1599</v>
      </c>
      <c r="C784" s="3" t="s">
        <v>1600</v>
      </c>
      <c r="D784" s="6">
        <v>5100</v>
      </c>
      <c r="E784" s="8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9">
        <f t="shared" si="36"/>
        <v>2.153137254901961</v>
      </c>
      <c r="P784" s="6">
        <f t="shared" si="37"/>
        <v>68.204968944099377</v>
      </c>
      <c r="Q784" s="6" t="str" cm="1">
        <f t="array" ref="Q784:R784">_xlfn.TEXTSPLIT(N784,"/")</f>
        <v>film &amp; video</v>
      </c>
      <c r="R784" s="6" t="str">
        <v>animation</v>
      </c>
      <c r="S784">
        <f t="shared" si="38"/>
        <v>2011</v>
      </c>
      <c r="T784" s="13">
        <f>(((J784/60)/60)/24)+DATE(1970,1,1)</f>
        <v>40603.25</v>
      </c>
      <c r="U784" s="13">
        <f>(((K784/60)/60)/24)+DATE(1970,1,1)</f>
        <v>40631.208333333336</v>
      </c>
    </row>
    <row r="785" spans="1:21" ht="17" hidden="1" x14ac:dyDescent="0.2">
      <c r="A785">
        <v>783</v>
      </c>
      <c r="B785" t="s">
        <v>1601</v>
      </c>
      <c r="C785" s="3" t="s">
        <v>1602</v>
      </c>
      <c r="D785" s="6">
        <v>7400</v>
      </c>
      <c r="E785" s="8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9">
        <f t="shared" si="36"/>
        <v>1.4122972972972974</v>
      </c>
      <c r="P785" s="6">
        <f t="shared" si="37"/>
        <v>75.731884057971016</v>
      </c>
      <c r="Q785" s="6" t="str" cm="1">
        <f t="array" ref="Q785:R785">_xlfn.TEXTSPLIT(N785,"/")</f>
        <v>music</v>
      </c>
      <c r="R785" s="6" t="str">
        <v>rock</v>
      </c>
      <c r="S785">
        <f t="shared" si="38"/>
        <v>2013</v>
      </c>
      <c r="T785" s="13">
        <f>(((J785/60)/60)/24)+DATE(1970,1,1)</f>
        <v>41625.25</v>
      </c>
      <c r="U785" s="13">
        <f>(((K785/60)/60)/24)+DATE(1970,1,1)</f>
        <v>41632.25</v>
      </c>
    </row>
    <row r="786" spans="1:21" ht="17" hidden="1" x14ac:dyDescent="0.2">
      <c r="A786">
        <v>784</v>
      </c>
      <c r="B786" t="s">
        <v>1603</v>
      </c>
      <c r="C786" s="3" t="s">
        <v>1604</v>
      </c>
      <c r="D786" s="6">
        <v>88900</v>
      </c>
      <c r="E786" s="8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9">
        <f t="shared" si="36"/>
        <v>1.1533745781777278</v>
      </c>
      <c r="P786" s="6">
        <f t="shared" si="37"/>
        <v>30.996070133010882</v>
      </c>
      <c r="Q786" s="6" t="str" cm="1">
        <f t="array" ref="Q786:R786">_xlfn.TEXTSPLIT(N786,"/")</f>
        <v>technology</v>
      </c>
      <c r="R786" s="6" t="str">
        <v>web</v>
      </c>
      <c r="S786">
        <f t="shared" si="38"/>
        <v>2016</v>
      </c>
      <c r="T786" s="13">
        <f>(((J786/60)/60)/24)+DATE(1970,1,1)</f>
        <v>42435.25</v>
      </c>
      <c r="U786" s="13">
        <f>(((K786/60)/60)/24)+DATE(1970,1,1)</f>
        <v>42446.208333333328</v>
      </c>
    </row>
    <row r="787" spans="1:21" ht="34" hidden="1" x14ac:dyDescent="0.2">
      <c r="A787">
        <v>785</v>
      </c>
      <c r="B787" t="s">
        <v>1605</v>
      </c>
      <c r="C787" s="3" t="s">
        <v>1606</v>
      </c>
      <c r="D787" s="6">
        <v>6700</v>
      </c>
      <c r="E787" s="8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9">
        <f t="shared" si="36"/>
        <v>1.9311940298507462</v>
      </c>
      <c r="P787" s="6">
        <f t="shared" si="37"/>
        <v>101.88188976377953</v>
      </c>
      <c r="Q787" s="6" t="str" cm="1">
        <f t="array" ref="Q787:R787">_xlfn.TEXTSPLIT(N787,"/")</f>
        <v>film &amp; video</v>
      </c>
      <c r="R787" s="6" t="str">
        <v>animation</v>
      </c>
      <c r="S787">
        <f t="shared" si="38"/>
        <v>2019</v>
      </c>
      <c r="T787" s="13">
        <f>(((J787/60)/60)/24)+DATE(1970,1,1)</f>
        <v>43582.208333333328</v>
      </c>
      <c r="U787" s="13">
        <f>(((K787/60)/60)/24)+DATE(1970,1,1)</f>
        <v>43616.208333333328</v>
      </c>
    </row>
    <row r="788" spans="1:21" ht="17" hidden="1" x14ac:dyDescent="0.2">
      <c r="A788">
        <v>786</v>
      </c>
      <c r="B788" t="s">
        <v>1607</v>
      </c>
      <c r="C788" s="3" t="s">
        <v>1608</v>
      </c>
      <c r="D788" s="6">
        <v>1500</v>
      </c>
      <c r="E788" s="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9">
        <f t="shared" si="36"/>
        <v>7.2973333333333334</v>
      </c>
      <c r="P788" s="6">
        <f t="shared" si="37"/>
        <v>52.879227053140099</v>
      </c>
      <c r="Q788" s="6" t="str" cm="1">
        <f t="array" ref="Q788:R788">_xlfn.TEXTSPLIT(N788,"/")</f>
        <v>music</v>
      </c>
      <c r="R788" s="6" t="str">
        <v>jazz</v>
      </c>
      <c r="S788">
        <f t="shared" si="38"/>
        <v>2018</v>
      </c>
      <c r="T788" s="13">
        <f>(((J788/60)/60)/24)+DATE(1970,1,1)</f>
        <v>43186.208333333328</v>
      </c>
      <c r="U788" s="13">
        <f>(((K788/60)/60)/24)+DATE(1970,1,1)</f>
        <v>43193.208333333328</v>
      </c>
    </row>
    <row r="789" spans="1:21" ht="17" x14ac:dyDescent="0.2">
      <c r="A789">
        <v>787</v>
      </c>
      <c r="B789" t="s">
        <v>1609</v>
      </c>
      <c r="C789" s="3" t="s">
        <v>1610</v>
      </c>
      <c r="D789" s="6">
        <v>61200</v>
      </c>
      <c r="E789" s="8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9">
        <f t="shared" si="36"/>
        <v>0.99663398692810456</v>
      </c>
      <c r="P789" s="6">
        <f t="shared" si="37"/>
        <v>71.005820721769496</v>
      </c>
      <c r="Q789" s="6" t="str" cm="1">
        <f t="array" ref="Q789:R789">_xlfn.TEXTSPLIT(N789,"/")</f>
        <v>music</v>
      </c>
      <c r="R789" s="6" t="str">
        <v>rock</v>
      </c>
      <c r="S789">
        <f t="shared" si="38"/>
        <v>2011</v>
      </c>
      <c r="T789" s="13">
        <f>(((J789/60)/60)/24)+DATE(1970,1,1)</f>
        <v>40684.208333333336</v>
      </c>
      <c r="U789" s="13">
        <f>(((K789/60)/60)/24)+DATE(1970,1,1)</f>
        <v>40693.208333333336</v>
      </c>
    </row>
    <row r="790" spans="1:21" ht="17" hidden="1" x14ac:dyDescent="0.2">
      <c r="A790">
        <v>788</v>
      </c>
      <c r="B790" t="s">
        <v>1611</v>
      </c>
      <c r="C790" s="3" t="s">
        <v>1612</v>
      </c>
      <c r="D790" s="6">
        <v>3600</v>
      </c>
      <c r="E790" s="8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9">
        <f t="shared" si="36"/>
        <v>0.88166666666666671</v>
      </c>
      <c r="P790" s="6">
        <f t="shared" si="37"/>
        <v>102.38709677419355</v>
      </c>
      <c r="Q790" s="6" t="str" cm="1">
        <f t="array" ref="Q790:R790">_xlfn.TEXTSPLIT(N790,"/")</f>
        <v>film &amp; video</v>
      </c>
      <c r="R790" s="6" t="str">
        <v>animation</v>
      </c>
      <c r="S790">
        <f t="shared" si="38"/>
        <v>2012</v>
      </c>
      <c r="T790" s="13">
        <f>(((J790/60)/60)/24)+DATE(1970,1,1)</f>
        <v>41202.208333333336</v>
      </c>
      <c r="U790" s="13">
        <f>(((K790/60)/60)/24)+DATE(1970,1,1)</f>
        <v>41223.25</v>
      </c>
    </row>
    <row r="791" spans="1:21" ht="17" x14ac:dyDescent="0.2">
      <c r="A791">
        <v>789</v>
      </c>
      <c r="B791" t="s">
        <v>1613</v>
      </c>
      <c r="C791" s="3" t="s">
        <v>1614</v>
      </c>
      <c r="D791" s="6">
        <v>9000</v>
      </c>
      <c r="E791" s="8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9">
        <f t="shared" si="36"/>
        <v>0.37233333333333335</v>
      </c>
      <c r="P791" s="6">
        <f t="shared" si="37"/>
        <v>74.466666666666669</v>
      </c>
      <c r="Q791" s="6" t="str" cm="1">
        <f t="array" ref="Q791:R791">_xlfn.TEXTSPLIT(N791,"/")</f>
        <v>theater</v>
      </c>
      <c r="R791" s="6" t="str">
        <v>plays</v>
      </c>
      <c r="S791">
        <f t="shared" si="38"/>
        <v>2014</v>
      </c>
      <c r="T791" s="13">
        <f>(((J791/60)/60)/24)+DATE(1970,1,1)</f>
        <v>41786.208333333336</v>
      </c>
      <c r="U791" s="13">
        <f>(((K791/60)/60)/24)+DATE(1970,1,1)</f>
        <v>41823.208333333336</v>
      </c>
    </row>
    <row r="792" spans="1:21" ht="17" hidden="1" x14ac:dyDescent="0.2">
      <c r="A792">
        <v>790</v>
      </c>
      <c r="B792" t="s">
        <v>1615</v>
      </c>
      <c r="C792" s="3" t="s">
        <v>1616</v>
      </c>
      <c r="D792" s="6">
        <v>185900</v>
      </c>
      <c r="E792" s="8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9">
        <f t="shared" si="36"/>
        <v>0.30540075309306081</v>
      </c>
      <c r="P792" s="6">
        <f t="shared" si="37"/>
        <v>51.009883198562441</v>
      </c>
      <c r="Q792" s="6" t="str" cm="1">
        <f t="array" ref="Q792:R792">_xlfn.TEXTSPLIT(N792,"/")</f>
        <v>theater</v>
      </c>
      <c r="R792" s="6" t="str">
        <v>plays</v>
      </c>
      <c r="S792">
        <f t="shared" si="38"/>
        <v>2010</v>
      </c>
      <c r="T792" s="13">
        <f>(((J792/60)/60)/24)+DATE(1970,1,1)</f>
        <v>40223.25</v>
      </c>
      <c r="U792" s="13">
        <f>(((K792/60)/60)/24)+DATE(1970,1,1)</f>
        <v>40229.25</v>
      </c>
    </row>
    <row r="793" spans="1:21" ht="17" x14ac:dyDescent="0.2">
      <c r="A793">
        <v>791</v>
      </c>
      <c r="B793" t="s">
        <v>1617</v>
      </c>
      <c r="C793" s="3" t="s">
        <v>1618</v>
      </c>
      <c r="D793" s="6">
        <v>2100</v>
      </c>
      <c r="E793" s="8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9">
        <f t="shared" si="36"/>
        <v>0.25714285714285712</v>
      </c>
      <c r="P793" s="6">
        <f t="shared" si="37"/>
        <v>90</v>
      </c>
      <c r="Q793" s="6" t="str" cm="1">
        <f t="array" ref="Q793:R793">_xlfn.TEXTSPLIT(N793,"/")</f>
        <v>food</v>
      </c>
      <c r="R793" s="6" t="str">
        <v>food trucks</v>
      </c>
      <c r="S793">
        <f t="shared" si="38"/>
        <v>2016</v>
      </c>
      <c r="T793" s="13">
        <f>(((J793/60)/60)/24)+DATE(1970,1,1)</f>
        <v>42715.25</v>
      </c>
      <c r="U793" s="13">
        <f>(((K793/60)/60)/24)+DATE(1970,1,1)</f>
        <v>42731.25</v>
      </c>
    </row>
    <row r="794" spans="1:21" ht="17" x14ac:dyDescent="0.2">
      <c r="A794">
        <v>792</v>
      </c>
      <c r="B794" t="s">
        <v>1619</v>
      </c>
      <c r="C794" s="3" t="s">
        <v>1620</v>
      </c>
      <c r="D794" s="6">
        <v>2000</v>
      </c>
      <c r="E794" s="8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9">
        <f t="shared" si="36"/>
        <v>0.34</v>
      </c>
      <c r="P794" s="6">
        <f t="shared" si="37"/>
        <v>97.142857142857139</v>
      </c>
      <c r="Q794" s="6" t="str" cm="1">
        <f t="array" ref="Q794:R794">_xlfn.TEXTSPLIT(N794,"/")</f>
        <v>theater</v>
      </c>
      <c r="R794" s="6" t="str">
        <v>plays</v>
      </c>
      <c r="S794">
        <f t="shared" si="38"/>
        <v>2013</v>
      </c>
      <c r="T794" s="13">
        <f>(((J794/60)/60)/24)+DATE(1970,1,1)</f>
        <v>41451.208333333336</v>
      </c>
      <c r="U794" s="13">
        <f>(((K794/60)/60)/24)+DATE(1970,1,1)</f>
        <v>41479.208333333336</v>
      </c>
    </row>
    <row r="795" spans="1:21" ht="17" hidden="1" x14ac:dyDescent="0.2">
      <c r="A795">
        <v>793</v>
      </c>
      <c r="B795" t="s">
        <v>1621</v>
      </c>
      <c r="C795" s="3" t="s">
        <v>1622</v>
      </c>
      <c r="D795" s="6">
        <v>1100</v>
      </c>
      <c r="E795" s="8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9">
        <f t="shared" si="36"/>
        <v>11.859090909090909</v>
      </c>
      <c r="P795" s="6">
        <f t="shared" si="37"/>
        <v>72.071823204419886</v>
      </c>
      <c r="Q795" s="6" t="str" cm="1">
        <f t="array" ref="Q795:R795">_xlfn.TEXTSPLIT(N795,"/")</f>
        <v>publishing</v>
      </c>
      <c r="R795" s="6" t="str">
        <v>nonfiction</v>
      </c>
      <c r="S795">
        <f t="shared" si="38"/>
        <v>2013</v>
      </c>
      <c r="T795" s="13">
        <f>(((J795/60)/60)/24)+DATE(1970,1,1)</f>
        <v>41450.208333333336</v>
      </c>
      <c r="U795" s="13">
        <f>(((K795/60)/60)/24)+DATE(1970,1,1)</f>
        <v>41454.208333333336</v>
      </c>
    </row>
    <row r="796" spans="1:21" ht="17" hidden="1" x14ac:dyDescent="0.2">
      <c r="A796">
        <v>794</v>
      </c>
      <c r="B796" t="s">
        <v>1623</v>
      </c>
      <c r="C796" s="3" t="s">
        <v>1624</v>
      </c>
      <c r="D796" s="6">
        <v>6600</v>
      </c>
      <c r="E796" s="8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9">
        <f t="shared" si="36"/>
        <v>1.2539393939393939</v>
      </c>
      <c r="P796" s="6">
        <f t="shared" si="37"/>
        <v>75.236363636363635</v>
      </c>
      <c r="Q796" s="6" t="str" cm="1">
        <f t="array" ref="Q796:R796">_xlfn.TEXTSPLIT(N796,"/")</f>
        <v>music</v>
      </c>
      <c r="R796" s="6" t="str">
        <v>rock</v>
      </c>
      <c r="S796">
        <f t="shared" si="38"/>
        <v>2017</v>
      </c>
      <c r="T796" s="13">
        <f>(((J796/60)/60)/24)+DATE(1970,1,1)</f>
        <v>43091.25</v>
      </c>
      <c r="U796" s="13">
        <f>(((K796/60)/60)/24)+DATE(1970,1,1)</f>
        <v>43103.25</v>
      </c>
    </row>
    <row r="797" spans="1:21" ht="34" x14ac:dyDescent="0.2">
      <c r="A797">
        <v>795</v>
      </c>
      <c r="B797" t="s">
        <v>1625</v>
      </c>
      <c r="C797" s="3" t="s">
        <v>1626</v>
      </c>
      <c r="D797" s="6">
        <v>7100</v>
      </c>
      <c r="E797" s="8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9">
        <f t="shared" si="36"/>
        <v>0.14394366197183098</v>
      </c>
      <c r="P797" s="6">
        <f t="shared" si="37"/>
        <v>32.967741935483872</v>
      </c>
      <c r="Q797" s="6" t="str" cm="1">
        <f t="array" ref="Q797:R797">_xlfn.TEXTSPLIT(N797,"/")</f>
        <v>film &amp; video</v>
      </c>
      <c r="R797" s="6" t="str">
        <v>drama</v>
      </c>
      <c r="S797">
        <f t="shared" si="38"/>
        <v>2016</v>
      </c>
      <c r="T797" s="13">
        <f>(((J797/60)/60)/24)+DATE(1970,1,1)</f>
        <v>42675.208333333328</v>
      </c>
      <c r="U797" s="13">
        <f>(((K797/60)/60)/24)+DATE(1970,1,1)</f>
        <v>42678.208333333328</v>
      </c>
    </row>
    <row r="798" spans="1:21" ht="17" x14ac:dyDescent="0.2">
      <c r="A798">
        <v>796</v>
      </c>
      <c r="B798" t="s">
        <v>1627</v>
      </c>
      <c r="C798" s="3" t="s">
        <v>1628</v>
      </c>
      <c r="D798" s="6">
        <v>7800</v>
      </c>
      <c r="E798" s="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9">
        <f t="shared" si="36"/>
        <v>0.54807692307692313</v>
      </c>
      <c r="P798" s="6">
        <f t="shared" si="37"/>
        <v>54.807692307692307</v>
      </c>
      <c r="Q798" s="6" t="str" cm="1">
        <f t="array" ref="Q798:R798">_xlfn.TEXTSPLIT(N798,"/")</f>
        <v>games</v>
      </c>
      <c r="R798" s="6" t="str">
        <v>mobile games</v>
      </c>
      <c r="S798">
        <f t="shared" si="38"/>
        <v>2014</v>
      </c>
      <c r="T798" s="13">
        <f>(((J798/60)/60)/24)+DATE(1970,1,1)</f>
        <v>41859.208333333336</v>
      </c>
      <c r="U798" s="13">
        <f>(((K798/60)/60)/24)+DATE(1970,1,1)</f>
        <v>41866.208333333336</v>
      </c>
    </row>
    <row r="799" spans="1:21" ht="17" hidden="1" x14ac:dyDescent="0.2">
      <c r="A799">
        <v>797</v>
      </c>
      <c r="B799" t="s">
        <v>1629</v>
      </c>
      <c r="C799" s="3" t="s">
        <v>1630</v>
      </c>
      <c r="D799" s="6">
        <v>7600</v>
      </c>
      <c r="E799" s="8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9">
        <f t="shared" si="36"/>
        <v>1.0963157894736841</v>
      </c>
      <c r="P799" s="6">
        <f t="shared" si="37"/>
        <v>45.037837837837834</v>
      </c>
      <c r="Q799" s="6" t="str" cm="1">
        <f t="array" ref="Q799:R799">_xlfn.TEXTSPLIT(N799,"/")</f>
        <v>technology</v>
      </c>
      <c r="R799" s="6" t="str">
        <v>web</v>
      </c>
      <c r="S799">
        <f t="shared" si="38"/>
        <v>2018</v>
      </c>
      <c r="T799" s="13">
        <f>(((J799/60)/60)/24)+DATE(1970,1,1)</f>
        <v>43464.25</v>
      </c>
      <c r="U799" s="13">
        <f>(((K799/60)/60)/24)+DATE(1970,1,1)</f>
        <v>43487.25</v>
      </c>
    </row>
    <row r="800" spans="1:21" ht="17" hidden="1" x14ac:dyDescent="0.2">
      <c r="A800">
        <v>798</v>
      </c>
      <c r="B800" t="s">
        <v>1631</v>
      </c>
      <c r="C800" s="3" t="s">
        <v>1632</v>
      </c>
      <c r="D800" s="6">
        <v>3400</v>
      </c>
      <c r="E800" s="8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9">
        <f t="shared" si="36"/>
        <v>1.8847058823529412</v>
      </c>
      <c r="P800" s="6">
        <f t="shared" si="37"/>
        <v>52.958677685950413</v>
      </c>
      <c r="Q800" s="6" t="str" cm="1">
        <f t="array" ref="Q800:R800">_xlfn.TEXTSPLIT(N800,"/")</f>
        <v>theater</v>
      </c>
      <c r="R800" s="6" t="str">
        <v>plays</v>
      </c>
      <c r="S800">
        <f t="shared" si="38"/>
        <v>2012</v>
      </c>
      <c r="T800" s="13">
        <f>(((J800/60)/60)/24)+DATE(1970,1,1)</f>
        <v>41060.208333333336</v>
      </c>
      <c r="U800" s="13">
        <f>(((K800/60)/60)/24)+DATE(1970,1,1)</f>
        <v>41088.208333333336</v>
      </c>
    </row>
    <row r="801" spans="1:21" ht="17" x14ac:dyDescent="0.2">
      <c r="A801">
        <v>799</v>
      </c>
      <c r="B801" t="s">
        <v>1633</v>
      </c>
      <c r="C801" s="3" t="s">
        <v>1634</v>
      </c>
      <c r="D801" s="6">
        <v>84500</v>
      </c>
      <c r="E801" s="8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9">
        <f t="shared" si="36"/>
        <v>0.87008284023668636</v>
      </c>
      <c r="P801" s="6">
        <f t="shared" si="37"/>
        <v>60.017959183673469</v>
      </c>
      <c r="Q801" s="6" t="str" cm="1">
        <f t="array" ref="Q801:R801">_xlfn.TEXTSPLIT(N801,"/")</f>
        <v>theater</v>
      </c>
      <c r="R801" s="6" t="str">
        <v>plays</v>
      </c>
      <c r="S801">
        <f t="shared" si="38"/>
        <v>2016</v>
      </c>
      <c r="T801" s="13">
        <f>(((J801/60)/60)/24)+DATE(1970,1,1)</f>
        <v>42399.25</v>
      </c>
      <c r="U801" s="13">
        <f>(((K801/60)/60)/24)+DATE(1970,1,1)</f>
        <v>42403.25</v>
      </c>
    </row>
    <row r="802" spans="1:21" ht="17" x14ac:dyDescent="0.2">
      <c r="A802">
        <v>800</v>
      </c>
      <c r="B802" t="s">
        <v>1635</v>
      </c>
      <c r="C802" s="3" t="s">
        <v>1636</v>
      </c>
      <c r="D802" s="6">
        <v>100</v>
      </c>
      <c r="E802" s="8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9">
        <f t="shared" si="36"/>
        <v>0.01</v>
      </c>
      <c r="P802" s="6">
        <f t="shared" si="37"/>
        <v>1</v>
      </c>
      <c r="Q802" s="6" t="str" cm="1">
        <f t="array" ref="Q802:R802">_xlfn.TEXTSPLIT(N802,"/")</f>
        <v>music</v>
      </c>
      <c r="R802" s="6" t="str">
        <v>rock</v>
      </c>
      <c r="S802">
        <f t="shared" si="38"/>
        <v>2015</v>
      </c>
      <c r="T802" s="13">
        <f>(((J802/60)/60)/24)+DATE(1970,1,1)</f>
        <v>42167.208333333328</v>
      </c>
      <c r="U802" s="13">
        <f>(((K802/60)/60)/24)+DATE(1970,1,1)</f>
        <v>42171.208333333328</v>
      </c>
    </row>
    <row r="803" spans="1:21" ht="17" hidden="1" x14ac:dyDescent="0.2">
      <c r="A803">
        <v>801</v>
      </c>
      <c r="B803" t="s">
        <v>1637</v>
      </c>
      <c r="C803" s="3" t="s">
        <v>1638</v>
      </c>
      <c r="D803" s="6">
        <v>2300</v>
      </c>
      <c r="E803" s="8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9">
        <f t="shared" si="36"/>
        <v>2.0291304347826089</v>
      </c>
      <c r="P803" s="6">
        <f t="shared" si="37"/>
        <v>44.028301886792455</v>
      </c>
      <c r="Q803" s="6" t="str" cm="1">
        <f t="array" ref="Q803:R803">_xlfn.TEXTSPLIT(N803,"/")</f>
        <v>photography</v>
      </c>
      <c r="R803" s="6" t="str">
        <v>photography books</v>
      </c>
      <c r="S803">
        <f t="shared" si="38"/>
        <v>2019</v>
      </c>
      <c r="T803" s="13">
        <f>(((J803/60)/60)/24)+DATE(1970,1,1)</f>
        <v>43830.25</v>
      </c>
      <c r="U803" s="13">
        <f>(((K803/60)/60)/24)+DATE(1970,1,1)</f>
        <v>43852.25</v>
      </c>
    </row>
    <row r="804" spans="1:21" ht="34" hidden="1" x14ac:dyDescent="0.2">
      <c r="A804">
        <v>802</v>
      </c>
      <c r="B804" t="s">
        <v>1639</v>
      </c>
      <c r="C804" s="3" t="s">
        <v>1640</v>
      </c>
      <c r="D804" s="6">
        <v>6200</v>
      </c>
      <c r="E804" s="8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9">
        <f t="shared" si="36"/>
        <v>1.9703225806451612</v>
      </c>
      <c r="P804" s="6">
        <f t="shared" si="37"/>
        <v>86.028169014084511</v>
      </c>
      <c r="Q804" s="6" t="str" cm="1">
        <f t="array" ref="Q804:R804">_xlfn.TEXTSPLIT(N804,"/")</f>
        <v>photography</v>
      </c>
      <c r="R804" s="6" t="str">
        <v>photography books</v>
      </c>
      <c r="S804">
        <f t="shared" si="38"/>
        <v>2019</v>
      </c>
      <c r="T804" s="13">
        <f>(((J804/60)/60)/24)+DATE(1970,1,1)</f>
        <v>43650.208333333328</v>
      </c>
      <c r="U804" s="13">
        <f>(((K804/60)/60)/24)+DATE(1970,1,1)</f>
        <v>43652.208333333328</v>
      </c>
    </row>
    <row r="805" spans="1:21" ht="34" hidden="1" x14ac:dyDescent="0.2">
      <c r="A805">
        <v>803</v>
      </c>
      <c r="B805" t="s">
        <v>1641</v>
      </c>
      <c r="C805" s="3" t="s">
        <v>1642</v>
      </c>
      <c r="D805" s="6">
        <v>6100</v>
      </c>
      <c r="E805" s="8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9">
        <f t="shared" si="36"/>
        <v>1.07</v>
      </c>
      <c r="P805" s="6">
        <f t="shared" si="37"/>
        <v>28.012875536480685</v>
      </c>
      <c r="Q805" s="6" t="str" cm="1">
        <f t="array" ref="Q805:R805">_xlfn.TEXTSPLIT(N805,"/")</f>
        <v>theater</v>
      </c>
      <c r="R805" s="6" t="str">
        <v>plays</v>
      </c>
      <c r="S805">
        <f t="shared" si="38"/>
        <v>2019</v>
      </c>
      <c r="T805" s="13">
        <f>(((J805/60)/60)/24)+DATE(1970,1,1)</f>
        <v>43492.25</v>
      </c>
      <c r="U805" s="13">
        <f>(((K805/60)/60)/24)+DATE(1970,1,1)</f>
        <v>43526.25</v>
      </c>
    </row>
    <row r="806" spans="1:21" ht="17" hidden="1" x14ac:dyDescent="0.2">
      <c r="A806">
        <v>804</v>
      </c>
      <c r="B806" t="s">
        <v>1643</v>
      </c>
      <c r="C806" s="3" t="s">
        <v>1644</v>
      </c>
      <c r="D806" s="6">
        <v>2600</v>
      </c>
      <c r="E806" s="8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9">
        <f t="shared" si="36"/>
        <v>2.6873076923076922</v>
      </c>
      <c r="P806" s="6">
        <f t="shared" si="37"/>
        <v>32.050458715596328</v>
      </c>
      <c r="Q806" s="6" t="str" cm="1">
        <f t="array" ref="Q806:R806">_xlfn.TEXTSPLIT(N806,"/")</f>
        <v>music</v>
      </c>
      <c r="R806" s="6" t="str">
        <v>rock</v>
      </c>
      <c r="S806">
        <f t="shared" si="38"/>
        <v>2018</v>
      </c>
      <c r="T806" s="13">
        <f>(((J806/60)/60)/24)+DATE(1970,1,1)</f>
        <v>43102.25</v>
      </c>
      <c r="U806" s="13">
        <f>(((K806/60)/60)/24)+DATE(1970,1,1)</f>
        <v>43122.25</v>
      </c>
    </row>
    <row r="807" spans="1:21" ht="34" x14ac:dyDescent="0.2">
      <c r="A807">
        <v>805</v>
      </c>
      <c r="B807" t="s">
        <v>1645</v>
      </c>
      <c r="C807" s="3" t="s">
        <v>1646</v>
      </c>
      <c r="D807" s="6">
        <v>9700</v>
      </c>
      <c r="E807" s="8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9">
        <f t="shared" si="36"/>
        <v>0.50845360824742269</v>
      </c>
      <c r="P807" s="6">
        <f t="shared" si="37"/>
        <v>73.611940298507463</v>
      </c>
      <c r="Q807" s="6" t="str" cm="1">
        <f t="array" ref="Q807:R807">_xlfn.TEXTSPLIT(N807,"/")</f>
        <v>film &amp; video</v>
      </c>
      <c r="R807" s="6" t="str">
        <v>documentary</v>
      </c>
      <c r="S807">
        <f t="shared" si="38"/>
        <v>2014</v>
      </c>
      <c r="T807" s="13">
        <f>(((J807/60)/60)/24)+DATE(1970,1,1)</f>
        <v>41958.25</v>
      </c>
      <c r="U807" s="13">
        <f>(((K807/60)/60)/24)+DATE(1970,1,1)</f>
        <v>42009.25</v>
      </c>
    </row>
    <row r="808" spans="1:21" ht="17" hidden="1" x14ac:dyDescent="0.2">
      <c r="A808">
        <v>806</v>
      </c>
      <c r="B808" t="s">
        <v>1647</v>
      </c>
      <c r="C808" s="3" t="s">
        <v>1648</v>
      </c>
      <c r="D808" s="6">
        <v>700</v>
      </c>
      <c r="E808" s="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9">
        <f t="shared" si="36"/>
        <v>11.802857142857142</v>
      </c>
      <c r="P808" s="6">
        <f t="shared" si="37"/>
        <v>108.71052631578948</v>
      </c>
      <c r="Q808" s="6" t="str" cm="1">
        <f t="array" ref="Q808:R808">_xlfn.TEXTSPLIT(N808,"/")</f>
        <v>film &amp; video</v>
      </c>
      <c r="R808" s="6" t="str">
        <v>drama</v>
      </c>
      <c r="S808">
        <f t="shared" si="38"/>
        <v>2012</v>
      </c>
      <c r="T808" s="13">
        <f>(((J808/60)/60)/24)+DATE(1970,1,1)</f>
        <v>40973.25</v>
      </c>
      <c r="U808" s="13">
        <f>(((K808/60)/60)/24)+DATE(1970,1,1)</f>
        <v>40997.208333333336</v>
      </c>
    </row>
    <row r="809" spans="1:21" ht="17" hidden="1" x14ac:dyDescent="0.2">
      <c r="A809">
        <v>807</v>
      </c>
      <c r="B809" t="s">
        <v>1649</v>
      </c>
      <c r="C809" s="3" t="s">
        <v>1650</v>
      </c>
      <c r="D809" s="6">
        <v>700</v>
      </c>
      <c r="E809" s="8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9">
        <f t="shared" si="36"/>
        <v>2.64</v>
      </c>
      <c r="P809" s="6">
        <f t="shared" si="37"/>
        <v>42.97674418604651</v>
      </c>
      <c r="Q809" s="6" t="str" cm="1">
        <f t="array" ref="Q809:R809">_xlfn.TEXTSPLIT(N809,"/")</f>
        <v>theater</v>
      </c>
      <c r="R809" s="6" t="str">
        <v>plays</v>
      </c>
      <c r="S809">
        <f t="shared" si="38"/>
        <v>2019</v>
      </c>
      <c r="T809" s="13">
        <f>(((J809/60)/60)/24)+DATE(1970,1,1)</f>
        <v>43753.208333333328</v>
      </c>
      <c r="U809" s="13">
        <f>(((K809/60)/60)/24)+DATE(1970,1,1)</f>
        <v>43797.25</v>
      </c>
    </row>
    <row r="810" spans="1:21" ht="17" x14ac:dyDescent="0.2">
      <c r="A810">
        <v>808</v>
      </c>
      <c r="B810" t="s">
        <v>1651</v>
      </c>
      <c r="C810" s="3" t="s">
        <v>1652</v>
      </c>
      <c r="D810" s="6">
        <v>5200</v>
      </c>
      <c r="E810" s="8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9">
        <f t="shared" si="36"/>
        <v>0.30442307692307691</v>
      </c>
      <c r="P810" s="6">
        <f t="shared" si="37"/>
        <v>83.315789473684205</v>
      </c>
      <c r="Q810" s="6" t="str" cm="1">
        <f t="array" ref="Q810:R810">_xlfn.TEXTSPLIT(N810,"/")</f>
        <v>food</v>
      </c>
      <c r="R810" s="6" t="str">
        <v>food trucks</v>
      </c>
      <c r="S810">
        <f t="shared" si="38"/>
        <v>2016</v>
      </c>
      <c r="T810" s="13">
        <f>(((J810/60)/60)/24)+DATE(1970,1,1)</f>
        <v>42507.208333333328</v>
      </c>
      <c r="U810" s="13">
        <f>(((K810/60)/60)/24)+DATE(1970,1,1)</f>
        <v>42524.208333333328</v>
      </c>
    </row>
    <row r="811" spans="1:21" ht="17" x14ac:dyDescent="0.2">
      <c r="A811">
        <v>809</v>
      </c>
      <c r="B811" t="s">
        <v>1599</v>
      </c>
      <c r="C811" s="3" t="s">
        <v>1653</v>
      </c>
      <c r="D811" s="6">
        <v>140800</v>
      </c>
      <c r="E811" s="8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9">
        <f t="shared" si="36"/>
        <v>0.62880681818181816</v>
      </c>
      <c r="P811" s="6">
        <f t="shared" si="37"/>
        <v>42</v>
      </c>
      <c r="Q811" s="6" t="str" cm="1">
        <f t="array" ref="Q811:R811">_xlfn.TEXTSPLIT(N811,"/")</f>
        <v>film &amp; video</v>
      </c>
      <c r="R811" s="6" t="str">
        <v>documentary</v>
      </c>
      <c r="S811">
        <f t="shared" si="38"/>
        <v>2012</v>
      </c>
      <c r="T811" s="13">
        <f>(((J811/60)/60)/24)+DATE(1970,1,1)</f>
        <v>41135.208333333336</v>
      </c>
      <c r="U811" s="13">
        <f>(((K811/60)/60)/24)+DATE(1970,1,1)</f>
        <v>41136.208333333336</v>
      </c>
    </row>
    <row r="812" spans="1:21" ht="34" hidden="1" x14ac:dyDescent="0.2">
      <c r="A812">
        <v>810</v>
      </c>
      <c r="B812" t="s">
        <v>1654</v>
      </c>
      <c r="C812" s="3" t="s">
        <v>1655</v>
      </c>
      <c r="D812" s="6">
        <v>6400</v>
      </c>
      <c r="E812" s="8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9">
        <f t="shared" si="36"/>
        <v>1.9312499999999999</v>
      </c>
      <c r="P812" s="6">
        <f t="shared" si="37"/>
        <v>55.927601809954751</v>
      </c>
      <c r="Q812" s="6" t="str" cm="1">
        <f t="array" ref="Q812:R812">_xlfn.TEXTSPLIT(N812,"/")</f>
        <v>theater</v>
      </c>
      <c r="R812" s="6" t="str">
        <v>plays</v>
      </c>
      <c r="S812">
        <f t="shared" si="38"/>
        <v>2017</v>
      </c>
      <c r="T812" s="13">
        <f>(((J812/60)/60)/24)+DATE(1970,1,1)</f>
        <v>43067.25</v>
      </c>
      <c r="U812" s="13">
        <f>(((K812/60)/60)/24)+DATE(1970,1,1)</f>
        <v>43077.25</v>
      </c>
    </row>
    <row r="813" spans="1:21" ht="17" x14ac:dyDescent="0.2">
      <c r="A813">
        <v>811</v>
      </c>
      <c r="B813" t="s">
        <v>1656</v>
      </c>
      <c r="C813" s="3" t="s">
        <v>1657</v>
      </c>
      <c r="D813" s="6">
        <v>92500</v>
      </c>
      <c r="E813" s="8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9">
        <f t="shared" si="36"/>
        <v>0.77102702702702708</v>
      </c>
      <c r="P813" s="6">
        <f t="shared" si="37"/>
        <v>105.03681885125184</v>
      </c>
      <c r="Q813" s="6" t="str" cm="1">
        <f t="array" ref="Q813:R813">_xlfn.TEXTSPLIT(N813,"/")</f>
        <v>games</v>
      </c>
      <c r="R813" s="6" t="str">
        <v>video games</v>
      </c>
      <c r="S813">
        <f t="shared" si="38"/>
        <v>2016</v>
      </c>
      <c r="T813" s="13">
        <f>(((J813/60)/60)/24)+DATE(1970,1,1)</f>
        <v>42378.25</v>
      </c>
      <c r="U813" s="13">
        <f>(((K813/60)/60)/24)+DATE(1970,1,1)</f>
        <v>42380.25</v>
      </c>
    </row>
    <row r="814" spans="1:21" ht="17" hidden="1" x14ac:dyDescent="0.2">
      <c r="A814">
        <v>812</v>
      </c>
      <c r="B814" t="s">
        <v>1658</v>
      </c>
      <c r="C814" s="3" t="s">
        <v>1659</v>
      </c>
      <c r="D814" s="6">
        <v>59700</v>
      </c>
      <c r="E814" s="8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9">
        <f t="shared" si="36"/>
        <v>2.2552763819095478</v>
      </c>
      <c r="P814" s="6">
        <f t="shared" si="37"/>
        <v>48</v>
      </c>
      <c r="Q814" s="6" t="str" cm="1">
        <f t="array" ref="Q814:R814">_xlfn.TEXTSPLIT(N814,"/")</f>
        <v>publishing</v>
      </c>
      <c r="R814" s="6" t="str">
        <v>nonfiction</v>
      </c>
      <c r="S814">
        <f t="shared" si="38"/>
        <v>2018</v>
      </c>
      <c r="T814" s="13">
        <f>(((J814/60)/60)/24)+DATE(1970,1,1)</f>
        <v>43206.208333333328</v>
      </c>
      <c r="U814" s="13">
        <f>(((K814/60)/60)/24)+DATE(1970,1,1)</f>
        <v>43211.208333333328</v>
      </c>
    </row>
    <row r="815" spans="1:21" ht="17" hidden="1" x14ac:dyDescent="0.2">
      <c r="A815">
        <v>813</v>
      </c>
      <c r="B815" t="s">
        <v>1660</v>
      </c>
      <c r="C815" s="3" t="s">
        <v>1661</v>
      </c>
      <c r="D815" s="6">
        <v>3200</v>
      </c>
      <c r="E815" s="8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9">
        <f t="shared" si="36"/>
        <v>2.3940625</v>
      </c>
      <c r="P815" s="6">
        <f t="shared" si="37"/>
        <v>112.66176470588235</v>
      </c>
      <c r="Q815" s="6" t="str" cm="1">
        <f t="array" ref="Q815:R815">_xlfn.TEXTSPLIT(N815,"/")</f>
        <v>games</v>
      </c>
      <c r="R815" s="6" t="str">
        <v>video games</v>
      </c>
      <c r="S815">
        <f t="shared" si="38"/>
        <v>2012</v>
      </c>
      <c r="T815" s="13">
        <f>(((J815/60)/60)/24)+DATE(1970,1,1)</f>
        <v>41148.208333333336</v>
      </c>
      <c r="U815" s="13">
        <f>(((K815/60)/60)/24)+DATE(1970,1,1)</f>
        <v>41158.208333333336</v>
      </c>
    </row>
    <row r="816" spans="1:21" ht="17" x14ac:dyDescent="0.2">
      <c r="A816">
        <v>814</v>
      </c>
      <c r="B816" t="s">
        <v>1662</v>
      </c>
      <c r="C816" s="3" t="s">
        <v>1663</v>
      </c>
      <c r="D816" s="6">
        <v>3200</v>
      </c>
      <c r="E816" s="8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9">
        <f t="shared" si="36"/>
        <v>0.921875</v>
      </c>
      <c r="P816" s="6">
        <f t="shared" si="37"/>
        <v>81.944444444444443</v>
      </c>
      <c r="Q816" s="6" t="str" cm="1">
        <f t="array" ref="Q816:R816">_xlfn.TEXTSPLIT(N816,"/")</f>
        <v>music</v>
      </c>
      <c r="R816" s="6" t="str">
        <v>rock</v>
      </c>
      <c r="S816">
        <f t="shared" si="38"/>
        <v>2016</v>
      </c>
      <c r="T816" s="13">
        <f>(((J816/60)/60)/24)+DATE(1970,1,1)</f>
        <v>42517.208333333328</v>
      </c>
      <c r="U816" s="13">
        <f>(((K816/60)/60)/24)+DATE(1970,1,1)</f>
        <v>42519.208333333328</v>
      </c>
    </row>
    <row r="817" spans="1:21" ht="34" hidden="1" x14ac:dyDescent="0.2">
      <c r="A817">
        <v>815</v>
      </c>
      <c r="B817" t="s">
        <v>1664</v>
      </c>
      <c r="C817" s="3" t="s">
        <v>1665</v>
      </c>
      <c r="D817" s="6">
        <v>9000</v>
      </c>
      <c r="E817" s="8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9">
        <f t="shared" si="36"/>
        <v>1.3023333333333333</v>
      </c>
      <c r="P817" s="6">
        <f t="shared" si="37"/>
        <v>64.049180327868854</v>
      </c>
      <c r="Q817" s="6" t="str" cm="1">
        <f t="array" ref="Q817:R817">_xlfn.TEXTSPLIT(N817,"/")</f>
        <v>music</v>
      </c>
      <c r="R817" s="6" t="str">
        <v>rock</v>
      </c>
      <c r="S817">
        <f t="shared" si="38"/>
        <v>2017</v>
      </c>
      <c r="T817" s="13">
        <f>(((J817/60)/60)/24)+DATE(1970,1,1)</f>
        <v>43068.25</v>
      </c>
      <c r="U817" s="13">
        <f>(((K817/60)/60)/24)+DATE(1970,1,1)</f>
        <v>43094.25</v>
      </c>
    </row>
    <row r="818" spans="1:21" ht="34" hidden="1" x14ac:dyDescent="0.2">
      <c r="A818">
        <v>816</v>
      </c>
      <c r="B818" t="s">
        <v>1666</v>
      </c>
      <c r="C818" s="3" t="s">
        <v>1667</v>
      </c>
      <c r="D818" s="6">
        <v>2300</v>
      </c>
      <c r="E818" s="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9">
        <f t="shared" si="36"/>
        <v>6.1521739130434785</v>
      </c>
      <c r="P818" s="6">
        <f t="shared" si="37"/>
        <v>106.39097744360902</v>
      </c>
      <c r="Q818" s="6" t="str" cm="1">
        <f t="array" ref="Q818:R818">_xlfn.TEXTSPLIT(N818,"/")</f>
        <v>theater</v>
      </c>
      <c r="R818" s="6" t="str">
        <v>plays</v>
      </c>
      <c r="S818">
        <f t="shared" si="38"/>
        <v>2014</v>
      </c>
      <c r="T818" s="13">
        <f>(((J818/60)/60)/24)+DATE(1970,1,1)</f>
        <v>41680.25</v>
      </c>
      <c r="U818" s="13">
        <f>(((K818/60)/60)/24)+DATE(1970,1,1)</f>
        <v>41682.25</v>
      </c>
    </row>
    <row r="819" spans="1:21" ht="17" hidden="1" x14ac:dyDescent="0.2">
      <c r="A819">
        <v>817</v>
      </c>
      <c r="B819" t="s">
        <v>1668</v>
      </c>
      <c r="C819" s="3" t="s">
        <v>1669</v>
      </c>
      <c r="D819" s="6">
        <v>51300</v>
      </c>
      <c r="E819" s="8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9">
        <f t="shared" si="36"/>
        <v>3.687953216374269</v>
      </c>
      <c r="P819" s="6">
        <f t="shared" si="37"/>
        <v>76.011249497790274</v>
      </c>
      <c r="Q819" s="6" t="str" cm="1">
        <f t="array" ref="Q819:R819">_xlfn.TEXTSPLIT(N819,"/")</f>
        <v>publishing</v>
      </c>
      <c r="R819" s="6" t="str">
        <v>nonfiction</v>
      </c>
      <c r="S819">
        <f t="shared" si="38"/>
        <v>2019</v>
      </c>
      <c r="T819" s="13">
        <f>(((J819/60)/60)/24)+DATE(1970,1,1)</f>
        <v>43589.208333333328</v>
      </c>
      <c r="U819" s="13">
        <f>(((K819/60)/60)/24)+DATE(1970,1,1)</f>
        <v>43617.208333333328</v>
      </c>
    </row>
    <row r="820" spans="1:21" ht="17" hidden="1" x14ac:dyDescent="0.2">
      <c r="A820">
        <v>818</v>
      </c>
      <c r="B820" t="s">
        <v>676</v>
      </c>
      <c r="C820" s="3" t="s">
        <v>1670</v>
      </c>
      <c r="D820" s="6">
        <v>700</v>
      </c>
      <c r="E820" s="8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9">
        <f t="shared" si="36"/>
        <v>10.948571428571428</v>
      </c>
      <c r="P820" s="6">
        <f t="shared" si="37"/>
        <v>111.07246376811594</v>
      </c>
      <c r="Q820" s="6" t="str" cm="1">
        <f t="array" ref="Q820:R820">_xlfn.TEXTSPLIT(N820,"/")</f>
        <v>theater</v>
      </c>
      <c r="R820" s="6" t="str">
        <v>plays</v>
      </c>
      <c r="S820">
        <f t="shared" si="38"/>
        <v>2019</v>
      </c>
      <c r="T820" s="13">
        <f>(((J820/60)/60)/24)+DATE(1970,1,1)</f>
        <v>43486.25</v>
      </c>
      <c r="U820" s="13">
        <f>(((K820/60)/60)/24)+DATE(1970,1,1)</f>
        <v>43499.25</v>
      </c>
    </row>
    <row r="821" spans="1:21" ht="34" x14ac:dyDescent="0.2">
      <c r="A821">
        <v>819</v>
      </c>
      <c r="B821" t="s">
        <v>1671</v>
      </c>
      <c r="C821" s="3" t="s">
        <v>1672</v>
      </c>
      <c r="D821" s="6">
        <v>8900</v>
      </c>
      <c r="E821" s="8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9">
        <f t="shared" si="36"/>
        <v>0.50662921348314605</v>
      </c>
      <c r="P821" s="6">
        <f t="shared" si="37"/>
        <v>95.936170212765958</v>
      </c>
      <c r="Q821" s="6" t="str" cm="1">
        <f t="array" ref="Q821:R821">_xlfn.TEXTSPLIT(N821,"/")</f>
        <v>games</v>
      </c>
      <c r="R821" s="6" t="str">
        <v>video games</v>
      </c>
      <c r="S821">
        <f t="shared" si="38"/>
        <v>2012</v>
      </c>
      <c r="T821" s="13">
        <f>(((J821/60)/60)/24)+DATE(1970,1,1)</f>
        <v>41237.25</v>
      </c>
      <c r="U821" s="13">
        <f>(((K821/60)/60)/24)+DATE(1970,1,1)</f>
        <v>41252.25</v>
      </c>
    </row>
    <row r="822" spans="1:21" ht="17" hidden="1" x14ac:dyDescent="0.2">
      <c r="A822">
        <v>820</v>
      </c>
      <c r="B822" t="s">
        <v>1673</v>
      </c>
      <c r="C822" s="3" t="s">
        <v>1674</v>
      </c>
      <c r="D822" s="6">
        <v>1500</v>
      </c>
      <c r="E822" s="8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9">
        <f t="shared" si="36"/>
        <v>8.0060000000000002</v>
      </c>
      <c r="P822" s="6">
        <f t="shared" si="37"/>
        <v>43.043010752688176</v>
      </c>
      <c r="Q822" s="6" t="str" cm="1">
        <f t="array" ref="Q822:R822">_xlfn.TEXTSPLIT(N822,"/")</f>
        <v>music</v>
      </c>
      <c r="R822" s="6" t="str">
        <v>rock</v>
      </c>
      <c r="S822">
        <f t="shared" si="38"/>
        <v>2018</v>
      </c>
      <c r="T822" s="13">
        <f>(((J822/60)/60)/24)+DATE(1970,1,1)</f>
        <v>43310.208333333328</v>
      </c>
      <c r="U822" s="13">
        <f>(((K822/60)/60)/24)+DATE(1970,1,1)</f>
        <v>43323.208333333328</v>
      </c>
    </row>
    <row r="823" spans="1:21" ht="17" hidden="1" x14ac:dyDescent="0.2">
      <c r="A823">
        <v>821</v>
      </c>
      <c r="B823" t="s">
        <v>1675</v>
      </c>
      <c r="C823" s="3" t="s">
        <v>1676</v>
      </c>
      <c r="D823" s="6">
        <v>4900</v>
      </c>
      <c r="E823" s="8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9">
        <f t="shared" si="36"/>
        <v>2.9128571428571428</v>
      </c>
      <c r="P823" s="6">
        <f t="shared" si="37"/>
        <v>67.966666666666669</v>
      </c>
      <c r="Q823" s="6" t="str" cm="1">
        <f t="array" ref="Q823:R823">_xlfn.TEXTSPLIT(N823,"/")</f>
        <v>film &amp; video</v>
      </c>
      <c r="R823" s="6" t="str">
        <v>documentary</v>
      </c>
      <c r="S823">
        <f t="shared" si="38"/>
        <v>2017</v>
      </c>
      <c r="T823" s="13">
        <f>(((J823/60)/60)/24)+DATE(1970,1,1)</f>
        <v>42794.25</v>
      </c>
      <c r="U823" s="13">
        <f>(((K823/60)/60)/24)+DATE(1970,1,1)</f>
        <v>42807.208333333328</v>
      </c>
    </row>
    <row r="824" spans="1:21" ht="17" hidden="1" x14ac:dyDescent="0.2">
      <c r="A824">
        <v>822</v>
      </c>
      <c r="B824" t="s">
        <v>1677</v>
      </c>
      <c r="C824" s="3" t="s">
        <v>1678</v>
      </c>
      <c r="D824" s="6">
        <v>54000</v>
      </c>
      <c r="E824" s="8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9">
        <f t="shared" si="36"/>
        <v>3.4996666666666667</v>
      </c>
      <c r="P824" s="6">
        <f t="shared" si="37"/>
        <v>89.991428571428571</v>
      </c>
      <c r="Q824" s="6" t="str" cm="1">
        <f t="array" ref="Q824:R824">_xlfn.TEXTSPLIT(N824,"/")</f>
        <v>music</v>
      </c>
      <c r="R824" s="6" t="str">
        <v>rock</v>
      </c>
      <c r="S824">
        <f t="shared" si="38"/>
        <v>2014</v>
      </c>
      <c r="T824" s="13">
        <f>(((J824/60)/60)/24)+DATE(1970,1,1)</f>
        <v>41698.25</v>
      </c>
      <c r="U824" s="13">
        <f>(((K824/60)/60)/24)+DATE(1970,1,1)</f>
        <v>41715.208333333336</v>
      </c>
    </row>
    <row r="825" spans="1:21" ht="34" hidden="1" x14ac:dyDescent="0.2">
      <c r="A825">
        <v>823</v>
      </c>
      <c r="B825" t="s">
        <v>1679</v>
      </c>
      <c r="C825" s="3" t="s">
        <v>1680</v>
      </c>
      <c r="D825" s="6">
        <v>4100</v>
      </c>
      <c r="E825" s="8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9">
        <f t="shared" si="36"/>
        <v>3.5707317073170732</v>
      </c>
      <c r="P825" s="6">
        <f t="shared" si="37"/>
        <v>58.095238095238095</v>
      </c>
      <c r="Q825" s="6" t="str" cm="1">
        <f t="array" ref="Q825:R825">_xlfn.TEXTSPLIT(N825,"/")</f>
        <v>music</v>
      </c>
      <c r="R825" s="6" t="str">
        <v>rock</v>
      </c>
      <c r="S825">
        <f t="shared" si="38"/>
        <v>2014</v>
      </c>
      <c r="T825" s="13">
        <f>(((J825/60)/60)/24)+DATE(1970,1,1)</f>
        <v>41892.208333333336</v>
      </c>
      <c r="U825" s="13">
        <f>(((K825/60)/60)/24)+DATE(1970,1,1)</f>
        <v>41917.208333333336</v>
      </c>
    </row>
    <row r="826" spans="1:21" ht="17" hidden="1" x14ac:dyDescent="0.2">
      <c r="A826">
        <v>824</v>
      </c>
      <c r="B826" t="s">
        <v>1681</v>
      </c>
      <c r="C826" s="3" t="s">
        <v>1682</v>
      </c>
      <c r="D826" s="6">
        <v>85000</v>
      </c>
      <c r="E826" s="8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9">
        <f t="shared" si="36"/>
        <v>1.2648941176470587</v>
      </c>
      <c r="P826" s="6">
        <f t="shared" si="37"/>
        <v>83.996875000000003</v>
      </c>
      <c r="Q826" s="6" t="str" cm="1">
        <f t="array" ref="Q826:R826">_xlfn.TEXTSPLIT(N826,"/")</f>
        <v>publishing</v>
      </c>
      <c r="R826" s="6" t="str">
        <v>nonfiction</v>
      </c>
      <c r="S826">
        <f t="shared" si="38"/>
        <v>2010</v>
      </c>
      <c r="T826" s="13">
        <f>(((J826/60)/60)/24)+DATE(1970,1,1)</f>
        <v>40348.208333333336</v>
      </c>
      <c r="U826" s="13">
        <f>(((K826/60)/60)/24)+DATE(1970,1,1)</f>
        <v>40380.208333333336</v>
      </c>
    </row>
    <row r="827" spans="1:21" ht="17" hidden="1" x14ac:dyDescent="0.2">
      <c r="A827">
        <v>825</v>
      </c>
      <c r="B827" t="s">
        <v>1683</v>
      </c>
      <c r="C827" s="3" t="s">
        <v>1684</v>
      </c>
      <c r="D827" s="6">
        <v>3600</v>
      </c>
      <c r="E827" s="8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9">
        <f t="shared" si="36"/>
        <v>3.875</v>
      </c>
      <c r="P827" s="6">
        <f t="shared" si="37"/>
        <v>88.853503184713375</v>
      </c>
      <c r="Q827" s="6" t="str" cm="1">
        <f t="array" ref="Q827:R827">_xlfn.TEXTSPLIT(N827,"/")</f>
        <v>film &amp; video</v>
      </c>
      <c r="R827" s="6" t="str">
        <v>shorts</v>
      </c>
      <c r="S827">
        <f t="shared" si="38"/>
        <v>2017</v>
      </c>
      <c r="T827" s="13">
        <f>(((J827/60)/60)/24)+DATE(1970,1,1)</f>
        <v>42941.208333333328</v>
      </c>
      <c r="U827" s="13">
        <f>(((K827/60)/60)/24)+DATE(1970,1,1)</f>
        <v>42953.208333333328</v>
      </c>
    </row>
    <row r="828" spans="1:21" ht="34" hidden="1" x14ac:dyDescent="0.2">
      <c r="A828">
        <v>826</v>
      </c>
      <c r="B828" t="s">
        <v>1685</v>
      </c>
      <c r="C828" s="3" t="s">
        <v>1686</v>
      </c>
      <c r="D828" s="6">
        <v>2800</v>
      </c>
      <c r="E828" s="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9">
        <f t="shared" si="36"/>
        <v>4.5703571428571426</v>
      </c>
      <c r="P828" s="6">
        <f t="shared" si="37"/>
        <v>65.963917525773198</v>
      </c>
      <c r="Q828" s="6" t="str" cm="1">
        <f t="array" ref="Q828:R828">_xlfn.TEXTSPLIT(N828,"/")</f>
        <v>theater</v>
      </c>
      <c r="R828" s="6" t="str">
        <v>plays</v>
      </c>
      <c r="S828">
        <f t="shared" si="38"/>
        <v>2010</v>
      </c>
      <c r="T828" s="13">
        <f>(((J828/60)/60)/24)+DATE(1970,1,1)</f>
        <v>40525.25</v>
      </c>
      <c r="U828" s="13">
        <f>(((K828/60)/60)/24)+DATE(1970,1,1)</f>
        <v>40553.25</v>
      </c>
    </row>
    <row r="829" spans="1:21" ht="34" hidden="1" x14ac:dyDescent="0.2">
      <c r="A829">
        <v>827</v>
      </c>
      <c r="B829" t="s">
        <v>1687</v>
      </c>
      <c r="C829" s="3" t="s">
        <v>1688</v>
      </c>
      <c r="D829" s="6">
        <v>2300</v>
      </c>
      <c r="E829" s="8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9">
        <f t="shared" si="36"/>
        <v>2.6669565217391304</v>
      </c>
      <c r="P829" s="6">
        <f t="shared" si="37"/>
        <v>74.804878048780495</v>
      </c>
      <c r="Q829" s="6" t="str" cm="1">
        <f t="array" ref="Q829:R829">_xlfn.TEXTSPLIT(N829,"/")</f>
        <v>film &amp; video</v>
      </c>
      <c r="R829" s="6" t="str">
        <v>drama</v>
      </c>
      <c r="S829">
        <f t="shared" si="38"/>
        <v>2011</v>
      </c>
      <c r="T829" s="13">
        <f>(((J829/60)/60)/24)+DATE(1970,1,1)</f>
        <v>40666.208333333336</v>
      </c>
      <c r="U829" s="13">
        <f>(((K829/60)/60)/24)+DATE(1970,1,1)</f>
        <v>40678.208333333336</v>
      </c>
    </row>
    <row r="830" spans="1:21" ht="34" x14ac:dyDescent="0.2">
      <c r="A830">
        <v>828</v>
      </c>
      <c r="B830" t="s">
        <v>1689</v>
      </c>
      <c r="C830" s="3" t="s">
        <v>1690</v>
      </c>
      <c r="D830" s="6">
        <v>7100</v>
      </c>
      <c r="E830" s="8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9">
        <f t="shared" si="36"/>
        <v>0.69</v>
      </c>
      <c r="P830" s="6">
        <f t="shared" si="37"/>
        <v>69.98571428571428</v>
      </c>
      <c r="Q830" s="6" t="str" cm="1">
        <f t="array" ref="Q830:R830">_xlfn.TEXTSPLIT(N830,"/")</f>
        <v>theater</v>
      </c>
      <c r="R830" s="6" t="str">
        <v>plays</v>
      </c>
      <c r="S830">
        <f t="shared" si="38"/>
        <v>2018</v>
      </c>
      <c r="T830" s="13">
        <f>(((J830/60)/60)/24)+DATE(1970,1,1)</f>
        <v>43340.208333333328</v>
      </c>
      <c r="U830" s="13">
        <f>(((K830/60)/60)/24)+DATE(1970,1,1)</f>
        <v>43365.208333333328</v>
      </c>
    </row>
    <row r="831" spans="1:21" ht="17" x14ac:dyDescent="0.2">
      <c r="A831">
        <v>829</v>
      </c>
      <c r="B831" t="s">
        <v>1691</v>
      </c>
      <c r="C831" s="3" t="s">
        <v>1692</v>
      </c>
      <c r="D831" s="6">
        <v>9600</v>
      </c>
      <c r="E831" s="8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9">
        <f t="shared" si="36"/>
        <v>0.51343749999999999</v>
      </c>
      <c r="P831" s="6">
        <f t="shared" si="37"/>
        <v>32.006493506493506</v>
      </c>
      <c r="Q831" s="6" t="str" cm="1">
        <f t="array" ref="Q831:R831">_xlfn.TEXTSPLIT(N831,"/")</f>
        <v>theater</v>
      </c>
      <c r="R831" s="6" t="str">
        <v>plays</v>
      </c>
      <c r="S831">
        <f t="shared" si="38"/>
        <v>2015</v>
      </c>
      <c r="T831" s="13">
        <f>(((J831/60)/60)/24)+DATE(1970,1,1)</f>
        <v>42164.208333333328</v>
      </c>
      <c r="U831" s="13">
        <f>(((K831/60)/60)/24)+DATE(1970,1,1)</f>
        <v>42179.208333333328</v>
      </c>
    </row>
    <row r="832" spans="1:21" ht="34" x14ac:dyDescent="0.2">
      <c r="A832">
        <v>830</v>
      </c>
      <c r="B832" t="s">
        <v>1693</v>
      </c>
      <c r="C832" s="3" t="s">
        <v>1694</v>
      </c>
      <c r="D832" s="6">
        <v>121600</v>
      </c>
      <c r="E832" s="8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9">
        <f t="shared" si="36"/>
        <v>1.1710526315789473E-2</v>
      </c>
      <c r="P832" s="6">
        <f t="shared" si="37"/>
        <v>64.727272727272734</v>
      </c>
      <c r="Q832" s="6" t="str" cm="1">
        <f t="array" ref="Q832:R832">_xlfn.TEXTSPLIT(N832,"/")</f>
        <v>theater</v>
      </c>
      <c r="R832" s="6" t="str">
        <v>plays</v>
      </c>
      <c r="S832">
        <f t="shared" si="38"/>
        <v>2018</v>
      </c>
      <c r="T832" s="13">
        <f>(((J832/60)/60)/24)+DATE(1970,1,1)</f>
        <v>43103.25</v>
      </c>
      <c r="U832" s="13">
        <f>(((K832/60)/60)/24)+DATE(1970,1,1)</f>
        <v>43162.25</v>
      </c>
    </row>
    <row r="833" spans="1:21" ht="34" hidden="1" x14ac:dyDescent="0.2">
      <c r="A833">
        <v>831</v>
      </c>
      <c r="B833" t="s">
        <v>1695</v>
      </c>
      <c r="C833" s="3" t="s">
        <v>1696</v>
      </c>
      <c r="D833" s="6">
        <v>97100</v>
      </c>
      <c r="E833" s="8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9">
        <f t="shared" si="36"/>
        <v>1.089773429454171</v>
      </c>
      <c r="P833" s="6">
        <f t="shared" si="37"/>
        <v>24.998110087408456</v>
      </c>
      <c r="Q833" s="6" t="str" cm="1">
        <f t="array" ref="Q833:R833">_xlfn.TEXTSPLIT(N833,"/")</f>
        <v>photography</v>
      </c>
      <c r="R833" s="6" t="str">
        <v>photography books</v>
      </c>
      <c r="S833">
        <f t="shared" si="38"/>
        <v>2012</v>
      </c>
      <c r="T833" s="13">
        <f>(((J833/60)/60)/24)+DATE(1970,1,1)</f>
        <v>40994.208333333336</v>
      </c>
      <c r="U833" s="13">
        <f>(((K833/60)/60)/24)+DATE(1970,1,1)</f>
        <v>41028.208333333336</v>
      </c>
    </row>
    <row r="834" spans="1:21" ht="17" hidden="1" x14ac:dyDescent="0.2">
      <c r="A834">
        <v>832</v>
      </c>
      <c r="B834" t="s">
        <v>1697</v>
      </c>
      <c r="C834" s="3" t="s">
        <v>1698</v>
      </c>
      <c r="D834" s="6">
        <v>43200</v>
      </c>
      <c r="E834" s="8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9">
        <f t="shared" ref="O834:O897" si="39">+IFERROR(E834/D834,0)</f>
        <v>3.1517592592592591</v>
      </c>
      <c r="P834" s="6">
        <f t="shared" ref="P834:P897" si="40">+IFERROR(E834/G834,0)</f>
        <v>104.97764070932922</v>
      </c>
      <c r="Q834" s="6" t="str" cm="1">
        <f t="array" ref="Q834:R834">_xlfn.TEXTSPLIT(N834,"/")</f>
        <v>publishing</v>
      </c>
      <c r="R834" s="6" t="str">
        <v>translations</v>
      </c>
      <c r="S834">
        <f t="shared" si="38"/>
        <v>2015</v>
      </c>
      <c r="T834" s="13">
        <f>(((J834/60)/60)/24)+DATE(1970,1,1)</f>
        <v>42299.208333333328</v>
      </c>
      <c r="U834" s="13">
        <f>(((K834/60)/60)/24)+DATE(1970,1,1)</f>
        <v>42333.25</v>
      </c>
    </row>
    <row r="835" spans="1:21" ht="17" hidden="1" x14ac:dyDescent="0.2">
      <c r="A835">
        <v>833</v>
      </c>
      <c r="B835" t="s">
        <v>1699</v>
      </c>
      <c r="C835" s="3" t="s">
        <v>1700</v>
      </c>
      <c r="D835" s="6">
        <v>6800</v>
      </c>
      <c r="E835" s="8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9">
        <f t="shared" si="39"/>
        <v>1.5769117647058823</v>
      </c>
      <c r="P835" s="6">
        <f t="shared" si="40"/>
        <v>64.987878787878785</v>
      </c>
      <c r="Q835" s="6" t="str" cm="1">
        <f t="array" ref="Q835:R835">_xlfn.TEXTSPLIT(N835,"/")</f>
        <v>publishing</v>
      </c>
      <c r="R835" s="6" t="str">
        <v>translations</v>
      </c>
      <c r="S835">
        <f t="shared" ref="S835:S898" si="41">+YEAR(T835)</f>
        <v>2011</v>
      </c>
      <c r="T835" s="13">
        <f>(((J835/60)/60)/24)+DATE(1970,1,1)</f>
        <v>40588.25</v>
      </c>
      <c r="U835" s="13">
        <f>(((K835/60)/60)/24)+DATE(1970,1,1)</f>
        <v>40599.25</v>
      </c>
    </row>
    <row r="836" spans="1:21" ht="17" hidden="1" x14ac:dyDescent="0.2">
      <c r="A836">
        <v>834</v>
      </c>
      <c r="B836" t="s">
        <v>1701</v>
      </c>
      <c r="C836" s="3" t="s">
        <v>1702</v>
      </c>
      <c r="D836" s="6">
        <v>7300</v>
      </c>
      <c r="E836" s="8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9">
        <f t="shared" si="39"/>
        <v>1.5380821917808218</v>
      </c>
      <c r="P836" s="6">
        <f t="shared" si="40"/>
        <v>94.352941176470594</v>
      </c>
      <c r="Q836" s="6" t="str" cm="1">
        <f t="array" ref="Q836:R836">_xlfn.TEXTSPLIT(N836,"/")</f>
        <v>theater</v>
      </c>
      <c r="R836" s="6" t="str">
        <v>plays</v>
      </c>
      <c r="S836">
        <f t="shared" si="41"/>
        <v>2013</v>
      </c>
      <c r="T836" s="13">
        <f>(((J836/60)/60)/24)+DATE(1970,1,1)</f>
        <v>41448.208333333336</v>
      </c>
      <c r="U836" s="13">
        <f>(((K836/60)/60)/24)+DATE(1970,1,1)</f>
        <v>41454.208333333336</v>
      </c>
    </row>
    <row r="837" spans="1:21" ht="17" x14ac:dyDescent="0.2">
      <c r="A837">
        <v>835</v>
      </c>
      <c r="B837" t="s">
        <v>1703</v>
      </c>
      <c r="C837" s="3" t="s">
        <v>1704</v>
      </c>
      <c r="D837" s="6">
        <v>86200</v>
      </c>
      <c r="E837" s="8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9">
        <f t="shared" si="39"/>
        <v>0.89738979118329465</v>
      </c>
      <c r="P837" s="6">
        <f t="shared" si="40"/>
        <v>44.001706484641637</v>
      </c>
      <c r="Q837" s="6" t="str" cm="1">
        <f t="array" ref="Q837:R837">_xlfn.TEXTSPLIT(N837,"/")</f>
        <v>technology</v>
      </c>
      <c r="R837" s="6" t="str">
        <v>web</v>
      </c>
      <c r="S837">
        <f t="shared" si="41"/>
        <v>2015</v>
      </c>
      <c r="T837" s="13">
        <f>(((J837/60)/60)/24)+DATE(1970,1,1)</f>
        <v>42063.25</v>
      </c>
      <c r="U837" s="13">
        <f>(((K837/60)/60)/24)+DATE(1970,1,1)</f>
        <v>42069.25</v>
      </c>
    </row>
    <row r="838" spans="1:21" ht="17" x14ac:dyDescent="0.2">
      <c r="A838">
        <v>836</v>
      </c>
      <c r="B838" t="s">
        <v>1705</v>
      </c>
      <c r="C838" s="3" t="s">
        <v>1706</v>
      </c>
      <c r="D838" s="6">
        <v>8100</v>
      </c>
      <c r="E838" s="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9">
        <f t="shared" si="39"/>
        <v>0.75135802469135804</v>
      </c>
      <c r="P838" s="6">
        <f t="shared" si="40"/>
        <v>64.744680851063833</v>
      </c>
      <c r="Q838" s="6" t="str" cm="1">
        <f t="array" ref="Q838:R838">_xlfn.TEXTSPLIT(N838,"/")</f>
        <v>music</v>
      </c>
      <c r="R838" s="6" t="str">
        <v>indie rock</v>
      </c>
      <c r="S838">
        <f t="shared" si="41"/>
        <v>2010</v>
      </c>
      <c r="T838" s="13">
        <f>(((J838/60)/60)/24)+DATE(1970,1,1)</f>
        <v>40214.25</v>
      </c>
      <c r="U838" s="13">
        <f>(((K838/60)/60)/24)+DATE(1970,1,1)</f>
        <v>40225.25</v>
      </c>
    </row>
    <row r="839" spans="1:21" ht="17" hidden="1" x14ac:dyDescent="0.2">
      <c r="A839">
        <v>837</v>
      </c>
      <c r="B839" t="s">
        <v>1707</v>
      </c>
      <c r="C839" s="3" t="s">
        <v>1708</v>
      </c>
      <c r="D839" s="6">
        <v>17700</v>
      </c>
      <c r="E839" s="8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9">
        <f t="shared" si="39"/>
        <v>8.5288135593220336</v>
      </c>
      <c r="P839" s="6">
        <f t="shared" si="40"/>
        <v>84.00667779632721</v>
      </c>
      <c r="Q839" s="6" t="str" cm="1">
        <f t="array" ref="Q839:R839">_xlfn.TEXTSPLIT(N839,"/")</f>
        <v>music</v>
      </c>
      <c r="R839" s="6" t="str">
        <v>jazz</v>
      </c>
      <c r="S839">
        <f t="shared" si="41"/>
        <v>2011</v>
      </c>
      <c r="T839" s="13">
        <f>(((J839/60)/60)/24)+DATE(1970,1,1)</f>
        <v>40629.208333333336</v>
      </c>
      <c r="U839" s="13">
        <f>(((K839/60)/60)/24)+DATE(1970,1,1)</f>
        <v>40683.208333333336</v>
      </c>
    </row>
    <row r="840" spans="1:21" ht="17" hidden="1" x14ac:dyDescent="0.2">
      <c r="A840">
        <v>838</v>
      </c>
      <c r="B840" t="s">
        <v>1709</v>
      </c>
      <c r="C840" s="3" t="s">
        <v>1710</v>
      </c>
      <c r="D840" s="6">
        <v>6400</v>
      </c>
      <c r="E840" s="8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9">
        <f t="shared" si="39"/>
        <v>1.3890625000000001</v>
      </c>
      <c r="P840" s="6">
        <f t="shared" si="40"/>
        <v>34.061302681992338</v>
      </c>
      <c r="Q840" s="6" t="str" cm="1">
        <f t="array" ref="Q840:R840">_xlfn.TEXTSPLIT(N840,"/")</f>
        <v>theater</v>
      </c>
      <c r="R840" s="6" t="str">
        <v>plays</v>
      </c>
      <c r="S840">
        <f t="shared" si="41"/>
        <v>2018</v>
      </c>
      <c r="T840" s="13">
        <f>(((J840/60)/60)/24)+DATE(1970,1,1)</f>
        <v>43370.208333333328</v>
      </c>
      <c r="U840" s="13">
        <f>(((K840/60)/60)/24)+DATE(1970,1,1)</f>
        <v>43379.208333333328</v>
      </c>
    </row>
    <row r="841" spans="1:21" ht="17" hidden="1" x14ac:dyDescent="0.2">
      <c r="A841">
        <v>839</v>
      </c>
      <c r="B841" t="s">
        <v>1711</v>
      </c>
      <c r="C841" s="3" t="s">
        <v>1712</v>
      </c>
      <c r="D841" s="6">
        <v>7700</v>
      </c>
      <c r="E841" s="8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9">
        <f t="shared" si="39"/>
        <v>1.9018181818181819</v>
      </c>
      <c r="P841" s="6">
        <f t="shared" si="40"/>
        <v>93.273885350318466</v>
      </c>
      <c r="Q841" s="6" t="str" cm="1">
        <f t="array" ref="Q841:R841">_xlfn.TEXTSPLIT(N841,"/")</f>
        <v>film &amp; video</v>
      </c>
      <c r="R841" s="6" t="str">
        <v>documentary</v>
      </c>
      <c r="S841">
        <f t="shared" si="41"/>
        <v>2014</v>
      </c>
      <c r="T841" s="13">
        <f>(((J841/60)/60)/24)+DATE(1970,1,1)</f>
        <v>41715.208333333336</v>
      </c>
      <c r="U841" s="13">
        <f>(((K841/60)/60)/24)+DATE(1970,1,1)</f>
        <v>41760.208333333336</v>
      </c>
    </row>
    <row r="842" spans="1:21" ht="17" hidden="1" x14ac:dyDescent="0.2">
      <c r="A842">
        <v>840</v>
      </c>
      <c r="B842" t="s">
        <v>1713</v>
      </c>
      <c r="C842" s="3" t="s">
        <v>1714</v>
      </c>
      <c r="D842" s="6">
        <v>116300</v>
      </c>
      <c r="E842" s="8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9">
        <f t="shared" si="39"/>
        <v>1.0024333619948409</v>
      </c>
      <c r="P842" s="6">
        <f t="shared" si="40"/>
        <v>32.998301726577978</v>
      </c>
      <c r="Q842" s="6" t="str" cm="1">
        <f t="array" ref="Q842:R842">_xlfn.TEXTSPLIT(N842,"/")</f>
        <v>theater</v>
      </c>
      <c r="R842" s="6" t="str">
        <v>plays</v>
      </c>
      <c r="S842">
        <f t="shared" si="41"/>
        <v>2014</v>
      </c>
      <c r="T842" s="13">
        <f>(((J842/60)/60)/24)+DATE(1970,1,1)</f>
        <v>41836.208333333336</v>
      </c>
      <c r="U842" s="13">
        <f>(((K842/60)/60)/24)+DATE(1970,1,1)</f>
        <v>41838.208333333336</v>
      </c>
    </row>
    <row r="843" spans="1:21" ht="17" hidden="1" x14ac:dyDescent="0.2">
      <c r="A843">
        <v>841</v>
      </c>
      <c r="B843" t="s">
        <v>1715</v>
      </c>
      <c r="C843" s="3" t="s">
        <v>1716</v>
      </c>
      <c r="D843" s="6">
        <v>9100</v>
      </c>
      <c r="E843" s="8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9">
        <f t="shared" si="39"/>
        <v>1.4275824175824177</v>
      </c>
      <c r="P843" s="6">
        <f t="shared" si="40"/>
        <v>83.812903225806451</v>
      </c>
      <c r="Q843" s="6" t="str" cm="1">
        <f t="array" ref="Q843:R843">_xlfn.TEXTSPLIT(N843,"/")</f>
        <v>technology</v>
      </c>
      <c r="R843" s="6" t="str">
        <v>web</v>
      </c>
      <c r="S843">
        <f t="shared" si="41"/>
        <v>2016</v>
      </c>
      <c r="T843" s="13">
        <f>(((J843/60)/60)/24)+DATE(1970,1,1)</f>
        <v>42419.25</v>
      </c>
      <c r="U843" s="13">
        <f>(((K843/60)/60)/24)+DATE(1970,1,1)</f>
        <v>42435.25</v>
      </c>
    </row>
    <row r="844" spans="1:21" ht="34" hidden="1" x14ac:dyDescent="0.2">
      <c r="A844">
        <v>842</v>
      </c>
      <c r="B844" t="s">
        <v>1717</v>
      </c>
      <c r="C844" s="3" t="s">
        <v>1718</v>
      </c>
      <c r="D844" s="6">
        <v>1500</v>
      </c>
      <c r="E844" s="8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9">
        <f t="shared" si="39"/>
        <v>5.6313333333333331</v>
      </c>
      <c r="P844" s="6">
        <f t="shared" si="40"/>
        <v>63.992424242424242</v>
      </c>
      <c r="Q844" s="6" t="str" cm="1">
        <f t="array" ref="Q844:R844">_xlfn.TEXTSPLIT(N844,"/")</f>
        <v>technology</v>
      </c>
      <c r="R844" s="6" t="str">
        <v>wearables</v>
      </c>
      <c r="S844">
        <f t="shared" si="41"/>
        <v>2018</v>
      </c>
      <c r="T844" s="13">
        <f>(((J844/60)/60)/24)+DATE(1970,1,1)</f>
        <v>43266.208333333328</v>
      </c>
      <c r="U844" s="13">
        <f>(((K844/60)/60)/24)+DATE(1970,1,1)</f>
        <v>43269.208333333328</v>
      </c>
    </row>
    <row r="845" spans="1:21" ht="34" x14ac:dyDescent="0.2">
      <c r="A845">
        <v>843</v>
      </c>
      <c r="B845" t="s">
        <v>1719</v>
      </c>
      <c r="C845" s="3" t="s">
        <v>1720</v>
      </c>
      <c r="D845" s="6">
        <v>8800</v>
      </c>
      <c r="E845" s="8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9">
        <f t="shared" si="39"/>
        <v>0.30715909090909088</v>
      </c>
      <c r="P845" s="6">
        <f t="shared" si="40"/>
        <v>81.909090909090907</v>
      </c>
      <c r="Q845" s="6" t="str" cm="1">
        <f t="array" ref="Q845:R845">_xlfn.TEXTSPLIT(N845,"/")</f>
        <v>photography</v>
      </c>
      <c r="R845" s="6" t="str">
        <v>photography books</v>
      </c>
      <c r="S845">
        <f t="shared" si="41"/>
        <v>2018</v>
      </c>
      <c r="T845" s="13">
        <f>(((J845/60)/60)/24)+DATE(1970,1,1)</f>
        <v>43338.208333333328</v>
      </c>
      <c r="U845" s="13">
        <f>(((K845/60)/60)/24)+DATE(1970,1,1)</f>
        <v>43344.208333333328</v>
      </c>
    </row>
    <row r="846" spans="1:21" ht="17" hidden="1" x14ac:dyDescent="0.2">
      <c r="A846">
        <v>844</v>
      </c>
      <c r="B846" t="s">
        <v>1721</v>
      </c>
      <c r="C846" s="3" t="s">
        <v>1722</v>
      </c>
      <c r="D846" s="6">
        <v>8800</v>
      </c>
      <c r="E846" s="8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9">
        <f t="shared" si="39"/>
        <v>0.99397727272727276</v>
      </c>
      <c r="P846" s="6">
        <f t="shared" si="40"/>
        <v>93.053191489361708</v>
      </c>
      <c r="Q846" s="6" t="str" cm="1">
        <f t="array" ref="Q846:R846">_xlfn.TEXTSPLIT(N846,"/")</f>
        <v>film &amp; video</v>
      </c>
      <c r="R846" s="6" t="str">
        <v>documentary</v>
      </c>
      <c r="S846">
        <f t="shared" si="41"/>
        <v>2012</v>
      </c>
      <c r="T846" s="13">
        <f>(((J846/60)/60)/24)+DATE(1970,1,1)</f>
        <v>40930.25</v>
      </c>
      <c r="U846" s="13">
        <f>(((K846/60)/60)/24)+DATE(1970,1,1)</f>
        <v>40933.25</v>
      </c>
    </row>
    <row r="847" spans="1:21" ht="17" hidden="1" x14ac:dyDescent="0.2">
      <c r="A847">
        <v>845</v>
      </c>
      <c r="B847" t="s">
        <v>1723</v>
      </c>
      <c r="C847" s="3" t="s">
        <v>1724</v>
      </c>
      <c r="D847" s="6">
        <v>69900</v>
      </c>
      <c r="E847" s="8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9">
        <f t="shared" si="39"/>
        <v>1.9754935622317598</v>
      </c>
      <c r="P847" s="6">
        <f t="shared" si="40"/>
        <v>101.98449039881831</v>
      </c>
      <c r="Q847" s="6" t="str" cm="1">
        <f t="array" ref="Q847:R847">_xlfn.TEXTSPLIT(N847,"/")</f>
        <v>technology</v>
      </c>
      <c r="R847" s="6" t="str">
        <v>web</v>
      </c>
      <c r="S847">
        <f t="shared" si="41"/>
        <v>2018</v>
      </c>
      <c r="T847" s="13">
        <f>(((J847/60)/60)/24)+DATE(1970,1,1)</f>
        <v>43235.208333333328</v>
      </c>
      <c r="U847" s="13">
        <f>(((K847/60)/60)/24)+DATE(1970,1,1)</f>
        <v>43272.208333333328</v>
      </c>
    </row>
    <row r="848" spans="1:21" ht="17" hidden="1" x14ac:dyDescent="0.2">
      <c r="A848">
        <v>846</v>
      </c>
      <c r="B848" t="s">
        <v>1725</v>
      </c>
      <c r="C848" s="3" t="s">
        <v>1726</v>
      </c>
      <c r="D848" s="6">
        <v>1000</v>
      </c>
      <c r="E848" s="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9">
        <f t="shared" si="39"/>
        <v>5.085</v>
      </c>
      <c r="P848" s="6">
        <f t="shared" si="40"/>
        <v>105.9375</v>
      </c>
      <c r="Q848" s="6" t="str" cm="1">
        <f t="array" ref="Q848:R848">_xlfn.TEXTSPLIT(N848,"/")</f>
        <v>technology</v>
      </c>
      <c r="R848" s="6" t="str">
        <v>web</v>
      </c>
      <c r="S848">
        <f t="shared" si="41"/>
        <v>2018</v>
      </c>
      <c r="T848" s="13">
        <f>(((J848/60)/60)/24)+DATE(1970,1,1)</f>
        <v>43302.208333333328</v>
      </c>
      <c r="U848" s="13">
        <f>(((K848/60)/60)/24)+DATE(1970,1,1)</f>
        <v>43338.208333333328</v>
      </c>
    </row>
    <row r="849" spans="1:21" ht="17" hidden="1" x14ac:dyDescent="0.2">
      <c r="A849">
        <v>847</v>
      </c>
      <c r="B849" t="s">
        <v>1727</v>
      </c>
      <c r="C849" s="3" t="s">
        <v>1728</v>
      </c>
      <c r="D849" s="6">
        <v>4700</v>
      </c>
      <c r="E849" s="8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9">
        <f t="shared" si="39"/>
        <v>2.3774468085106384</v>
      </c>
      <c r="P849" s="6">
        <f t="shared" si="40"/>
        <v>101.58181818181818</v>
      </c>
      <c r="Q849" s="6" t="str" cm="1">
        <f t="array" ref="Q849:R849">_xlfn.TEXTSPLIT(N849,"/")</f>
        <v>food</v>
      </c>
      <c r="R849" s="6" t="str">
        <v>food trucks</v>
      </c>
      <c r="S849">
        <f t="shared" si="41"/>
        <v>2018</v>
      </c>
      <c r="T849" s="13">
        <f>(((J849/60)/60)/24)+DATE(1970,1,1)</f>
        <v>43107.25</v>
      </c>
      <c r="U849" s="13">
        <f>(((K849/60)/60)/24)+DATE(1970,1,1)</f>
        <v>43110.25</v>
      </c>
    </row>
    <row r="850" spans="1:21" ht="17" hidden="1" x14ac:dyDescent="0.2">
      <c r="A850">
        <v>848</v>
      </c>
      <c r="B850" t="s">
        <v>1729</v>
      </c>
      <c r="C850" s="3" t="s">
        <v>1730</v>
      </c>
      <c r="D850" s="6">
        <v>3200</v>
      </c>
      <c r="E850" s="8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9">
        <f t="shared" si="39"/>
        <v>3.3846875000000001</v>
      </c>
      <c r="P850" s="6">
        <f t="shared" si="40"/>
        <v>62.970930232558139</v>
      </c>
      <c r="Q850" s="6" t="str" cm="1">
        <f t="array" ref="Q850:R850">_xlfn.TEXTSPLIT(N850,"/")</f>
        <v>film &amp; video</v>
      </c>
      <c r="R850" s="6" t="str">
        <v>drama</v>
      </c>
      <c r="S850">
        <f t="shared" si="41"/>
        <v>2010</v>
      </c>
      <c r="T850" s="13">
        <f>(((J850/60)/60)/24)+DATE(1970,1,1)</f>
        <v>40341.208333333336</v>
      </c>
      <c r="U850" s="13">
        <f>(((K850/60)/60)/24)+DATE(1970,1,1)</f>
        <v>40350.208333333336</v>
      </c>
    </row>
    <row r="851" spans="1:21" ht="17" hidden="1" x14ac:dyDescent="0.2">
      <c r="A851">
        <v>849</v>
      </c>
      <c r="B851" t="s">
        <v>1731</v>
      </c>
      <c r="C851" s="3" t="s">
        <v>1732</v>
      </c>
      <c r="D851" s="6">
        <v>6700</v>
      </c>
      <c r="E851" s="8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9">
        <f t="shared" si="39"/>
        <v>1.3308955223880596</v>
      </c>
      <c r="P851" s="6">
        <f t="shared" si="40"/>
        <v>29.045602605863191</v>
      </c>
      <c r="Q851" s="6" t="str" cm="1">
        <f t="array" ref="Q851:R851">_xlfn.TEXTSPLIT(N851,"/")</f>
        <v>music</v>
      </c>
      <c r="R851" s="6" t="str">
        <v>indie rock</v>
      </c>
      <c r="S851">
        <f t="shared" si="41"/>
        <v>2012</v>
      </c>
      <c r="T851" s="13">
        <f>(((J851/60)/60)/24)+DATE(1970,1,1)</f>
        <v>40948.25</v>
      </c>
      <c r="U851" s="13">
        <f>(((K851/60)/60)/24)+DATE(1970,1,1)</f>
        <v>40951.25</v>
      </c>
    </row>
    <row r="852" spans="1:21" ht="34" x14ac:dyDescent="0.2">
      <c r="A852">
        <v>850</v>
      </c>
      <c r="B852" t="s">
        <v>1733</v>
      </c>
      <c r="C852" s="3" t="s">
        <v>1734</v>
      </c>
      <c r="D852" s="6">
        <v>100</v>
      </c>
      <c r="E852" s="8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9">
        <f t="shared" si="39"/>
        <v>0.01</v>
      </c>
      <c r="P852" s="6">
        <f t="shared" si="40"/>
        <v>1</v>
      </c>
      <c r="Q852" s="6" t="str" cm="1">
        <f t="array" ref="Q852:R852">_xlfn.TEXTSPLIT(N852,"/")</f>
        <v>music</v>
      </c>
      <c r="R852" s="6" t="str">
        <v>rock</v>
      </c>
      <c r="S852">
        <f t="shared" si="41"/>
        <v>2011</v>
      </c>
      <c r="T852" s="13">
        <f>(((J852/60)/60)/24)+DATE(1970,1,1)</f>
        <v>40866.25</v>
      </c>
      <c r="U852" s="13">
        <f>(((K852/60)/60)/24)+DATE(1970,1,1)</f>
        <v>40881.25</v>
      </c>
    </row>
    <row r="853" spans="1:21" ht="34" hidden="1" x14ac:dyDescent="0.2">
      <c r="A853">
        <v>851</v>
      </c>
      <c r="B853" t="s">
        <v>1735</v>
      </c>
      <c r="C853" s="3" t="s">
        <v>1736</v>
      </c>
      <c r="D853" s="6">
        <v>6000</v>
      </c>
      <c r="E853" s="8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9">
        <f t="shared" si="39"/>
        <v>2.0779999999999998</v>
      </c>
      <c r="P853" s="6">
        <f t="shared" si="40"/>
        <v>77.924999999999997</v>
      </c>
      <c r="Q853" s="6" t="str" cm="1">
        <f t="array" ref="Q853:R853">_xlfn.TEXTSPLIT(N853,"/")</f>
        <v>music</v>
      </c>
      <c r="R853" s="6" t="str">
        <v>electric music</v>
      </c>
      <c r="S853">
        <f t="shared" si="41"/>
        <v>2012</v>
      </c>
      <c r="T853" s="13">
        <f>(((J853/60)/60)/24)+DATE(1970,1,1)</f>
        <v>41031.208333333336</v>
      </c>
      <c r="U853" s="13">
        <f>(((K853/60)/60)/24)+DATE(1970,1,1)</f>
        <v>41064.208333333336</v>
      </c>
    </row>
    <row r="854" spans="1:21" ht="34" x14ac:dyDescent="0.2">
      <c r="A854">
        <v>852</v>
      </c>
      <c r="B854" t="s">
        <v>1737</v>
      </c>
      <c r="C854" s="3" t="s">
        <v>1738</v>
      </c>
      <c r="D854" s="6">
        <v>4900</v>
      </c>
      <c r="E854" s="8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9">
        <f t="shared" si="39"/>
        <v>0.51122448979591839</v>
      </c>
      <c r="P854" s="6">
        <f t="shared" si="40"/>
        <v>80.806451612903231</v>
      </c>
      <c r="Q854" s="6" t="str" cm="1">
        <f t="array" ref="Q854:R854">_xlfn.TEXTSPLIT(N854,"/")</f>
        <v>games</v>
      </c>
      <c r="R854" s="6" t="str">
        <v>video games</v>
      </c>
      <c r="S854">
        <f t="shared" si="41"/>
        <v>2011</v>
      </c>
      <c r="T854" s="13">
        <f>(((J854/60)/60)/24)+DATE(1970,1,1)</f>
        <v>40740.208333333336</v>
      </c>
      <c r="U854" s="13">
        <f>(((K854/60)/60)/24)+DATE(1970,1,1)</f>
        <v>40750.208333333336</v>
      </c>
    </row>
    <row r="855" spans="1:21" ht="17" hidden="1" x14ac:dyDescent="0.2">
      <c r="A855">
        <v>853</v>
      </c>
      <c r="B855" t="s">
        <v>1739</v>
      </c>
      <c r="C855" s="3" t="s">
        <v>1740</v>
      </c>
      <c r="D855" s="6">
        <v>17100</v>
      </c>
      <c r="E855" s="8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9">
        <f t="shared" si="39"/>
        <v>6.5205847953216374</v>
      </c>
      <c r="P855" s="6">
        <f t="shared" si="40"/>
        <v>76.006816632583508</v>
      </c>
      <c r="Q855" s="6" t="str" cm="1">
        <f t="array" ref="Q855:R855">_xlfn.TEXTSPLIT(N855,"/")</f>
        <v>music</v>
      </c>
      <c r="R855" s="6" t="str">
        <v>indie rock</v>
      </c>
      <c r="S855">
        <f t="shared" si="41"/>
        <v>2011</v>
      </c>
      <c r="T855" s="13">
        <f>(((J855/60)/60)/24)+DATE(1970,1,1)</f>
        <v>40714.208333333336</v>
      </c>
      <c r="U855" s="13">
        <f>(((K855/60)/60)/24)+DATE(1970,1,1)</f>
        <v>40719.208333333336</v>
      </c>
    </row>
    <row r="856" spans="1:21" ht="34" hidden="1" x14ac:dyDescent="0.2">
      <c r="A856">
        <v>854</v>
      </c>
      <c r="B856" t="s">
        <v>1741</v>
      </c>
      <c r="C856" s="3" t="s">
        <v>1742</v>
      </c>
      <c r="D856" s="6">
        <v>171000</v>
      </c>
      <c r="E856" s="8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9">
        <f t="shared" si="39"/>
        <v>1.1363099415204678</v>
      </c>
      <c r="P856" s="6">
        <f t="shared" si="40"/>
        <v>72.993613824192337</v>
      </c>
      <c r="Q856" s="6" t="str" cm="1">
        <f t="array" ref="Q856:R856">_xlfn.TEXTSPLIT(N856,"/")</f>
        <v>publishing</v>
      </c>
      <c r="R856" s="6" t="str">
        <v>fiction</v>
      </c>
      <c r="S856">
        <f t="shared" si="41"/>
        <v>2019</v>
      </c>
      <c r="T856" s="13">
        <f>(((J856/60)/60)/24)+DATE(1970,1,1)</f>
        <v>43787.25</v>
      </c>
      <c r="U856" s="13">
        <f>(((K856/60)/60)/24)+DATE(1970,1,1)</f>
        <v>43814.25</v>
      </c>
    </row>
    <row r="857" spans="1:21" ht="17" hidden="1" x14ac:dyDescent="0.2">
      <c r="A857">
        <v>855</v>
      </c>
      <c r="B857" t="s">
        <v>1743</v>
      </c>
      <c r="C857" s="3" t="s">
        <v>1744</v>
      </c>
      <c r="D857" s="6">
        <v>23400</v>
      </c>
      <c r="E857" s="8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9">
        <f t="shared" si="39"/>
        <v>1.0237606837606839</v>
      </c>
      <c r="P857" s="6">
        <f t="shared" si="40"/>
        <v>53</v>
      </c>
      <c r="Q857" s="6" t="str" cm="1">
        <f t="array" ref="Q857:R857">_xlfn.TEXTSPLIT(N857,"/")</f>
        <v>theater</v>
      </c>
      <c r="R857" s="6" t="str">
        <v>plays</v>
      </c>
      <c r="S857">
        <f t="shared" si="41"/>
        <v>2011</v>
      </c>
      <c r="T857" s="13">
        <f>(((J857/60)/60)/24)+DATE(1970,1,1)</f>
        <v>40712.208333333336</v>
      </c>
      <c r="U857" s="13">
        <f>(((K857/60)/60)/24)+DATE(1970,1,1)</f>
        <v>40743.208333333336</v>
      </c>
    </row>
    <row r="858" spans="1:21" ht="17" hidden="1" x14ac:dyDescent="0.2">
      <c r="A858">
        <v>856</v>
      </c>
      <c r="B858" t="s">
        <v>1599</v>
      </c>
      <c r="C858" s="3" t="s">
        <v>1745</v>
      </c>
      <c r="D858" s="6">
        <v>2400</v>
      </c>
      <c r="E858" s="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9">
        <f t="shared" si="39"/>
        <v>3.5658333333333334</v>
      </c>
      <c r="P858" s="6">
        <f t="shared" si="40"/>
        <v>54.164556962025316</v>
      </c>
      <c r="Q858" s="6" t="str" cm="1">
        <f t="array" ref="Q858:R858">_xlfn.TEXTSPLIT(N858,"/")</f>
        <v>food</v>
      </c>
      <c r="R858" s="6" t="str">
        <v>food trucks</v>
      </c>
      <c r="S858">
        <f t="shared" si="41"/>
        <v>2012</v>
      </c>
      <c r="T858" s="13">
        <f>(((J858/60)/60)/24)+DATE(1970,1,1)</f>
        <v>41023.208333333336</v>
      </c>
      <c r="U858" s="13">
        <f>(((K858/60)/60)/24)+DATE(1970,1,1)</f>
        <v>41040.208333333336</v>
      </c>
    </row>
    <row r="859" spans="1:21" ht="34" hidden="1" x14ac:dyDescent="0.2">
      <c r="A859">
        <v>857</v>
      </c>
      <c r="B859" t="s">
        <v>1746</v>
      </c>
      <c r="C859" s="3" t="s">
        <v>1747</v>
      </c>
      <c r="D859" s="6">
        <v>5300</v>
      </c>
      <c r="E859" s="8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9">
        <f t="shared" si="39"/>
        <v>1.3986792452830188</v>
      </c>
      <c r="P859" s="6">
        <f t="shared" si="40"/>
        <v>32.946666666666665</v>
      </c>
      <c r="Q859" s="6" t="str" cm="1">
        <f t="array" ref="Q859:R859">_xlfn.TEXTSPLIT(N859,"/")</f>
        <v>film &amp; video</v>
      </c>
      <c r="R859" s="6" t="str">
        <v>shorts</v>
      </c>
      <c r="S859">
        <f t="shared" si="41"/>
        <v>2012</v>
      </c>
      <c r="T859" s="13">
        <f>(((J859/60)/60)/24)+DATE(1970,1,1)</f>
        <v>40944.25</v>
      </c>
      <c r="U859" s="13">
        <f>(((K859/60)/60)/24)+DATE(1970,1,1)</f>
        <v>40967.25</v>
      </c>
    </row>
    <row r="860" spans="1:21" ht="34" x14ac:dyDescent="0.2">
      <c r="A860">
        <v>858</v>
      </c>
      <c r="B860" t="s">
        <v>1748</v>
      </c>
      <c r="C860" s="3" t="s">
        <v>1749</v>
      </c>
      <c r="D860" s="6">
        <v>4000</v>
      </c>
      <c r="E860" s="8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9">
        <f t="shared" si="39"/>
        <v>0.69450000000000001</v>
      </c>
      <c r="P860" s="6">
        <f t="shared" si="40"/>
        <v>79.371428571428567</v>
      </c>
      <c r="Q860" s="6" t="str" cm="1">
        <f t="array" ref="Q860:R860">_xlfn.TEXTSPLIT(N860,"/")</f>
        <v>food</v>
      </c>
      <c r="R860" s="6" t="str">
        <v>food trucks</v>
      </c>
      <c r="S860">
        <f t="shared" si="41"/>
        <v>2018</v>
      </c>
      <c r="T860" s="13">
        <f>(((J860/60)/60)/24)+DATE(1970,1,1)</f>
        <v>43211.208333333328</v>
      </c>
      <c r="U860" s="13">
        <f>(((K860/60)/60)/24)+DATE(1970,1,1)</f>
        <v>43218.208333333328</v>
      </c>
    </row>
    <row r="861" spans="1:21" ht="34" x14ac:dyDescent="0.2">
      <c r="A861">
        <v>859</v>
      </c>
      <c r="B861" t="s">
        <v>1750</v>
      </c>
      <c r="C861" s="3" t="s">
        <v>1751</v>
      </c>
      <c r="D861" s="6">
        <v>7300</v>
      </c>
      <c r="E861" s="8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9">
        <f t="shared" si="39"/>
        <v>0.35534246575342465</v>
      </c>
      <c r="P861" s="6">
        <f t="shared" si="40"/>
        <v>41.174603174603178</v>
      </c>
      <c r="Q861" s="6" t="str" cm="1">
        <f t="array" ref="Q861:R861">_xlfn.TEXTSPLIT(N861,"/")</f>
        <v>theater</v>
      </c>
      <c r="R861" s="6" t="str">
        <v>plays</v>
      </c>
      <c r="S861">
        <f t="shared" si="41"/>
        <v>2013</v>
      </c>
      <c r="T861" s="13">
        <f>(((J861/60)/60)/24)+DATE(1970,1,1)</f>
        <v>41334.25</v>
      </c>
      <c r="U861" s="13">
        <f>(((K861/60)/60)/24)+DATE(1970,1,1)</f>
        <v>41352.208333333336</v>
      </c>
    </row>
    <row r="862" spans="1:21" ht="34" hidden="1" x14ac:dyDescent="0.2">
      <c r="A862">
        <v>860</v>
      </c>
      <c r="B862" t="s">
        <v>1752</v>
      </c>
      <c r="C862" s="3" t="s">
        <v>1753</v>
      </c>
      <c r="D862" s="6">
        <v>2000</v>
      </c>
      <c r="E862" s="8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9">
        <f t="shared" si="39"/>
        <v>2.5165000000000002</v>
      </c>
      <c r="P862" s="6">
        <f t="shared" si="40"/>
        <v>77.430769230769229</v>
      </c>
      <c r="Q862" s="6" t="str" cm="1">
        <f t="array" ref="Q862:R862">_xlfn.TEXTSPLIT(N862,"/")</f>
        <v>technology</v>
      </c>
      <c r="R862" s="6" t="str">
        <v>wearables</v>
      </c>
      <c r="S862">
        <f t="shared" si="41"/>
        <v>2019</v>
      </c>
      <c r="T862" s="13">
        <f>(((J862/60)/60)/24)+DATE(1970,1,1)</f>
        <v>43515.25</v>
      </c>
      <c r="U862" s="13">
        <f>(((K862/60)/60)/24)+DATE(1970,1,1)</f>
        <v>43525.25</v>
      </c>
    </row>
    <row r="863" spans="1:21" ht="17" hidden="1" x14ac:dyDescent="0.2">
      <c r="A863">
        <v>861</v>
      </c>
      <c r="B863" t="s">
        <v>1754</v>
      </c>
      <c r="C863" s="3" t="s">
        <v>1755</v>
      </c>
      <c r="D863" s="6">
        <v>8800</v>
      </c>
      <c r="E863" s="8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9">
        <f t="shared" si="39"/>
        <v>1.0587500000000001</v>
      </c>
      <c r="P863" s="6">
        <f t="shared" si="40"/>
        <v>57.159509202453989</v>
      </c>
      <c r="Q863" s="6" t="str" cm="1">
        <f t="array" ref="Q863:R863">_xlfn.TEXTSPLIT(N863,"/")</f>
        <v>theater</v>
      </c>
      <c r="R863" s="6" t="str">
        <v>plays</v>
      </c>
      <c r="S863">
        <f t="shared" si="41"/>
        <v>2010</v>
      </c>
      <c r="T863" s="13">
        <f>(((J863/60)/60)/24)+DATE(1970,1,1)</f>
        <v>40258.208333333336</v>
      </c>
      <c r="U863" s="13">
        <f>(((K863/60)/60)/24)+DATE(1970,1,1)</f>
        <v>40266.208333333336</v>
      </c>
    </row>
    <row r="864" spans="1:21" ht="17" hidden="1" x14ac:dyDescent="0.2">
      <c r="A864">
        <v>862</v>
      </c>
      <c r="B864" t="s">
        <v>1756</v>
      </c>
      <c r="C864" s="3" t="s">
        <v>1757</v>
      </c>
      <c r="D864" s="6">
        <v>3500</v>
      </c>
      <c r="E864" s="8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9">
        <f t="shared" si="39"/>
        <v>1.8742857142857143</v>
      </c>
      <c r="P864" s="6">
        <f t="shared" si="40"/>
        <v>77.17647058823529</v>
      </c>
      <c r="Q864" s="6" t="str" cm="1">
        <f t="array" ref="Q864:R864">_xlfn.TEXTSPLIT(N864,"/")</f>
        <v>theater</v>
      </c>
      <c r="R864" s="6" t="str">
        <v>plays</v>
      </c>
      <c r="S864">
        <f t="shared" si="41"/>
        <v>2011</v>
      </c>
      <c r="T864" s="13">
        <f>(((J864/60)/60)/24)+DATE(1970,1,1)</f>
        <v>40756.208333333336</v>
      </c>
      <c r="U864" s="13">
        <f>(((K864/60)/60)/24)+DATE(1970,1,1)</f>
        <v>40760.208333333336</v>
      </c>
    </row>
    <row r="865" spans="1:21" ht="17" hidden="1" x14ac:dyDescent="0.2">
      <c r="A865">
        <v>863</v>
      </c>
      <c r="B865" t="s">
        <v>1758</v>
      </c>
      <c r="C865" s="3" t="s">
        <v>1759</v>
      </c>
      <c r="D865" s="6">
        <v>1400</v>
      </c>
      <c r="E865" s="8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9">
        <f t="shared" si="39"/>
        <v>3.8678571428571429</v>
      </c>
      <c r="P865" s="6">
        <f t="shared" si="40"/>
        <v>24.953917050691246</v>
      </c>
      <c r="Q865" s="6" t="str" cm="1">
        <f t="array" ref="Q865:R865">_xlfn.TEXTSPLIT(N865,"/")</f>
        <v>film &amp; video</v>
      </c>
      <c r="R865" s="6" t="str">
        <v>television</v>
      </c>
      <c r="S865">
        <f t="shared" si="41"/>
        <v>2015</v>
      </c>
      <c r="T865" s="13">
        <f>(((J865/60)/60)/24)+DATE(1970,1,1)</f>
        <v>42172.208333333328</v>
      </c>
      <c r="U865" s="13">
        <f>(((K865/60)/60)/24)+DATE(1970,1,1)</f>
        <v>42195.208333333328</v>
      </c>
    </row>
    <row r="866" spans="1:21" ht="17" hidden="1" x14ac:dyDescent="0.2">
      <c r="A866">
        <v>864</v>
      </c>
      <c r="B866" t="s">
        <v>1760</v>
      </c>
      <c r="C866" s="3" t="s">
        <v>1761</v>
      </c>
      <c r="D866" s="6">
        <v>4200</v>
      </c>
      <c r="E866" s="8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9">
        <f t="shared" si="39"/>
        <v>3.4707142857142856</v>
      </c>
      <c r="P866" s="6">
        <f t="shared" si="40"/>
        <v>97.18</v>
      </c>
      <c r="Q866" s="6" t="str" cm="1">
        <f t="array" ref="Q866:R866">_xlfn.TEXTSPLIT(N866,"/")</f>
        <v>film &amp; video</v>
      </c>
      <c r="R866" s="6" t="str">
        <v>shorts</v>
      </c>
      <c r="S866">
        <f t="shared" si="41"/>
        <v>2016</v>
      </c>
      <c r="T866" s="13">
        <f>(((J866/60)/60)/24)+DATE(1970,1,1)</f>
        <v>42601.208333333328</v>
      </c>
      <c r="U866" s="13">
        <f>(((K866/60)/60)/24)+DATE(1970,1,1)</f>
        <v>42606.208333333328</v>
      </c>
    </row>
    <row r="867" spans="1:21" ht="17" hidden="1" x14ac:dyDescent="0.2">
      <c r="A867">
        <v>865</v>
      </c>
      <c r="B867" t="s">
        <v>1762</v>
      </c>
      <c r="C867" s="3" t="s">
        <v>1763</v>
      </c>
      <c r="D867" s="6">
        <v>81000</v>
      </c>
      <c r="E867" s="8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9">
        <f t="shared" si="39"/>
        <v>1.8582098765432098</v>
      </c>
      <c r="P867" s="6">
        <f t="shared" si="40"/>
        <v>46.000916870415651</v>
      </c>
      <c r="Q867" s="6" t="str" cm="1">
        <f t="array" ref="Q867:R867">_xlfn.TEXTSPLIT(N867,"/")</f>
        <v>theater</v>
      </c>
      <c r="R867" s="6" t="str">
        <v>plays</v>
      </c>
      <c r="S867">
        <f t="shared" si="41"/>
        <v>2014</v>
      </c>
      <c r="T867" s="13">
        <f>(((J867/60)/60)/24)+DATE(1970,1,1)</f>
        <v>41897.208333333336</v>
      </c>
      <c r="U867" s="13">
        <f>(((K867/60)/60)/24)+DATE(1970,1,1)</f>
        <v>41906.208333333336</v>
      </c>
    </row>
    <row r="868" spans="1:21" ht="17" hidden="1" x14ac:dyDescent="0.2">
      <c r="A868">
        <v>866</v>
      </c>
      <c r="B868" t="s">
        <v>1764</v>
      </c>
      <c r="C868" s="3" t="s">
        <v>1765</v>
      </c>
      <c r="D868" s="6">
        <v>182800</v>
      </c>
      <c r="E868" s="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9">
        <f t="shared" si="39"/>
        <v>0.43241247264770238</v>
      </c>
      <c r="P868" s="6">
        <f t="shared" si="40"/>
        <v>88.023385300668153</v>
      </c>
      <c r="Q868" s="6" t="str" cm="1">
        <f t="array" ref="Q868:R868">_xlfn.TEXTSPLIT(N868,"/")</f>
        <v>photography</v>
      </c>
      <c r="R868" s="6" t="str">
        <v>photography books</v>
      </c>
      <c r="S868">
        <f t="shared" si="41"/>
        <v>2011</v>
      </c>
      <c r="T868" s="13">
        <f>(((J868/60)/60)/24)+DATE(1970,1,1)</f>
        <v>40671.208333333336</v>
      </c>
      <c r="U868" s="13">
        <f>(((K868/60)/60)/24)+DATE(1970,1,1)</f>
        <v>40672.208333333336</v>
      </c>
    </row>
    <row r="869" spans="1:21" ht="34" hidden="1" x14ac:dyDescent="0.2">
      <c r="A869">
        <v>867</v>
      </c>
      <c r="B869" t="s">
        <v>1766</v>
      </c>
      <c r="C869" s="3" t="s">
        <v>1767</v>
      </c>
      <c r="D869" s="6">
        <v>4800</v>
      </c>
      <c r="E869" s="8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9">
        <f t="shared" si="39"/>
        <v>1.6243749999999999</v>
      </c>
      <c r="P869" s="6">
        <f t="shared" si="40"/>
        <v>25.99</v>
      </c>
      <c r="Q869" s="6" t="str" cm="1">
        <f t="array" ref="Q869:R869">_xlfn.TEXTSPLIT(N869,"/")</f>
        <v>food</v>
      </c>
      <c r="R869" s="6" t="str">
        <v>food trucks</v>
      </c>
      <c r="S869">
        <f t="shared" si="41"/>
        <v>2018</v>
      </c>
      <c r="T869" s="13">
        <f>(((J869/60)/60)/24)+DATE(1970,1,1)</f>
        <v>43382.208333333328</v>
      </c>
      <c r="U869" s="13">
        <f>(((K869/60)/60)/24)+DATE(1970,1,1)</f>
        <v>43388.208333333328</v>
      </c>
    </row>
    <row r="870" spans="1:21" ht="17" hidden="1" x14ac:dyDescent="0.2">
      <c r="A870">
        <v>868</v>
      </c>
      <c r="B870" t="s">
        <v>1768</v>
      </c>
      <c r="C870" s="3" t="s">
        <v>1769</v>
      </c>
      <c r="D870" s="6">
        <v>7000</v>
      </c>
      <c r="E870" s="8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9">
        <f t="shared" si="39"/>
        <v>1.8484285714285715</v>
      </c>
      <c r="P870" s="6">
        <f t="shared" si="40"/>
        <v>102.69047619047619</v>
      </c>
      <c r="Q870" s="6" t="str" cm="1">
        <f t="array" ref="Q870:R870">_xlfn.TEXTSPLIT(N870,"/")</f>
        <v>theater</v>
      </c>
      <c r="R870" s="6" t="str">
        <v>plays</v>
      </c>
      <c r="S870">
        <f t="shared" si="41"/>
        <v>2013</v>
      </c>
      <c r="T870" s="13">
        <f>(((J870/60)/60)/24)+DATE(1970,1,1)</f>
        <v>41559.208333333336</v>
      </c>
      <c r="U870" s="13">
        <f>(((K870/60)/60)/24)+DATE(1970,1,1)</f>
        <v>41570.208333333336</v>
      </c>
    </row>
    <row r="871" spans="1:21" ht="17" x14ac:dyDescent="0.2">
      <c r="A871">
        <v>869</v>
      </c>
      <c r="B871" t="s">
        <v>1770</v>
      </c>
      <c r="C871" s="3" t="s">
        <v>1771</v>
      </c>
      <c r="D871" s="6">
        <v>161900</v>
      </c>
      <c r="E871" s="8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9">
        <f t="shared" si="39"/>
        <v>0.23703520691785052</v>
      </c>
      <c r="P871" s="6">
        <f t="shared" si="40"/>
        <v>72.958174904942965</v>
      </c>
      <c r="Q871" s="6" t="str" cm="1">
        <f t="array" ref="Q871:R871">_xlfn.TEXTSPLIT(N871,"/")</f>
        <v>film &amp; video</v>
      </c>
      <c r="R871" s="6" t="str">
        <v>drama</v>
      </c>
      <c r="S871">
        <f t="shared" si="41"/>
        <v>2010</v>
      </c>
      <c r="T871" s="13">
        <f>(((J871/60)/60)/24)+DATE(1970,1,1)</f>
        <v>40350.208333333336</v>
      </c>
      <c r="U871" s="13">
        <f>(((K871/60)/60)/24)+DATE(1970,1,1)</f>
        <v>40364.208333333336</v>
      </c>
    </row>
    <row r="872" spans="1:21" ht="17" x14ac:dyDescent="0.2">
      <c r="A872">
        <v>870</v>
      </c>
      <c r="B872" t="s">
        <v>1772</v>
      </c>
      <c r="C872" s="3" t="s">
        <v>1773</v>
      </c>
      <c r="D872" s="6">
        <v>7700</v>
      </c>
      <c r="E872" s="8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9">
        <f t="shared" si="39"/>
        <v>0.89870129870129867</v>
      </c>
      <c r="P872" s="6">
        <f t="shared" si="40"/>
        <v>57.190082644628099</v>
      </c>
      <c r="Q872" s="6" t="str" cm="1">
        <f t="array" ref="Q872:R872">_xlfn.TEXTSPLIT(N872,"/")</f>
        <v>theater</v>
      </c>
      <c r="R872" s="6" t="str">
        <v>plays</v>
      </c>
      <c r="S872">
        <f t="shared" si="41"/>
        <v>2015</v>
      </c>
      <c r="T872" s="13">
        <f>(((J872/60)/60)/24)+DATE(1970,1,1)</f>
        <v>42240.208333333328</v>
      </c>
      <c r="U872" s="13">
        <f>(((K872/60)/60)/24)+DATE(1970,1,1)</f>
        <v>42265.208333333328</v>
      </c>
    </row>
    <row r="873" spans="1:21" ht="34" hidden="1" x14ac:dyDescent="0.2">
      <c r="A873">
        <v>871</v>
      </c>
      <c r="B873" t="s">
        <v>1774</v>
      </c>
      <c r="C873" s="3" t="s">
        <v>1775</v>
      </c>
      <c r="D873" s="6">
        <v>71500</v>
      </c>
      <c r="E873" s="8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9">
        <f t="shared" si="39"/>
        <v>2.7260419580419581</v>
      </c>
      <c r="P873" s="6">
        <f t="shared" si="40"/>
        <v>84.013793103448279</v>
      </c>
      <c r="Q873" s="6" t="str" cm="1">
        <f t="array" ref="Q873:R873">_xlfn.TEXTSPLIT(N873,"/")</f>
        <v>theater</v>
      </c>
      <c r="R873" s="6" t="str">
        <v>plays</v>
      </c>
      <c r="S873">
        <f t="shared" si="41"/>
        <v>2017</v>
      </c>
      <c r="T873" s="13">
        <f>(((J873/60)/60)/24)+DATE(1970,1,1)</f>
        <v>43040.208333333328</v>
      </c>
      <c r="U873" s="13">
        <f>(((K873/60)/60)/24)+DATE(1970,1,1)</f>
        <v>43058.25</v>
      </c>
    </row>
    <row r="874" spans="1:21" ht="17" hidden="1" x14ac:dyDescent="0.2">
      <c r="A874">
        <v>872</v>
      </c>
      <c r="B874" t="s">
        <v>1776</v>
      </c>
      <c r="C874" s="3" t="s">
        <v>1777</v>
      </c>
      <c r="D874" s="6">
        <v>4700</v>
      </c>
      <c r="E874" s="8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9">
        <f t="shared" si="39"/>
        <v>1.7004255319148935</v>
      </c>
      <c r="P874" s="6">
        <f t="shared" si="40"/>
        <v>98.666666666666671</v>
      </c>
      <c r="Q874" s="6" t="str" cm="1">
        <f t="array" ref="Q874:R874">_xlfn.TEXTSPLIT(N874,"/")</f>
        <v>film &amp; video</v>
      </c>
      <c r="R874" s="6" t="str">
        <v>science fiction</v>
      </c>
      <c r="S874">
        <f t="shared" si="41"/>
        <v>2018</v>
      </c>
      <c r="T874" s="13">
        <f>(((J874/60)/60)/24)+DATE(1970,1,1)</f>
        <v>43346.208333333328</v>
      </c>
      <c r="U874" s="13">
        <f>(((K874/60)/60)/24)+DATE(1970,1,1)</f>
        <v>43351.208333333328</v>
      </c>
    </row>
    <row r="875" spans="1:21" ht="17" hidden="1" x14ac:dyDescent="0.2">
      <c r="A875">
        <v>873</v>
      </c>
      <c r="B875" t="s">
        <v>1778</v>
      </c>
      <c r="C875" s="3" t="s">
        <v>1779</v>
      </c>
      <c r="D875" s="6">
        <v>42100</v>
      </c>
      <c r="E875" s="8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9">
        <f t="shared" si="39"/>
        <v>1.8828503562945369</v>
      </c>
      <c r="P875" s="6">
        <f t="shared" si="40"/>
        <v>42.007419183889773</v>
      </c>
      <c r="Q875" s="6" t="str" cm="1">
        <f t="array" ref="Q875:R875">_xlfn.TEXTSPLIT(N875,"/")</f>
        <v>photography</v>
      </c>
      <c r="R875" s="6" t="str">
        <v>photography books</v>
      </c>
      <c r="S875">
        <f t="shared" si="41"/>
        <v>2014</v>
      </c>
      <c r="T875" s="13">
        <f>(((J875/60)/60)/24)+DATE(1970,1,1)</f>
        <v>41647.25</v>
      </c>
      <c r="U875" s="13">
        <f>(((K875/60)/60)/24)+DATE(1970,1,1)</f>
        <v>41652.25</v>
      </c>
    </row>
    <row r="876" spans="1:21" ht="17" hidden="1" x14ac:dyDescent="0.2">
      <c r="A876">
        <v>874</v>
      </c>
      <c r="B876" t="s">
        <v>1780</v>
      </c>
      <c r="C876" s="3" t="s">
        <v>1781</v>
      </c>
      <c r="D876" s="6">
        <v>40200</v>
      </c>
      <c r="E876" s="8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9">
        <f t="shared" si="39"/>
        <v>3.4693532338308457</v>
      </c>
      <c r="P876" s="6">
        <f t="shared" si="40"/>
        <v>32.002753556677376</v>
      </c>
      <c r="Q876" s="6" t="str" cm="1">
        <f t="array" ref="Q876:R876">_xlfn.TEXTSPLIT(N876,"/")</f>
        <v>photography</v>
      </c>
      <c r="R876" s="6" t="str">
        <v>photography books</v>
      </c>
      <c r="S876">
        <f t="shared" si="41"/>
        <v>2010</v>
      </c>
      <c r="T876" s="13">
        <f>(((J876/60)/60)/24)+DATE(1970,1,1)</f>
        <v>40291.208333333336</v>
      </c>
      <c r="U876" s="13">
        <f>(((K876/60)/60)/24)+DATE(1970,1,1)</f>
        <v>40329.208333333336</v>
      </c>
    </row>
    <row r="877" spans="1:21" ht="17" x14ac:dyDescent="0.2">
      <c r="A877">
        <v>875</v>
      </c>
      <c r="B877" t="s">
        <v>1782</v>
      </c>
      <c r="C877" s="3" t="s">
        <v>1783</v>
      </c>
      <c r="D877" s="6">
        <v>7900</v>
      </c>
      <c r="E877" s="8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9">
        <f t="shared" si="39"/>
        <v>0.6917721518987342</v>
      </c>
      <c r="P877" s="6">
        <f t="shared" si="40"/>
        <v>81.567164179104481</v>
      </c>
      <c r="Q877" s="6" t="str" cm="1">
        <f t="array" ref="Q877:R877">_xlfn.TEXTSPLIT(N877,"/")</f>
        <v>music</v>
      </c>
      <c r="R877" s="6" t="str">
        <v>rock</v>
      </c>
      <c r="S877">
        <f t="shared" si="41"/>
        <v>2011</v>
      </c>
      <c r="T877" s="13">
        <f>(((J877/60)/60)/24)+DATE(1970,1,1)</f>
        <v>40556.25</v>
      </c>
      <c r="U877" s="13">
        <f>(((K877/60)/60)/24)+DATE(1970,1,1)</f>
        <v>40557.25</v>
      </c>
    </row>
    <row r="878" spans="1:21" ht="34" x14ac:dyDescent="0.2">
      <c r="A878">
        <v>876</v>
      </c>
      <c r="B878" t="s">
        <v>1784</v>
      </c>
      <c r="C878" s="3" t="s">
        <v>1785</v>
      </c>
      <c r="D878" s="6">
        <v>8300</v>
      </c>
      <c r="E878" s="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9">
        <f t="shared" si="39"/>
        <v>0.25433734939759034</v>
      </c>
      <c r="P878" s="6">
        <f t="shared" si="40"/>
        <v>37.035087719298247</v>
      </c>
      <c r="Q878" s="6" t="str" cm="1">
        <f t="array" ref="Q878:R878">_xlfn.TEXTSPLIT(N878,"/")</f>
        <v>photography</v>
      </c>
      <c r="R878" s="6" t="str">
        <v>photography books</v>
      </c>
      <c r="S878">
        <f t="shared" si="41"/>
        <v>2019</v>
      </c>
      <c r="T878" s="13">
        <f>(((J878/60)/60)/24)+DATE(1970,1,1)</f>
        <v>43624.208333333328</v>
      </c>
      <c r="U878" s="13">
        <f>(((K878/60)/60)/24)+DATE(1970,1,1)</f>
        <v>43648.208333333328</v>
      </c>
    </row>
    <row r="879" spans="1:21" ht="17" x14ac:dyDescent="0.2">
      <c r="A879">
        <v>877</v>
      </c>
      <c r="B879" t="s">
        <v>1786</v>
      </c>
      <c r="C879" s="3" t="s">
        <v>1787</v>
      </c>
      <c r="D879" s="6">
        <v>163600</v>
      </c>
      <c r="E879" s="8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9">
        <f t="shared" si="39"/>
        <v>0.77400977995110021</v>
      </c>
      <c r="P879" s="6">
        <f t="shared" si="40"/>
        <v>103.033360455655</v>
      </c>
      <c r="Q879" s="6" t="str" cm="1">
        <f t="array" ref="Q879:R879">_xlfn.TEXTSPLIT(N879,"/")</f>
        <v>food</v>
      </c>
      <c r="R879" s="6" t="str">
        <v>food trucks</v>
      </c>
      <c r="S879">
        <f t="shared" si="41"/>
        <v>2016</v>
      </c>
      <c r="T879" s="13">
        <f>(((J879/60)/60)/24)+DATE(1970,1,1)</f>
        <v>42577.208333333328</v>
      </c>
      <c r="U879" s="13">
        <f>(((K879/60)/60)/24)+DATE(1970,1,1)</f>
        <v>42578.208333333328</v>
      </c>
    </row>
    <row r="880" spans="1:21" ht="17" x14ac:dyDescent="0.2">
      <c r="A880">
        <v>878</v>
      </c>
      <c r="B880" t="s">
        <v>1788</v>
      </c>
      <c r="C880" s="3" t="s">
        <v>1789</v>
      </c>
      <c r="D880" s="6">
        <v>2700</v>
      </c>
      <c r="E880" s="8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9">
        <f t="shared" si="39"/>
        <v>0.37481481481481482</v>
      </c>
      <c r="P880" s="6">
        <f t="shared" si="40"/>
        <v>84.333333333333329</v>
      </c>
      <c r="Q880" s="6" t="str" cm="1">
        <f t="array" ref="Q880:R880">_xlfn.TEXTSPLIT(N880,"/")</f>
        <v>music</v>
      </c>
      <c r="R880" s="6" t="str">
        <v>metal</v>
      </c>
      <c r="S880">
        <f t="shared" si="41"/>
        <v>2020</v>
      </c>
      <c r="T880" s="13">
        <f>(((J880/60)/60)/24)+DATE(1970,1,1)</f>
        <v>43845.25</v>
      </c>
      <c r="U880" s="13">
        <f>(((K880/60)/60)/24)+DATE(1970,1,1)</f>
        <v>43869.25</v>
      </c>
    </row>
    <row r="881" spans="1:21" ht="17" hidden="1" x14ac:dyDescent="0.2">
      <c r="A881">
        <v>879</v>
      </c>
      <c r="B881" t="s">
        <v>1790</v>
      </c>
      <c r="C881" s="3" t="s">
        <v>1791</v>
      </c>
      <c r="D881" s="6">
        <v>1000</v>
      </c>
      <c r="E881" s="8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9">
        <f t="shared" si="39"/>
        <v>5.4379999999999997</v>
      </c>
      <c r="P881" s="6">
        <f t="shared" si="40"/>
        <v>102.60377358490567</v>
      </c>
      <c r="Q881" s="6" t="str" cm="1">
        <f t="array" ref="Q881:R881">_xlfn.TEXTSPLIT(N881,"/")</f>
        <v>publishing</v>
      </c>
      <c r="R881" s="6" t="str">
        <v>nonfiction</v>
      </c>
      <c r="S881">
        <f t="shared" si="41"/>
        <v>2017</v>
      </c>
      <c r="T881" s="13">
        <f>(((J881/60)/60)/24)+DATE(1970,1,1)</f>
        <v>42788.25</v>
      </c>
      <c r="U881" s="13">
        <f>(((K881/60)/60)/24)+DATE(1970,1,1)</f>
        <v>42797.25</v>
      </c>
    </row>
    <row r="882" spans="1:21" ht="17" hidden="1" x14ac:dyDescent="0.2">
      <c r="A882">
        <v>880</v>
      </c>
      <c r="B882" t="s">
        <v>1792</v>
      </c>
      <c r="C882" s="3" t="s">
        <v>1793</v>
      </c>
      <c r="D882" s="6">
        <v>84500</v>
      </c>
      <c r="E882" s="8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9">
        <f t="shared" si="39"/>
        <v>2.2852189349112426</v>
      </c>
      <c r="P882" s="6">
        <f t="shared" si="40"/>
        <v>79.992129246064621</v>
      </c>
      <c r="Q882" s="6" t="str" cm="1">
        <f t="array" ref="Q882:R882">_xlfn.TEXTSPLIT(N882,"/")</f>
        <v>music</v>
      </c>
      <c r="R882" s="6" t="str">
        <v>electric music</v>
      </c>
      <c r="S882">
        <f t="shared" si="41"/>
        <v>2019</v>
      </c>
      <c r="T882" s="13">
        <f>(((J882/60)/60)/24)+DATE(1970,1,1)</f>
        <v>43667.208333333328</v>
      </c>
      <c r="U882" s="13">
        <f>(((K882/60)/60)/24)+DATE(1970,1,1)</f>
        <v>43669.208333333328</v>
      </c>
    </row>
    <row r="883" spans="1:21" ht="17" x14ac:dyDescent="0.2">
      <c r="A883">
        <v>881</v>
      </c>
      <c r="B883" t="s">
        <v>1794</v>
      </c>
      <c r="C883" s="3" t="s">
        <v>1795</v>
      </c>
      <c r="D883" s="6">
        <v>81300</v>
      </c>
      <c r="E883" s="8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9">
        <f t="shared" si="39"/>
        <v>0.38948339483394834</v>
      </c>
      <c r="P883" s="6">
        <f t="shared" si="40"/>
        <v>70.055309734513273</v>
      </c>
      <c r="Q883" s="6" t="str" cm="1">
        <f t="array" ref="Q883:R883">_xlfn.TEXTSPLIT(N883,"/")</f>
        <v>theater</v>
      </c>
      <c r="R883" s="6" t="str">
        <v>plays</v>
      </c>
      <c r="S883">
        <f t="shared" si="41"/>
        <v>2015</v>
      </c>
      <c r="T883" s="13">
        <f>(((J883/60)/60)/24)+DATE(1970,1,1)</f>
        <v>42194.208333333328</v>
      </c>
      <c r="U883" s="13">
        <f>(((K883/60)/60)/24)+DATE(1970,1,1)</f>
        <v>42223.208333333328</v>
      </c>
    </row>
    <row r="884" spans="1:21" ht="17" hidden="1" x14ac:dyDescent="0.2">
      <c r="A884">
        <v>882</v>
      </c>
      <c r="B884" t="s">
        <v>1796</v>
      </c>
      <c r="C884" s="3" t="s">
        <v>1797</v>
      </c>
      <c r="D884" s="6">
        <v>800</v>
      </c>
      <c r="E884" s="8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9">
        <f t="shared" si="39"/>
        <v>3.7</v>
      </c>
      <c r="P884" s="6">
        <f t="shared" si="40"/>
        <v>37</v>
      </c>
      <c r="Q884" s="6" t="str" cm="1">
        <f t="array" ref="Q884:R884">_xlfn.TEXTSPLIT(N884,"/")</f>
        <v>theater</v>
      </c>
      <c r="R884" s="6" t="str">
        <v>plays</v>
      </c>
      <c r="S884">
        <f t="shared" si="41"/>
        <v>2015</v>
      </c>
      <c r="T884" s="13">
        <f>(((J884/60)/60)/24)+DATE(1970,1,1)</f>
        <v>42025.25</v>
      </c>
      <c r="U884" s="13">
        <f>(((K884/60)/60)/24)+DATE(1970,1,1)</f>
        <v>42029.25</v>
      </c>
    </row>
    <row r="885" spans="1:21" ht="34" hidden="1" x14ac:dyDescent="0.2">
      <c r="A885">
        <v>883</v>
      </c>
      <c r="B885" t="s">
        <v>1798</v>
      </c>
      <c r="C885" s="3" t="s">
        <v>1799</v>
      </c>
      <c r="D885" s="6">
        <v>3400</v>
      </c>
      <c r="E885" s="8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9">
        <f t="shared" si="39"/>
        <v>2.3791176470588233</v>
      </c>
      <c r="P885" s="6">
        <f t="shared" si="40"/>
        <v>41.911917098445599</v>
      </c>
      <c r="Q885" s="6" t="str" cm="1">
        <f t="array" ref="Q885:R885">_xlfn.TEXTSPLIT(N885,"/")</f>
        <v>film &amp; video</v>
      </c>
      <c r="R885" s="6" t="str">
        <v>shorts</v>
      </c>
      <c r="S885">
        <f t="shared" si="41"/>
        <v>2010</v>
      </c>
      <c r="T885" s="13">
        <f>(((J885/60)/60)/24)+DATE(1970,1,1)</f>
        <v>40323.208333333336</v>
      </c>
      <c r="U885" s="13">
        <f>(((K885/60)/60)/24)+DATE(1970,1,1)</f>
        <v>40359.208333333336</v>
      </c>
    </row>
    <row r="886" spans="1:21" ht="17" x14ac:dyDescent="0.2">
      <c r="A886">
        <v>884</v>
      </c>
      <c r="B886" t="s">
        <v>1800</v>
      </c>
      <c r="C886" s="3" t="s">
        <v>1801</v>
      </c>
      <c r="D886" s="6">
        <v>170800</v>
      </c>
      <c r="E886" s="8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9">
        <f t="shared" si="39"/>
        <v>0.64036299765807958</v>
      </c>
      <c r="P886" s="6">
        <f t="shared" si="40"/>
        <v>57.992576882290564</v>
      </c>
      <c r="Q886" s="6" t="str" cm="1">
        <f t="array" ref="Q886:R886">_xlfn.TEXTSPLIT(N886,"/")</f>
        <v>theater</v>
      </c>
      <c r="R886" s="6" t="str">
        <v>plays</v>
      </c>
      <c r="S886">
        <f t="shared" si="41"/>
        <v>2014</v>
      </c>
      <c r="T886" s="13">
        <f>(((J886/60)/60)/24)+DATE(1970,1,1)</f>
        <v>41763.208333333336</v>
      </c>
      <c r="U886" s="13">
        <f>(((K886/60)/60)/24)+DATE(1970,1,1)</f>
        <v>41765.208333333336</v>
      </c>
    </row>
    <row r="887" spans="1:21" ht="17" hidden="1" x14ac:dyDescent="0.2">
      <c r="A887">
        <v>885</v>
      </c>
      <c r="B887" t="s">
        <v>1802</v>
      </c>
      <c r="C887" s="3" t="s">
        <v>1803</v>
      </c>
      <c r="D887" s="6">
        <v>1800</v>
      </c>
      <c r="E887" s="8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9">
        <f t="shared" si="39"/>
        <v>1.1827777777777777</v>
      </c>
      <c r="P887" s="6">
        <f t="shared" si="40"/>
        <v>40.942307692307693</v>
      </c>
      <c r="Q887" s="6" t="str" cm="1">
        <f t="array" ref="Q887:R887">_xlfn.TEXTSPLIT(N887,"/")</f>
        <v>theater</v>
      </c>
      <c r="R887" s="6" t="str">
        <v>plays</v>
      </c>
      <c r="S887">
        <f t="shared" si="41"/>
        <v>2010</v>
      </c>
      <c r="T887" s="13">
        <f>(((J887/60)/60)/24)+DATE(1970,1,1)</f>
        <v>40335.208333333336</v>
      </c>
      <c r="U887" s="13">
        <f>(((K887/60)/60)/24)+DATE(1970,1,1)</f>
        <v>40373.208333333336</v>
      </c>
    </row>
    <row r="888" spans="1:21" ht="17" x14ac:dyDescent="0.2">
      <c r="A888">
        <v>886</v>
      </c>
      <c r="B888" t="s">
        <v>1804</v>
      </c>
      <c r="C888" s="3" t="s">
        <v>1805</v>
      </c>
      <c r="D888" s="6">
        <v>150600</v>
      </c>
      <c r="E888" s="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9">
        <f t="shared" si="39"/>
        <v>0.84824037184594958</v>
      </c>
      <c r="P888" s="6">
        <f t="shared" si="40"/>
        <v>69.9972602739726</v>
      </c>
      <c r="Q888" s="6" t="str" cm="1">
        <f t="array" ref="Q888:R888">_xlfn.TEXTSPLIT(N888,"/")</f>
        <v>music</v>
      </c>
      <c r="R888" s="6" t="str">
        <v>indie rock</v>
      </c>
      <c r="S888">
        <f t="shared" si="41"/>
        <v>2010</v>
      </c>
      <c r="T888" s="13">
        <f>(((J888/60)/60)/24)+DATE(1970,1,1)</f>
        <v>40416.208333333336</v>
      </c>
      <c r="U888" s="13">
        <f>(((K888/60)/60)/24)+DATE(1970,1,1)</f>
        <v>40434.208333333336</v>
      </c>
    </row>
    <row r="889" spans="1:21" ht="34" x14ac:dyDescent="0.2">
      <c r="A889">
        <v>887</v>
      </c>
      <c r="B889" t="s">
        <v>1806</v>
      </c>
      <c r="C889" s="3" t="s">
        <v>1807</v>
      </c>
      <c r="D889" s="6">
        <v>7800</v>
      </c>
      <c r="E889" s="8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9">
        <f t="shared" si="39"/>
        <v>0.29346153846153844</v>
      </c>
      <c r="P889" s="6">
        <f t="shared" si="40"/>
        <v>73.838709677419359</v>
      </c>
      <c r="Q889" s="6" t="str" cm="1">
        <f t="array" ref="Q889:R889">_xlfn.TEXTSPLIT(N889,"/")</f>
        <v>theater</v>
      </c>
      <c r="R889" s="6" t="str">
        <v>plays</v>
      </c>
      <c r="S889">
        <f t="shared" si="41"/>
        <v>2015</v>
      </c>
      <c r="T889" s="13">
        <f>(((J889/60)/60)/24)+DATE(1970,1,1)</f>
        <v>42202.208333333328</v>
      </c>
      <c r="U889" s="13">
        <f>(((K889/60)/60)/24)+DATE(1970,1,1)</f>
        <v>42249.208333333328</v>
      </c>
    </row>
    <row r="890" spans="1:21" ht="34" hidden="1" x14ac:dyDescent="0.2">
      <c r="A890">
        <v>888</v>
      </c>
      <c r="B890" t="s">
        <v>1808</v>
      </c>
      <c r="C890" s="3" t="s">
        <v>1809</v>
      </c>
      <c r="D890" s="6">
        <v>5800</v>
      </c>
      <c r="E890" s="8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9">
        <f t="shared" si="39"/>
        <v>2.0989655172413793</v>
      </c>
      <c r="P890" s="6">
        <f t="shared" si="40"/>
        <v>41.979310344827589</v>
      </c>
      <c r="Q890" s="6" t="str" cm="1">
        <f t="array" ref="Q890:R890">_xlfn.TEXTSPLIT(N890,"/")</f>
        <v>theater</v>
      </c>
      <c r="R890" s="6" t="str">
        <v>plays</v>
      </c>
      <c r="S890">
        <f t="shared" si="41"/>
        <v>2017</v>
      </c>
      <c r="T890" s="13">
        <f>(((J890/60)/60)/24)+DATE(1970,1,1)</f>
        <v>42836.208333333328</v>
      </c>
      <c r="U890" s="13">
        <f>(((K890/60)/60)/24)+DATE(1970,1,1)</f>
        <v>42855.208333333328</v>
      </c>
    </row>
    <row r="891" spans="1:21" ht="17" hidden="1" x14ac:dyDescent="0.2">
      <c r="A891">
        <v>889</v>
      </c>
      <c r="B891" t="s">
        <v>1810</v>
      </c>
      <c r="C891" s="3" t="s">
        <v>1811</v>
      </c>
      <c r="D891" s="6">
        <v>5600</v>
      </c>
      <c r="E891" s="8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9">
        <f t="shared" si="39"/>
        <v>1.697857142857143</v>
      </c>
      <c r="P891" s="6">
        <f t="shared" si="40"/>
        <v>77.93442622950819</v>
      </c>
      <c r="Q891" s="6" t="str" cm="1">
        <f t="array" ref="Q891:R891">_xlfn.TEXTSPLIT(N891,"/")</f>
        <v>music</v>
      </c>
      <c r="R891" s="6" t="str">
        <v>electric music</v>
      </c>
      <c r="S891">
        <f t="shared" si="41"/>
        <v>2014</v>
      </c>
      <c r="T891" s="13">
        <f>(((J891/60)/60)/24)+DATE(1970,1,1)</f>
        <v>41710.208333333336</v>
      </c>
      <c r="U891" s="13">
        <f>(((K891/60)/60)/24)+DATE(1970,1,1)</f>
        <v>41717.208333333336</v>
      </c>
    </row>
    <row r="892" spans="1:21" ht="17" hidden="1" x14ac:dyDescent="0.2">
      <c r="A892">
        <v>890</v>
      </c>
      <c r="B892" t="s">
        <v>1812</v>
      </c>
      <c r="C892" s="3" t="s">
        <v>1813</v>
      </c>
      <c r="D892" s="6">
        <v>134400</v>
      </c>
      <c r="E892" s="8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9">
        <f t="shared" si="39"/>
        <v>1.1595907738095239</v>
      </c>
      <c r="P892" s="6">
        <f t="shared" si="40"/>
        <v>106.01972789115646</v>
      </c>
      <c r="Q892" s="6" t="str" cm="1">
        <f t="array" ref="Q892:R892">_xlfn.TEXTSPLIT(N892,"/")</f>
        <v>music</v>
      </c>
      <c r="R892" s="6" t="str">
        <v>indie rock</v>
      </c>
      <c r="S892">
        <f t="shared" si="41"/>
        <v>2019</v>
      </c>
      <c r="T892" s="13">
        <f>(((J892/60)/60)/24)+DATE(1970,1,1)</f>
        <v>43640.208333333328</v>
      </c>
      <c r="U892" s="13">
        <f>(((K892/60)/60)/24)+DATE(1970,1,1)</f>
        <v>43641.208333333328</v>
      </c>
    </row>
    <row r="893" spans="1:21" ht="34" hidden="1" x14ac:dyDescent="0.2">
      <c r="A893">
        <v>891</v>
      </c>
      <c r="B893" t="s">
        <v>1814</v>
      </c>
      <c r="C893" s="3" t="s">
        <v>1815</v>
      </c>
      <c r="D893" s="6">
        <v>3000</v>
      </c>
      <c r="E893" s="8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9">
        <f t="shared" si="39"/>
        <v>2.5859999999999999</v>
      </c>
      <c r="P893" s="6">
        <f t="shared" si="40"/>
        <v>47.018181818181816</v>
      </c>
      <c r="Q893" s="6" t="str" cm="1">
        <f t="array" ref="Q893:R893">_xlfn.TEXTSPLIT(N893,"/")</f>
        <v>film &amp; video</v>
      </c>
      <c r="R893" s="6" t="str">
        <v>documentary</v>
      </c>
      <c r="S893">
        <f t="shared" si="41"/>
        <v>2011</v>
      </c>
      <c r="T893" s="13">
        <f>(((J893/60)/60)/24)+DATE(1970,1,1)</f>
        <v>40880.25</v>
      </c>
      <c r="U893" s="13">
        <f>(((K893/60)/60)/24)+DATE(1970,1,1)</f>
        <v>40924.25</v>
      </c>
    </row>
    <row r="894" spans="1:21" ht="17" hidden="1" x14ac:dyDescent="0.2">
      <c r="A894">
        <v>892</v>
      </c>
      <c r="B894" t="s">
        <v>1816</v>
      </c>
      <c r="C894" s="3" t="s">
        <v>1817</v>
      </c>
      <c r="D894" s="6">
        <v>6000</v>
      </c>
      <c r="E894" s="8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9">
        <f t="shared" si="39"/>
        <v>2.3058333333333332</v>
      </c>
      <c r="P894" s="6">
        <f t="shared" si="40"/>
        <v>76.016483516483518</v>
      </c>
      <c r="Q894" s="6" t="str" cm="1">
        <f t="array" ref="Q894:R894">_xlfn.TEXTSPLIT(N894,"/")</f>
        <v>publishing</v>
      </c>
      <c r="R894" s="6" t="str">
        <v>translations</v>
      </c>
      <c r="S894">
        <f t="shared" si="41"/>
        <v>2010</v>
      </c>
      <c r="T894" s="13">
        <f>(((J894/60)/60)/24)+DATE(1970,1,1)</f>
        <v>40319.208333333336</v>
      </c>
      <c r="U894" s="13">
        <f>(((K894/60)/60)/24)+DATE(1970,1,1)</f>
        <v>40360.208333333336</v>
      </c>
    </row>
    <row r="895" spans="1:21" ht="17" hidden="1" x14ac:dyDescent="0.2">
      <c r="A895">
        <v>893</v>
      </c>
      <c r="B895" t="s">
        <v>1818</v>
      </c>
      <c r="C895" s="3" t="s">
        <v>1819</v>
      </c>
      <c r="D895" s="6">
        <v>8400</v>
      </c>
      <c r="E895" s="8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9">
        <f t="shared" si="39"/>
        <v>1.2821428571428573</v>
      </c>
      <c r="P895" s="6">
        <f t="shared" si="40"/>
        <v>54.120603015075375</v>
      </c>
      <c r="Q895" s="6" t="str" cm="1">
        <f t="array" ref="Q895:R895">_xlfn.TEXTSPLIT(N895,"/")</f>
        <v>film &amp; video</v>
      </c>
      <c r="R895" s="6" t="str">
        <v>documentary</v>
      </c>
      <c r="S895">
        <f t="shared" si="41"/>
        <v>2015</v>
      </c>
      <c r="T895" s="13">
        <f>(((J895/60)/60)/24)+DATE(1970,1,1)</f>
        <v>42170.208333333328</v>
      </c>
      <c r="U895" s="13">
        <f>(((K895/60)/60)/24)+DATE(1970,1,1)</f>
        <v>42174.208333333328</v>
      </c>
    </row>
    <row r="896" spans="1:21" ht="17" hidden="1" x14ac:dyDescent="0.2">
      <c r="A896">
        <v>894</v>
      </c>
      <c r="B896" t="s">
        <v>1820</v>
      </c>
      <c r="C896" s="3" t="s">
        <v>1821</v>
      </c>
      <c r="D896" s="6">
        <v>1700</v>
      </c>
      <c r="E896" s="8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9">
        <f t="shared" si="39"/>
        <v>1.8870588235294117</v>
      </c>
      <c r="P896" s="6">
        <f t="shared" si="40"/>
        <v>57.285714285714285</v>
      </c>
      <c r="Q896" s="6" t="str" cm="1">
        <f t="array" ref="Q896:R896">_xlfn.TEXTSPLIT(N896,"/")</f>
        <v>film &amp; video</v>
      </c>
      <c r="R896" s="6" t="str">
        <v>television</v>
      </c>
      <c r="S896">
        <f t="shared" si="41"/>
        <v>2013</v>
      </c>
      <c r="T896" s="13">
        <f>(((J896/60)/60)/24)+DATE(1970,1,1)</f>
        <v>41466.208333333336</v>
      </c>
      <c r="U896" s="13">
        <f>(((K896/60)/60)/24)+DATE(1970,1,1)</f>
        <v>41496.208333333336</v>
      </c>
    </row>
    <row r="897" spans="1:21" ht="34" x14ac:dyDescent="0.2">
      <c r="A897">
        <v>895</v>
      </c>
      <c r="B897" t="s">
        <v>1822</v>
      </c>
      <c r="C897" s="3" t="s">
        <v>1823</v>
      </c>
      <c r="D897" s="6">
        <v>159800</v>
      </c>
      <c r="E897" s="8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9">
        <f t="shared" si="39"/>
        <v>6.9511889862327911E-2</v>
      </c>
      <c r="P897" s="6">
        <f t="shared" si="40"/>
        <v>103.81308411214954</v>
      </c>
      <c r="Q897" s="6" t="str" cm="1">
        <f t="array" ref="Q897:R897">_xlfn.TEXTSPLIT(N897,"/")</f>
        <v>theater</v>
      </c>
      <c r="R897" s="6" t="str">
        <v>plays</v>
      </c>
      <c r="S897">
        <f t="shared" si="41"/>
        <v>2018</v>
      </c>
      <c r="T897" s="13">
        <f>(((J897/60)/60)/24)+DATE(1970,1,1)</f>
        <v>43134.25</v>
      </c>
      <c r="U897" s="13">
        <f>(((K897/60)/60)/24)+DATE(1970,1,1)</f>
        <v>43143.25</v>
      </c>
    </row>
    <row r="898" spans="1:21" ht="34" hidden="1" x14ac:dyDescent="0.2">
      <c r="A898">
        <v>896</v>
      </c>
      <c r="B898" t="s">
        <v>1824</v>
      </c>
      <c r="C898" s="3" t="s">
        <v>1825</v>
      </c>
      <c r="D898" s="6">
        <v>19800</v>
      </c>
      <c r="E898" s="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9">
        <f t="shared" ref="O898:O961" si="42">+IFERROR(E898/D898,0)</f>
        <v>7.7443434343434348</v>
      </c>
      <c r="P898" s="6">
        <f t="shared" ref="P898:P961" si="43">+IFERROR(E898/G898,0)</f>
        <v>105.02602739726028</v>
      </c>
      <c r="Q898" s="6" t="str" cm="1">
        <f t="array" ref="Q898:R898">_xlfn.TEXTSPLIT(N898,"/")</f>
        <v>food</v>
      </c>
      <c r="R898" s="6" t="str">
        <v>food trucks</v>
      </c>
      <c r="S898">
        <f t="shared" si="41"/>
        <v>2011</v>
      </c>
      <c r="T898" s="13">
        <f>(((J898/60)/60)/24)+DATE(1970,1,1)</f>
        <v>40738.208333333336</v>
      </c>
      <c r="U898" s="13">
        <f>(((K898/60)/60)/24)+DATE(1970,1,1)</f>
        <v>40741.208333333336</v>
      </c>
    </row>
    <row r="899" spans="1:21" ht="17" x14ac:dyDescent="0.2">
      <c r="A899">
        <v>897</v>
      </c>
      <c r="B899" t="s">
        <v>1826</v>
      </c>
      <c r="C899" s="3" t="s">
        <v>1827</v>
      </c>
      <c r="D899" s="6">
        <v>8800</v>
      </c>
      <c r="E899" s="8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9">
        <f t="shared" si="42"/>
        <v>0.27693181818181817</v>
      </c>
      <c r="P899" s="6">
        <f t="shared" si="43"/>
        <v>90.259259259259252</v>
      </c>
      <c r="Q899" s="6" t="str" cm="1">
        <f t="array" ref="Q899:R899">_xlfn.TEXTSPLIT(N899,"/")</f>
        <v>theater</v>
      </c>
      <c r="R899" s="6" t="str">
        <v>plays</v>
      </c>
      <c r="S899">
        <f t="shared" ref="S899:S962" si="44">+YEAR(T899)</f>
        <v>2019</v>
      </c>
      <c r="T899" s="13">
        <f>(((J899/60)/60)/24)+DATE(1970,1,1)</f>
        <v>43583.208333333328</v>
      </c>
      <c r="U899" s="13">
        <f>(((K899/60)/60)/24)+DATE(1970,1,1)</f>
        <v>43585.208333333328</v>
      </c>
    </row>
    <row r="900" spans="1:21" ht="17" x14ac:dyDescent="0.2">
      <c r="A900">
        <v>898</v>
      </c>
      <c r="B900" t="s">
        <v>1828</v>
      </c>
      <c r="C900" s="3" t="s">
        <v>1829</v>
      </c>
      <c r="D900" s="6">
        <v>179100</v>
      </c>
      <c r="E900" s="8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9">
        <f t="shared" si="42"/>
        <v>0.52479620323841425</v>
      </c>
      <c r="P900" s="6">
        <f t="shared" si="43"/>
        <v>76.978705978705975</v>
      </c>
      <c r="Q900" s="6" t="str" cm="1">
        <f t="array" ref="Q900:R900">_xlfn.TEXTSPLIT(N900,"/")</f>
        <v>film &amp; video</v>
      </c>
      <c r="R900" s="6" t="str">
        <v>documentary</v>
      </c>
      <c r="S900">
        <f t="shared" si="44"/>
        <v>2019</v>
      </c>
      <c r="T900" s="13">
        <f>(((J900/60)/60)/24)+DATE(1970,1,1)</f>
        <v>43815.25</v>
      </c>
      <c r="U900" s="13">
        <f>(((K900/60)/60)/24)+DATE(1970,1,1)</f>
        <v>43821.25</v>
      </c>
    </row>
    <row r="901" spans="1:21" ht="17" hidden="1" x14ac:dyDescent="0.2">
      <c r="A901">
        <v>899</v>
      </c>
      <c r="B901" t="s">
        <v>1830</v>
      </c>
      <c r="C901" s="3" t="s">
        <v>1831</v>
      </c>
      <c r="D901" s="6">
        <v>3100</v>
      </c>
      <c r="E901" s="8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9">
        <f t="shared" si="42"/>
        <v>4.0709677419354842</v>
      </c>
      <c r="P901" s="6">
        <f t="shared" si="43"/>
        <v>102.60162601626017</v>
      </c>
      <c r="Q901" s="6" t="str" cm="1">
        <f t="array" ref="Q901:R901">_xlfn.TEXTSPLIT(N901,"/")</f>
        <v>music</v>
      </c>
      <c r="R901" s="6" t="str">
        <v>jazz</v>
      </c>
      <c r="S901">
        <f t="shared" si="44"/>
        <v>2013</v>
      </c>
      <c r="T901" s="13">
        <f>(((J901/60)/60)/24)+DATE(1970,1,1)</f>
        <v>41554.208333333336</v>
      </c>
      <c r="U901" s="13">
        <f>(((K901/60)/60)/24)+DATE(1970,1,1)</f>
        <v>41572.208333333336</v>
      </c>
    </row>
    <row r="902" spans="1:21" ht="17" x14ac:dyDescent="0.2">
      <c r="A902">
        <v>900</v>
      </c>
      <c r="B902" t="s">
        <v>1832</v>
      </c>
      <c r="C902" s="3" t="s">
        <v>1833</v>
      </c>
      <c r="D902" s="6">
        <v>100</v>
      </c>
      <c r="E902" s="8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9">
        <f t="shared" si="42"/>
        <v>0.02</v>
      </c>
      <c r="P902" s="6">
        <f t="shared" si="43"/>
        <v>2</v>
      </c>
      <c r="Q902" s="6" t="str" cm="1">
        <f t="array" ref="Q902:R902">_xlfn.TEXTSPLIT(N902,"/")</f>
        <v>technology</v>
      </c>
      <c r="R902" s="6" t="str">
        <v>web</v>
      </c>
      <c r="S902">
        <f t="shared" si="44"/>
        <v>2014</v>
      </c>
      <c r="T902" s="13">
        <f>(((J902/60)/60)/24)+DATE(1970,1,1)</f>
        <v>41901.208333333336</v>
      </c>
      <c r="U902" s="13">
        <f>(((K902/60)/60)/24)+DATE(1970,1,1)</f>
        <v>41902.208333333336</v>
      </c>
    </row>
    <row r="903" spans="1:21" ht="17" hidden="1" x14ac:dyDescent="0.2">
      <c r="A903">
        <v>901</v>
      </c>
      <c r="B903" t="s">
        <v>1834</v>
      </c>
      <c r="C903" s="3" t="s">
        <v>1835</v>
      </c>
      <c r="D903" s="6">
        <v>5600</v>
      </c>
      <c r="E903" s="8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9">
        <f t="shared" si="42"/>
        <v>1.5617857142857143</v>
      </c>
      <c r="P903" s="6">
        <f t="shared" si="43"/>
        <v>55.0062893081761</v>
      </c>
      <c r="Q903" s="6" t="str" cm="1">
        <f t="array" ref="Q903:R903">_xlfn.TEXTSPLIT(N903,"/")</f>
        <v>music</v>
      </c>
      <c r="R903" s="6" t="str">
        <v>rock</v>
      </c>
      <c r="S903">
        <f t="shared" si="44"/>
        <v>2018</v>
      </c>
      <c r="T903" s="13">
        <f>(((J903/60)/60)/24)+DATE(1970,1,1)</f>
        <v>43298.208333333328</v>
      </c>
      <c r="U903" s="13">
        <f>(((K903/60)/60)/24)+DATE(1970,1,1)</f>
        <v>43331.208333333328</v>
      </c>
    </row>
    <row r="904" spans="1:21" ht="17" hidden="1" x14ac:dyDescent="0.2">
      <c r="A904">
        <v>902</v>
      </c>
      <c r="B904" t="s">
        <v>1836</v>
      </c>
      <c r="C904" s="3" t="s">
        <v>1837</v>
      </c>
      <c r="D904" s="6">
        <v>1400</v>
      </c>
      <c r="E904" s="8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9">
        <f t="shared" si="42"/>
        <v>2.5242857142857145</v>
      </c>
      <c r="P904" s="6">
        <f t="shared" si="43"/>
        <v>32.127272727272725</v>
      </c>
      <c r="Q904" s="6" t="str" cm="1">
        <f t="array" ref="Q904:R904">_xlfn.TEXTSPLIT(N904,"/")</f>
        <v>technology</v>
      </c>
      <c r="R904" s="6" t="str">
        <v>web</v>
      </c>
      <c r="S904">
        <f t="shared" si="44"/>
        <v>2016</v>
      </c>
      <c r="T904" s="13">
        <f>(((J904/60)/60)/24)+DATE(1970,1,1)</f>
        <v>42399.25</v>
      </c>
      <c r="U904" s="13">
        <f>(((K904/60)/60)/24)+DATE(1970,1,1)</f>
        <v>42441.25</v>
      </c>
    </row>
    <row r="905" spans="1:21" ht="34" hidden="1" x14ac:dyDescent="0.2">
      <c r="A905">
        <v>903</v>
      </c>
      <c r="B905" t="s">
        <v>1838</v>
      </c>
      <c r="C905" s="3" t="s">
        <v>1839</v>
      </c>
      <c r="D905" s="6">
        <v>41000</v>
      </c>
      <c r="E905" s="8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9">
        <f t="shared" si="42"/>
        <v>1.729268292682927E-2</v>
      </c>
      <c r="P905" s="6">
        <f t="shared" si="43"/>
        <v>50.642857142857146</v>
      </c>
      <c r="Q905" s="6" t="str" cm="1">
        <f t="array" ref="Q905:R905">_xlfn.TEXTSPLIT(N905,"/")</f>
        <v>publishing</v>
      </c>
      <c r="R905" s="6" t="str">
        <v>nonfiction</v>
      </c>
      <c r="S905">
        <f t="shared" si="44"/>
        <v>2012</v>
      </c>
      <c r="T905" s="13">
        <f>(((J905/60)/60)/24)+DATE(1970,1,1)</f>
        <v>41034.208333333336</v>
      </c>
      <c r="U905" s="13">
        <f>(((K905/60)/60)/24)+DATE(1970,1,1)</f>
        <v>41049.208333333336</v>
      </c>
    </row>
    <row r="906" spans="1:21" ht="17" x14ac:dyDescent="0.2">
      <c r="A906">
        <v>904</v>
      </c>
      <c r="B906" t="s">
        <v>1840</v>
      </c>
      <c r="C906" s="3" t="s">
        <v>1841</v>
      </c>
      <c r="D906" s="6">
        <v>6500</v>
      </c>
      <c r="E906" s="8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9">
        <f t="shared" si="42"/>
        <v>0.12230769230769231</v>
      </c>
      <c r="P906" s="6">
        <f t="shared" si="43"/>
        <v>49.6875</v>
      </c>
      <c r="Q906" s="6" t="str" cm="1">
        <f t="array" ref="Q906:R906">_xlfn.TEXTSPLIT(N906,"/")</f>
        <v>publishing</v>
      </c>
      <c r="R906" s="6" t="str">
        <v>radio &amp; podcasts</v>
      </c>
      <c r="S906">
        <f t="shared" si="44"/>
        <v>2012</v>
      </c>
      <c r="T906" s="13">
        <f>(((J906/60)/60)/24)+DATE(1970,1,1)</f>
        <v>41186.208333333336</v>
      </c>
      <c r="U906" s="13">
        <f>(((K906/60)/60)/24)+DATE(1970,1,1)</f>
        <v>41190.208333333336</v>
      </c>
    </row>
    <row r="907" spans="1:21" ht="17" hidden="1" x14ac:dyDescent="0.2">
      <c r="A907">
        <v>905</v>
      </c>
      <c r="B907" t="s">
        <v>1842</v>
      </c>
      <c r="C907" s="3" t="s">
        <v>1843</v>
      </c>
      <c r="D907" s="6">
        <v>7900</v>
      </c>
      <c r="E907" s="8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9">
        <f t="shared" si="42"/>
        <v>1.6398734177215191</v>
      </c>
      <c r="P907" s="6">
        <f t="shared" si="43"/>
        <v>54.894067796610166</v>
      </c>
      <c r="Q907" s="6" t="str" cm="1">
        <f t="array" ref="Q907:R907">_xlfn.TEXTSPLIT(N907,"/")</f>
        <v>theater</v>
      </c>
      <c r="R907" s="6" t="str">
        <v>plays</v>
      </c>
      <c r="S907">
        <f t="shared" si="44"/>
        <v>2013</v>
      </c>
      <c r="T907" s="13">
        <f>(((J907/60)/60)/24)+DATE(1970,1,1)</f>
        <v>41536.208333333336</v>
      </c>
      <c r="U907" s="13">
        <f>(((K907/60)/60)/24)+DATE(1970,1,1)</f>
        <v>41539.208333333336</v>
      </c>
    </row>
    <row r="908" spans="1:21" ht="34" hidden="1" x14ac:dyDescent="0.2">
      <c r="A908">
        <v>906</v>
      </c>
      <c r="B908" t="s">
        <v>1844</v>
      </c>
      <c r="C908" s="3" t="s">
        <v>1845</v>
      </c>
      <c r="D908" s="6">
        <v>5500</v>
      </c>
      <c r="E908" s="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9">
        <f t="shared" si="42"/>
        <v>1.6298181818181818</v>
      </c>
      <c r="P908" s="6">
        <f t="shared" si="43"/>
        <v>46.931937172774866</v>
      </c>
      <c r="Q908" s="6" t="str" cm="1">
        <f t="array" ref="Q908:R908">_xlfn.TEXTSPLIT(N908,"/")</f>
        <v>film &amp; video</v>
      </c>
      <c r="R908" s="6" t="str">
        <v>documentary</v>
      </c>
      <c r="S908">
        <f t="shared" si="44"/>
        <v>2017</v>
      </c>
      <c r="T908" s="13">
        <f>(((J908/60)/60)/24)+DATE(1970,1,1)</f>
        <v>42868.208333333328</v>
      </c>
      <c r="U908" s="13">
        <f>(((K908/60)/60)/24)+DATE(1970,1,1)</f>
        <v>42904.208333333328</v>
      </c>
    </row>
    <row r="909" spans="1:21" ht="17" x14ac:dyDescent="0.2">
      <c r="A909">
        <v>907</v>
      </c>
      <c r="B909" t="s">
        <v>1846</v>
      </c>
      <c r="C909" s="3" t="s">
        <v>1847</v>
      </c>
      <c r="D909" s="6">
        <v>9100</v>
      </c>
      <c r="E909" s="8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9">
        <f t="shared" si="42"/>
        <v>0.20252747252747252</v>
      </c>
      <c r="P909" s="6">
        <f t="shared" si="43"/>
        <v>44.951219512195124</v>
      </c>
      <c r="Q909" s="6" t="str" cm="1">
        <f t="array" ref="Q909:R909">_xlfn.TEXTSPLIT(N909,"/")</f>
        <v>theater</v>
      </c>
      <c r="R909" s="6" t="str">
        <v>plays</v>
      </c>
      <c r="S909">
        <f t="shared" si="44"/>
        <v>2011</v>
      </c>
      <c r="T909" s="13">
        <f>(((J909/60)/60)/24)+DATE(1970,1,1)</f>
        <v>40660.208333333336</v>
      </c>
      <c r="U909" s="13">
        <f>(((K909/60)/60)/24)+DATE(1970,1,1)</f>
        <v>40667.208333333336</v>
      </c>
    </row>
    <row r="910" spans="1:21" ht="17" hidden="1" x14ac:dyDescent="0.2">
      <c r="A910">
        <v>908</v>
      </c>
      <c r="B910" t="s">
        <v>1848</v>
      </c>
      <c r="C910" s="3" t="s">
        <v>1849</v>
      </c>
      <c r="D910" s="6">
        <v>38200</v>
      </c>
      <c r="E910" s="8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9">
        <f t="shared" si="42"/>
        <v>3.1924083769633507</v>
      </c>
      <c r="P910" s="6">
        <f t="shared" si="43"/>
        <v>30.99898322318251</v>
      </c>
      <c r="Q910" s="6" t="str" cm="1">
        <f t="array" ref="Q910:R910">_xlfn.TEXTSPLIT(N910,"/")</f>
        <v>games</v>
      </c>
      <c r="R910" s="6" t="str">
        <v>video games</v>
      </c>
      <c r="S910">
        <f t="shared" si="44"/>
        <v>2012</v>
      </c>
      <c r="T910" s="13">
        <f>(((J910/60)/60)/24)+DATE(1970,1,1)</f>
        <v>41031.208333333336</v>
      </c>
      <c r="U910" s="13">
        <f>(((K910/60)/60)/24)+DATE(1970,1,1)</f>
        <v>41042.208333333336</v>
      </c>
    </row>
    <row r="911" spans="1:21" ht="17" hidden="1" x14ac:dyDescent="0.2">
      <c r="A911">
        <v>909</v>
      </c>
      <c r="B911" t="s">
        <v>1850</v>
      </c>
      <c r="C911" s="3" t="s">
        <v>1851</v>
      </c>
      <c r="D911" s="6">
        <v>1800</v>
      </c>
      <c r="E911" s="8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9">
        <f t="shared" si="42"/>
        <v>4.7894444444444444</v>
      </c>
      <c r="P911" s="6">
        <f t="shared" si="43"/>
        <v>107.7625</v>
      </c>
      <c r="Q911" s="6" t="str" cm="1">
        <f t="array" ref="Q911:R911">_xlfn.TEXTSPLIT(N911,"/")</f>
        <v>theater</v>
      </c>
      <c r="R911" s="6" t="str">
        <v>plays</v>
      </c>
      <c r="S911">
        <f t="shared" si="44"/>
        <v>2018</v>
      </c>
      <c r="T911" s="13">
        <f>(((J911/60)/60)/24)+DATE(1970,1,1)</f>
        <v>43255.208333333328</v>
      </c>
      <c r="U911" s="13">
        <f>(((K911/60)/60)/24)+DATE(1970,1,1)</f>
        <v>43282.208333333328</v>
      </c>
    </row>
    <row r="912" spans="1:21" ht="17" hidden="1" x14ac:dyDescent="0.2">
      <c r="A912">
        <v>910</v>
      </c>
      <c r="B912" t="s">
        <v>1852</v>
      </c>
      <c r="C912" s="3" t="s">
        <v>1853</v>
      </c>
      <c r="D912" s="6">
        <v>154500</v>
      </c>
      <c r="E912" s="8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9">
        <f t="shared" si="42"/>
        <v>0.19556634304207121</v>
      </c>
      <c r="P912" s="6">
        <f t="shared" si="43"/>
        <v>102.07770270270271</v>
      </c>
      <c r="Q912" s="6" t="str" cm="1">
        <f t="array" ref="Q912:R912">_xlfn.TEXTSPLIT(N912,"/")</f>
        <v>theater</v>
      </c>
      <c r="R912" s="6" t="str">
        <v>plays</v>
      </c>
      <c r="S912">
        <f t="shared" si="44"/>
        <v>2015</v>
      </c>
      <c r="T912" s="13">
        <f>(((J912/60)/60)/24)+DATE(1970,1,1)</f>
        <v>42026.25</v>
      </c>
      <c r="U912" s="13">
        <f>(((K912/60)/60)/24)+DATE(1970,1,1)</f>
        <v>42027.25</v>
      </c>
    </row>
    <row r="913" spans="1:21" ht="17" hidden="1" x14ac:dyDescent="0.2">
      <c r="A913">
        <v>911</v>
      </c>
      <c r="B913" t="s">
        <v>1854</v>
      </c>
      <c r="C913" s="3" t="s">
        <v>1855</v>
      </c>
      <c r="D913" s="6">
        <v>5800</v>
      </c>
      <c r="E913" s="8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9">
        <f t="shared" si="42"/>
        <v>1.9894827586206896</v>
      </c>
      <c r="P913" s="6">
        <f t="shared" si="43"/>
        <v>24.976190476190474</v>
      </c>
      <c r="Q913" s="6" t="str" cm="1">
        <f t="array" ref="Q913:R913">_xlfn.TEXTSPLIT(N913,"/")</f>
        <v>technology</v>
      </c>
      <c r="R913" s="6" t="str">
        <v>web</v>
      </c>
      <c r="S913">
        <f t="shared" si="44"/>
        <v>2019</v>
      </c>
      <c r="T913" s="13">
        <f>(((J913/60)/60)/24)+DATE(1970,1,1)</f>
        <v>43717.208333333328</v>
      </c>
      <c r="U913" s="13">
        <f>(((K913/60)/60)/24)+DATE(1970,1,1)</f>
        <v>43719.208333333328</v>
      </c>
    </row>
    <row r="914" spans="1:21" ht="17" hidden="1" x14ac:dyDescent="0.2">
      <c r="A914">
        <v>912</v>
      </c>
      <c r="B914" t="s">
        <v>1856</v>
      </c>
      <c r="C914" s="3" t="s">
        <v>1857</v>
      </c>
      <c r="D914" s="6">
        <v>1800</v>
      </c>
      <c r="E914" s="8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9">
        <f t="shared" si="42"/>
        <v>7.95</v>
      </c>
      <c r="P914" s="6">
        <f t="shared" si="43"/>
        <v>79.944134078212286</v>
      </c>
      <c r="Q914" s="6" t="str" cm="1">
        <f t="array" ref="Q914:R914">_xlfn.TEXTSPLIT(N914,"/")</f>
        <v>film &amp; video</v>
      </c>
      <c r="R914" s="6" t="str">
        <v>drama</v>
      </c>
      <c r="S914">
        <f t="shared" si="44"/>
        <v>2012</v>
      </c>
      <c r="T914" s="13">
        <f>(((J914/60)/60)/24)+DATE(1970,1,1)</f>
        <v>41157.208333333336</v>
      </c>
      <c r="U914" s="13">
        <f>(((K914/60)/60)/24)+DATE(1970,1,1)</f>
        <v>41170.208333333336</v>
      </c>
    </row>
    <row r="915" spans="1:21" ht="17" x14ac:dyDescent="0.2">
      <c r="A915">
        <v>913</v>
      </c>
      <c r="B915" t="s">
        <v>1858</v>
      </c>
      <c r="C915" s="3" t="s">
        <v>1859</v>
      </c>
      <c r="D915" s="6">
        <v>70200</v>
      </c>
      <c r="E915" s="8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9">
        <f t="shared" si="42"/>
        <v>0.50621082621082625</v>
      </c>
      <c r="P915" s="6">
        <f t="shared" si="43"/>
        <v>67.946462715105156</v>
      </c>
      <c r="Q915" s="6" t="str" cm="1">
        <f t="array" ref="Q915:R915">_xlfn.TEXTSPLIT(N915,"/")</f>
        <v>film &amp; video</v>
      </c>
      <c r="R915" s="6" t="str">
        <v>drama</v>
      </c>
      <c r="S915">
        <f t="shared" si="44"/>
        <v>2019</v>
      </c>
      <c r="T915" s="13">
        <f>(((J915/60)/60)/24)+DATE(1970,1,1)</f>
        <v>43597.208333333328</v>
      </c>
      <c r="U915" s="13">
        <f>(((K915/60)/60)/24)+DATE(1970,1,1)</f>
        <v>43610.208333333328</v>
      </c>
    </row>
    <row r="916" spans="1:21" ht="17" x14ac:dyDescent="0.2">
      <c r="A916">
        <v>914</v>
      </c>
      <c r="B916" t="s">
        <v>1860</v>
      </c>
      <c r="C916" s="3" t="s">
        <v>1861</v>
      </c>
      <c r="D916" s="6">
        <v>6400</v>
      </c>
      <c r="E916" s="8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9">
        <f t="shared" si="42"/>
        <v>0.57437499999999997</v>
      </c>
      <c r="P916" s="6">
        <f t="shared" si="43"/>
        <v>26.070921985815602</v>
      </c>
      <c r="Q916" s="6" t="str" cm="1">
        <f t="array" ref="Q916:R916">_xlfn.TEXTSPLIT(N916,"/")</f>
        <v>theater</v>
      </c>
      <c r="R916" s="6" t="str">
        <v>plays</v>
      </c>
      <c r="S916">
        <f t="shared" si="44"/>
        <v>2013</v>
      </c>
      <c r="T916" s="13">
        <f>(((J916/60)/60)/24)+DATE(1970,1,1)</f>
        <v>41490.208333333336</v>
      </c>
      <c r="U916" s="13">
        <f>(((K916/60)/60)/24)+DATE(1970,1,1)</f>
        <v>41502.208333333336</v>
      </c>
    </row>
    <row r="917" spans="1:21" ht="17" hidden="1" x14ac:dyDescent="0.2">
      <c r="A917">
        <v>915</v>
      </c>
      <c r="B917" t="s">
        <v>1862</v>
      </c>
      <c r="C917" s="3" t="s">
        <v>1863</v>
      </c>
      <c r="D917" s="6">
        <v>125900</v>
      </c>
      <c r="E917" s="8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9">
        <f t="shared" si="42"/>
        <v>1.5562827640984909</v>
      </c>
      <c r="P917" s="6">
        <f t="shared" si="43"/>
        <v>105.0032154340836</v>
      </c>
      <c r="Q917" s="6" t="str" cm="1">
        <f t="array" ref="Q917:R917">_xlfn.TEXTSPLIT(N917,"/")</f>
        <v>film &amp; video</v>
      </c>
      <c r="R917" s="6" t="str">
        <v>television</v>
      </c>
      <c r="S917">
        <f t="shared" si="44"/>
        <v>2017</v>
      </c>
      <c r="T917" s="13">
        <f>(((J917/60)/60)/24)+DATE(1970,1,1)</f>
        <v>42976.208333333328</v>
      </c>
      <c r="U917" s="13">
        <f>(((K917/60)/60)/24)+DATE(1970,1,1)</f>
        <v>42985.208333333328</v>
      </c>
    </row>
    <row r="918" spans="1:21" ht="34" x14ac:dyDescent="0.2">
      <c r="A918">
        <v>916</v>
      </c>
      <c r="B918" t="s">
        <v>1864</v>
      </c>
      <c r="C918" s="3" t="s">
        <v>1865</v>
      </c>
      <c r="D918" s="6">
        <v>3700</v>
      </c>
      <c r="E918" s="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9">
        <f t="shared" si="42"/>
        <v>0.36297297297297298</v>
      </c>
      <c r="P918" s="6">
        <f t="shared" si="43"/>
        <v>25.826923076923077</v>
      </c>
      <c r="Q918" s="6" t="str" cm="1">
        <f t="array" ref="Q918:R918">_xlfn.TEXTSPLIT(N918,"/")</f>
        <v>photography</v>
      </c>
      <c r="R918" s="6" t="str">
        <v>photography books</v>
      </c>
      <c r="S918">
        <f t="shared" si="44"/>
        <v>2014</v>
      </c>
      <c r="T918" s="13">
        <f>(((J918/60)/60)/24)+DATE(1970,1,1)</f>
        <v>41991.25</v>
      </c>
      <c r="U918" s="13">
        <f>(((K918/60)/60)/24)+DATE(1970,1,1)</f>
        <v>42000.25</v>
      </c>
    </row>
    <row r="919" spans="1:21" ht="17" hidden="1" x14ac:dyDescent="0.2">
      <c r="A919">
        <v>917</v>
      </c>
      <c r="B919" t="s">
        <v>1866</v>
      </c>
      <c r="C919" s="3" t="s">
        <v>1867</v>
      </c>
      <c r="D919" s="6">
        <v>3600</v>
      </c>
      <c r="E919" s="8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9">
        <f t="shared" si="42"/>
        <v>0.58250000000000002</v>
      </c>
      <c r="P919" s="6">
        <f t="shared" si="43"/>
        <v>77.666666666666671</v>
      </c>
      <c r="Q919" s="6" t="str" cm="1">
        <f t="array" ref="Q919:R919">_xlfn.TEXTSPLIT(N919,"/")</f>
        <v>film &amp; video</v>
      </c>
      <c r="R919" s="6" t="str">
        <v>shorts</v>
      </c>
      <c r="S919">
        <f t="shared" si="44"/>
        <v>2011</v>
      </c>
      <c r="T919" s="13">
        <f>(((J919/60)/60)/24)+DATE(1970,1,1)</f>
        <v>40722.208333333336</v>
      </c>
      <c r="U919" s="13">
        <f>(((K919/60)/60)/24)+DATE(1970,1,1)</f>
        <v>40746.208333333336</v>
      </c>
    </row>
    <row r="920" spans="1:21" ht="17" hidden="1" x14ac:dyDescent="0.2">
      <c r="A920">
        <v>918</v>
      </c>
      <c r="B920" t="s">
        <v>1868</v>
      </c>
      <c r="C920" s="3" t="s">
        <v>1869</v>
      </c>
      <c r="D920" s="6">
        <v>3800</v>
      </c>
      <c r="E920" s="8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9">
        <f t="shared" si="42"/>
        <v>2.3739473684210526</v>
      </c>
      <c r="P920" s="6">
        <f t="shared" si="43"/>
        <v>57.82692307692308</v>
      </c>
      <c r="Q920" s="6" t="str" cm="1">
        <f t="array" ref="Q920:R920">_xlfn.TEXTSPLIT(N920,"/")</f>
        <v>publishing</v>
      </c>
      <c r="R920" s="6" t="str">
        <v>radio &amp; podcasts</v>
      </c>
      <c r="S920">
        <f t="shared" si="44"/>
        <v>2012</v>
      </c>
      <c r="T920" s="13">
        <f>(((J920/60)/60)/24)+DATE(1970,1,1)</f>
        <v>41117.208333333336</v>
      </c>
      <c r="U920" s="13">
        <f>(((K920/60)/60)/24)+DATE(1970,1,1)</f>
        <v>41128.208333333336</v>
      </c>
    </row>
    <row r="921" spans="1:21" ht="17" x14ac:dyDescent="0.2">
      <c r="A921">
        <v>919</v>
      </c>
      <c r="B921" t="s">
        <v>1870</v>
      </c>
      <c r="C921" s="3" t="s">
        <v>1871</v>
      </c>
      <c r="D921" s="6">
        <v>35600</v>
      </c>
      <c r="E921" s="8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9">
        <f t="shared" si="42"/>
        <v>0.58750000000000002</v>
      </c>
      <c r="P921" s="6">
        <f t="shared" si="43"/>
        <v>92.955555555555549</v>
      </c>
      <c r="Q921" s="6" t="str" cm="1">
        <f t="array" ref="Q921:R921">_xlfn.TEXTSPLIT(N921,"/")</f>
        <v>theater</v>
      </c>
      <c r="R921" s="6" t="str">
        <v>plays</v>
      </c>
      <c r="S921">
        <f t="shared" si="44"/>
        <v>2017</v>
      </c>
      <c r="T921" s="13">
        <f>(((J921/60)/60)/24)+DATE(1970,1,1)</f>
        <v>43022.208333333328</v>
      </c>
      <c r="U921" s="13">
        <f>(((K921/60)/60)/24)+DATE(1970,1,1)</f>
        <v>43054.25</v>
      </c>
    </row>
    <row r="922" spans="1:21" ht="17" hidden="1" x14ac:dyDescent="0.2">
      <c r="A922">
        <v>920</v>
      </c>
      <c r="B922" t="s">
        <v>1872</v>
      </c>
      <c r="C922" s="3" t="s">
        <v>1873</v>
      </c>
      <c r="D922" s="6">
        <v>5300</v>
      </c>
      <c r="E922" s="8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9">
        <f t="shared" si="42"/>
        <v>1.8256603773584905</v>
      </c>
      <c r="P922" s="6">
        <f t="shared" si="43"/>
        <v>37.945098039215686</v>
      </c>
      <c r="Q922" s="6" t="str" cm="1">
        <f t="array" ref="Q922:R922">_xlfn.TEXTSPLIT(N922,"/")</f>
        <v>film &amp; video</v>
      </c>
      <c r="R922" s="6" t="str">
        <v>animation</v>
      </c>
      <c r="S922">
        <f t="shared" si="44"/>
        <v>2019</v>
      </c>
      <c r="T922" s="13">
        <f>(((J922/60)/60)/24)+DATE(1970,1,1)</f>
        <v>43503.25</v>
      </c>
      <c r="U922" s="13">
        <f>(((K922/60)/60)/24)+DATE(1970,1,1)</f>
        <v>43523.25</v>
      </c>
    </row>
    <row r="923" spans="1:21" ht="17" x14ac:dyDescent="0.2">
      <c r="A923">
        <v>921</v>
      </c>
      <c r="B923" t="s">
        <v>1874</v>
      </c>
      <c r="C923" s="3" t="s">
        <v>1875</v>
      </c>
      <c r="D923" s="6">
        <v>160400</v>
      </c>
      <c r="E923" s="8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9">
        <f t="shared" si="42"/>
        <v>7.5436408977556111E-3</v>
      </c>
      <c r="P923" s="6">
        <f t="shared" si="43"/>
        <v>31.842105263157894</v>
      </c>
      <c r="Q923" s="6" t="str" cm="1">
        <f t="array" ref="Q923:R923">_xlfn.TEXTSPLIT(N923,"/")</f>
        <v>technology</v>
      </c>
      <c r="R923" s="6" t="str">
        <v>web</v>
      </c>
      <c r="S923">
        <f t="shared" si="44"/>
        <v>2012</v>
      </c>
      <c r="T923" s="13">
        <f>(((J923/60)/60)/24)+DATE(1970,1,1)</f>
        <v>40951.25</v>
      </c>
      <c r="U923" s="13">
        <f>(((K923/60)/60)/24)+DATE(1970,1,1)</f>
        <v>40965.25</v>
      </c>
    </row>
    <row r="924" spans="1:21" ht="17" hidden="1" x14ac:dyDescent="0.2">
      <c r="A924">
        <v>922</v>
      </c>
      <c r="B924" t="s">
        <v>1876</v>
      </c>
      <c r="C924" s="3" t="s">
        <v>1877</v>
      </c>
      <c r="D924" s="6">
        <v>51400</v>
      </c>
      <c r="E924" s="8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9">
        <f t="shared" si="42"/>
        <v>1.7595330739299611</v>
      </c>
      <c r="P924" s="6">
        <f t="shared" si="43"/>
        <v>40</v>
      </c>
      <c r="Q924" s="6" t="str" cm="1">
        <f t="array" ref="Q924:R924">_xlfn.TEXTSPLIT(N924,"/")</f>
        <v>music</v>
      </c>
      <c r="R924" s="6" t="str">
        <v>world music</v>
      </c>
      <c r="S924">
        <f t="shared" si="44"/>
        <v>2018</v>
      </c>
      <c r="T924" s="13">
        <f>(((J924/60)/60)/24)+DATE(1970,1,1)</f>
        <v>43443.25</v>
      </c>
      <c r="U924" s="13">
        <f>(((K924/60)/60)/24)+DATE(1970,1,1)</f>
        <v>43452.25</v>
      </c>
    </row>
    <row r="925" spans="1:21" ht="17" hidden="1" x14ac:dyDescent="0.2">
      <c r="A925">
        <v>923</v>
      </c>
      <c r="B925" t="s">
        <v>1878</v>
      </c>
      <c r="C925" s="3" t="s">
        <v>1879</v>
      </c>
      <c r="D925" s="6">
        <v>1700</v>
      </c>
      <c r="E925" s="8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9">
        <f t="shared" si="42"/>
        <v>2.3788235294117648</v>
      </c>
      <c r="P925" s="6">
        <f t="shared" si="43"/>
        <v>101.1</v>
      </c>
      <c r="Q925" s="6" t="str" cm="1">
        <f t="array" ref="Q925:R925">_xlfn.TEXTSPLIT(N925,"/")</f>
        <v>theater</v>
      </c>
      <c r="R925" s="6" t="str">
        <v>plays</v>
      </c>
      <c r="S925">
        <f t="shared" si="44"/>
        <v>2010</v>
      </c>
      <c r="T925" s="13">
        <f>(((J925/60)/60)/24)+DATE(1970,1,1)</f>
        <v>40373.208333333336</v>
      </c>
      <c r="U925" s="13">
        <f>(((K925/60)/60)/24)+DATE(1970,1,1)</f>
        <v>40374.208333333336</v>
      </c>
    </row>
    <row r="926" spans="1:21" ht="17" hidden="1" x14ac:dyDescent="0.2">
      <c r="A926">
        <v>924</v>
      </c>
      <c r="B926" t="s">
        <v>1880</v>
      </c>
      <c r="C926" s="3" t="s">
        <v>1881</v>
      </c>
      <c r="D926" s="6">
        <v>39400</v>
      </c>
      <c r="E926" s="8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9">
        <f t="shared" si="42"/>
        <v>4.8805076142131982</v>
      </c>
      <c r="P926" s="6">
        <f t="shared" si="43"/>
        <v>84.006989951944078</v>
      </c>
      <c r="Q926" s="6" t="str" cm="1">
        <f t="array" ref="Q926:R926">_xlfn.TEXTSPLIT(N926,"/")</f>
        <v>theater</v>
      </c>
      <c r="R926" s="6" t="str">
        <v>plays</v>
      </c>
      <c r="S926">
        <f t="shared" si="44"/>
        <v>2019</v>
      </c>
      <c r="T926" s="13">
        <f>(((J926/60)/60)/24)+DATE(1970,1,1)</f>
        <v>43769.208333333328</v>
      </c>
      <c r="U926" s="13">
        <f>(((K926/60)/60)/24)+DATE(1970,1,1)</f>
        <v>43780.25</v>
      </c>
    </row>
    <row r="927" spans="1:21" ht="34" hidden="1" x14ac:dyDescent="0.2">
      <c r="A927">
        <v>925</v>
      </c>
      <c r="B927" t="s">
        <v>1882</v>
      </c>
      <c r="C927" s="3" t="s">
        <v>1883</v>
      </c>
      <c r="D927" s="6">
        <v>3000</v>
      </c>
      <c r="E927" s="8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9">
        <f t="shared" si="42"/>
        <v>2.2406666666666668</v>
      </c>
      <c r="P927" s="6">
        <f t="shared" si="43"/>
        <v>103.41538461538461</v>
      </c>
      <c r="Q927" s="6" t="str" cm="1">
        <f t="array" ref="Q927:R927">_xlfn.TEXTSPLIT(N927,"/")</f>
        <v>theater</v>
      </c>
      <c r="R927" s="6" t="str">
        <v>plays</v>
      </c>
      <c r="S927">
        <f t="shared" si="44"/>
        <v>2017</v>
      </c>
      <c r="T927" s="13">
        <f>(((J927/60)/60)/24)+DATE(1970,1,1)</f>
        <v>43000.208333333328</v>
      </c>
      <c r="U927" s="13">
        <f>(((K927/60)/60)/24)+DATE(1970,1,1)</f>
        <v>43012.208333333328</v>
      </c>
    </row>
    <row r="928" spans="1:21" ht="17" x14ac:dyDescent="0.2">
      <c r="A928">
        <v>926</v>
      </c>
      <c r="B928" t="s">
        <v>1884</v>
      </c>
      <c r="C928" s="3" t="s">
        <v>1885</v>
      </c>
      <c r="D928" s="6">
        <v>8700</v>
      </c>
      <c r="E928" s="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9">
        <f t="shared" si="42"/>
        <v>0.18126436781609195</v>
      </c>
      <c r="P928" s="6">
        <f t="shared" si="43"/>
        <v>105.13333333333334</v>
      </c>
      <c r="Q928" s="6" t="str" cm="1">
        <f t="array" ref="Q928:R928">_xlfn.TEXTSPLIT(N928,"/")</f>
        <v>food</v>
      </c>
      <c r="R928" s="6" t="str">
        <v>food trucks</v>
      </c>
      <c r="S928">
        <f t="shared" si="44"/>
        <v>2016</v>
      </c>
      <c r="T928" s="13">
        <f>(((J928/60)/60)/24)+DATE(1970,1,1)</f>
        <v>42502.208333333328</v>
      </c>
      <c r="U928" s="13">
        <f>(((K928/60)/60)/24)+DATE(1970,1,1)</f>
        <v>42506.208333333328</v>
      </c>
    </row>
    <row r="929" spans="1:21" ht="17" x14ac:dyDescent="0.2">
      <c r="A929">
        <v>927</v>
      </c>
      <c r="B929" t="s">
        <v>1886</v>
      </c>
      <c r="C929" s="3" t="s">
        <v>1887</v>
      </c>
      <c r="D929" s="6">
        <v>7200</v>
      </c>
      <c r="E929" s="8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9">
        <f t="shared" si="42"/>
        <v>0.45847222222222223</v>
      </c>
      <c r="P929" s="6">
        <f t="shared" si="43"/>
        <v>89.21621621621621</v>
      </c>
      <c r="Q929" s="6" t="str" cm="1">
        <f t="array" ref="Q929:R929">_xlfn.TEXTSPLIT(N929,"/")</f>
        <v>theater</v>
      </c>
      <c r="R929" s="6" t="str">
        <v>plays</v>
      </c>
      <c r="S929">
        <f t="shared" si="44"/>
        <v>2012</v>
      </c>
      <c r="T929" s="13">
        <f>(((J929/60)/60)/24)+DATE(1970,1,1)</f>
        <v>41102.208333333336</v>
      </c>
      <c r="U929" s="13">
        <f>(((K929/60)/60)/24)+DATE(1970,1,1)</f>
        <v>41131.208333333336</v>
      </c>
    </row>
    <row r="930" spans="1:21" ht="17" hidden="1" x14ac:dyDescent="0.2">
      <c r="A930">
        <v>928</v>
      </c>
      <c r="B930" t="s">
        <v>1888</v>
      </c>
      <c r="C930" s="3" t="s">
        <v>1889</v>
      </c>
      <c r="D930" s="6">
        <v>167400</v>
      </c>
      <c r="E930" s="8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9">
        <f t="shared" si="42"/>
        <v>1.1731541218637993</v>
      </c>
      <c r="P930" s="6">
        <f t="shared" si="43"/>
        <v>51.995234312946785</v>
      </c>
      <c r="Q930" s="6" t="str" cm="1">
        <f t="array" ref="Q930:R930">_xlfn.TEXTSPLIT(N930,"/")</f>
        <v>technology</v>
      </c>
      <c r="R930" s="6" t="str">
        <v>web</v>
      </c>
      <c r="S930">
        <f t="shared" si="44"/>
        <v>2013</v>
      </c>
      <c r="T930" s="13">
        <f>(((J930/60)/60)/24)+DATE(1970,1,1)</f>
        <v>41637.25</v>
      </c>
      <c r="U930" s="13">
        <f>(((K930/60)/60)/24)+DATE(1970,1,1)</f>
        <v>41646.25</v>
      </c>
    </row>
    <row r="931" spans="1:21" ht="17" hidden="1" x14ac:dyDescent="0.2">
      <c r="A931">
        <v>929</v>
      </c>
      <c r="B931" t="s">
        <v>1890</v>
      </c>
      <c r="C931" s="3" t="s">
        <v>1891</v>
      </c>
      <c r="D931" s="6">
        <v>5500</v>
      </c>
      <c r="E931" s="8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9">
        <f t="shared" si="42"/>
        <v>2.173090909090909</v>
      </c>
      <c r="P931" s="6">
        <f t="shared" si="43"/>
        <v>64.956521739130437</v>
      </c>
      <c r="Q931" s="6" t="str" cm="1">
        <f t="array" ref="Q931:R931">_xlfn.TEXTSPLIT(N931,"/")</f>
        <v>theater</v>
      </c>
      <c r="R931" s="6" t="str">
        <v>plays</v>
      </c>
      <c r="S931">
        <f t="shared" si="44"/>
        <v>2017</v>
      </c>
      <c r="T931" s="13">
        <f>(((J931/60)/60)/24)+DATE(1970,1,1)</f>
        <v>42858.208333333328</v>
      </c>
      <c r="U931" s="13">
        <f>(((K931/60)/60)/24)+DATE(1970,1,1)</f>
        <v>42872.208333333328</v>
      </c>
    </row>
    <row r="932" spans="1:21" ht="17" hidden="1" x14ac:dyDescent="0.2">
      <c r="A932">
        <v>930</v>
      </c>
      <c r="B932" t="s">
        <v>1892</v>
      </c>
      <c r="C932" s="3" t="s">
        <v>1893</v>
      </c>
      <c r="D932" s="6">
        <v>3500</v>
      </c>
      <c r="E932" s="8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9">
        <f t="shared" si="42"/>
        <v>1.1228571428571428</v>
      </c>
      <c r="P932" s="6">
        <f t="shared" si="43"/>
        <v>46.235294117647058</v>
      </c>
      <c r="Q932" s="6" t="str" cm="1">
        <f t="array" ref="Q932:R932">_xlfn.TEXTSPLIT(N932,"/")</f>
        <v>theater</v>
      </c>
      <c r="R932" s="6" t="str">
        <v>plays</v>
      </c>
      <c r="S932">
        <f t="shared" si="44"/>
        <v>2015</v>
      </c>
      <c r="T932" s="13">
        <f>(((J932/60)/60)/24)+DATE(1970,1,1)</f>
        <v>42060.25</v>
      </c>
      <c r="U932" s="13">
        <f>(((K932/60)/60)/24)+DATE(1970,1,1)</f>
        <v>42067.25</v>
      </c>
    </row>
    <row r="933" spans="1:21" ht="17" x14ac:dyDescent="0.2">
      <c r="A933">
        <v>931</v>
      </c>
      <c r="B933" t="s">
        <v>1894</v>
      </c>
      <c r="C933" s="3" t="s">
        <v>1895</v>
      </c>
      <c r="D933" s="6">
        <v>7900</v>
      </c>
      <c r="E933" s="8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9">
        <f t="shared" si="42"/>
        <v>0.72518987341772156</v>
      </c>
      <c r="P933" s="6">
        <f t="shared" si="43"/>
        <v>51.151785714285715</v>
      </c>
      <c r="Q933" s="6" t="str" cm="1">
        <f t="array" ref="Q933:R933">_xlfn.TEXTSPLIT(N933,"/")</f>
        <v>theater</v>
      </c>
      <c r="R933" s="6" t="str">
        <v>plays</v>
      </c>
      <c r="S933">
        <f t="shared" si="44"/>
        <v>2014</v>
      </c>
      <c r="T933" s="13">
        <f>(((J933/60)/60)/24)+DATE(1970,1,1)</f>
        <v>41818.208333333336</v>
      </c>
      <c r="U933" s="13">
        <f>(((K933/60)/60)/24)+DATE(1970,1,1)</f>
        <v>41820.208333333336</v>
      </c>
    </row>
    <row r="934" spans="1:21" ht="17" hidden="1" x14ac:dyDescent="0.2">
      <c r="A934">
        <v>932</v>
      </c>
      <c r="B934" t="s">
        <v>1896</v>
      </c>
      <c r="C934" s="3" t="s">
        <v>1897</v>
      </c>
      <c r="D934" s="6">
        <v>2300</v>
      </c>
      <c r="E934" s="8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9">
        <f t="shared" si="42"/>
        <v>2.1230434782608696</v>
      </c>
      <c r="P934" s="6">
        <f t="shared" si="43"/>
        <v>33.909722222222221</v>
      </c>
      <c r="Q934" s="6" t="str" cm="1">
        <f t="array" ref="Q934:R934">_xlfn.TEXTSPLIT(N934,"/")</f>
        <v>music</v>
      </c>
      <c r="R934" s="6" t="str">
        <v>rock</v>
      </c>
      <c r="S934">
        <f t="shared" si="44"/>
        <v>2014</v>
      </c>
      <c r="T934" s="13">
        <f>(((J934/60)/60)/24)+DATE(1970,1,1)</f>
        <v>41709.208333333336</v>
      </c>
      <c r="U934" s="13">
        <f>(((K934/60)/60)/24)+DATE(1970,1,1)</f>
        <v>41712.208333333336</v>
      </c>
    </row>
    <row r="935" spans="1:21" ht="17" hidden="1" x14ac:dyDescent="0.2">
      <c r="A935">
        <v>933</v>
      </c>
      <c r="B935" t="s">
        <v>1898</v>
      </c>
      <c r="C935" s="3" t="s">
        <v>1899</v>
      </c>
      <c r="D935" s="6">
        <v>73000</v>
      </c>
      <c r="E935" s="8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9">
        <f t="shared" si="42"/>
        <v>2.3974657534246577</v>
      </c>
      <c r="P935" s="6">
        <f t="shared" si="43"/>
        <v>92.016298633017882</v>
      </c>
      <c r="Q935" s="6" t="str" cm="1">
        <f t="array" ref="Q935:R935">_xlfn.TEXTSPLIT(N935,"/")</f>
        <v>theater</v>
      </c>
      <c r="R935" s="6" t="str">
        <v>plays</v>
      </c>
      <c r="S935">
        <f t="shared" si="44"/>
        <v>2013</v>
      </c>
      <c r="T935" s="13">
        <f>(((J935/60)/60)/24)+DATE(1970,1,1)</f>
        <v>41372.208333333336</v>
      </c>
      <c r="U935" s="13">
        <f>(((K935/60)/60)/24)+DATE(1970,1,1)</f>
        <v>41385.208333333336</v>
      </c>
    </row>
    <row r="936" spans="1:21" ht="17" hidden="1" x14ac:dyDescent="0.2">
      <c r="A936">
        <v>934</v>
      </c>
      <c r="B936" t="s">
        <v>1900</v>
      </c>
      <c r="C936" s="3" t="s">
        <v>1901</v>
      </c>
      <c r="D936" s="6">
        <v>6200</v>
      </c>
      <c r="E936" s="8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9">
        <f t="shared" si="42"/>
        <v>1.8193548387096774</v>
      </c>
      <c r="P936" s="6">
        <f t="shared" si="43"/>
        <v>107.42857142857143</v>
      </c>
      <c r="Q936" s="6" t="str" cm="1">
        <f t="array" ref="Q936:R936">_xlfn.TEXTSPLIT(N936,"/")</f>
        <v>theater</v>
      </c>
      <c r="R936" s="6" t="str">
        <v>plays</v>
      </c>
      <c r="S936">
        <f t="shared" si="44"/>
        <v>2016</v>
      </c>
      <c r="T936" s="13">
        <f>(((J936/60)/60)/24)+DATE(1970,1,1)</f>
        <v>42422.25</v>
      </c>
      <c r="U936" s="13">
        <f>(((K936/60)/60)/24)+DATE(1970,1,1)</f>
        <v>42428.25</v>
      </c>
    </row>
    <row r="937" spans="1:21" ht="34" hidden="1" x14ac:dyDescent="0.2">
      <c r="A937">
        <v>935</v>
      </c>
      <c r="B937" t="s">
        <v>1902</v>
      </c>
      <c r="C937" s="3" t="s">
        <v>1903</v>
      </c>
      <c r="D937" s="6">
        <v>6100</v>
      </c>
      <c r="E937" s="8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9">
        <f t="shared" si="42"/>
        <v>1.6413114754098361</v>
      </c>
      <c r="P937" s="6">
        <f t="shared" si="43"/>
        <v>75.848484848484844</v>
      </c>
      <c r="Q937" s="6" t="str" cm="1">
        <f t="array" ref="Q937:R937">_xlfn.TEXTSPLIT(N937,"/")</f>
        <v>theater</v>
      </c>
      <c r="R937" s="6" t="str">
        <v>plays</v>
      </c>
      <c r="S937">
        <f t="shared" si="44"/>
        <v>2015</v>
      </c>
      <c r="T937" s="13">
        <f>(((J937/60)/60)/24)+DATE(1970,1,1)</f>
        <v>42209.208333333328</v>
      </c>
      <c r="U937" s="13">
        <f>(((K937/60)/60)/24)+DATE(1970,1,1)</f>
        <v>42216.208333333328</v>
      </c>
    </row>
    <row r="938" spans="1:21" ht="17" x14ac:dyDescent="0.2">
      <c r="A938">
        <v>936</v>
      </c>
      <c r="B938" t="s">
        <v>1246</v>
      </c>
      <c r="C938" s="3" t="s">
        <v>1904</v>
      </c>
      <c r="D938" s="6">
        <v>103200</v>
      </c>
      <c r="E938" s="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9">
        <f t="shared" si="42"/>
        <v>1.6375968992248063E-2</v>
      </c>
      <c r="P938" s="6">
        <f t="shared" si="43"/>
        <v>80.476190476190482</v>
      </c>
      <c r="Q938" s="6" t="str" cm="1">
        <f t="array" ref="Q938:R938">_xlfn.TEXTSPLIT(N938,"/")</f>
        <v>theater</v>
      </c>
      <c r="R938" s="6" t="str">
        <v>plays</v>
      </c>
      <c r="S938">
        <f t="shared" si="44"/>
        <v>2019</v>
      </c>
      <c r="T938" s="13">
        <f>(((J938/60)/60)/24)+DATE(1970,1,1)</f>
        <v>43668.208333333328</v>
      </c>
      <c r="U938" s="13">
        <f>(((K938/60)/60)/24)+DATE(1970,1,1)</f>
        <v>43671.208333333328</v>
      </c>
    </row>
    <row r="939" spans="1:21" ht="17" hidden="1" x14ac:dyDescent="0.2">
      <c r="A939">
        <v>937</v>
      </c>
      <c r="B939" t="s">
        <v>1905</v>
      </c>
      <c r="C939" s="3" t="s">
        <v>1906</v>
      </c>
      <c r="D939" s="6">
        <v>171000</v>
      </c>
      <c r="E939" s="8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9">
        <f t="shared" si="42"/>
        <v>0.49643859649122807</v>
      </c>
      <c r="P939" s="6">
        <f t="shared" si="43"/>
        <v>86.978483606557376</v>
      </c>
      <c r="Q939" s="6" t="str" cm="1">
        <f t="array" ref="Q939:R939">_xlfn.TEXTSPLIT(N939,"/")</f>
        <v>film &amp; video</v>
      </c>
      <c r="R939" s="6" t="str">
        <v>documentary</v>
      </c>
      <c r="S939">
        <f t="shared" si="44"/>
        <v>2015</v>
      </c>
      <c r="T939" s="13">
        <f>(((J939/60)/60)/24)+DATE(1970,1,1)</f>
        <v>42334.25</v>
      </c>
      <c r="U939" s="13">
        <f>(((K939/60)/60)/24)+DATE(1970,1,1)</f>
        <v>42343.25</v>
      </c>
    </row>
    <row r="940" spans="1:21" ht="17" hidden="1" x14ac:dyDescent="0.2">
      <c r="A940">
        <v>938</v>
      </c>
      <c r="B940" t="s">
        <v>1907</v>
      </c>
      <c r="C940" s="3" t="s">
        <v>1908</v>
      </c>
      <c r="D940" s="6">
        <v>9200</v>
      </c>
      <c r="E940" s="8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9">
        <f t="shared" si="42"/>
        <v>1.0970652173913042</v>
      </c>
      <c r="P940" s="6">
        <f t="shared" si="43"/>
        <v>105.13541666666667</v>
      </c>
      <c r="Q940" s="6" t="str" cm="1">
        <f t="array" ref="Q940:R940">_xlfn.TEXTSPLIT(N940,"/")</f>
        <v>publishing</v>
      </c>
      <c r="R940" s="6" t="str">
        <v>fiction</v>
      </c>
      <c r="S940">
        <f t="shared" si="44"/>
        <v>2018</v>
      </c>
      <c r="T940" s="13">
        <f>(((J940/60)/60)/24)+DATE(1970,1,1)</f>
        <v>43263.208333333328</v>
      </c>
      <c r="U940" s="13">
        <f>(((K940/60)/60)/24)+DATE(1970,1,1)</f>
        <v>43299.208333333328</v>
      </c>
    </row>
    <row r="941" spans="1:21" ht="34" x14ac:dyDescent="0.2">
      <c r="A941">
        <v>939</v>
      </c>
      <c r="B941" t="s">
        <v>1909</v>
      </c>
      <c r="C941" s="3" t="s">
        <v>1910</v>
      </c>
      <c r="D941" s="6">
        <v>7800</v>
      </c>
      <c r="E941" s="8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9">
        <f t="shared" si="42"/>
        <v>0.49217948717948717</v>
      </c>
      <c r="P941" s="6">
        <f t="shared" si="43"/>
        <v>57.298507462686565</v>
      </c>
      <c r="Q941" s="6" t="str" cm="1">
        <f t="array" ref="Q941:R941">_xlfn.TEXTSPLIT(N941,"/")</f>
        <v>games</v>
      </c>
      <c r="R941" s="6" t="str">
        <v>video games</v>
      </c>
      <c r="S941">
        <f t="shared" si="44"/>
        <v>2011</v>
      </c>
      <c r="T941" s="13">
        <f>(((J941/60)/60)/24)+DATE(1970,1,1)</f>
        <v>40670.208333333336</v>
      </c>
      <c r="U941" s="13">
        <f>(((K941/60)/60)/24)+DATE(1970,1,1)</f>
        <v>40687.208333333336</v>
      </c>
    </row>
    <row r="942" spans="1:21" ht="17" hidden="1" x14ac:dyDescent="0.2">
      <c r="A942">
        <v>940</v>
      </c>
      <c r="B942" t="s">
        <v>1911</v>
      </c>
      <c r="C942" s="3" t="s">
        <v>1912</v>
      </c>
      <c r="D942" s="6">
        <v>9900</v>
      </c>
      <c r="E942" s="8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9">
        <f t="shared" si="42"/>
        <v>0.62232323232323228</v>
      </c>
      <c r="P942" s="6">
        <f t="shared" si="43"/>
        <v>93.348484848484844</v>
      </c>
      <c r="Q942" s="6" t="str" cm="1">
        <f t="array" ref="Q942:R942">_xlfn.TEXTSPLIT(N942,"/")</f>
        <v>technology</v>
      </c>
      <c r="R942" s="6" t="str">
        <v>web</v>
      </c>
      <c r="S942">
        <f t="shared" si="44"/>
        <v>2012</v>
      </c>
      <c r="T942" s="13">
        <f>(((J942/60)/60)/24)+DATE(1970,1,1)</f>
        <v>41244.25</v>
      </c>
      <c r="U942" s="13">
        <f>(((K942/60)/60)/24)+DATE(1970,1,1)</f>
        <v>41266.25</v>
      </c>
    </row>
    <row r="943" spans="1:21" ht="17" x14ac:dyDescent="0.2">
      <c r="A943">
        <v>941</v>
      </c>
      <c r="B943" t="s">
        <v>1913</v>
      </c>
      <c r="C943" s="3" t="s">
        <v>1914</v>
      </c>
      <c r="D943" s="6">
        <v>43000</v>
      </c>
      <c r="E943" s="8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9">
        <f t="shared" si="42"/>
        <v>0.1305813953488372</v>
      </c>
      <c r="P943" s="6">
        <f t="shared" si="43"/>
        <v>71.987179487179489</v>
      </c>
      <c r="Q943" s="6" t="str" cm="1">
        <f t="array" ref="Q943:R943">_xlfn.TEXTSPLIT(N943,"/")</f>
        <v>theater</v>
      </c>
      <c r="R943" s="6" t="str">
        <v>plays</v>
      </c>
      <c r="S943">
        <f t="shared" si="44"/>
        <v>2011</v>
      </c>
      <c r="T943" s="13">
        <f>(((J943/60)/60)/24)+DATE(1970,1,1)</f>
        <v>40552.25</v>
      </c>
      <c r="U943" s="13">
        <f>(((K943/60)/60)/24)+DATE(1970,1,1)</f>
        <v>40587.25</v>
      </c>
    </row>
    <row r="944" spans="1:21" ht="17" x14ac:dyDescent="0.2">
      <c r="A944">
        <v>942</v>
      </c>
      <c r="B944" t="s">
        <v>1907</v>
      </c>
      <c r="C944" s="3" t="s">
        <v>1915</v>
      </c>
      <c r="D944" s="6">
        <v>9600</v>
      </c>
      <c r="E944" s="8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9">
        <f t="shared" si="42"/>
        <v>0.64635416666666667</v>
      </c>
      <c r="P944" s="6">
        <f t="shared" si="43"/>
        <v>92.611940298507463</v>
      </c>
      <c r="Q944" s="6" t="str" cm="1">
        <f t="array" ref="Q944:R944">_xlfn.TEXTSPLIT(N944,"/")</f>
        <v>theater</v>
      </c>
      <c r="R944" s="6" t="str">
        <v>plays</v>
      </c>
      <c r="S944">
        <f t="shared" si="44"/>
        <v>2011</v>
      </c>
      <c r="T944" s="13">
        <f>(((J944/60)/60)/24)+DATE(1970,1,1)</f>
        <v>40568.25</v>
      </c>
      <c r="U944" s="13">
        <f>(((K944/60)/60)/24)+DATE(1970,1,1)</f>
        <v>40571.25</v>
      </c>
    </row>
    <row r="945" spans="1:21" ht="17" hidden="1" x14ac:dyDescent="0.2">
      <c r="A945">
        <v>943</v>
      </c>
      <c r="B945" t="s">
        <v>1916</v>
      </c>
      <c r="C945" s="3" t="s">
        <v>1917</v>
      </c>
      <c r="D945" s="6">
        <v>7500</v>
      </c>
      <c r="E945" s="8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9">
        <f t="shared" si="42"/>
        <v>1.5958666666666668</v>
      </c>
      <c r="P945" s="6">
        <f t="shared" si="43"/>
        <v>104.99122807017544</v>
      </c>
      <c r="Q945" s="6" t="str" cm="1">
        <f t="array" ref="Q945:R945">_xlfn.TEXTSPLIT(N945,"/")</f>
        <v>food</v>
      </c>
      <c r="R945" s="6" t="str">
        <v>food trucks</v>
      </c>
      <c r="S945">
        <f t="shared" si="44"/>
        <v>2014</v>
      </c>
      <c r="T945" s="13">
        <f>(((J945/60)/60)/24)+DATE(1970,1,1)</f>
        <v>41906.208333333336</v>
      </c>
      <c r="U945" s="13">
        <f>(((K945/60)/60)/24)+DATE(1970,1,1)</f>
        <v>41941.208333333336</v>
      </c>
    </row>
    <row r="946" spans="1:21" ht="17" x14ac:dyDescent="0.2">
      <c r="A946">
        <v>944</v>
      </c>
      <c r="B946" t="s">
        <v>1918</v>
      </c>
      <c r="C946" s="3" t="s">
        <v>1919</v>
      </c>
      <c r="D946" s="6">
        <v>10000</v>
      </c>
      <c r="E946" s="8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9">
        <f t="shared" si="42"/>
        <v>0.81420000000000003</v>
      </c>
      <c r="P946" s="6">
        <f t="shared" si="43"/>
        <v>30.958174904942965</v>
      </c>
      <c r="Q946" s="6" t="str" cm="1">
        <f t="array" ref="Q946:R946">_xlfn.TEXTSPLIT(N946,"/")</f>
        <v>photography</v>
      </c>
      <c r="R946" s="6" t="str">
        <v>photography books</v>
      </c>
      <c r="S946">
        <f t="shared" si="44"/>
        <v>2017</v>
      </c>
      <c r="T946" s="13">
        <f>(((J946/60)/60)/24)+DATE(1970,1,1)</f>
        <v>42776.25</v>
      </c>
      <c r="U946" s="13">
        <f>(((K946/60)/60)/24)+DATE(1970,1,1)</f>
        <v>42795.25</v>
      </c>
    </row>
    <row r="947" spans="1:21" ht="17" x14ac:dyDescent="0.2">
      <c r="A947">
        <v>945</v>
      </c>
      <c r="B947" t="s">
        <v>1920</v>
      </c>
      <c r="C947" s="3" t="s">
        <v>1921</v>
      </c>
      <c r="D947" s="6">
        <v>172000</v>
      </c>
      <c r="E947" s="8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9">
        <f t="shared" si="42"/>
        <v>0.32444767441860467</v>
      </c>
      <c r="P947" s="6">
        <f t="shared" si="43"/>
        <v>33.001182732111175</v>
      </c>
      <c r="Q947" s="6" t="str" cm="1">
        <f t="array" ref="Q947:R947">_xlfn.TEXTSPLIT(N947,"/")</f>
        <v>photography</v>
      </c>
      <c r="R947" s="6" t="str">
        <v>photography books</v>
      </c>
      <c r="S947">
        <f t="shared" si="44"/>
        <v>2012</v>
      </c>
      <c r="T947" s="13">
        <f>(((J947/60)/60)/24)+DATE(1970,1,1)</f>
        <v>41004.208333333336</v>
      </c>
      <c r="U947" s="13">
        <f>(((K947/60)/60)/24)+DATE(1970,1,1)</f>
        <v>41019.208333333336</v>
      </c>
    </row>
    <row r="948" spans="1:21" ht="34" x14ac:dyDescent="0.2">
      <c r="A948">
        <v>946</v>
      </c>
      <c r="B948" t="s">
        <v>1922</v>
      </c>
      <c r="C948" s="3" t="s">
        <v>1923</v>
      </c>
      <c r="D948" s="6">
        <v>153700</v>
      </c>
      <c r="E948" s="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9">
        <f t="shared" si="42"/>
        <v>9.9141184124918666E-2</v>
      </c>
      <c r="P948" s="6">
        <f t="shared" si="43"/>
        <v>84.187845303867405</v>
      </c>
      <c r="Q948" s="6" t="str" cm="1">
        <f t="array" ref="Q948:R948">_xlfn.TEXTSPLIT(N948,"/")</f>
        <v>theater</v>
      </c>
      <c r="R948" s="6" t="str">
        <v>plays</v>
      </c>
      <c r="S948">
        <f t="shared" si="44"/>
        <v>2011</v>
      </c>
      <c r="T948" s="13">
        <f>(((J948/60)/60)/24)+DATE(1970,1,1)</f>
        <v>40710.208333333336</v>
      </c>
      <c r="U948" s="13">
        <f>(((K948/60)/60)/24)+DATE(1970,1,1)</f>
        <v>40712.208333333336</v>
      </c>
    </row>
    <row r="949" spans="1:21" ht="17" x14ac:dyDescent="0.2">
      <c r="A949">
        <v>947</v>
      </c>
      <c r="B949" t="s">
        <v>1924</v>
      </c>
      <c r="C949" s="3" t="s">
        <v>1925</v>
      </c>
      <c r="D949" s="6">
        <v>3600</v>
      </c>
      <c r="E949" s="8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9">
        <f t="shared" si="42"/>
        <v>0.26694444444444443</v>
      </c>
      <c r="P949" s="6">
        <f t="shared" si="43"/>
        <v>73.92307692307692</v>
      </c>
      <c r="Q949" s="6" t="str" cm="1">
        <f t="array" ref="Q949:R949">_xlfn.TEXTSPLIT(N949,"/")</f>
        <v>theater</v>
      </c>
      <c r="R949" s="6" t="str">
        <v>plays</v>
      </c>
      <c r="S949">
        <f t="shared" si="44"/>
        <v>2014</v>
      </c>
      <c r="T949" s="13">
        <f>(((J949/60)/60)/24)+DATE(1970,1,1)</f>
        <v>41908.208333333336</v>
      </c>
      <c r="U949" s="13">
        <f>(((K949/60)/60)/24)+DATE(1970,1,1)</f>
        <v>41915.208333333336</v>
      </c>
    </row>
    <row r="950" spans="1:21" ht="17" hidden="1" x14ac:dyDescent="0.2">
      <c r="A950">
        <v>948</v>
      </c>
      <c r="B950" t="s">
        <v>1926</v>
      </c>
      <c r="C950" s="3" t="s">
        <v>1927</v>
      </c>
      <c r="D950" s="6">
        <v>9400</v>
      </c>
      <c r="E950" s="8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9">
        <f t="shared" si="42"/>
        <v>0.62957446808510642</v>
      </c>
      <c r="P950" s="6">
        <f t="shared" si="43"/>
        <v>36.987499999999997</v>
      </c>
      <c r="Q950" s="6" t="str" cm="1">
        <f t="array" ref="Q950:R950">_xlfn.TEXTSPLIT(N950,"/")</f>
        <v>film &amp; video</v>
      </c>
      <c r="R950" s="6" t="str">
        <v>documentary</v>
      </c>
      <c r="S950">
        <f t="shared" si="44"/>
        <v>2014</v>
      </c>
      <c r="T950" s="13">
        <f>(((J950/60)/60)/24)+DATE(1970,1,1)</f>
        <v>41985.25</v>
      </c>
      <c r="U950" s="13">
        <f>(((K950/60)/60)/24)+DATE(1970,1,1)</f>
        <v>41995.25</v>
      </c>
    </row>
    <row r="951" spans="1:21" ht="34" hidden="1" x14ac:dyDescent="0.2">
      <c r="A951">
        <v>949</v>
      </c>
      <c r="B951" t="s">
        <v>1928</v>
      </c>
      <c r="C951" s="3" t="s">
        <v>1929</v>
      </c>
      <c r="D951" s="6">
        <v>5900</v>
      </c>
      <c r="E951" s="8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9">
        <f t="shared" si="42"/>
        <v>1.6135593220338984</v>
      </c>
      <c r="P951" s="6">
        <f t="shared" si="43"/>
        <v>46.896551724137929</v>
      </c>
      <c r="Q951" s="6" t="str" cm="1">
        <f t="array" ref="Q951:R951">_xlfn.TEXTSPLIT(N951,"/")</f>
        <v>technology</v>
      </c>
      <c r="R951" s="6" t="str">
        <v>web</v>
      </c>
      <c r="S951">
        <f t="shared" si="44"/>
        <v>2015</v>
      </c>
      <c r="T951" s="13">
        <f>(((J951/60)/60)/24)+DATE(1970,1,1)</f>
        <v>42112.208333333328</v>
      </c>
      <c r="U951" s="13">
        <f>(((K951/60)/60)/24)+DATE(1970,1,1)</f>
        <v>42131.208333333328</v>
      </c>
    </row>
    <row r="952" spans="1:21" ht="17" x14ac:dyDescent="0.2">
      <c r="A952">
        <v>950</v>
      </c>
      <c r="B952" t="s">
        <v>1930</v>
      </c>
      <c r="C952" s="3" t="s">
        <v>1931</v>
      </c>
      <c r="D952" s="6">
        <v>100</v>
      </c>
      <c r="E952" s="8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9">
        <f t="shared" si="42"/>
        <v>0.05</v>
      </c>
      <c r="P952" s="6">
        <f t="shared" si="43"/>
        <v>5</v>
      </c>
      <c r="Q952" s="6" t="str" cm="1">
        <f t="array" ref="Q952:R952">_xlfn.TEXTSPLIT(N952,"/")</f>
        <v>theater</v>
      </c>
      <c r="R952" s="6" t="str">
        <v>plays</v>
      </c>
      <c r="S952">
        <f t="shared" si="44"/>
        <v>2019</v>
      </c>
      <c r="T952" s="13">
        <f>(((J952/60)/60)/24)+DATE(1970,1,1)</f>
        <v>43571.208333333328</v>
      </c>
      <c r="U952" s="13">
        <f>(((K952/60)/60)/24)+DATE(1970,1,1)</f>
        <v>43576.208333333328</v>
      </c>
    </row>
    <row r="953" spans="1:21" ht="17" hidden="1" x14ac:dyDescent="0.2">
      <c r="A953">
        <v>951</v>
      </c>
      <c r="B953" t="s">
        <v>1932</v>
      </c>
      <c r="C953" s="3" t="s">
        <v>1933</v>
      </c>
      <c r="D953" s="6">
        <v>14500</v>
      </c>
      <c r="E953" s="8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9">
        <f t="shared" si="42"/>
        <v>10.969379310344827</v>
      </c>
      <c r="P953" s="6">
        <f t="shared" si="43"/>
        <v>102.02437459910199</v>
      </c>
      <c r="Q953" s="6" t="str" cm="1">
        <f t="array" ref="Q953:R953">_xlfn.TEXTSPLIT(N953,"/")</f>
        <v>music</v>
      </c>
      <c r="R953" s="6" t="str">
        <v>rock</v>
      </c>
      <c r="S953">
        <f t="shared" si="44"/>
        <v>2016</v>
      </c>
      <c r="T953" s="13">
        <f>(((J953/60)/60)/24)+DATE(1970,1,1)</f>
        <v>42730.25</v>
      </c>
      <c r="U953" s="13">
        <f>(((K953/60)/60)/24)+DATE(1970,1,1)</f>
        <v>42731.25</v>
      </c>
    </row>
    <row r="954" spans="1:21" ht="17" hidden="1" x14ac:dyDescent="0.2">
      <c r="A954">
        <v>952</v>
      </c>
      <c r="B954" t="s">
        <v>1934</v>
      </c>
      <c r="C954" s="3" t="s">
        <v>1935</v>
      </c>
      <c r="D954" s="6">
        <v>145500</v>
      </c>
      <c r="E954" s="8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9">
        <f t="shared" si="42"/>
        <v>0.70094158075601376</v>
      </c>
      <c r="P954" s="6">
        <f t="shared" si="43"/>
        <v>45.007502206531335</v>
      </c>
      <c r="Q954" s="6" t="str" cm="1">
        <f t="array" ref="Q954:R954">_xlfn.TEXTSPLIT(N954,"/")</f>
        <v>film &amp; video</v>
      </c>
      <c r="R954" s="6" t="str">
        <v>documentary</v>
      </c>
      <c r="S954">
        <f t="shared" si="44"/>
        <v>2016</v>
      </c>
      <c r="T954" s="13">
        <f>(((J954/60)/60)/24)+DATE(1970,1,1)</f>
        <v>42591.208333333328</v>
      </c>
      <c r="U954" s="13">
        <f>(((K954/60)/60)/24)+DATE(1970,1,1)</f>
        <v>42605.208333333328</v>
      </c>
    </row>
    <row r="955" spans="1:21" ht="34" x14ac:dyDescent="0.2">
      <c r="A955">
        <v>953</v>
      </c>
      <c r="B955" t="s">
        <v>1936</v>
      </c>
      <c r="C955" s="3" t="s">
        <v>1937</v>
      </c>
      <c r="D955" s="6">
        <v>3300</v>
      </c>
      <c r="E955" s="8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9">
        <f t="shared" si="42"/>
        <v>0.6</v>
      </c>
      <c r="P955" s="6">
        <f t="shared" si="43"/>
        <v>94.285714285714292</v>
      </c>
      <c r="Q955" s="6" t="str" cm="1">
        <f t="array" ref="Q955:R955">_xlfn.TEXTSPLIT(N955,"/")</f>
        <v>film &amp; video</v>
      </c>
      <c r="R955" s="6" t="str">
        <v>science fiction</v>
      </c>
      <c r="S955">
        <f t="shared" si="44"/>
        <v>2015</v>
      </c>
      <c r="T955" s="13">
        <f>(((J955/60)/60)/24)+DATE(1970,1,1)</f>
        <v>42358.25</v>
      </c>
      <c r="U955" s="13">
        <f>(((K955/60)/60)/24)+DATE(1970,1,1)</f>
        <v>42394.25</v>
      </c>
    </row>
    <row r="956" spans="1:21" ht="17" hidden="1" x14ac:dyDescent="0.2">
      <c r="A956">
        <v>954</v>
      </c>
      <c r="B956" t="s">
        <v>1938</v>
      </c>
      <c r="C956" s="3" t="s">
        <v>1939</v>
      </c>
      <c r="D956" s="6">
        <v>42600</v>
      </c>
      <c r="E956" s="8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9">
        <f t="shared" si="42"/>
        <v>3.6709859154929578</v>
      </c>
      <c r="P956" s="6">
        <f t="shared" si="43"/>
        <v>101.02325581395348</v>
      </c>
      <c r="Q956" s="6" t="str" cm="1">
        <f t="array" ref="Q956:R956">_xlfn.TEXTSPLIT(N956,"/")</f>
        <v>technology</v>
      </c>
      <c r="R956" s="6" t="str">
        <v>web</v>
      </c>
      <c r="S956">
        <f t="shared" si="44"/>
        <v>2012</v>
      </c>
      <c r="T956" s="13">
        <f>(((J956/60)/60)/24)+DATE(1970,1,1)</f>
        <v>41174.208333333336</v>
      </c>
      <c r="U956" s="13">
        <f>(((K956/60)/60)/24)+DATE(1970,1,1)</f>
        <v>41198.208333333336</v>
      </c>
    </row>
    <row r="957" spans="1:21" ht="34" hidden="1" x14ac:dyDescent="0.2">
      <c r="A957">
        <v>955</v>
      </c>
      <c r="B957" t="s">
        <v>1940</v>
      </c>
      <c r="C957" s="3" t="s">
        <v>1941</v>
      </c>
      <c r="D957" s="6">
        <v>700</v>
      </c>
      <c r="E957" s="8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9">
        <f t="shared" si="42"/>
        <v>11.09</v>
      </c>
      <c r="P957" s="6">
        <f t="shared" si="43"/>
        <v>97.037499999999994</v>
      </c>
      <c r="Q957" s="6" t="str" cm="1">
        <f t="array" ref="Q957:R957">_xlfn.TEXTSPLIT(N957,"/")</f>
        <v>theater</v>
      </c>
      <c r="R957" s="6" t="str">
        <v>plays</v>
      </c>
      <c r="S957">
        <f t="shared" si="44"/>
        <v>2012</v>
      </c>
      <c r="T957" s="13">
        <f>(((J957/60)/60)/24)+DATE(1970,1,1)</f>
        <v>41238.25</v>
      </c>
      <c r="U957" s="13">
        <f>(((K957/60)/60)/24)+DATE(1970,1,1)</f>
        <v>41240.25</v>
      </c>
    </row>
    <row r="958" spans="1:21" ht="17" x14ac:dyDescent="0.2">
      <c r="A958">
        <v>956</v>
      </c>
      <c r="B958" t="s">
        <v>1942</v>
      </c>
      <c r="C958" s="3" t="s">
        <v>1943</v>
      </c>
      <c r="D958" s="6">
        <v>187600</v>
      </c>
      <c r="E958" s="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9">
        <f t="shared" si="42"/>
        <v>0.19028784648187633</v>
      </c>
      <c r="P958" s="6">
        <f t="shared" si="43"/>
        <v>43.00963855421687</v>
      </c>
      <c r="Q958" s="6" t="str" cm="1">
        <f t="array" ref="Q958:R958">_xlfn.TEXTSPLIT(N958,"/")</f>
        <v>film &amp; video</v>
      </c>
      <c r="R958" s="6" t="str">
        <v>science fiction</v>
      </c>
      <c r="S958">
        <f t="shared" si="44"/>
        <v>2015</v>
      </c>
      <c r="T958" s="13">
        <f>(((J958/60)/60)/24)+DATE(1970,1,1)</f>
        <v>42360.25</v>
      </c>
      <c r="U958" s="13">
        <f>(((K958/60)/60)/24)+DATE(1970,1,1)</f>
        <v>42364.25</v>
      </c>
    </row>
    <row r="959" spans="1:21" ht="17" hidden="1" x14ac:dyDescent="0.2">
      <c r="A959">
        <v>957</v>
      </c>
      <c r="B959" t="s">
        <v>1944</v>
      </c>
      <c r="C959" s="3" t="s">
        <v>1945</v>
      </c>
      <c r="D959" s="6">
        <v>9800</v>
      </c>
      <c r="E959" s="8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9">
        <f t="shared" si="42"/>
        <v>1.2687755102040816</v>
      </c>
      <c r="P959" s="6">
        <f t="shared" si="43"/>
        <v>94.916030534351151</v>
      </c>
      <c r="Q959" s="6" t="str" cm="1">
        <f t="array" ref="Q959:R959">_xlfn.TEXTSPLIT(N959,"/")</f>
        <v>theater</v>
      </c>
      <c r="R959" s="6" t="str">
        <v>plays</v>
      </c>
      <c r="S959">
        <f t="shared" si="44"/>
        <v>2012</v>
      </c>
      <c r="T959" s="13">
        <f>(((J959/60)/60)/24)+DATE(1970,1,1)</f>
        <v>40955.25</v>
      </c>
      <c r="U959" s="13">
        <f>(((K959/60)/60)/24)+DATE(1970,1,1)</f>
        <v>40958.25</v>
      </c>
    </row>
    <row r="960" spans="1:21" ht="34" hidden="1" x14ac:dyDescent="0.2">
      <c r="A960">
        <v>958</v>
      </c>
      <c r="B960" t="s">
        <v>1946</v>
      </c>
      <c r="C960" s="3" t="s">
        <v>1947</v>
      </c>
      <c r="D960" s="6">
        <v>1100</v>
      </c>
      <c r="E960" s="8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9">
        <f t="shared" si="42"/>
        <v>7.3463636363636367</v>
      </c>
      <c r="P960" s="6">
        <f t="shared" si="43"/>
        <v>72.151785714285708</v>
      </c>
      <c r="Q960" s="6" t="str" cm="1">
        <f t="array" ref="Q960:R960">_xlfn.TEXTSPLIT(N960,"/")</f>
        <v>film &amp; video</v>
      </c>
      <c r="R960" s="6" t="str">
        <v>animation</v>
      </c>
      <c r="S960">
        <f t="shared" si="44"/>
        <v>2010</v>
      </c>
      <c r="T960" s="13">
        <f>(((J960/60)/60)/24)+DATE(1970,1,1)</f>
        <v>40350.208333333336</v>
      </c>
      <c r="U960" s="13">
        <f>(((K960/60)/60)/24)+DATE(1970,1,1)</f>
        <v>40372.208333333336</v>
      </c>
    </row>
    <row r="961" spans="1:21" ht="17" x14ac:dyDescent="0.2">
      <c r="A961">
        <v>959</v>
      </c>
      <c r="B961" t="s">
        <v>1948</v>
      </c>
      <c r="C961" s="3" t="s">
        <v>1949</v>
      </c>
      <c r="D961" s="6">
        <v>145000</v>
      </c>
      <c r="E961" s="8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9">
        <f t="shared" si="42"/>
        <v>4.5731034482758622E-2</v>
      </c>
      <c r="P961" s="6">
        <f t="shared" si="43"/>
        <v>51.007692307692309</v>
      </c>
      <c r="Q961" s="6" t="str" cm="1">
        <f t="array" ref="Q961:R961">_xlfn.TEXTSPLIT(N961,"/")</f>
        <v>publishing</v>
      </c>
      <c r="R961" s="6" t="str">
        <v>translations</v>
      </c>
      <c r="S961">
        <f t="shared" si="44"/>
        <v>2010</v>
      </c>
      <c r="T961" s="13">
        <f>(((J961/60)/60)/24)+DATE(1970,1,1)</f>
        <v>40357.208333333336</v>
      </c>
      <c r="U961" s="13">
        <f>(((K961/60)/60)/24)+DATE(1970,1,1)</f>
        <v>40385.208333333336</v>
      </c>
    </row>
    <row r="962" spans="1:21" ht="17" x14ac:dyDescent="0.2">
      <c r="A962">
        <v>960</v>
      </c>
      <c r="B962" t="s">
        <v>1950</v>
      </c>
      <c r="C962" s="3" t="s">
        <v>1951</v>
      </c>
      <c r="D962" s="6">
        <v>5500</v>
      </c>
      <c r="E962" s="8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9">
        <f t="shared" ref="O962:O1001" si="45">+IFERROR(E962/D962,0)</f>
        <v>0.85054545454545449</v>
      </c>
      <c r="P962" s="6">
        <f t="shared" ref="P962:P1001" si="46">+IFERROR(E962/G962,0)</f>
        <v>85.054545454545448</v>
      </c>
      <c r="Q962" s="6" t="str" cm="1">
        <f t="array" ref="Q962:R962">_xlfn.TEXTSPLIT(N962,"/")</f>
        <v>technology</v>
      </c>
      <c r="R962" s="6" t="str">
        <v>web</v>
      </c>
      <c r="S962">
        <f t="shared" si="44"/>
        <v>2016</v>
      </c>
      <c r="T962" s="13">
        <f>(((J962/60)/60)/24)+DATE(1970,1,1)</f>
        <v>42408.25</v>
      </c>
      <c r="U962" s="13">
        <f>(((K962/60)/60)/24)+DATE(1970,1,1)</f>
        <v>42445.208333333328</v>
      </c>
    </row>
    <row r="963" spans="1:21" ht="34" hidden="1" x14ac:dyDescent="0.2">
      <c r="A963">
        <v>961</v>
      </c>
      <c r="B963" t="s">
        <v>1952</v>
      </c>
      <c r="C963" s="3" t="s">
        <v>1953</v>
      </c>
      <c r="D963" s="6">
        <v>5700</v>
      </c>
      <c r="E963" s="8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9">
        <f t="shared" si="45"/>
        <v>1.1929824561403508</v>
      </c>
      <c r="P963" s="6">
        <f t="shared" si="46"/>
        <v>43.87096774193548</v>
      </c>
      <c r="Q963" s="6" t="str" cm="1">
        <f t="array" ref="Q963:R963">_xlfn.TEXTSPLIT(N963,"/")</f>
        <v>publishing</v>
      </c>
      <c r="R963" s="6" t="str">
        <v>translations</v>
      </c>
      <c r="S963">
        <f t="shared" ref="S963:S1001" si="47">+YEAR(T963)</f>
        <v>2011</v>
      </c>
      <c r="T963" s="13">
        <f t="shared" ref="T963:U1001" si="48">(((J963/60)/60)/24)+DATE(1970,1,1)</f>
        <v>40591.25</v>
      </c>
      <c r="U963" s="13">
        <f t="shared" si="48"/>
        <v>40595.25</v>
      </c>
    </row>
    <row r="964" spans="1:21" ht="17" hidden="1" x14ac:dyDescent="0.2">
      <c r="A964">
        <v>962</v>
      </c>
      <c r="B964" t="s">
        <v>1954</v>
      </c>
      <c r="C964" s="3" t="s">
        <v>1955</v>
      </c>
      <c r="D964" s="6">
        <v>3600</v>
      </c>
      <c r="E964" s="8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9">
        <f t="shared" si="45"/>
        <v>2.9602777777777778</v>
      </c>
      <c r="P964" s="6">
        <f t="shared" si="46"/>
        <v>40.063909774436091</v>
      </c>
      <c r="Q964" s="6" t="str" cm="1">
        <f t="array" ref="Q964:R964">_xlfn.TEXTSPLIT(N964,"/")</f>
        <v>food</v>
      </c>
      <c r="R964" s="6" t="str">
        <v>food trucks</v>
      </c>
      <c r="S964">
        <f t="shared" si="47"/>
        <v>2013</v>
      </c>
      <c r="T964" s="13">
        <f t="shared" si="48"/>
        <v>41592.25</v>
      </c>
      <c r="U964" s="13">
        <f t="shared" si="48"/>
        <v>41613.25</v>
      </c>
    </row>
    <row r="965" spans="1:21" ht="17" x14ac:dyDescent="0.2">
      <c r="A965">
        <v>963</v>
      </c>
      <c r="B965" t="s">
        <v>1956</v>
      </c>
      <c r="C965" s="3" t="s">
        <v>1957</v>
      </c>
      <c r="D965" s="6">
        <v>5900</v>
      </c>
      <c r="E965" s="8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9">
        <f t="shared" si="45"/>
        <v>0.84694915254237291</v>
      </c>
      <c r="P965" s="6">
        <f t="shared" si="46"/>
        <v>43.833333333333336</v>
      </c>
      <c r="Q965" s="6" t="str" cm="1">
        <f t="array" ref="Q965:R965">_xlfn.TEXTSPLIT(N965,"/")</f>
        <v>photography</v>
      </c>
      <c r="R965" s="6" t="str">
        <v>photography books</v>
      </c>
      <c r="S965">
        <f t="shared" si="47"/>
        <v>2011</v>
      </c>
      <c r="T965" s="13">
        <f t="shared" si="48"/>
        <v>40607.25</v>
      </c>
      <c r="U965" s="13">
        <f t="shared" si="48"/>
        <v>40613.25</v>
      </c>
    </row>
    <row r="966" spans="1:21" ht="17" hidden="1" x14ac:dyDescent="0.2">
      <c r="A966">
        <v>964</v>
      </c>
      <c r="B966" t="s">
        <v>1958</v>
      </c>
      <c r="C966" s="3" t="s">
        <v>1959</v>
      </c>
      <c r="D966" s="6">
        <v>3700</v>
      </c>
      <c r="E966" s="8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9">
        <f t="shared" si="45"/>
        <v>3.5578378378378379</v>
      </c>
      <c r="P966" s="6">
        <f t="shared" si="46"/>
        <v>84.92903225806451</v>
      </c>
      <c r="Q966" s="6" t="str" cm="1">
        <f t="array" ref="Q966:R966">_xlfn.TEXTSPLIT(N966,"/")</f>
        <v>theater</v>
      </c>
      <c r="R966" s="6" t="str">
        <v>plays</v>
      </c>
      <c r="S966">
        <f t="shared" si="47"/>
        <v>2015</v>
      </c>
      <c r="T966" s="13">
        <f t="shared" si="48"/>
        <v>42135.208333333328</v>
      </c>
      <c r="U966" s="13">
        <f t="shared" si="48"/>
        <v>42140.208333333328</v>
      </c>
    </row>
    <row r="967" spans="1:21" ht="17" hidden="1" x14ac:dyDescent="0.2">
      <c r="A967">
        <v>965</v>
      </c>
      <c r="B967" t="s">
        <v>1960</v>
      </c>
      <c r="C967" s="3" t="s">
        <v>1961</v>
      </c>
      <c r="D967" s="6">
        <v>2200</v>
      </c>
      <c r="E967" s="8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9">
        <f t="shared" si="45"/>
        <v>3.8640909090909092</v>
      </c>
      <c r="P967" s="6">
        <f t="shared" si="46"/>
        <v>41.067632850241544</v>
      </c>
      <c r="Q967" s="6" t="str" cm="1">
        <f t="array" ref="Q967:R967">_xlfn.TEXTSPLIT(N967,"/")</f>
        <v>music</v>
      </c>
      <c r="R967" s="6" t="str">
        <v>rock</v>
      </c>
      <c r="S967">
        <f t="shared" si="47"/>
        <v>2010</v>
      </c>
      <c r="T967" s="13">
        <f t="shared" si="48"/>
        <v>40203.25</v>
      </c>
      <c r="U967" s="13">
        <f t="shared" si="48"/>
        <v>40243.25</v>
      </c>
    </row>
    <row r="968" spans="1:21" ht="17" hidden="1" x14ac:dyDescent="0.2">
      <c r="A968">
        <v>966</v>
      </c>
      <c r="B968" t="s">
        <v>878</v>
      </c>
      <c r="C968" s="3" t="s">
        <v>1962</v>
      </c>
      <c r="D968" s="6">
        <v>1700</v>
      </c>
      <c r="E968" s="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9">
        <f t="shared" si="45"/>
        <v>7.9223529411764702</v>
      </c>
      <c r="P968" s="6">
        <f t="shared" si="46"/>
        <v>54.971428571428568</v>
      </c>
      <c r="Q968" s="6" t="str" cm="1">
        <f t="array" ref="Q968:R968">_xlfn.TEXTSPLIT(N968,"/")</f>
        <v>theater</v>
      </c>
      <c r="R968" s="6" t="str">
        <v>plays</v>
      </c>
      <c r="S968">
        <f t="shared" si="47"/>
        <v>2017</v>
      </c>
      <c r="T968" s="13">
        <f t="shared" si="48"/>
        <v>42901.208333333328</v>
      </c>
      <c r="U968" s="13">
        <f t="shared" si="48"/>
        <v>42903.208333333328</v>
      </c>
    </row>
    <row r="969" spans="1:21" ht="17" hidden="1" x14ac:dyDescent="0.2">
      <c r="A969">
        <v>967</v>
      </c>
      <c r="B969" t="s">
        <v>1963</v>
      </c>
      <c r="C969" s="3" t="s">
        <v>1964</v>
      </c>
      <c r="D969" s="6">
        <v>88400</v>
      </c>
      <c r="E969" s="8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9">
        <f t="shared" si="45"/>
        <v>1.3703393665158372</v>
      </c>
      <c r="P969" s="6">
        <f t="shared" si="46"/>
        <v>77.010807374443743</v>
      </c>
      <c r="Q969" s="6" t="str" cm="1">
        <f t="array" ref="Q969:R969">_xlfn.TEXTSPLIT(N969,"/")</f>
        <v>music</v>
      </c>
      <c r="R969" s="6" t="str">
        <v>world music</v>
      </c>
      <c r="S969">
        <f t="shared" si="47"/>
        <v>2012</v>
      </c>
      <c r="T969" s="13">
        <f t="shared" si="48"/>
        <v>41005.208333333336</v>
      </c>
      <c r="U969" s="13">
        <f t="shared" si="48"/>
        <v>41042.208333333336</v>
      </c>
    </row>
    <row r="970" spans="1:21" ht="34" hidden="1" x14ac:dyDescent="0.2">
      <c r="A970">
        <v>968</v>
      </c>
      <c r="B970" t="s">
        <v>1965</v>
      </c>
      <c r="C970" s="3" t="s">
        <v>1966</v>
      </c>
      <c r="D970" s="6">
        <v>2400</v>
      </c>
      <c r="E970" s="8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9">
        <f t="shared" si="45"/>
        <v>3.3820833333333336</v>
      </c>
      <c r="P970" s="6">
        <f t="shared" si="46"/>
        <v>71.201754385964918</v>
      </c>
      <c r="Q970" s="6" t="str" cm="1">
        <f t="array" ref="Q970:R970">_xlfn.TEXTSPLIT(N970,"/")</f>
        <v>food</v>
      </c>
      <c r="R970" s="6" t="str">
        <v>food trucks</v>
      </c>
      <c r="S970">
        <f t="shared" si="47"/>
        <v>2011</v>
      </c>
      <c r="T970" s="13">
        <f t="shared" si="48"/>
        <v>40544.25</v>
      </c>
      <c r="U970" s="13">
        <f t="shared" si="48"/>
        <v>40559.25</v>
      </c>
    </row>
    <row r="971" spans="1:21" ht="17" hidden="1" x14ac:dyDescent="0.2">
      <c r="A971">
        <v>969</v>
      </c>
      <c r="B971" t="s">
        <v>1967</v>
      </c>
      <c r="C971" s="3" t="s">
        <v>1968</v>
      </c>
      <c r="D971" s="6">
        <v>7900</v>
      </c>
      <c r="E971" s="8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9">
        <f t="shared" si="45"/>
        <v>1.0822784810126582</v>
      </c>
      <c r="P971" s="6">
        <f t="shared" si="46"/>
        <v>91.935483870967744</v>
      </c>
      <c r="Q971" s="6" t="str" cm="1">
        <f t="array" ref="Q971:R971">_xlfn.TEXTSPLIT(N971,"/")</f>
        <v>theater</v>
      </c>
      <c r="R971" s="6" t="str">
        <v>plays</v>
      </c>
      <c r="S971">
        <f t="shared" si="47"/>
        <v>2019</v>
      </c>
      <c r="T971" s="13">
        <f t="shared" si="48"/>
        <v>43821.25</v>
      </c>
      <c r="U971" s="13">
        <f t="shared" si="48"/>
        <v>43828.25</v>
      </c>
    </row>
    <row r="972" spans="1:21" ht="34" x14ac:dyDescent="0.2">
      <c r="A972">
        <v>970</v>
      </c>
      <c r="B972" t="s">
        <v>1969</v>
      </c>
      <c r="C972" s="3" t="s">
        <v>1970</v>
      </c>
      <c r="D972" s="6">
        <v>94900</v>
      </c>
      <c r="E972" s="8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9">
        <f t="shared" si="45"/>
        <v>0.60757639620653314</v>
      </c>
      <c r="P972" s="6">
        <f t="shared" si="46"/>
        <v>97.069023569023571</v>
      </c>
      <c r="Q972" s="6" t="str" cm="1">
        <f t="array" ref="Q972:R972">_xlfn.TEXTSPLIT(N972,"/")</f>
        <v>theater</v>
      </c>
      <c r="R972" s="6" t="str">
        <v>plays</v>
      </c>
      <c r="S972">
        <f t="shared" si="47"/>
        <v>2011</v>
      </c>
      <c r="T972" s="13">
        <f t="shared" si="48"/>
        <v>40672.208333333336</v>
      </c>
      <c r="U972" s="13">
        <f t="shared" si="48"/>
        <v>40673.208333333336</v>
      </c>
    </row>
    <row r="973" spans="1:21" ht="17" x14ac:dyDescent="0.2">
      <c r="A973">
        <v>971</v>
      </c>
      <c r="B973" t="s">
        <v>1971</v>
      </c>
      <c r="C973" s="3" t="s">
        <v>1972</v>
      </c>
      <c r="D973" s="6">
        <v>5100</v>
      </c>
      <c r="E973" s="8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9">
        <f t="shared" si="45"/>
        <v>0.27725490196078434</v>
      </c>
      <c r="P973" s="6">
        <f t="shared" si="46"/>
        <v>58.916666666666664</v>
      </c>
      <c r="Q973" s="6" t="str" cm="1">
        <f t="array" ref="Q973:R973">_xlfn.TEXTSPLIT(N973,"/")</f>
        <v>film &amp; video</v>
      </c>
      <c r="R973" s="6" t="str">
        <v>television</v>
      </c>
      <c r="S973">
        <f t="shared" si="47"/>
        <v>2013</v>
      </c>
      <c r="T973" s="13">
        <f t="shared" si="48"/>
        <v>41555.208333333336</v>
      </c>
      <c r="U973" s="13">
        <f t="shared" si="48"/>
        <v>41561.208333333336</v>
      </c>
    </row>
    <row r="974" spans="1:21" ht="34" hidden="1" x14ac:dyDescent="0.2">
      <c r="A974">
        <v>972</v>
      </c>
      <c r="B974" t="s">
        <v>1973</v>
      </c>
      <c r="C974" s="3" t="s">
        <v>1974</v>
      </c>
      <c r="D974" s="6">
        <v>42700</v>
      </c>
      <c r="E974" s="8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9">
        <f t="shared" si="45"/>
        <v>2.283934426229508</v>
      </c>
      <c r="P974" s="6">
        <f t="shared" si="46"/>
        <v>58.015466983938133</v>
      </c>
      <c r="Q974" s="6" t="str" cm="1">
        <f t="array" ref="Q974:R974">_xlfn.TEXTSPLIT(N974,"/")</f>
        <v>technology</v>
      </c>
      <c r="R974" s="6" t="str">
        <v>web</v>
      </c>
      <c r="S974">
        <f t="shared" si="47"/>
        <v>2014</v>
      </c>
      <c r="T974" s="13">
        <f t="shared" si="48"/>
        <v>41792.208333333336</v>
      </c>
      <c r="U974" s="13">
        <f t="shared" si="48"/>
        <v>41801.208333333336</v>
      </c>
    </row>
    <row r="975" spans="1:21" ht="17" x14ac:dyDescent="0.2">
      <c r="A975">
        <v>973</v>
      </c>
      <c r="B975" t="s">
        <v>1975</v>
      </c>
      <c r="C975" s="3" t="s">
        <v>1976</v>
      </c>
      <c r="D975" s="6">
        <v>121100</v>
      </c>
      <c r="E975" s="8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9">
        <f t="shared" si="45"/>
        <v>0.21615194054500414</v>
      </c>
      <c r="P975" s="6">
        <f t="shared" si="46"/>
        <v>103.87301587301587</v>
      </c>
      <c r="Q975" s="6" t="str" cm="1">
        <f t="array" ref="Q975:R975">_xlfn.TEXTSPLIT(N975,"/")</f>
        <v>theater</v>
      </c>
      <c r="R975" s="6" t="str">
        <v>plays</v>
      </c>
      <c r="S975">
        <f t="shared" si="47"/>
        <v>2010</v>
      </c>
      <c r="T975" s="13">
        <f t="shared" si="48"/>
        <v>40522.25</v>
      </c>
      <c r="U975" s="13">
        <f t="shared" si="48"/>
        <v>40524.25</v>
      </c>
    </row>
    <row r="976" spans="1:21" ht="17" hidden="1" x14ac:dyDescent="0.2">
      <c r="A976">
        <v>974</v>
      </c>
      <c r="B976" t="s">
        <v>1977</v>
      </c>
      <c r="C976" s="3" t="s">
        <v>1978</v>
      </c>
      <c r="D976" s="6">
        <v>800</v>
      </c>
      <c r="E976" s="8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9">
        <f t="shared" si="45"/>
        <v>3.73875</v>
      </c>
      <c r="P976" s="6">
        <f t="shared" si="46"/>
        <v>93.46875</v>
      </c>
      <c r="Q976" s="6" t="str" cm="1">
        <f t="array" ref="Q976:R976">_xlfn.TEXTSPLIT(N976,"/")</f>
        <v>music</v>
      </c>
      <c r="R976" s="6" t="str">
        <v>indie rock</v>
      </c>
      <c r="S976">
        <f t="shared" si="47"/>
        <v>2013</v>
      </c>
      <c r="T976" s="13">
        <f t="shared" si="48"/>
        <v>41412.208333333336</v>
      </c>
      <c r="U976" s="13">
        <f t="shared" si="48"/>
        <v>41413.208333333336</v>
      </c>
    </row>
    <row r="977" spans="1:21" ht="17" hidden="1" x14ac:dyDescent="0.2">
      <c r="A977">
        <v>975</v>
      </c>
      <c r="B977" t="s">
        <v>1979</v>
      </c>
      <c r="C977" s="3" t="s">
        <v>1980</v>
      </c>
      <c r="D977" s="6">
        <v>5400</v>
      </c>
      <c r="E977" s="8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9">
        <f t="shared" si="45"/>
        <v>1.5492592592592593</v>
      </c>
      <c r="P977" s="6">
        <f t="shared" si="46"/>
        <v>61.970370370370368</v>
      </c>
      <c r="Q977" s="6" t="str" cm="1">
        <f t="array" ref="Q977:R977">_xlfn.TEXTSPLIT(N977,"/")</f>
        <v>theater</v>
      </c>
      <c r="R977" s="6" t="str">
        <v>plays</v>
      </c>
      <c r="S977">
        <f t="shared" si="47"/>
        <v>2015</v>
      </c>
      <c r="T977" s="13">
        <f t="shared" si="48"/>
        <v>42337.25</v>
      </c>
      <c r="U977" s="13">
        <f t="shared" si="48"/>
        <v>42376.25</v>
      </c>
    </row>
    <row r="978" spans="1:21" ht="34" hidden="1" x14ac:dyDescent="0.2">
      <c r="A978">
        <v>976</v>
      </c>
      <c r="B978" t="s">
        <v>1981</v>
      </c>
      <c r="C978" s="3" t="s">
        <v>1982</v>
      </c>
      <c r="D978" s="6">
        <v>4000</v>
      </c>
      <c r="E978" s="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9">
        <f t="shared" si="45"/>
        <v>3.2214999999999998</v>
      </c>
      <c r="P978" s="6">
        <f t="shared" si="46"/>
        <v>92.042857142857144</v>
      </c>
      <c r="Q978" s="6" t="str" cm="1">
        <f t="array" ref="Q978:R978">_xlfn.TEXTSPLIT(N978,"/")</f>
        <v>theater</v>
      </c>
      <c r="R978" s="6" t="str">
        <v>plays</v>
      </c>
      <c r="S978">
        <f t="shared" si="47"/>
        <v>2011</v>
      </c>
      <c r="T978" s="13">
        <f t="shared" si="48"/>
        <v>40571.25</v>
      </c>
      <c r="U978" s="13">
        <f t="shared" si="48"/>
        <v>40577.25</v>
      </c>
    </row>
    <row r="979" spans="1:21" ht="17" x14ac:dyDescent="0.2">
      <c r="A979">
        <v>977</v>
      </c>
      <c r="B979" t="s">
        <v>1258</v>
      </c>
      <c r="C979" s="3" t="s">
        <v>1983</v>
      </c>
      <c r="D979" s="6">
        <v>7000</v>
      </c>
      <c r="E979" s="8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9">
        <f t="shared" si="45"/>
        <v>0.73957142857142855</v>
      </c>
      <c r="P979" s="6">
        <f t="shared" si="46"/>
        <v>77.268656716417908</v>
      </c>
      <c r="Q979" s="6" t="str" cm="1">
        <f t="array" ref="Q979:R979">_xlfn.TEXTSPLIT(N979,"/")</f>
        <v>food</v>
      </c>
      <c r="R979" s="6" t="str">
        <v>food trucks</v>
      </c>
      <c r="S979">
        <f t="shared" si="47"/>
        <v>2018</v>
      </c>
      <c r="T979" s="13">
        <f t="shared" si="48"/>
        <v>43138.25</v>
      </c>
      <c r="U979" s="13">
        <f t="shared" si="48"/>
        <v>43170.25</v>
      </c>
    </row>
    <row r="980" spans="1:21" ht="17" hidden="1" x14ac:dyDescent="0.2">
      <c r="A980">
        <v>978</v>
      </c>
      <c r="B980" t="s">
        <v>1984</v>
      </c>
      <c r="C980" s="3" t="s">
        <v>1985</v>
      </c>
      <c r="D980" s="6">
        <v>1000</v>
      </c>
      <c r="E980" s="8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9">
        <f t="shared" si="45"/>
        <v>8.641</v>
      </c>
      <c r="P980" s="6">
        <f t="shared" si="46"/>
        <v>93.923913043478265</v>
      </c>
      <c r="Q980" s="6" t="str" cm="1">
        <f t="array" ref="Q980:R980">_xlfn.TEXTSPLIT(N980,"/")</f>
        <v>games</v>
      </c>
      <c r="R980" s="6" t="str">
        <v>video games</v>
      </c>
      <c r="S980">
        <f t="shared" si="47"/>
        <v>2016</v>
      </c>
      <c r="T980" s="13">
        <f t="shared" si="48"/>
        <v>42686.25</v>
      </c>
      <c r="U980" s="13">
        <f t="shared" si="48"/>
        <v>42708.25</v>
      </c>
    </row>
    <row r="981" spans="1:21" ht="17" hidden="1" x14ac:dyDescent="0.2">
      <c r="A981">
        <v>979</v>
      </c>
      <c r="B981" t="s">
        <v>1986</v>
      </c>
      <c r="C981" s="3" t="s">
        <v>1987</v>
      </c>
      <c r="D981" s="6">
        <v>60200</v>
      </c>
      <c r="E981" s="8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9">
        <f t="shared" si="45"/>
        <v>1.432624584717608</v>
      </c>
      <c r="P981" s="6">
        <f t="shared" si="46"/>
        <v>84.969458128078813</v>
      </c>
      <c r="Q981" s="6" t="str" cm="1">
        <f t="array" ref="Q981:R981">_xlfn.TEXTSPLIT(N981,"/")</f>
        <v>theater</v>
      </c>
      <c r="R981" s="6" t="str">
        <v>plays</v>
      </c>
      <c r="S981">
        <f t="shared" si="47"/>
        <v>2015</v>
      </c>
      <c r="T981" s="13">
        <f t="shared" si="48"/>
        <v>42078.208333333328</v>
      </c>
      <c r="U981" s="13">
        <f t="shared" si="48"/>
        <v>42084.208333333328</v>
      </c>
    </row>
    <row r="982" spans="1:21" ht="17" x14ac:dyDescent="0.2">
      <c r="A982">
        <v>980</v>
      </c>
      <c r="B982" t="s">
        <v>1988</v>
      </c>
      <c r="C982" s="3" t="s">
        <v>1989</v>
      </c>
      <c r="D982" s="6">
        <v>195200</v>
      </c>
      <c r="E982" s="8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9">
        <f t="shared" si="45"/>
        <v>0.40281762295081969</v>
      </c>
      <c r="P982" s="6">
        <f t="shared" si="46"/>
        <v>105.97035040431267</v>
      </c>
      <c r="Q982" s="6" t="str" cm="1">
        <f t="array" ref="Q982:R982">_xlfn.TEXTSPLIT(N982,"/")</f>
        <v>publishing</v>
      </c>
      <c r="R982" s="6" t="str">
        <v>nonfiction</v>
      </c>
      <c r="S982">
        <f t="shared" si="47"/>
        <v>2015</v>
      </c>
      <c r="T982" s="13">
        <f t="shared" si="48"/>
        <v>42307.208333333328</v>
      </c>
      <c r="U982" s="13">
        <f t="shared" si="48"/>
        <v>42312.25</v>
      </c>
    </row>
    <row r="983" spans="1:21" ht="17" hidden="1" x14ac:dyDescent="0.2">
      <c r="A983">
        <v>981</v>
      </c>
      <c r="B983" t="s">
        <v>1990</v>
      </c>
      <c r="C983" s="3" t="s">
        <v>1991</v>
      </c>
      <c r="D983" s="6">
        <v>6700</v>
      </c>
      <c r="E983" s="8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9">
        <f t="shared" si="45"/>
        <v>1.7822388059701493</v>
      </c>
      <c r="P983" s="6">
        <f t="shared" si="46"/>
        <v>36.969040247678016</v>
      </c>
      <c r="Q983" s="6" t="str" cm="1">
        <f t="array" ref="Q983:R983">_xlfn.TEXTSPLIT(N983,"/")</f>
        <v>technology</v>
      </c>
      <c r="R983" s="6" t="str">
        <v>web</v>
      </c>
      <c r="S983">
        <f t="shared" si="47"/>
        <v>2017</v>
      </c>
      <c r="T983" s="13">
        <f t="shared" si="48"/>
        <v>43094.25</v>
      </c>
      <c r="U983" s="13">
        <f t="shared" si="48"/>
        <v>43127.25</v>
      </c>
    </row>
    <row r="984" spans="1:21" ht="17" x14ac:dyDescent="0.2">
      <c r="A984">
        <v>982</v>
      </c>
      <c r="B984" t="s">
        <v>1992</v>
      </c>
      <c r="C984" s="3" t="s">
        <v>1993</v>
      </c>
      <c r="D984" s="6">
        <v>7200</v>
      </c>
      <c r="E984" s="8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9">
        <f t="shared" si="45"/>
        <v>0.84930555555555554</v>
      </c>
      <c r="P984" s="6">
        <f t="shared" si="46"/>
        <v>81.533333333333331</v>
      </c>
      <c r="Q984" s="6" t="str" cm="1">
        <f t="array" ref="Q984:R984">_xlfn.TEXTSPLIT(N984,"/")</f>
        <v>film &amp; video</v>
      </c>
      <c r="R984" s="6" t="str">
        <v>documentary</v>
      </c>
      <c r="S984">
        <f t="shared" si="47"/>
        <v>2011</v>
      </c>
      <c r="T984" s="13">
        <f t="shared" si="48"/>
        <v>40743.208333333336</v>
      </c>
      <c r="U984" s="13">
        <f t="shared" si="48"/>
        <v>40745.208333333336</v>
      </c>
    </row>
    <row r="985" spans="1:21" ht="17" hidden="1" x14ac:dyDescent="0.2">
      <c r="A985">
        <v>983</v>
      </c>
      <c r="B985" t="s">
        <v>1994</v>
      </c>
      <c r="C985" s="3" t="s">
        <v>1995</v>
      </c>
      <c r="D985" s="6">
        <v>129100</v>
      </c>
      <c r="E985" s="8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9">
        <f t="shared" si="45"/>
        <v>1.4593648334624323</v>
      </c>
      <c r="P985" s="6">
        <f t="shared" si="46"/>
        <v>80.999140154772135</v>
      </c>
      <c r="Q985" s="6" t="str" cm="1">
        <f t="array" ref="Q985:R985">_xlfn.TEXTSPLIT(N985,"/")</f>
        <v>film &amp; video</v>
      </c>
      <c r="R985" s="6" t="str">
        <v>documentary</v>
      </c>
      <c r="S985">
        <f t="shared" si="47"/>
        <v>2019</v>
      </c>
      <c r="T985" s="13">
        <f t="shared" si="48"/>
        <v>43681.208333333328</v>
      </c>
      <c r="U985" s="13">
        <f t="shared" si="48"/>
        <v>43696.208333333328</v>
      </c>
    </row>
    <row r="986" spans="1:21" ht="34" hidden="1" x14ac:dyDescent="0.2">
      <c r="A986">
        <v>984</v>
      </c>
      <c r="B986" t="s">
        <v>1996</v>
      </c>
      <c r="C986" s="3" t="s">
        <v>1997</v>
      </c>
      <c r="D986" s="6">
        <v>6500</v>
      </c>
      <c r="E986" s="8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9">
        <f t="shared" si="45"/>
        <v>1.5246153846153847</v>
      </c>
      <c r="P986" s="6">
        <f t="shared" si="46"/>
        <v>26.010498687664043</v>
      </c>
      <c r="Q986" s="6" t="str" cm="1">
        <f t="array" ref="Q986:R986">_xlfn.TEXTSPLIT(N986,"/")</f>
        <v>theater</v>
      </c>
      <c r="R986" s="6" t="str">
        <v>plays</v>
      </c>
      <c r="S986">
        <f t="shared" si="47"/>
        <v>2019</v>
      </c>
      <c r="T986" s="13">
        <f t="shared" si="48"/>
        <v>43716.208333333328</v>
      </c>
      <c r="U986" s="13">
        <f t="shared" si="48"/>
        <v>43742.208333333328</v>
      </c>
    </row>
    <row r="987" spans="1:21" ht="17" x14ac:dyDescent="0.2">
      <c r="A987">
        <v>985</v>
      </c>
      <c r="B987" t="s">
        <v>1998</v>
      </c>
      <c r="C987" s="3" t="s">
        <v>1999</v>
      </c>
      <c r="D987" s="6">
        <v>170600</v>
      </c>
      <c r="E987" s="8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9">
        <f t="shared" si="45"/>
        <v>0.67129542790152408</v>
      </c>
      <c r="P987" s="6">
        <f t="shared" si="46"/>
        <v>25.998410896708286</v>
      </c>
      <c r="Q987" s="6" t="str" cm="1">
        <f t="array" ref="Q987:R987">_xlfn.TEXTSPLIT(N987,"/")</f>
        <v>music</v>
      </c>
      <c r="R987" s="6" t="str">
        <v>rock</v>
      </c>
      <c r="S987">
        <f t="shared" si="47"/>
        <v>2013</v>
      </c>
      <c r="T987" s="13">
        <f t="shared" si="48"/>
        <v>41614.25</v>
      </c>
      <c r="U987" s="13">
        <f t="shared" si="48"/>
        <v>41640.25</v>
      </c>
    </row>
    <row r="988" spans="1:21" ht="34" x14ac:dyDescent="0.2">
      <c r="A988">
        <v>986</v>
      </c>
      <c r="B988" t="s">
        <v>2000</v>
      </c>
      <c r="C988" s="3" t="s">
        <v>2001</v>
      </c>
      <c r="D988" s="6">
        <v>7800</v>
      </c>
      <c r="E988" s="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9">
        <f t="shared" si="45"/>
        <v>0.40307692307692305</v>
      </c>
      <c r="P988" s="6">
        <f t="shared" si="46"/>
        <v>34.173913043478258</v>
      </c>
      <c r="Q988" s="6" t="str" cm="1">
        <f t="array" ref="Q988:R988">_xlfn.TEXTSPLIT(N988,"/")</f>
        <v>music</v>
      </c>
      <c r="R988" s="6" t="str">
        <v>rock</v>
      </c>
      <c r="S988">
        <f t="shared" si="47"/>
        <v>2011</v>
      </c>
      <c r="T988" s="13">
        <f t="shared" si="48"/>
        <v>40638.208333333336</v>
      </c>
      <c r="U988" s="13">
        <f t="shared" si="48"/>
        <v>40652.208333333336</v>
      </c>
    </row>
    <row r="989" spans="1:21" ht="17" hidden="1" x14ac:dyDescent="0.2">
      <c r="A989">
        <v>987</v>
      </c>
      <c r="B989" t="s">
        <v>2002</v>
      </c>
      <c r="C989" s="3" t="s">
        <v>2003</v>
      </c>
      <c r="D989" s="6">
        <v>6200</v>
      </c>
      <c r="E989" s="8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9">
        <f t="shared" si="45"/>
        <v>2.1679032258064517</v>
      </c>
      <c r="P989" s="6">
        <f t="shared" si="46"/>
        <v>28.002083333333335</v>
      </c>
      <c r="Q989" s="6" t="str" cm="1">
        <f t="array" ref="Q989:R989">_xlfn.TEXTSPLIT(N989,"/")</f>
        <v>film &amp; video</v>
      </c>
      <c r="R989" s="6" t="str">
        <v>documentary</v>
      </c>
      <c r="S989">
        <f t="shared" si="47"/>
        <v>2017</v>
      </c>
      <c r="T989" s="13">
        <f t="shared" si="48"/>
        <v>42852.208333333328</v>
      </c>
      <c r="U989" s="13">
        <f t="shared" si="48"/>
        <v>42866.208333333328</v>
      </c>
    </row>
    <row r="990" spans="1:21" ht="17" x14ac:dyDescent="0.2">
      <c r="A990">
        <v>988</v>
      </c>
      <c r="B990" t="s">
        <v>2004</v>
      </c>
      <c r="C990" s="3" t="s">
        <v>2005</v>
      </c>
      <c r="D990" s="6">
        <v>9400</v>
      </c>
      <c r="E990" s="8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9">
        <f t="shared" si="45"/>
        <v>0.52117021276595743</v>
      </c>
      <c r="P990" s="6">
        <f t="shared" si="46"/>
        <v>76.546875</v>
      </c>
      <c r="Q990" s="6" t="str" cm="1">
        <f t="array" ref="Q990:R990">_xlfn.TEXTSPLIT(N990,"/")</f>
        <v>publishing</v>
      </c>
      <c r="R990" s="6" t="str">
        <v>radio &amp; podcasts</v>
      </c>
      <c r="S990">
        <f t="shared" si="47"/>
        <v>2016</v>
      </c>
      <c r="T990" s="13">
        <f t="shared" si="48"/>
        <v>42686.25</v>
      </c>
      <c r="U990" s="13">
        <f t="shared" si="48"/>
        <v>42707.25</v>
      </c>
    </row>
    <row r="991" spans="1:21" ht="17" hidden="1" x14ac:dyDescent="0.2">
      <c r="A991">
        <v>989</v>
      </c>
      <c r="B991" t="s">
        <v>2006</v>
      </c>
      <c r="C991" s="3" t="s">
        <v>2007</v>
      </c>
      <c r="D991" s="6">
        <v>2400</v>
      </c>
      <c r="E991" s="8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9">
        <f t="shared" si="45"/>
        <v>4.9958333333333336</v>
      </c>
      <c r="P991" s="6">
        <f t="shared" si="46"/>
        <v>53.053097345132741</v>
      </c>
      <c r="Q991" s="6" t="str" cm="1">
        <f t="array" ref="Q991:R991">_xlfn.TEXTSPLIT(N991,"/")</f>
        <v>publishing</v>
      </c>
      <c r="R991" s="6" t="str">
        <v>translations</v>
      </c>
      <c r="S991">
        <f t="shared" si="47"/>
        <v>2019</v>
      </c>
      <c r="T991" s="13">
        <f t="shared" si="48"/>
        <v>43571.208333333328</v>
      </c>
      <c r="U991" s="13">
        <f t="shared" si="48"/>
        <v>43576.208333333328</v>
      </c>
    </row>
    <row r="992" spans="1:21" ht="17" x14ac:dyDescent="0.2">
      <c r="A992">
        <v>990</v>
      </c>
      <c r="B992" t="s">
        <v>2008</v>
      </c>
      <c r="C992" s="3" t="s">
        <v>2009</v>
      </c>
      <c r="D992" s="6">
        <v>7800</v>
      </c>
      <c r="E992" s="8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9">
        <f t="shared" si="45"/>
        <v>0.87679487179487181</v>
      </c>
      <c r="P992" s="6">
        <f t="shared" si="46"/>
        <v>106.859375</v>
      </c>
      <c r="Q992" s="6" t="str" cm="1">
        <f t="array" ref="Q992:R992">_xlfn.TEXTSPLIT(N992,"/")</f>
        <v>film &amp; video</v>
      </c>
      <c r="R992" s="6" t="str">
        <v>drama</v>
      </c>
      <c r="S992">
        <f t="shared" si="47"/>
        <v>2016</v>
      </c>
      <c r="T992" s="13">
        <f t="shared" si="48"/>
        <v>42432.25</v>
      </c>
      <c r="U992" s="13">
        <f t="shared" si="48"/>
        <v>42454.208333333328</v>
      </c>
    </row>
    <row r="993" spans="1:21" ht="17" hidden="1" x14ac:dyDescent="0.2">
      <c r="A993">
        <v>991</v>
      </c>
      <c r="B993" t="s">
        <v>1080</v>
      </c>
      <c r="C993" s="3" t="s">
        <v>2010</v>
      </c>
      <c r="D993" s="6">
        <v>9800</v>
      </c>
      <c r="E993" s="8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9">
        <f t="shared" si="45"/>
        <v>1.131734693877551</v>
      </c>
      <c r="P993" s="6">
        <f t="shared" si="46"/>
        <v>46.020746887966808</v>
      </c>
      <c r="Q993" s="6" t="str" cm="1">
        <f t="array" ref="Q993:R993">_xlfn.TEXTSPLIT(N993,"/")</f>
        <v>music</v>
      </c>
      <c r="R993" s="6" t="str">
        <v>rock</v>
      </c>
      <c r="S993">
        <f t="shared" si="47"/>
        <v>2014</v>
      </c>
      <c r="T993" s="13">
        <f t="shared" si="48"/>
        <v>41907.208333333336</v>
      </c>
      <c r="U993" s="13">
        <f t="shared" si="48"/>
        <v>41911.208333333336</v>
      </c>
    </row>
    <row r="994" spans="1:21" ht="17" hidden="1" x14ac:dyDescent="0.2">
      <c r="A994">
        <v>992</v>
      </c>
      <c r="B994" t="s">
        <v>2011</v>
      </c>
      <c r="C994" s="3" t="s">
        <v>2012</v>
      </c>
      <c r="D994" s="6">
        <v>3100</v>
      </c>
      <c r="E994" s="8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9">
        <f t="shared" si="45"/>
        <v>4.2654838709677421</v>
      </c>
      <c r="P994" s="6">
        <f t="shared" si="46"/>
        <v>100.17424242424242</v>
      </c>
      <c r="Q994" s="6" t="str" cm="1">
        <f t="array" ref="Q994:R994">_xlfn.TEXTSPLIT(N994,"/")</f>
        <v>film &amp; video</v>
      </c>
      <c r="R994" s="6" t="str">
        <v>drama</v>
      </c>
      <c r="S994">
        <f t="shared" si="47"/>
        <v>2018</v>
      </c>
      <c r="T994" s="13">
        <f t="shared" si="48"/>
        <v>43227.208333333328</v>
      </c>
      <c r="U994" s="13">
        <f t="shared" si="48"/>
        <v>43241.208333333328</v>
      </c>
    </row>
    <row r="995" spans="1:21" ht="17" hidden="1" x14ac:dyDescent="0.2">
      <c r="A995">
        <v>993</v>
      </c>
      <c r="B995" t="s">
        <v>2013</v>
      </c>
      <c r="C995" s="3" t="s">
        <v>2014</v>
      </c>
      <c r="D995" s="6">
        <v>9800</v>
      </c>
      <c r="E995" s="8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9">
        <f t="shared" si="45"/>
        <v>0.77632653061224488</v>
      </c>
      <c r="P995" s="6">
        <f t="shared" si="46"/>
        <v>101.44</v>
      </c>
      <c r="Q995" s="6" t="str" cm="1">
        <f t="array" ref="Q995:R995">_xlfn.TEXTSPLIT(N995,"/")</f>
        <v>photography</v>
      </c>
      <c r="R995" s="6" t="str">
        <v>photography books</v>
      </c>
      <c r="S995">
        <f t="shared" si="47"/>
        <v>2015</v>
      </c>
      <c r="T995" s="13">
        <f t="shared" si="48"/>
        <v>42362.25</v>
      </c>
      <c r="U995" s="13">
        <f t="shared" si="48"/>
        <v>42379.25</v>
      </c>
    </row>
    <row r="996" spans="1:21" ht="17" x14ac:dyDescent="0.2">
      <c r="A996">
        <v>994</v>
      </c>
      <c r="B996" t="s">
        <v>2015</v>
      </c>
      <c r="C996" s="3" t="s">
        <v>2016</v>
      </c>
      <c r="D996" s="6">
        <v>141100</v>
      </c>
      <c r="E996" s="8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9">
        <f t="shared" si="45"/>
        <v>0.52496810772501767</v>
      </c>
      <c r="P996" s="6">
        <f t="shared" si="46"/>
        <v>87.972684085510693</v>
      </c>
      <c r="Q996" s="6" t="str" cm="1">
        <f t="array" ref="Q996:R996">_xlfn.TEXTSPLIT(N996,"/")</f>
        <v>publishing</v>
      </c>
      <c r="R996" s="6" t="str">
        <v>translations</v>
      </c>
      <c r="S996">
        <f t="shared" si="47"/>
        <v>2014</v>
      </c>
      <c r="T996" s="13">
        <f t="shared" si="48"/>
        <v>41929.208333333336</v>
      </c>
      <c r="U996" s="13">
        <f t="shared" si="48"/>
        <v>41935.208333333336</v>
      </c>
    </row>
    <row r="997" spans="1:21" ht="17" hidden="1" x14ac:dyDescent="0.2">
      <c r="A997">
        <v>995</v>
      </c>
      <c r="B997" t="s">
        <v>2017</v>
      </c>
      <c r="C997" s="3" t="s">
        <v>2018</v>
      </c>
      <c r="D997" s="6">
        <v>97300</v>
      </c>
      <c r="E997" s="8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9">
        <f t="shared" si="45"/>
        <v>1.5746762589928058</v>
      </c>
      <c r="P997" s="6">
        <f t="shared" si="46"/>
        <v>74.995594713656388</v>
      </c>
      <c r="Q997" s="6" t="str" cm="1">
        <f t="array" ref="Q997:R997">_xlfn.TEXTSPLIT(N997,"/")</f>
        <v>food</v>
      </c>
      <c r="R997" s="6" t="str">
        <v>food trucks</v>
      </c>
      <c r="S997">
        <f t="shared" si="47"/>
        <v>2018</v>
      </c>
      <c r="T997" s="13">
        <f t="shared" si="48"/>
        <v>43408.208333333328</v>
      </c>
      <c r="U997" s="13">
        <f t="shared" si="48"/>
        <v>43437.25</v>
      </c>
    </row>
    <row r="998" spans="1:21" ht="34" x14ac:dyDescent="0.2">
      <c r="A998">
        <v>996</v>
      </c>
      <c r="B998" t="s">
        <v>2019</v>
      </c>
      <c r="C998" s="3" t="s">
        <v>2020</v>
      </c>
      <c r="D998" s="6">
        <v>6600</v>
      </c>
      <c r="E998" s="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9">
        <f t="shared" si="45"/>
        <v>0.72939393939393937</v>
      </c>
      <c r="P998" s="6">
        <f t="shared" si="46"/>
        <v>42.982142857142854</v>
      </c>
      <c r="Q998" s="6" t="str" cm="1">
        <f t="array" ref="Q998:R998">_xlfn.TEXTSPLIT(N998,"/")</f>
        <v>theater</v>
      </c>
      <c r="R998" s="6" t="str">
        <v>plays</v>
      </c>
      <c r="S998">
        <f t="shared" si="47"/>
        <v>2013</v>
      </c>
      <c r="T998" s="13">
        <f t="shared" si="48"/>
        <v>41276.25</v>
      </c>
      <c r="U998" s="13">
        <f t="shared" si="48"/>
        <v>41306.25</v>
      </c>
    </row>
    <row r="999" spans="1:21" ht="17" hidden="1" x14ac:dyDescent="0.2">
      <c r="A999">
        <v>997</v>
      </c>
      <c r="B999" t="s">
        <v>2021</v>
      </c>
      <c r="C999" s="3" t="s">
        <v>2022</v>
      </c>
      <c r="D999" s="6">
        <v>7600</v>
      </c>
      <c r="E999" s="8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9">
        <f t="shared" si="45"/>
        <v>0.60565789473684206</v>
      </c>
      <c r="P999" s="6">
        <f t="shared" si="46"/>
        <v>33.115107913669064</v>
      </c>
      <c r="Q999" s="6" t="str" cm="1">
        <f t="array" ref="Q999:R999">_xlfn.TEXTSPLIT(N999,"/")</f>
        <v>theater</v>
      </c>
      <c r="R999" s="6" t="str">
        <v>plays</v>
      </c>
      <c r="S999">
        <f t="shared" si="47"/>
        <v>2014</v>
      </c>
      <c r="T999" s="13">
        <f t="shared" si="48"/>
        <v>41659.25</v>
      </c>
      <c r="U999" s="13">
        <f t="shared" si="48"/>
        <v>41664.25</v>
      </c>
    </row>
    <row r="1000" spans="1:21" ht="17" x14ac:dyDescent="0.2">
      <c r="A1000">
        <v>998</v>
      </c>
      <c r="B1000" t="s">
        <v>2023</v>
      </c>
      <c r="C1000" s="3" t="s">
        <v>2024</v>
      </c>
      <c r="D1000" s="6">
        <v>66600</v>
      </c>
      <c r="E1000" s="8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9">
        <f t="shared" si="45"/>
        <v>0.5679129129129129</v>
      </c>
      <c r="P1000" s="6">
        <f t="shared" si="46"/>
        <v>101.13101604278074</v>
      </c>
      <c r="Q1000" s="6" t="str" cm="1">
        <f t="array" ref="Q1000:R1000">_xlfn.TEXTSPLIT(N1000,"/")</f>
        <v>music</v>
      </c>
      <c r="R1000" s="6" t="str">
        <v>indie rock</v>
      </c>
      <c r="S1000">
        <f t="shared" si="47"/>
        <v>2010</v>
      </c>
      <c r="T1000" s="13">
        <f t="shared" si="48"/>
        <v>40220.25</v>
      </c>
      <c r="U1000" s="13">
        <f t="shared" si="48"/>
        <v>40234.25</v>
      </c>
    </row>
    <row r="1001" spans="1:21" ht="17" hidden="1" x14ac:dyDescent="0.2">
      <c r="A1001">
        <v>999</v>
      </c>
      <c r="B1001" t="s">
        <v>2025</v>
      </c>
      <c r="C1001" s="3" t="s">
        <v>2026</v>
      </c>
      <c r="D1001" s="6">
        <v>111100</v>
      </c>
      <c r="E1001" s="8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9">
        <f t="shared" si="45"/>
        <v>0.56542754275427543</v>
      </c>
      <c r="P1001" s="6">
        <f t="shared" si="46"/>
        <v>55.98841354723708</v>
      </c>
      <c r="Q1001" s="6" t="str" cm="1">
        <f t="array" ref="Q1001:R1001">_xlfn.TEXTSPLIT(N1001,"/")</f>
        <v>food</v>
      </c>
      <c r="R1001" s="6" t="str">
        <v>food trucks</v>
      </c>
      <c r="S1001">
        <f t="shared" si="47"/>
        <v>2016</v>
      </c>
      <c r="T1001" s="13">
        <f t="shared" si="48"/>
        <v>42550.208333333328</v>
      </c>
      <c r="U1001" s="13">
        <f t="shared" si="48"/>
        <v>42557.208333333328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F1048576">
    <cfRule type="containsText" dxfId="15" priority="10" operator="containsText" text="canceled">
      <formula>NOT(ISERROR(SEARCH("canceled",F1)))</formula>
    </cfRule>
    <cfRule type="containsText" dxfId="14" priority="11" operator="containsText" text="live">
      <formula>NOT(ISERROR(SEARCH("live",F1)))</formula>
    </cfRule>
    <cfRule type="containsText" dxfId="13" priority="12" operator="containsText" text="failed">
      <formula>NOT(ISERROR(SEARCH("failed",F1)))</formula>
    </cfRule>
    <cfRule type="containsText" dxfId="12" priority="13" stopIfTrue="1" operator="containsText" text="successful">
      <formula>NOT(ISERROR(SEARCH("successful",F1)))</formula>
    </cfRule>
  </conditionalFormatting>
  <conditionalFormatting sqref="O1:O1001">
    <cfRule type="cellIs" dxfId="11" priority="7" operator="between">
      <formula>1.001</formula>
      <formula>200%</formula>
    </cfRule>
    <cfRule type="cellIs" dxfId="10" priority="8" operator="between">
      <formula>0</formula>
      <formula>1</formula>
    </cfRule>
    <cfRule type="colorScale" priority="9">
      <colorScale>
        <cfvo type="percent" val="&quot;&lt;100%&quot;"/>
        <cfvo type="percent" val="&quot;&gt;100%&quot;"/>
        <color theme="5" tint="0.59999389629810485"/>
        <color theme="9" tint="0.59999389629810485"/>
      </colorScale>
    </cfRule>
  </conditionalFormatting>
  <conditionalFormatting sqref="Q1">
    <cfRule type="cellIs" dxfId="9" priority="1" operator="between">
      <formula>1.001</formula>
      <formula>200%</formula>
    </cfRule>
    <cfRule type="cellIs" dxfId="8" priority="2" operator="between">
      <formula>0</formula>
      <formula>1</formula>
    </cfRule>
    <cfRule type="colorScale" priority="3">
      <colorScale>
        <cfvo type="percent" val="&quot;&lt;100%&quot;"/>
        <cfvo type="percent" val="&quot;&gt;100%&quot;"/>
        <color theme="5" tint="0.59999389629810485"/>
        <color theme="9" tint="0.59999389629810485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9F8-ADDF-D544-B949-9337C10942DD}">
  <dimension ref="A1:F14"/>
  <sheetViews>
    <sheetView workbookViewId="0">
      <selection activeCell="G22" sqref="G22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t="s">
        <v>2066</v>
      </c>
    </row>
    <row r="3" spans="1:6" x14ac:dyDescent="0.2">
      <c r="A3" s="11" t="s">
        <v>2070</v>
      </c>
      <c r="B3" s="11" t="s">
        <v>2069</v>
      </c>
    </row>
    <row r="4" spans="1:6" x14ac:dyDescent="0.2">
      <c r="A4" s="11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12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2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2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2" t="s">
        <v>2063</v>
      </c>
      <c r="E8">
        <v>4</v>
      </c>
      <c r="F8">
        <v>4</v>
      </c>
    </row>
    <row r="9" spans="1:6" x14ac:dyDescent="0.2">
      <c r="A9" s="12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2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2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2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2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2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9386-83D2-DC45-A31B-EE1488C5827B}">
  <dimension ref="A1:F30"/>
  <sheetViews>
    <sheetView workbookViewId="0">
      <selection activeCell="B7" sqref="B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t="s">
        <v>2066</v>
      </c>
    </row>
    <row r="2" spans="1:6" x14ac:dyDescent="0.2">
      <c r="A2" s="11" t="s">
        <v>2031</v>
      </c>
      <c r="B2" t="s">
        <v>2066</v>
      </c>
    </row>
    <row r="4" spans="1:6" x14ac:dyDescent="0.2">
      <c r="A4" s="11" t="s">
        <v>2070</v>
      </c>
      <c r="B4" s="11" t="s">
        <v>2069</v>
      </c>
    </row>
    <row r="5" spans="1:6" x14ac:dyDescent="0.2">
      <c r="A5" s="11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2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2" t="s">
        <v>2064</v>
      </c>
      <c r="E7">
        <v>4</v>
      </c>
      <c r="F7">
        <v>4</v>
      </c>
    </row>
    <row r="8" spans="1:6" x14ac:dyDescent="0.2">
      <c r="A8" s="12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2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2" t="s">
        <v>2042</v>
      </c>
      <c r="C10">
        <v>8</v>
      </c>
      <c r="E10">
        <v>10</v>
      </c>
      <c r="F10">
        <v>18</v>
      </c>
    </row>
    <row r="11" spans="1:6" x14ac:dyDescent="0.2">
      <c r="A11" s="12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2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2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2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2" t="s">
        <v>2056</v>
      </c>
      <c r="C15">
        <v>3</v>
      </c>
      <c r="E15">
        <v>4</v>
      </c>
      <c r="F15">
        <v>7</v>
      </c>
    </row>
    <row r="16" spans="1:6" x14ac:dyDescent="0.2">
      <c r="A16" s="12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2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2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2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2" t="s">
        <v>2055</v>
      </c>
      <c r="C20">
        <v>4</v>
      </c>
      <c r="E20">
        <v>4</v>
      </c>
      <c r="F20">
        <v>8</v>
      </c>
    </row>
    <row r="21" spans="1:6" x14ac:dyDescent="0.2">
      <c r="A21" s="12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2" t="s">
        <v>2062</v>
      </c>
      <c r="C22">
        <v>9</v>
      </c>
      <c r="E22">
        <v>5</v>
      </c>
      <c r="F22">
        <v>14</v>
      </c>
    </row>
    <row r="23" spans="1:6" x14ac:dyDescent="0.2">
      <c r="A23" s="12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2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2" t="s">
        <v>2058</v>
      </c>
      <c r="C25">
        <v>7</v>
      </c>
      <c r="E25">
        <v>14</v>
      </c>
      <c r="F25">
        <v>21</v>
      </c>
    </row>
    <row r="26" spans="1:6" x14ac:dyDescent="0.2">
      <c r="A26" s="12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2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2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2" t="s">
        <v>2061</v>
      </c>
      <c r="E29">
        <v>3</v>
      </c>
      <c r="F29">
        <v>3</v>
      </c>
    </row>
    <row r="30" spans="1:6" x14ac:dyDescent="0.2">
      <c r="A30" s="12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BE41-2E93-3744-8905-1918B8FC8D79}">
  <dimension ref="A1:F18"/>
  <sheetViews>
    <sheetView topLeftCell="C1" workbookViewId="0">
      <selection activeCell="A5" sqref="A5:E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8.83203125" customWidth="1"/>
    <col min="5" max="5" width="9.5" bestFit="1" customWidth="1"/>
  </cols>
  <sheetData>
    <row r="1" spans="1:6" x14ac:dyDescent="0.2">
      <c r="A1" s="11" t="s">
        <v>2031</v>
      </c>
      <c r="B1" t="s">
        <v>2066</v>
      </c>
    </row>
    <row r="2" spans="1:6" x14ac:dyDescent="0.2">
      <c r="A2" s="11" t="s">
        <v>2072</v>
      </c>
      <c r="B2" t="s">
        <v>2066</v>
      </c>
    </row>
    <row r="4" spans="1:6" x14ac:dyDescent="0.2">
      <c r="A4" s="11" t="s">
        <v>2085</v>
      </c>
      <c r="B4" s="11" t="s">
        <v>2069</v>
      </c>
    </row>
    <row r="5" spans="1:6" x14ac:dyDescent="0.2">
      <c r="A5" s="11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4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4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4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4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4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4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4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4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4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4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4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4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4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E6CA-84A8-8248-BA22-49A4BE1E1309}">
  <dimension ref="B1:I14"/>
  <sheetViews>
    <sheetView workbookViewId="0">
      <selection activeCell="A10" sqref="A10"/>
    </sheetView>
  </sheetViews>
  <sheetFormatPr baseColWidth="10" defaultRowHeight="16" x14ac:dyDescent="0.2"/>
  <cols>
    <col min="2" max="2" width="27" bestFit="1" customWidth="1"/>
    <col min="3" max="3" width="17" bestFit="1" customWidth="1"/>
    <col min="4" max="4" width="13.33203125" bestFit="1" customWidth="1"/>
    <col min="5" max="5" width="15.5" bestFit="1" customWidth="1"/>
    <col min="6" max="6" width="12.33203125" bestFit="1" customWidth="1"/>
    <col min="7" max="7" width="19.33203125" bestFit="1" customWidth="1"/>
    <col min="8" max="8" width="15.83203125" bestFit="1" customWidth="1"/>
    <col min="9" max="9" width="18.1640625" bestFit="1" customWidth="1"/>
  </cols>
  <sheetData>
    <row r="1" spans="2:9" x14ac:dyDescent="0.2">
      <c r="C1" t="s">
        <v>2106</v>
      </c>
      <c r="D1" t="s">
        <v>2107</v>
      </c>
      <c r="E1" t="s">
        <v>2108</v>
      </c>
    </row>
    <row r="2" spans="2:9" x14ac:dyDescent="0.2">
      <c r="B2" t="s">
        <v>2086</v>
      </c>
      <c r="C2" t="s">
        <v>2087</v>
      </c>
      <c r="D2" t="s">
        <v>2088</v>
      </c>
      <c r="E2" t="s">
        <v>2089</v>
      </c>
      <c r="F2" t="s">
        <v>2090</v>
      </c>
      <c r="G2" t="s">
        <v>2091</v>
      </c>
      <c r="H2" t="s">
        <v>2092</v>
      </c>
      <c r="I2" t="s">
        <v>2093</v>
      </c>
    </row>
    <row r="3" spans="2:9" x14ac:dyDescent="0.2">
      <c r="B3" t="s">
        <v>2094</v>
      </c>
      <c r="C3">
        <f>COUNTIFS(Crowdfunding!$D:$D,"&lt;1000",Crowdfunding!$F:$F,C$1)</f>
        <v>30</v>
      </c>
      <c r="D3">
        <f>COUNTIFS(Crowdfunding!$D:$D,"&lt;1000",Crowdfunding!$F:$F,D$1)</f>
        <v>20</v>
      </c>
      <c r="E3">
        <f>COUNTIFS(Crowdfunding!$D:$D,"&lt;1000",Crowdfunding!$F:$F,E$1)</f>
        <v>1</v>
      </c>
      <c r="F3">
        <f>+C3+D3+E3</f>
        <v>51</v>
      </c>
      <c r="G3" s="9">
        <f>+C3/$F3</f>
        <v>0.58823529411764708</v>
      </c>
      <c r="H3" s="9">
        <f t="shared" ref="H3:I3" si="0">+D3/$F3</f>
        <v>0.39215686274509803</v>
      </c>
      <c r="I3" s="9">
        <f t="shared" si="0"/>
        <v>1.9607843137254902E-2</v>
      </c>
    </row>
    <row r="4" spans="2:9" x14ac:dyDescent="0.2">
      <c r="B4" t="s">
        <v>2095</v>
      </c>
      <c r="C4">
        <f>COUNTIFS(Crowdfunding!$D:$D,"&gt;=1000",Crowdfunding!$F:$F,C$1,Crowdfunding!$D:$D,"&lt;=4999")</f>
        <v>191</v>
      </c>
      <c r="D4">
        <f>COUNTIFS(Crowdfunding!$D:$D,"&gt;=1000",Crowdfunding!$F:$F,D$1,Crowdfunding!$D:$D,"&lt;=4999")</f>
        <v>38</v>
      </c>
      <c r="E4">
        <f>COUNTIFS(Crowdfunding!$D:$D,"&gt;=1000",Crowdfunding!$F:$F,E$1,Crowdfunding!$D:$D,"&lt;=4999")</f>
        <v>2</v>
      </c>
      <c r="F4">
        <f t="shared" ref="F4:F14" si="1">+C4+D4+E4</f>
        <v>231</v>
      </c>
      <c r="G4" s="9">
        <f t="shared" ref="G4:G14" si="2">+C4/$F4</f>
        <v>0.82683982683982682</v>
      </c>
      <c r="H4" s="9">
        <f t="shared" ref="H4:H14" si="3">+D4/$F4</f>
        <v>0.16450216450216451</v>
      </c>
      <c r="I4" s="9">
        <f t="shared" ref="I4:I14" si="4">+E4/$F4</f>
        <v>8.658008658008658E-3</v>
      </c>
    </row>
    <row r="5" spans="2:9" x14ac:dyDescent="0.2">
      <c r="B5" t="s">
        <v>2096</v>
      </c>
      <c r="C5">
        <f>COUNTIFS(Crowdfunding!$D:$D,"&gt;=5000",Crowdfunding!$F:$F,C$1,Crowdfunding!$D:$D,"&lt;=9999")</f>
        <v>164</v>
      </c>
      <c r="D5">
        <f>COUNTIFS(Crowdfunding!$D:$D,"&gt;=5000",Crowdfunding!$F:$F,D$1,Crowdfunding!$D:$D,"&lt;=9999")</f>
        <v>126</v>
      </c>
      <c r="E5">
        <f>COUNTIFS(Crowdfunding!$D:$D,"&gt;=5000",Crowdfunding!$F:$F,E$1,Crowdfunding!$D:$D,"&lt;=9999")</f>
        <v>25</v>
      </c>
      <c r="F5">
        <f t="shared" si="1"/>
        <v>315</v>
      </c>
      <c r="G5" s="9">
        <f t="shared" si="2"/>
        <v>0.52063492063492067</v>
      </c>
      <c r="H5" s="9">
        <f t="shared" si="3"/>
        <v>0.4</v>
      </c>
      <c r="I5" s="9">
        <f t="shared" si="4"/>
        <v>7.9365079365079361E-2</v>
      </c>
    </row>
    <row r="6" spans="2:9" x14ac:dyDescent="0.2">
      <c r="B6" t="s">
        <v>2097</v>
      </c>
      <c r="C6">
        <f>COUNTIFS(Crowdfunding!$D:$D,"&gt;=10000",Crowdfunding!$F:$F,C$1,Crowdfunding!$D:$D,"&lt;=14999")</f>
        <v>4</v>
      </c>
      <c r="D6">
        <f>COUNTIFS(Crowdfunding!$D:$D,"&gt;=10000",Crowdfunding!$F:$F,D$1,Crowdfunding!$D:$D,"&lt;=14999")</f>
        <v>5</v>
      </c>
      <c r="E6">
        <f>COUNTIFS(Crowdfunding!$D:$D,"&gt;=10000",Crowdfunding!$F:$F,E$1,Crowdfunding!$D:$D,"&lt;=14999")</f>
        <v>0</v>
      </c>
      <c r="F6">
        <f t="shared" si="1"/>
        <v>9</v>
      </c>
      <c r="G6" s="9">
        <f t="shared" si="2"/>
        <v>0.44444444444444442</v>
      </c>
      <c r="H6" s="9">
        <f t="shared" si="3"/>
        <v>0.55555555555555558</v>
      </c>
      <c r="I6" s="9">
        <f t="shared" si="4"/>
        <v>0</v>
      </c>
    </row>
    <row r="7" spans="2:9" x14ac:dyDescent="0.2">
      <c r="B7" t="s">
        <v>2098</v>
      </c>
      <c r="C7">
        <f>COUNTIFS(Crowdfunding!$D:$D,"&gt;=15000",Crowdfunding!$F:$F,C$1,Crowdfunding!$D:$D,"&lt;=19999")</f>
        <v>10</v>
      </c>
      <c r="D7">
        <f>COUNTIFS(Crowdfunding!$D:$D,"&gt;=15000",Crowdfunding!$F:$F,D$1,Crowdfunding!$D:$D,"&lt;=19999")</f>
        <v>0</v>
      </c>
      <c r="E7">
        <f>COUNTIFS(Crowdfunding!$D:$D,"&gt;=15000",Crowdfunding!$F:$F,E$1,Crowdfunding!$D:$D,"&lt;=19999")</f>
        <v>0</v>
      </c>
      <c r="F7">
        <f t="shared" si="1"/>
        <v>10</v>
      </c>
      <c r="G7" s="9">
        <f t="shared" si="2"/>
        <v>1</v>
      </c>
      <c r="H7" s="9">
        <f t="shared" si="3"/>
        <v>0</v>
      </c>
      <c r="I7" s="9">
        <f t="shared" si="4"/>
        <v>0</v>
      </c>
    </row>
    <row r="8" spans="2:9" x14ac:dyDescent="0.2">
      <c r="B8" t="s">
        <v>2099</v>
      </c>
      <c r="C8">
        <f>COUNTIFS(Crowdfunding!$D:$D,"&gt;=20000",Crowdfunding!$F:$F,C$1,Crowdfunding!$D:$D,"&lt;=24999")</f>
        <v>7</v>
      </c>
      <c r="D8">
        <f>COUNTIFS(Crowdfunding!$D:$D,"&gt;=20000",Crowdfunding!$F:$F,D$1,Crowdfunding!$D:$D,"&lt;=24999")</f>
        <v>0</v>
      </c>
      <c r="E8">
        <f>COUNTIFS(Crowdfunding!$D:$D,"&gt;=20000",Crowdfunding!$F:$F,E$1,Crowdfunding!$D:$D,"&lt;=24999")</f>
        <v>0</v>
      </c>
      <c r="F8">
        <f t="shared" si="1"/>
        <v>7</v>
      </c>
      <c r="G8" s="9">
        <f t="shared" si="2"/>
        <v>1</v>
      </c>
      <c r="H8" s="9">
        <f t="shared" si="3"/>
        <v>0</v>
      </c>
      <c r="I8" s="9">
        <f t="shared" si="4"/>
        <v>0</v>
      </c>
    </row>
    <row r="9" spans="2:9" x14ac:dyDescent="0.2">
      <c r="B9" t="s">
        <v>2100</v>
      </c>
      <c r="C9">
        <f>COUNTIFS(Crowdfunding!$D:$D,"&gt;=25000",Crowdfunding!$F:$F,C$1,Crowdfunding!$D:$D,"&lt;=29999")</f>
        <v>11</v>
      </c>
      <c r="D9">
        <f>COUNTIFS(Crowdfunding!$D:$D,"&gt;=25000",Crowdfunding!$F:$F,D$1,Crowdfunding!$D:$D,"&lt;=29999")</f>
        <v>3</v>
      </c>
      <c r="E9">
        <f>COUNTIFS(Crowdfunding!$D:$D,"&gt;=25000",Crowdfunding!$F:$F,E$1,Crowdfunding!$D:$D,"&lt;=29999")</f>
        <v>0</v>
      </c>
      <c r="F9">
        <f t="shared" si="1"/>
        <v>14</v>
      </c>
      <c r="G9" s="9">
        <f t="shared" si="2"/>
        <v>0.7857142857142857</v>
      </c>
      <c r="H9" s="9">
        <f t="shared" si="3"/>
        <v>0.21428571428571427</v>
      </c>
      <c r="I9" s="9">
        <f t="shared" si="4"/>
        <v>0</v>
      </c>
    </row>
    <row r="10" spans="2:9" x14ac:dyDescent="0.2">
      <c r="B10" t="s">
        <v>2101</v>
      </c>
      <c r="C10">
        <f>COUNTIFS(Crowdfunding!$D:$D,"&gt;=30000",Crowdfunding!$F:$F,C$1,Crowdfunding!$D:$D,"&lt;=34999")</f>
        <v>7</v>
      </c>
      <c r="D10">
        <f>COUNTIFS(Crowdfunding!$D:$D,"&gt;=30000",Crowdfunding!$F:$F,D$1,Crowdfunding!$D:$D,"&lt;=34999")</f>
        <v>0</v>
      </c>
      <c r="E10">
        <f>COUNTIFS(Crowdfunding!$D:$D,"&gt;=30000",Crowdfunding!$F:$F,E$1,Crowdfunding!$D:$D,"&lt;=34999")</f>
        <v>0</v>
      </c>
      <c r="F10">
        <f t="shared" si="1"/>
        <v>7</v>
      </c>
      <c r="G10" s="9">
        <f t="shared" si="2"/>
        <v>1</v>
      </c>
      <c r="H10" s="9">
        <f t="shared" si="3"/>
        <v>0</v>
      </c>
      <c r="I10" s="9">
        <f t="shared" si="4"/>
        <v>0</v>
      </c>
    </row>
    <row r="11" spans="2:9" x14ac:dyDescent="0.2">
      <c r="B11" t="s">
        <v>2102</v>
      </c>
      <c r="C11">
        <f>COUNTIFS(Crowdfunding!$D:$D,"&gt;=35000",Crowdfunding!$F:$F,C$1,Crowdfunding!$D:$D,"&lt;=39999")</f>
        <v>8</v>
      </c>
      <c r="D11">
        <f>COUNTIFS(Crowdfunding!$D:$D,"&gt;=35000",Crowdfunding!$F:$F,D$1,Crowdfunding!$D:$D,"&lt;=39999")</f>
        <v>3</v>
      </c>
      <c r="E11">
        <f>COUNTIFS(Crowdfunding!$D:$D,"&gt;=35000",Crowdfunding!$F:$F,E$1,Crowdfunding!$D:$D,"&lt;=39999")</f>
        <v>1</v>
      </c>
      <c r="F11">
        <f t="shared" si="1"/>
        <v>12</v>
      </c>
      <c r="G11" s="9">
        <f t="shared" si="2"/>
        <v>0.66666666666666663</v>
      </c>
      <c r="H11" s="9">
        <f t="shared" si="3"/>
        <v>0.25</v>
      </c>
      <c r="I11" s="9">
        <f t="shared" si="4"/>
        <v>8.3333333333333329E-2</v>
      </c>
    </row>
    <row r="12" spans="2:9" x14ac:dyDescent="0.2">
      <c r="B12" t="s">
        <v>2103</v>
      </c>
      <c r="C12">
        <f>COUNTIFS(Crowdfunding!$D:$D,"&gt;=40000",Crowdfunding!$F:$F,C$1,Crowdfunding!$D:$D,"&lt;=44999")</f>
        <v>11</v>
      </c>
      <c r="D12">
        <f>COUNTIFS(Crowdfunding!$D:$D,"&gt;=40000",Crowdfunding!$F:$F,D$1,Crowdfunding!$D:$D,"&lt;=44999")</f>
        <v>3</v>
      </c>
      <c r="E12">
        <f>COUNTIFS(Crowdfunding!$D:$D,"&gt;=40000",Crowdfunding!$F:$F,E$1,Crowdfunding!$D:$D,"&lt;=44999")</f>
        <v>0</v>
      </c>
      <c r="F12">
        <f t="shared" si="1"/>
        <v>14</v>
      </c>
      <c r="G12" s="9">
        <f t="shared" si="2"/>
        <v>0.7857142857142857</v>
      </c>
      <c r="H12" s="9">
        <f t="shared" si="3"/>
        <v>0.21428571428571427</v>
      </c>
      <c r="I12" s="9">
        <f t="shared" si="4"/>
        <v>0</v>
      </c>
    </row>
    <row r="13" spans="2:9" x14ac:dyDescent="0.2">
      <c r="B13" t="s">
        <v>2104</v>
      </c>
      <c r="C13">
        <f>COUNTIFS(Crowdfunding!$D:$D,"&gt;=45000",Crowdfunding!$F:$F,C$1,Crowdfunding!$D:$D,"&lt;=49999")</f>
        <v>8</v>
      </c>
      <c r="D13">
        <f>COUNTIFS(Crowdfunding!$D:$D,"&gt;=45000",Crowdfunding!$F:$F,D$1,Crowdfunding!$D:$D,"&lt;=49999")</f>
        <v>3</v>
      </c>
      <c r="E13">
        <f>COUNTIFS(Crowdfunding!$D:$D,"&gt;=45000",Crowdfunding!$F:$F,E$1,Crowdfunding!$D:$D,"&lt;=49999")</f>
        <v>0</v>
      </c>
      <c r="F13">
        <f t="shared" si="1"/>
        <v>11</v>
      </c>
      <c r="G13" s="9">
        <f t="shared" si="2"/>
        <v>0.72727272727272729</v>
      </c>
      <c r="H13" s="9">
        <f t="shared" si="3"/>
        <v>0.27272727272727271</v>
      </c>
      <c r="I13" s="9">
        <f t="shared" si="4"/>
        <v>0</v>
      </c>
    </row>
    <row r="14" spans="2:9" x14ac:dyDescent="0.2">
      <c r="B14" t="s">
        <v>2105</v>
      </c>
      <c r="C14">
        <f>COUNTIFS(Crowdfunding!$D:$D,"&gt;50000",Crowdfunding!$F:$F,C$1)</f>
        <v>114</v>
      </c>
      <c r="D14">
        <f>COUNTIFS(Crowdfunding!$D:$D,"&gt;50000",Crowdfunding!$F:$F,D$1)</f>
        <v>163</v>
      </c>
      <c r="E14">
        <f>COUNTIFS(Crowdfunding!$D:$D,"&gt;50000",Crowdfunding!$F:$F,E$1)</f>
        <v>28</v>
      </c>
      <c r="F14">
        <f t="shared" si="1"/>
        <v>305</v>
      </c>
      <c r="G14" s="9">
        <f t="shared" si="2"/>
        <v>0.3737704918032787</v>
      </c>
      <c r="H14" s="9">
        <f t="shared" si="3"/>
        <v>0.53442622950819674</v>
      </c>
      <c r="I14" s="9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23EB-B6D9-6045-80F5-4479A2579139}">
  <dimension ref="A1:K566"/>
  <sheetViews>
    <sheetView tabSelected="1" topLeftCell="A3" workbookViewId="0">
      <selection activeCell="K3" sqref="K3"/>
    </sheetView>
  </sheetViews>
  <sheetFormatPr baseColWidth="10" defaultRowHeight="16" x14ac:dyDescent="0.2"/>
  <cols>
    <col min="1" max="1" width="9.5" bestFit="1" customWidth="1"/>
    <col min="2" max="2" width="13" bestFit="1" customWidth="1"/>
  </cols>
  <sheetData>
    <row r="1" spans="1:11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x14ac:dyDescent="0.2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s="15" t="s">
        <v>2109</v>
      </c>
      <c r="J5" s="15" t="s">
        <v>2110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AVERAGE(B2:B566)</f>
        <v>851.14690265486729</v>
      </c>
      <c r="J6" t="s">
        <v>2111</v>
      </c>
      <c r="K6">
        <f>AVERAGE(E2:E365)</f>
        <v>587.50828729281773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MEDIAN(B2:B566)</f>
        <v>201</v>
      </c>
      <c r="J7" t="s">
        <v>2112</v>
      </c>
      <c r="K7">
        <f>MEDIAN(E2:E365)</f>
        <v>114.5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t="s">
        <v>2113</v>
      </c>
      <c r="H8">
        <f>MIN(B2:B566)</f>
        <v>16</v>
      </c>
      <c r="J8" t="s">
        <v>2113</v>
      </c>
      <c r="K8">
        <f>MIN(E2:E365)</f>
        <v>0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t="s">
        <v>2114</v>
      </c>
      <c r="H9">
        <f>MAX(B2:B566)</f>
        <v>7295</v>
      </c>
      <c r="J9" t="s">
        <v>2114</v>
      </c>
      <c r="K9">
        <f>MAX(E2:E365)</f>
        <v>6080</v>
      </c>
    </row>
    <row r="10" spans="1:11" x14ac:dyDescent="0.2">
      <c r="A10" t="s">
        <v>20</v>
      </c>
      <c r="B10">
        <v>1396</v>
      </c>
      <c r="D10" t="s">
        <v>14</v>
      </c>
      <c r="E10">
        <v>452</v>
      </c>
      <c r="G10" t="s">
        <v>2115</v>
      </c>
      <c r="H10">
        <f>_xlfn.VAR.S(B2:B566)</f>
        <v>1606216.5936295739</v>
      </c>
      <c r="J10" t="s">
        <v>2115</v>
      </c>
      <c r="K10">
        <f>_xlfn.VAR.S(E2:E365)</f>
        <v>928484.1952219893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  <c r="G11" t="s">
        <v>2116</v>
      </c>
      <c r="H11">
        <f>_xlfn.STDEV.S(B2:B566)</f>
        <v>1267.366006183523</v>
      </c>
      <c r="J11" t="s">
        <v>2116</v>
      </c>
      <c r="K11">
        <f>_xlfn.STDEV.S(E2:E365)</f>
        <v>963.57884743387206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</row>
    <row r="365" spans="1:5" x14ac:dyDescent="0.2">
      <c r="A365" t="s">
        <v>20</v>
      </c>
      <c r="B365">
        <v>234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failed">
      <formula>NOT(ISERROR(SEARCH("failed",A1)))</formula>
    </cfRule>
    <cfRule type="containsText" dxfId="4" priority="8" stopIfTrue="1" operator="containsText" text="successful">
      <formula>NOT(ISERROR(SEARCH("successful",A1)))</formula>
    </cfRule>
  </conditionalFormatting>
  <conditionalFormatting sqref="D1:D363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stopIfTrue="1" operator="containsText" text="successful">
      <formula>NOT(ISERROR(SEARCH("successful",D1)))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analysis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2023-03-26T17:40:00Z</dcterms:modified>
</cp:coreProperties>
</file>